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drawings/drawing1.xml" ContentType="application/vnd.openxmlformats-officedocument.drawing+xml"/>
  <Override PartName="/xl/comments3.xml" ContentType="application/vnd.openxmlformats-officedocument.spreadsheetml.comments+xml"/>
  <Override PartName="/xl/charts/chart1.xml" ContentType="application/vnd.openxmlformats-officedocument.drawingml.chart+xml"/>
  <Override PartName="/xl/comments4.xml" ContentType="application/vnd.openxmlformats-officedocument.spreadsheetml.comments+xml"/>
  <Override PartName="/xl/comments5.xml" ContentType="application/vnd.openxmlformats-officedocument.spreadsheetml.comments+xml"/>
  <Override PartName="/xl/comments6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updateLinks="always" codeName="ThisWorkbook" defaultThemeVersion="124226"/>
  <bookViews>
    <workbookView xWindow="2895" yWindow="1335" windowWidth="20730" windowHeight="10800" tabRatio="907" activeTab="11"/>
  </bookViews>
  <sheets>
    <sheet name="inscription 2015-2016" sheetId="27" r:id="rId1"/>
    <sheet name="Info synthese membres" sheetId="3" r:id="rId2"/>
    <sheet name="Cotisation" sheetId="28" r:id="rId3"/>
    <sheet name="Droit a l'image" sheetId="25" r:id="rId4"/>
    <sheet name="calendrier jrs" sheetId="11" r:id="rId5"/>
    <sheet name="equilibre cotisation" sheetId="22" r:id="rId6"/>
    <sheet name="transfert VL" sheetId="24" r:id="rId7"/>
    <sheet name="cal ayshé" sheetId="33" r:id="rId8"/>
    <sheet name="Taille teeshirt" sheetId="39" r:id="rId9"/>
    <sheet name="ancien membre" sheetId="6" r:id="rId10"/>
    <sheet name="Vincent" sheetId="37" r:id="rId11"/>
    <sheet name="Liste nom" sheetId="38" r:id="rId12"/>
  </sheets>
  <externalReferences>
    <externalReference r:id="rId13"/>
  </externalReferences>
  <definedNames>
    <definedName name="_xlnm._FilterDatabase" localSheetId="9" hidden="1">'ancien membre'!$A$1:$T$224</definedName>
    <definedName name="_xlnm._FilterDatabase" localSheetId="3" hidden="1">'Droit a l''image'!$A$1:$G$137</definedName>
    <definedName name="_xlnm._FilterDatabase" localSheetId="0" hidden="1">'inscription 2015-2016'!$A$1:$AR$120</definedName>
    <definedName name="_xlnm._FilterDatabase" localSheetId="11" hidden="1">'Liste nom'!$A$1:$E$87</definedName>
    <definedName name="_xlnm._FilterDatabase" localSheetId="6" hidden="1">'transfert VL'!$A$1:$S$1</definedName>
    <definedName name="_xlnm.Extract" localSheetId="0">'inscription 2015-2016'!$AX$1</definedName>
    <definedName name="Image">'ancien membre'!$D:$Q</definedName>
    <definedName name="saison14_15">Cotisation!$A$31:$H$47</definedName>
    <definedName name="saison15_16">Cotisation!$A$31:$H$47</definedName>
    <definedName name="section">'Info synthese membres'!$B$14:$B$26</definedName>
    <definedName name="section_cotisation">Cotisation!$A$5:$H$16</definedName>
  </definedNames>
  <calcPr calcId="145621"/>
</workbook>
</file>

<file path=xl/calcChain.xml><?xml version="1.0" encoding="utf-8"?>
<calcChain xmlns="http://schemas.openxmlformats.org/spreadsheetml/2006/main">
  <c r="B133" i="6" l="1"/>
  <c r="B134" i="6" s="1"/>
  <c r="B132" i="6"/>
  <c r="B131" i="6"/>
  <c r="B130" i="6"/>
  <c r="B129" i="6"/>
  <c r="B128" i="6"/>
  <c r="B127" i="6"/>
  <c r="B126" i="6"/>
  <c r="B125" i="6"/>
  <c r="B124" i="6"/>
  <c r="B123" i="6"/>
  <c r="B122" i="6"/>
  <c r="B121" i="6"/>
  <c r="B120" i="6"/>
  <c r="B119" i="6"/>
  <c r="B118" i="6"/>
  <c r="B117" i="6"/>
  <c r="B116" i="6"/>
  <c r="B115" i="6"/>
  <c r="B114" i="6"/>
  <c r="B113" i="6"/>
  <c r="B112" i="6"/>
  <c r="B109" i="6"/>
  <c r="B110" i="6" s="1"/>
  <c r="B111" i="6" s="1"/>
  <c r="B108" i="6"/>
  <c r="B105" i="6"/>
  <c r="B106" i="6" s="1"/>
  <c r="B107" i="6" s="1"/>
  <c r="B104" i="6"/>
  <c r="B103" i="6"/>
  <c r="B102" i="6"/>
  <c r="B101" i="6"/>
  <c r="B100" i="6"/>
  <c r="B97" i="6"/>
  <c r="B98" i="6" s="1"/>
  <c r="B99" i="6" s="1"/>
  <c r="B95" i="6"/>
  <c r="B96" i="6" s="1"/>
  <c r="B91" i="6"/>
  <c r="B92" i="6" s="1"/>
  <c r="B93" i="6" s="1"/>
  <c r="B94" i="6" s="1"/>
  <c r="B89" i="6"/>
  <c r="B90" i="6" s="1"/>
  <c r="B87" i="6"/>
  <c r="B88" i="6" s="1"/>
  <c r="B83" i="6"/>
  <c r="B84" i="6" s="1"/>
  <c r="B85" i="6" s="1"/>
  <c r="B86" i="6" s="1"/>
  <c r="B81" i="6"/>
  <c r="B82" i="6" s="1"/>
  <c r="B80" i="6"/>
  <c r="B79" i="6"/>
  <c r="B78" i="6"/>
  <c r="B77" i="6"/>
  <c r="B76" i="6"/>
  <c r="B75" i="6"/>
  <c r="B74" i="6"/>
  <c r="B73" i="6"/>
  <c r="B72" i="6"/>
  <c r="B71" i="6"/>
  <c r="B67" i="6"/>
  <c r="B68" i="6" s="1"/>
  <c r="B69" i="6" s="1"/>
  <c r="B70" i="6" s="1"/>
  <c r="B66" i="6"/>
  <c r="B61" i="6"/>
  <c r="B62" i="6" s="1"/>
  <c r="B63" i="6" s="1"/>
  <c r="B64" i="6" s="1"/>
  <c r="B65" i="6" s="1"/>
  <c r="B59" i="6"/>
  <c r="B60" i="6" s="1"/>
  <c r="B58" i="6"/>
  <c r="B57" i="6"/>
  <c r="B56" i="6"/>
  <c r="B55" i="6"/>
  <c r="B53" i="6"/>
  <c r="B54" i="6" s="1"/>
  <c r="B49" i="6"/>
  <c r="B50" i="6" s="1"/>
  <c r="B51" i="6" s="1"/>
  <c r="B52" i="6" s="1"/>
  <c r="B48" i="6"/>
  <c r="B47" i="6"/>
  <c r="B45" i="6"/>
  <c r="B46" i="6" s="1"/>
  <c r="B44" i="6"/>
  <c r="B43" i="6"/>
  <c r="B42" i="6"/>
  <c r="B41" i="6"/>
  <c r="B40" i="6"/>
  <c r="B37" i="6"/>
  <c r="B38" i="6" s="1"/>
  <c r="B39" i="6" s="1"/>
  <c r="B36" i="6"/>
  <c r="B35" i="6"/>
  <c r="B33" i="6"/>
  <c r="B34" i="6" s="1"/>
  <c r="B32" i="6"/>
  <c r="B31" i="6"/>
  <c r="B30" i="6"/>
  <c r="B29" i="6"/>
  <c r="B28" i="6"/>
  <c r="B27" i="6"/>
  <c r="B26" i="6"/>
  <c r="B25" i="6"/>
  <c r="B24" i="6"/>
  <c r="B23" i="6"/>
  <c r="B22" i="6"/>
  <c r="B21" i="6"/>
  <c r="B17" i="6"/>
  <c r="B18" i="6" s="1"/>
  <c r="B19" i="6" s="1"/>
  <c r="B20" i="6" s="1"/>
  <c r="B16" i="6"/>
  <c r="B15" i="6"/>
  <c r="B13" i="6"/>
  <c r="B14" i="6" s="1"/>
  <c r="B12" i="6"/>
  <c r="B11" i="6"/>
  <c r="B10" i="6"/>
  <c r="B9" i="6"/>
  <c r="B8" i="6"/>
  <c r="B7" i="6"/>
  <c r="B6" i="6"/>
  <c r="B3" i="6"/>
  <c r="B4" i="6" s="1"/>
  <c r="B5" i="6" s="1"/>
  <c r="B2" i="6"/>
  <c r="P1" i="6"/>
  <c r="AL4" i="27" l="1"/>
  <c r="A13" i="27"/>
  <c r="U2" i="27" l="1"/>
  <c r="X2" i="27"/>
  <c r="AA2" i="27"/>
  <c r="C3" i="27"/>
  <c r="S3" i="27" s="1"/>
  <c r="C4" i="27"/>
  <c r="S4" i="27" s="1"/>
  <c r="C5" i="27"/>
  <c r="C8" i="27"/>
  <c r="S8" i="27" s="1"/>
  <c r="C12" i="27"/>
  <c r="S12" i="27" s="1"/>
  <c r="C13" i="27"/>
  <c r="S13" i="27" s="1"/>
  <c r="AM13" i="27" s="1"/>
  <c r="C7" i="27"/>
  <c r="S7" i="27" s="1"/>
  <c r="C9" i="27"/>
  <c r="S9" i="27" s="1"/>
  <c r="C14" i="27"/>
  <c r="B14" i="27" s="1"/>
  <c r="C15" i="27"/>
  <c r="S15" i="27" s="1"/>
  <c r="C16" i="27"/>
  <c r="S16" i="27" s="1"/>
  <c r="C17" i="27"/>
  <c r="S17" i="27" s="1"/>
  <c r="C18" i="27"/>
  <c r="B18" i="27" s="1"/>
  <c r="C19" i="27"/>
  <c r="S19" i="27" s="1"/>
  <c r="C20" i="27"/>
  <c r="S20" i="27" s="1"/>
  <c r="C21" i="27"/>
  <c r="S21" i="27" s="1"/>
  <c r="C22" i="27"/>
  <c r="B22" i="27" s="1"/>
  <c r="C23" i="27"/>
  <c r="S23" i="27" s="1"/>
  <c r="C24" i="27"/>
  <c r="S24" i="27" s="1"/>
  <c r="C25" i="27"/>
  <c r="S25" i="27" s="1"/>
  <c r="C26" i="27"/>
  <c r="B26" i="27" s="1"/>
  <c r="C27" i="27"/>
  <c r="S27" i="27" s="1"/>
  <c r="C28" i="27"/>
  <c r="S28" i="27" s="1"/>
  <c r="C29" i="27"/>
  <c r="S29" i="27" s="1"/>
  <c r="C30" i="27"/>
  <c r="S30" i="27" s="1"/>
  <c r="C31" i="27"/>
  <c r="S31" i="27" s="1"/>
  <c r="C32" i="27"/>
  <c r="S32" i="27" s="1"/>
  <c r="C33" i="27"/>
  <c r="S33" i="27" s="1"/>
  <c r="C34" i="27"/>
  <c r="B34" i="27" s="1"/>
  <c r="C35" i="27"/>
  <c r="S35" i="27" s="1"/>
  <c r="C36" i="27"/>
  <c r="S36" i="27" s="1"/>
  <c r="C37" i="27"/>
  <c r="S37" i="27" s="1"/>
  <c r="C38" i="27"/>
  <c r="S38" i="27" s="1"/>
  <c r="C39" i="27"/>
  <c r="S39" i="27" s="1"/>
  <c r="C40" i="27"/>
  <c r="S40" i="27" s="1"/>
  <c r="C41" i="27"/>
  <c r="S41" i="27" s="1"/>
  <c r="C42" i="27"/>
  <c r="B42" i="27" s="1"/>
  <c r="C43" i="27"/>
  <c r="S43" i="27" s="1"/>
  <c r="C44" i="27"/>
  <c r="S44" i="27" s="1"/>
  <c r="C45" i="27"/>
  <c r="S45" i="27" s="1"/>
  <c r="C46" i="27"/>
  <c r="S46" i="27" s="1"/>
  <c r="C47" i="27"/>
  <c r="S47" i="27" s="1"/>
  <c r="C48" i="27"/>
  <c r="S48" i="27" s="1"/>
  <c r="C49" i="27"/>
  <c r="S49" i="27" s="1"/>
  <c r="C50" i="27"/>
  <c r="B50" i="27" s="1"/>
  <c r="C51" i="27"/>
  <c r="S51" i="27" s="1"/>
  <c r="C52" i="27"/>
  <c r="S52" i="27" s="1"/>
  <c r="C53" i="27"/>
  <c r="S53" i="27" s="1"/>
  <c r="C54" i="27"/>
  <c r="S54" i="27" s="1"/>
  <c r="C55" i="27"/>
  <c r="S55" i="27" s="1"/>
  <c r="C56" i="27"/>
  <c r="S56" i="27" s="1"/>
  <c r="C57" i="27"/>
  <c r="S57" i="27" s="1"/>
  <c r="C58" i="27"/>
  <c r="B58" i="27" s="1"/>
  <c r="C59" i="27"/>
  <c r="S59" i="27" s="1"/>
  <c r="C60" i="27"/>
  <c r="S60" i="27" s="1"/>
  <c r="C61" i="27"/>
  <c r="S61" i="27" s="1"/>
  <c r="C62" i="27"/>
  <c r="S62" i="27" s="1"/>
  <c r="C63" i="27"/>
  <c r="S63" i="27" s="1"/>
  <c r="C64" i="27"/>
  <c r="S64" i="27" s="1"/>
  <c r="C65" i="27"/>
  <c r="S65" i="27" s="1"/>
  <c r="C66" i="27"/>
  <c r="B66" i="27" s="1"/>
  <c r="C67" i="27"/>
  <c r="S67" i="27" s="1"/>
  <c r="C68" i="27"/>
  <c r="S68" i="27" s="1"/>
  <c r="C69" i="27"/>
  <c r="S69" i="27" s="1"/>
  <c r="C70" i="27"/>
  <c r="S70" i="27" s="1"/>
  <c r="C71" i="27"/>
  <c r="S71" i="27" s="1"/>
  <c r="C72" i="27"/>
  <c r="S72" i="27" s="1"/>
  <c r="C73" i="27"/>
  <c r="S73" i="27" s="1"/>
  <c r="C74" i="27"/>
  <c r="S74" i="27" s="1"/>
  <c r="C75" i="27"/>
  <c r="S75" i="27" s="1"/>
  <c r="C76" i="27"/>
  <c r="S76" i="27" s="1"/>
  <c r="C77" i="27"/>
  <c r="S77" i="27" s="1"/>
  <c r="C78" i="27"/>
  <c r="S78" i="27" s="1"/>
  <c r="C79" i="27"/>
  <c r="S79" i="27" s="1"/>
  <c r="C80" i="27"/>
  <c r="S80" i="27" s="1"/>
  <c r="C81" i="27"/>
  <c r="S81" i="27" s="1"/>
  <c r="C82" i="27"/>
  <c r="B82" i="27" s="1"/>
  <c r="C83" i="27"/>
  <c r="S83" i="27" s="1"/>
  <c r="C84" i="27"/>
  <c r="S84" i="27" s="1"/>
  <c r="C85" i="27"/>
  <c r="S85" i="27" s="1"/>
  <c r="C86" i="27"/>
  <c r="S86" i="27" s="1"/>
  <c r="C87" i="27"/>
  <c r="S87" i="27" s="1"/>
  <c r="C88" i="27"/>
  <c r="S88" i="27" s="1"/>
  <c r="C89" i="27"/>
  <c r="S89" i="27" s="1"/>
  <c r="C90" i="27"/>
  <c r="S90" i="27" s="1"/>
  <c r="C91" i="27"/>
  <c r="S91" i="27" s="1"/>
  <c r="C92" i="27"/>
  <c r="S92" i="27" s="1"/>
  <c r="C93" i="27"/>
  <c r="S93" i="27" s="1"/>
  <c r="C94" i="27"/>
  <c r="S94" i="27" s="1"/>
  <c r="C95" i="27"/>
  <c r="S95" i="27" s="1"/>
  <c r="C96" i="27"/>
  <c r="S96" i="27" s="1"/>
  <c r="C97" i="27"/>
  <c r="S97" i="27" s="1"/>
  <c r="C98" i="27"/>
  <c r="S98" i="27" s="1"/>
  <c r="C99" i="27"/>
  <c r="S99" i="27" s="1"/>
  <c r="C100" i="27"/>
  <c r="S100" i="27" s="1"/>
  <c r="C101" i="27"/>
  <c r="S101" i="27" s="1"/>
  <c r="C102" i="27"/>
  <c r="S102" i="27" s="1"/>
  <c r="C103" i="27"/>
  <c r="S103" i="27" s="1"/>
  <c r="C104" i="27"/>
  <c r="S104" i="27" s="1"/>
  <c r="C105" i="27"/>
  <c r="S105" i="27" s="1"/>
  <c r="C106" i="27"/>
  <c r="S106" i="27" s="1"/>
  <c r="C107" i="27"/>
  <c r="S107" i="27" s="1"/>
  <c r="C108" i="27"/>
  <c r="S108" i="27" s="1"/>
  <c r="C109" i="27"/>
  <c r="S109" i="27" s="1"/>
  <c r="C110" i="27"/>
  <c r="S110" i="27" s="1"/>
  <c r="C111" i="27"/>
  <c r="S111" i="27" s="1"/>
  <c r="C112" i="27"/>
  <c r="S112" i="27" s="1"/>
  <c r="C113" i="27"/>
  <c r="S113" i="27" s="1"/>
  <c r="C114" i="27"/>
  <c r="S114" i="27" s="1"/>
  <c r="C115" i="27"/>
  <c r="S115" i="27" s="1"/>
  <c r="C116" i="27"/>
  <c r="S116" i="27" s="1"/>
  <c r="C117" i="27"/>
  <c r="S117" i="27" s="1"/>
  <c r="C118" i="27"/>
  <c r="S118" i="27" s="1"/>
  <c r="S5" i="27"/>
  <c r="S14" i="27"/>
  <c r="S18" i="27"/>
  <c r="S22" i="27"/>
  <c r="S26" i="27"/>
  <c r="S34" i="27"/>
  <c r="S42" i="27"/>
  <c r="S50" i="27"/>
  <c r="S58" i="27"/>
  <c r="S66" i="27"/>
  <c r="S82" i="27"/>
  <c r="C2" i="27"/>
  <c r="S2" i="27" s="1"/>
  <c r="I8" i="39"/>
  <c r="C10" i="27"/>
  <c r="S10" i="27" s="1"/>
  <c r="C11" i="27"/>
  <c r="S11" i="27" s="1"/>
  <c r="C6" i="27"/>
  <c r="S6" i="27" s="1"/>
  <c r="E6" i="27"/>
  <c r="B2" i="27" l="1"/>
  <c r="B117" i="27"/>
  <c r="B115" i="27"/>
  <c r="B113" i="27"/>
  <c r="B111" i="27"/>
  <c r="B109" i="27"/>
  <c r="B107" i="27"/>
  <c r="B105" i="27"/>
  <c r="B103" i="27"/>
  <c r="B101" i="27"/>
  <c r="B99" i="27"/>
  <c r="B97" i="27"/>
  <c r="B95" i="27"/>
  <c r="B93" i="27"/>
  <c r="B91" i="27"/>
  <c r="B89" i="27"/>
  <c r="B87" i="27"/>
  <c r="B85" i="27"/>
  <c r="B83" i="27"/>
  <c r="B81" i="27"/>
  <c r="B79" i="27"/>
  <c r="B77" i="27"/>
  <c r="B75" i="27"/>
  <c r="B73" i="27"/>
  <c r="B71" i="27"/>
  <c r="B69" i="27"/>
  <c r="B67" i="27"/>
  <c r="B65" i="27"/>
  <c r="B63" i="27"/>
  <c r="B61" i="27"/>
  <c r="B59" i="27"/>
  <c r="B57" i="27"/>
  <c r="B55" i="27"/>
  <c r="B53" i="27"/>
  <c r="B51" i="27"/>
  <c r="B49" i="27"/>
  <c r="B47" i="27"/>
  <c r="B45" i="27"/>
  <c r="B43" i="27"/>
  <c r="B41" i="27"/>
  <c r="B39" i="27"/>
  <c r="B37" i="27"/>
  <c r="B35" i="27"/>
  <c r="B33" i="27"/>
  <c r="B31" i="27"/>
  <c r="B29" i="27"/>
  <c r="B27" i="27"/>
  <c r="B25" i="27"/>
  <c r="B23" i="27"/>
  <c r="B21" i="27"/>
  <c r="B19" i="27"/>
  <c r="B17" i="27"/>
  <c r="B15" i="27"/>
  <c r="B3" i="27"/>
  <c r="B4" i="27" s="1"/>
  <c r="B5" i="27" s="1"/>
  <c r="B6" i="27" s="1"/>
  <c r="B7" i="27" s="1"/>
  <c r="B118" i="27"/>
  <c r="B116" i="27"/>
  <c r="B114" i="27"/>
  <c r="B112" i="27"/>
  <c r="B110" i="27"/>
  <c r="B108" i="27"/>
  <c r="B106" i="27"/>
  <c r="B104" i="27"/>
  <c r="B102" i="27"/>
  <c r="B100" i="27"/>
  <c r="B98" i="27"/>
  <c r="B96" i="27"/>
  <c r="B94" i="27"/>
  <c r="B92" i="27"/>
  <c r="B90" i="27"/>
  <c r="B88" i="27"/>
  <c r="B86" i="27"/>
  <c r="B84" i="27"/>
  <c r="B80" i="27"/>
  <c r="B78" i="27"/>
  <c r="B76" i="27"/>
  <c r="B74" i="27"/>
  <c r="B72" i="27"/>
  <c r="B70" i="27"/>
  <c r="B68" i="27"/>
  <c r="B64" i="27"/>
  <c r="B62" i="27"/>
  <c r="B60" i="27"/>
  <c r="B56" i="27"/>
  <c r="B54" i="27"/>
  <c r="B52" i="27"/>
  <c r="B48" i="27"/>
  <c r="B46" i="27"/>
  <c r="B44" i="27"/>
  <c r="B40" i="27"/>
  <c r="B38" i="27"/>
  <c r="B36" i="27"/>
  <c r="B32" i="27"/>
  <c r="B30" i="27"/>
  <c r="B28" i="27"/>
  <c r="B24" i="27"/>
  <c r="B20" i="27"/>
  <c r="B16" i="27"/>
  <c r="B8" i="27"/>
  <c r="B9" i="27" s="1"/>
  <c r="B10" i="27" s="1"/>
  <c r="B11" i="27" s="1"/>
  <c r="B13" i="27"/>
  <c r="B12" i="27"/>
  <c r="E24" i="3"/>
  <c r="F10" i="27"/>
  <c r="AA10" i="27"/>
  <c r="F11" i="27"/>
  <c r="H11" i="27"/>
  <c r="I11" i="27"/>
  <c r="J11" i="27"/>
  <c r="K11" i="27"/>
  <c r="L11" i="27"/>
  <c r="M11" i="27"/>
  <c r="N11" i="27"/>
  <c r="O11" i="27"/>
  <c r="P11" i="27"/>
  <c r="Q11" i="27"/>
  <c r="U11" i="27"/>
  <c r="X11" i="27"/>
  <c r="AA11" i="27"/>
  <c r="AD11" i="27"/>
  <c r="AG11" i="27"/>
  <c r="AJ11" i="27"/>
  <c r="AL11" i="27"/>
  <c r="F6" i="27"/>
  <c r="H6" i="27"/>
  <c r="I6" i="27"/>
  <c r="J6" i="27"/>
  <c r="K6" i="27"/>
  <c r="L6" i="27"/>
  <c r="M6" i="27"/>
  <c r="N6" i="27"/>
  <c r="O6" i="27"/>
  <c r="P6" i="27"/>
  <c r="Q6" i="27"/>
  <c r="U6" i="27"/>
  <c r="X6" i="27"/>
  <c r="AA6" i="27"/>
  <c r="AD6" i="27"/>
  <c r="AG6" i="27"/>
  <c r="AJ6" i="27"/>
  <c r="AL6" i="27"/>
  <c r="F2" i="27"/>
  <c r="H2" i="27"/>
  <c r="I2" i="27"/>
  <c r="J2" i="27"/>
  <c r="K2" i="27"/>
  <c r="L2" i="27"/>
  <c r="M2" i="27"/>
  <c r="N2" i="27"/>
  <c r="O2" i="27"/>
  <c r="P2" i="27"/>
  <c r="Q2" i="27"/>
  <c r="AD2" i="27"/>
  <c r="AG2" i="27"/>
  <c r="AJ2" i="27"/>
  <c r="AL2" i="27"/>
  <c r="F3" i="27"/>
  <c r="H3" i="27"/>
  <c r="I3" i="27"/>
  <c r="J3" i="27"/>
  <c r="K3" i="27"/>
  <c r="L3" i="27"/>
  <c r="M3" i="27"/>
  <c r="N3" i="27"/>
  <c r="O3" i="27"/>
  <c r="P3" i="27"/>
  <c r="Q3" i="27"/>
  <c r="U3" i="27"/>
  <c r="X3" i="27"/>
  <c r="AA3" i="27"/>
  <c r="AD3" i="27"/>
  <c r="AG3" i="27"/>
  <c r="AJ3" i="27"/>
  <c r="AL3" i="27"/>
  <c r="F4" i="27"/>
  <c r="H4" i="27"/>
  <c r="I4" i="27"/>
  <c r="J4" i="27"/>
  <c r="K4" i="27"/>
  <c r="L4" i="27"/>
  <c r="M4" i="27"/>
  <c r="N4" i="27"/>
  <c r="O4" i="27"/>
  <c r="P4" i="27"/>
  <c r="Q4" i="27"/>
  <c r="U4" i="27"/>
  <c r="X4" i="27"/>
  <c r="AA4" i="27"/>
  <c r="AD4" i="27"/>
  <c r="AG4" i="27"/>
  <c r="AJ4" i="27"/>
  <c r="F5" i="27"/>
  <c r="H5" i="27"/>
  <c r="I5" i="27"/>
  <c r="J5" i="27"/>
  <c r="K5" i="27"/>
  <c r="L5" i="27"/>
  <c r="M5" i="27"/>
  <c r="N5" i="27"/>
  <c r="O5" i="27"/>
  <c r="P5" i="27"/>
  <c r="Q5" i="27"/>
  <c r="U5" i="27"/>
  <c r="X5" i="27"/>
  <c r="AA5" i="27"/>
  <c r="AD5" i="27"/>
  <c r="AG5" i="27"/>
  <c r="AJ5" i="27"/>
  <c r="AL5" i="27"/>
  <c r="F8" i="27"/>
  <c r="H8" i="27"/>
  <c r="I8" i="27"/>
  <c r="J8" i="27"/>
  <c r="K8" i="27"/>
  <c r="L8" i="27"/>
  <c r="M8" i="27"/>
  <c r="N8" i="27"/>
  <c r="O8" i="27"/>
  <c r="P8" i="27"/>
  <c r="Q8" i="27"/>
  <c r="U8" i="27"/>
  <c r="X8" i="27"/>
  <c r="AA8" i="27"/>
  <c r="AD8" i="27"/>
  <c r="AG8" i="27"/>
  <c r="AJ8" i="27"/>
  <c r="AL8" i="27"/>
  <c r="F12" i="27"/>
  <c r="H12" i="27"/>
  <c r="I12" i="27"/>
  <c r="J12" i="27"/>
  <c r="K12" i="27"/>
  <c r="L12" i="27"/>
  <c r="M12" i="27"/>
  <c r="N12" i="27"/>
  <c r="O12" i="27"/>
  <c r="P12" i="27"/>
  <c r="Q12" i="27"/>
  <c r="U12" i="27"/>
  <c r="X12" i="27"/>
  <c r="AA12" i="27"/>
  <c r="AD12" i="27"/>
  <c r="AG12" i="27"/>
  <c r="AJ12" i="27"/>
  <c r="AL12" i="27"/>
  <c r="F13" i="27"/>
  <c r="H13" i="27"/>
  <c r="I13" i="27"/>
  <c r="J13" i="27"/>
  <c r="K13" i="27"/>
  <c r="L13" i="27"/>
  <c r="M13" i="27"/>
  <c r="N13" i="27"/>
  <c r="O13" i="27"/>
  <c r="P13" i="27"/>
  <c r="Q13" i="27"/>
  <c r="U13" i="27"/>
  <c r="X13" i="27"/>
  <c r="AA13" i="27"/>
  <c r="AD13" i="27"/>
  <c r="AG13" i="27"/>
  <c r="AJ13" i="27"/>
  <c r="AL13" i="27"/>
  <c r="F7" i="27"/>
  <c r="H7" i="27"/>
  <c r="I7" i="27"/>
  <c r="J7" i="27"/>
  <c r="K7" i="27"/>
  <c r="L7" i="27"/>
  <c r="M7" i="27"/>
  <c r="N7" i="27"/>
  <c r="O7" i="27"/>
  <c r="P7" i="27"/>
  <c r="Q7" i="27"/>
  <c r="U7" i="27"/>
  <c r="X7" i="27"/>
  <c r="AA7" i="27"/>
  <c r="AD7" i="27"/>
  <c r="AG7" i="27"/>
  <c r="AJ7" i="27"/>
  <c r="AL7" i="27"/>
  <c r="F9" i="27"/>
  <c r="H9" i="27"/>
  <c r="I9" i="27"/>
  <c r="J9" i="27"/>
  <c r="K9" i="27"/>
  <c r="L9" i="27"/>
  <c r="M9" i="27"/>
  <c r="N9" i="27"/>
  <c r="O9" i="27"/>
  <c r="P9" i="27"/>
  <c r="Q9" i="27"/>
  <c r="U9" i="27"/>
  <c r="X9" i="27"/>
  <c r="AA9" i="27"/>
  <c r="AD9" i="27"/>
  <c r="AG9" i="27"/>
  <c r="AJ9" i="27"/>
  <c r="AL9" i="27"/>
  <c r="F14" i="27"/>
  <c r="H14" i="27"/>
  <c r="I14" i="27"/>
  <c r="J14" i="27"/>
  <c r="K14" i="27"/>
  <c r="L14" i="27"/>
  <c r="M14" i="27"/>
  <c r="N14" i="27"/>
  <c r="O14" i="27"/>
  <c r="P14" i="27"/>
  <c r="Q14" i="27"/>
  <c r="U14" i="27"/>
  <c r="X14" i="27"/>
  <c r="AA14" i="27"/>
  <c r="AD14" i="27"/>
  <c r="AG14" i="27"/>
  <c r="AJ14" i="27"/>
  <c r="AL14" i="27"/>
  <c r="F15" i="27"/>
  <c r="H15" i="27"/>
  <c r="I15" i="27"/>
  <c r="J15" i="27"/>
  <c r="K15" i="27"/>
  <c r="L15" i="27"/>
  <c r="M15" i="27"/>
  <c r="N15" i="27"/>
  <c r="O15" i="27"/>
  <c r="P15" i="27"/>
  <c r="Q15" i="27"/>
  <c r="U15" i="27"/>
  <c r="X15" i="27"/>
  <c r="AA15" i="27"/>
  <c r="AD15" i="27"/>
  <c r="AG15" i="27"/>
  <c r="AJ15" i="27"/>
  <c r="AL15" i="27"/>
  <c r="F16" i="27"/>
  <c r="H16" i="27"/>
  <c r="I16" i="27"/>
  <c r="J16" i="27"/>
  <c r="K16" i="27"/>
  <c r="L16" i="27"/>
  <c r="M16" i="27"/>
  <c r="N16" i="27"/>
  <c r="O16" i="27"/>
  <c r="P16" i="27"/>
  <c r="Q16" i="27"/>
  <c r="U16" i="27"/>
  <c r="X16" i="27"/>
  <c r="AA16" i="27"/>
  <c r="AD16" i="27"/>
  <c r="AG16" i="27"/>
  <c r="AJ16" i="27"/>
  <c r="AL16" i="27"/>
  <c r="F17" i="27"/>
  <c r="H17" i="27"/>
  <c r="I17" i="27"/>
  <c r="J17" i="27"/>
  <c r="K17" i="27"/>
  <c r="L17" i="27"/>
  <c r="M17" i="27"/>
  <c r="N17" i="27"/>
  <c r="O17" i="27"/>
  <c r="P17" i="27"/>
  <c r="Q17" i="27"/>
  <c r="U17" i="27"/>
  <c r="X17" i="27"/>
  <c r="AA17" i="27"/>
  <c r="AD17" i="27"/>
  <c r="AG17" i="27"/>
  <c r="AJ17" i="27"/>
  <c r="AL17" i="27"/>
  <c r="F18" i="27"/>
  <c r="H18" i="27"/>
  <c r="I18" i="27"/>
  <c r="J18" i="27"/>
  <c r="K18" i="27"/>
  <c r="L18" i="27"/>
  <c r="M18" i="27"/>
  <c r="N18" i="27"/>
  <c r="O18" i="27"/>
  <c r="P18" i="27"/>
  <c r="Q18" i="27"/>
  <c r="U18" i="27"/>
  <c r="X18" i="27"/>
  <c r="AA18" i="27"/>
  <c r="AD18" i="27"/>
  <c r="AG18" i="27"/>
  <c r="AJ18" i="27"/>
  <c r="AL18" i="27"/>
  <c r="F19" i="27"/>
  <c r="H19" i="27"/>
  <c r="I19" i="27"/>
  <c r="J19" i="27"/>
  <c r="K19" i="27"/>
  <c r="L19" i="27"/>
  <c r="M19" i="27"/>
  <c r="N19" i="27"/>
  <c r="O19" i="27"/>
  <c r="P19" i="27"/>
  <c r="Q19" i="27"/>
  <c r="U19" i="27"/>
  <c r="X19" i="27"/>
  <c r="AA19" i="27"/>
  <c r="AD19" i="27"/>
  <c r="AG19" i="27"/>
  <c r="AJ19" i="27"/>
  <c r="AL19" i="27"/>
  <c r="F20" i="27"/>
  <c r="H20" i="27"/>
  <c r="I20" i="27"/>
  <c r="J20" i="27"/>
  <c r="K20" i="27"/>
  <c r="L20" i="27"/>
  <c r="M20" i="27"/>
  <c r="N20" i="27"/>
  <c r="O20" i="27"/>
  <c r="P20" i="27"/>
  <c r="Q20" i="27"/>
  <c r="U20" i="27"/>
  <c r="X20" i="27"/>
  <c r="AA20" i="27"/>
  <c r="AD20" i="27"/>
  <c r="AG20" i="27"/>
  <c r="AJ20" i="27"/>
  <c r="AL20" i="27"/>
  <c r="F21" i="27"/>
  <c r="H21" i="27"/>
  <c r="I21" i="27"/>
  <c r="J21" i="27"/>
  <c r="K21" i="27"/>
  <c r="L21" i="27"/>
  <c r="M21" i="27"/>
  <c r="N21" i="27"/>
  <c r="O21" i="27"/>
  <c r="P21" i="27"/>
  <c r="Q21" i="27"/>
  <c r="U21" i="27"/>
  <c r="X21" i="27"/>
  <c r="AA21" i="27"/>
  <c r="AD21" i="27"/>
  <c r="AG21" i="27"/>
  <c r="AJ21" i="27"/>
  <c r="AL21" i="27"/>
  <c r="F22" i="27"/>
  <c r="H22" i="27"/>
  <c r="I22" i="27"/>
  <c r="J22" i="27"/>
  <c r="K22" i="27"/>
  <c r="L22" i="27"/>
  <c r="M22" i="27"/>
  <c r="N22" i="27"/>
  <c r="O22" i="27"/>
  <c r="P22" i="27"/>
  <c r="Q22" i="27"/>
  <c r="U22" i="27"/>
  <c r="X22" i="27"/>
  <c r="AA22" i="27"/>
  <c r="AD22" i="27"/>
  <c r="AG22" i="27"/>
  <c r="AJ22" i="27"/>
  <c r="AL22" i="27"/>
  <c r="F23" i="27"/>
  <c r="H23" i="27"/>
  <c r="I23" i="27"/>
  <c r="J23" i="27"/>
  <c r="K23" i="27"/>
  <c r="L23" i="27"/>
  <c r="M23" i="27"/>
  <c r="N23" i="27"/>
  <c r="O23" i="27"/>
  <c r="P23" i="27"/>
  <c r="Q23" i="27"/>
  <c r="U23" i="27"/>
  <c r="X23" i="27"/>
  <c r="AA23" i="27"/>
  <c r="AD23" i="27"/>
  <c r="AG23" i="27"/>
  <c r="AJ23" i="27"/>
  <c r="AL23" i="27"/>
  <c r="F24" i="27"/>
  <c r="H24" i="27"/>
  <c r="I24" i="27"/>
  <c r="J24" i="27"/>
  <c r="K24" i="27"/>
  <c r="L24" i="27"/>
  <c r="M24" i="27"/>
  <c r="N24" i="27"/>
  <c r="O24" i="27"/>
  <c r="P24" i="27"/>
  <c r="Q24" i="27"/>
  <c r="U24" i="27"/>
  <c r="X24" i="27"/>
  <c r="AA24" i="27"/>
  <c r="AD24" i="27"/>
  <c r="AG24" i="27"/>
  <c r="AJ24" i="27"/>
  <c r="AL24" i="27"/>
  <c r="F25" i="27"/>
  <c r="H25" i="27"/>
  <c r="I25" i="27"/>
  <c r="J25" i="27"/>
  <c r="K25" i="27"/>
  <c r="L25" i="27"/>
  <c r="M25" i="27"/>
  <c r="N25" i="27"/>
  <c r="O25" i="27"/>
  <c r="P25" i="27"/>
  <c r="Q25" i="27"/>
  <c r="U25" i="27"/>
  <c r="X25" i="27"/>
  <c r="AA25" i="27"/>
  <c r="AD25" i="27"/>
  <c r="AG25" i="27"/>
  <c r="AJ25" i="27"/>
  <c r="AL25" i="27"/>
  <c r="F26" i="27"/>
  <c r="H26" i="27"/>
  <c r="I26" i="27"/>
  <c r="J26" i="27"/>
  <c r="K26" i="27"/>
  <c r="L26" i="27"/>
  <c r="M26" i="27"/>
  <c r="N26" i="27"/>
  <c r="O26" i="27"/>
  <c r="P26" i="27"/>
  <c r="Q26" i="27"/>
  <c r="U26" i="27"/>
  <c r="X26" i="27"/>
  <c r="AA26" i="27"/>
  <c r="AD26" i="27"/>
  <c r="AG26" i="27"/>
  <c r="AJ26" i="27"/>
  <c r="AL26" i="27"/>
  <c r="F27" i="27"/>
  <c r="H27" i="27"/>
  <c r="I27" i="27"/>
  <c r="J27" i="27"/>
  <c r="K27" i="27"/>
  <c r="L27" i="27"/>
  <c r="M27" i="27"/>
  <c r="N27" i="27"/>
  <c r="O27" i="27"/>
  <c r="P27" i="27"/>
  <c r="Q27" i="27"/>
  <c r="U27" i="27"/>
  <c r="X27" i="27"/>
  <c r="AA27" i="27"/>
  <c r="AD27" i="27"/>
  <c r="AG27" i="27"/>
  <c r="AJ27" i="27"/>
  <c r="AL27" i="27"/>
  <c r="F28" i="27"/>
  <c r="H28" i="27"/>
  <c r="I28" i="27"/>
  <c r="J28" i="27"/>
  <c r="K28" i="27"/>
  <c r="L28" i="27"/>
  <c r="M28" i="27"/>
  <c r="N28" i="27"/>
  <c r="O28" i="27"/>
  <c r="P28" i="27"/>
  <c r="Q28" i="27"/>
  <c r="U28" i="27"/>
  <c r="X28" i="27"/>
  <c r="AA28" i="27"/>
  <c r="AD28" i="27"/>
  <c r="AG28" i="27"/>
  <c r="AJ28" i="27"/>
  <c r="AL28" i="27"/>
  <c r="F29" i="27"/>
  <c r="H29" i="27"/>
  <c r="I29" i="27"/>
  <c r="J29" i="27"/>
  <c r="K29" i="27"/>
  <c r="L29" i="27"/>
  <c r="M29" i="27"/>
  <c r="N29" i="27"/>
  <c r="O29" i="27"/>
  <c r="P29" i="27"/>
  <c r="Q29" i="27"/>
  <c r="U29" i="27"/>
  <c r="X29" i="27"/>
  <c r="AA29" i="27"/>
  <c r="AD29" i="27"/>
  <c r="AG29" i="27"/>
  <c r="AJ29" i="27"/>
  <c r="AL29" i="27"/>
  <c r="F30" i="27"/>
  <c r="H30" i="27"/>
  <c r="I30" i="27"/>
  <c r="J30" i="27"/>
  <c r="K30" i="27"/>
  <c r="L30" i="27"/>
  <c r="M30" i="27"/>
  <c r="N30" i="27"/>
  <c r="O30" i="27"/>
  <c r="P30" i="27"/>
  <c r="Q30" i="27"/>
  <c r="U30" i="27"/>
  <c r="X30" i="27"/>
  <c r="AA30" i="27"/>
  <c r="AD30" i="27"/>
  <c r="AG30" i="27"/>
  <c r="AJ30" i="27"/>
  <c r="AL30" i="27"/>
  <c r="F31" i="27"/>
  <c r="H31" i="27"/>
  <c r="I31" i="27"/>
  <c r="J31" i="27"/>
  <c r="K31" i="27"/>
  <c r="L31" i="27"/>
  <c r="M31" i="27"/>
  <c r="N31" i="27"/>
  <c r="O31" i="27"/>
  <c r="P31" i="27"/>
  <c r="Q31" i="27"/>
  <c r="U31" i="27"/>
  <c r="X31" i="27"/>
  <c r="AA31" i="27"/>
  <c r="AD31" i="27"/>
  <c r="AG31" i="27"/>
  <c r="AJ31" i="27"/>
  <c r="AL31" i="27"/>
  <c r="F32" i="27"/>
  <c r="H32" i="27"/>
  <c r="I32" i="27"/>
  <c r="J32" i="27"/>
  <c r="K32" i="27"/>
  <c r="L32" i="27"/>
  <c r="M32" i="27"/>
  <c r="N32" i="27"/>
  <c r="O32" i="27"/>
  <c r="P32" i="27"/>
  <c r="Q32" i="27"/>
  <c r="U32" i="27"/>
  <c r="X32" i="27"/>
  <c r="AA32" i="27"/>
  <c r="AD32" i="27"/>
  <c r="AG32" i="27"/>
  <c r="AJ32" i="27"/>
  <c r="AL32" i="27"/>
  <c r="F33" i="27"/>
  <c r="H33" i="27"/>
  <c r="I33" i="27"/>
  <c r="J33" i="27"/>
  <c r="K33" i="27"/>
  <c r="L33" i="27"/>
  <c r="M33" i="27"/>
  <c r="N33" i="27"/>
  <c r="O33" i="27"/>
  <c r="P33" i="27"/>
  <c r="Q33" i="27"/>
  <c r="U33" i="27"/>
  <c r="X33" i="27"/>
  <c r="AA33" i="27"/>
  <c r="AD33" i="27"/>
  <c r="AG33" i="27"/>
  <c r="AJ33" i="27"/>
  <c r="AL33" i="27"/>
  <c r="F34" i="27"/>
  <c r="H34" i="27"/>
  <c r="I34" i="27"/>
  <c r="J34" i="27"/>
  <c r="K34" i="27"/>
  <c r="L34" i="27"/>
  <c r="M34" i="27"/>
  <c r="N34" i="27"/>
  <c r="O34" i="27"/>
  <c r="P34" i="27"/>
  <c r="Q34" i="27"/>
  <c r="U34" i="27"/>
  <c r="X34" i="27"/>
  <c r="AA34" i="27"/>
  <c r="AD34" i="27"/>
  <c r="AG34" i="27"/>
  <c r="AJ34" i="27"/>
  <c r="AL34" i="27"/>
  <c r="F35" i="27"/>
  <c r="H35" i="27"/>
  <c r="I35" i="27"/>
  <c r="J35" i="27"/>
  <c r="K35" i="27"/>
  <c r="L35" i="27"/>
  <c r="M35" i="27"/>
  <c r="N35" i="27"/>
  <c r="O35" i="27"/>
  <c r="P35" i="27"/>
  <c r="Q35" i="27"/>
  <c r="U35" i="27"/>
  <c r="X35" i="27"/>
  <c r="AA35" i="27"/>
  <c r="AD35" i="27"/>
  <c r="AG35" i="27"/>
  <c r="AJ35" i="27"/>
  <c r="AL35" i="27"/>
  <c r="F36" i="27"/>
  <c r="H36" i="27"/>
  <c r="I36" i="27"/>
  <c r="J36" i="27"/>
  <c r="K36" i="27"/>
  <c r="L36" i="27"/>
  <c r="M36" i="27"/>
  <c r="N36" i="27"/>
  <c r="O36" i="27"/>
  <c r="P36" i="27"/>
  <c r="Q36" i="27"/>
  <c r="U36" i="27"/>
  <c r="X36" i="27"/>
  <c r="AA36" i="27"/>
  <c r="AD36" i="27"/>
  <c r="AG36" i="27"/>
  <c r="AJ36" i="27"/>
  <c r="AL36" i="27"/>
  <c r="F37" i="27"/>
  <c r="H37" i="27"/>
  <c r="I37" i="27"/>
  <c r="J37" i="27"/>
  <c r="K37" i="27"/>
  <c r="L37" i="27"/>
  <c r="M37" i="27"/>
  <c r="N37" i="27"/>
  <c r="O37" i="27"/>
  <c r="P37" i="27"/>
  <c r="Q37" i="27"/>
  <c r="U37" i="27"/>
  <c r="X37" i="27"/>
  <c r="AA37" i="27"/>
  <c r="AD37" i="27"/>
  <c r="AG37" i="27"/>
  <c r="AJ37" i="27"/>
  <c r="AL37" i="27"/>
  <c r="F38" i="27"/>
  <c r="H38" i="27"/>
  <c r="I38" i="27"/>
  <c r="J38" i="27"/>
  <c r="K38" i="27"/>
  <c r="L38" i="27"/>
  <c r="M38" i="27"/>
  <c r="N38" i="27"/>
  <c r="O38" i="27"/>
  <c r="P38" i="27"/>
  <c r="Q38" i="27"/>
  <c r="U38" i="27"/>
  <c r="X38" i="27"/>
  <c r="AA38" i="27"/>
  <c r="AD38" i="27"/>
  <c r="AG38" i="27"/>
  <c r="AJ38" i="27"/>
  <c r="AL38" i="27"/>
  <c r="F39" i="27"/>
  <c r="H39" i="27"/>
  <c r="I39" i="27"/>
  <c r="J39" i="27"/>
  <c r="K39" i="27"/>
  <c r="L39" i="27"/>
  <c r="M39" i="27"/>
  <c r="N39" i="27"/>
  <c r="O39" i="27"/>
  <c r="P39" i="27"/>
  <c r="Q39" i="27"/>
  <c r="U39" i="27"/>
  <c r="X39" i="27"/>
  <c r="AA39" i="27"/>
  <c r="AD39" i="27"/>
  <c r="AG39" i="27"/>
  <c r="AJ39" i="27"/>
  <c r="AL39" i="27"/>
  <c r="F40" i="27"/>
  <c r="H40" i="27"/>
  <c r="I40" i="27"/>
  <c r="J40" i="27"/>
  <c r="K40" i="27"/>
  <c r="L40" i="27"/>
  <c r="M40" i="27"/>
  <c r="N40" i="27"/>
  <c r="O40" i="27"/>
  <c r="P40" i="27"/>
  <c r="Q40" i="27"/>
  <c r="U40" i="27"/>
  <c r="X40" i="27"/>
  <c r="AA40" i="27"/>
  <c r="AD40" i="27"/>
  <c r="AG40" i="27"/>
  <c r="AJ40" i="27"/>
  <c r="AL40" i="27"/>
  <c r="F41" i="27"/>
  <c r="H41" i="27"/>
  <c r="I41" i="27"/>
  <c r="J41" i="27"/>
  <c r="K41" i="27"/>
  <c r="L41" i="27"/>
  <c r="M41" i="27"/>
  <c r="N41" i="27"/>
  <c r="O41" i="27"/>
  <c r="P41" i="27"/>
  <c r="Q41" i="27"/>
  <c r="U41" i="27"/>
  <c r="X41" i="27"/>
  <c r="AA41" i="27"/>
  <c r="AD41" i="27"/>
  <c r="AG41" i="27"/>
  <c r="AJ41" i="27"/>
  <c r="AL41" i="27"/>
  <c r="F42" i="27"/>
  <c r="H42" i="27"/>
  <c r="I42" i="27"/>
  <c r="J42" i="27"/>
  <c r="K42" i="27"/>
  <c r="L42" i="27"/>
  <c r="M42" i="27"/>
  <c r="N42" i="27"/>
  <c r="O42" i="27"/>
  <c r="P42" i="27"/>
  <c r="Q42" i="27"/>
  <c r="U42" i="27"/>
  <c r="X42" i="27"/>
  <c r="AA42" i="27"/>
  <c r="AD42" i="27"/>
  <c r="AG42" i="27"/>
  <c r="AJ42" i="27"/>
  <c r="AL42" i="27"/>
  <c r="F43" i="27"/>
  <c r="H43" i="27"/>
  <c r="I43" i="27"/>
  <c r="J43" i="27"/>
  <c r="K43" i="27"/>
  <c r="L43" i="27"/>
  <c r="M43" i="27"/>
  <c r="N43" i="27"/>
  <c r="O43" i="27"/>
  <c r="P43" i="27"/>
  <c r="Q43" i="27"/>
  <c r="U43" i="27"/>
  <c r="X43" i="27"/>
  <c r="AA43" i="27"/>
  <c r="AD43" i="27"/>
  <c r="AG43" i="27"/>
  <c r="AJ43" i="27"/>
  <c r="AL43" i="27"/>
  <c r="F44" i="27"/>
  <c r="H44" i="27"/>
  <c r="I44" i="27"/>
  <c r="J44" i="27"/>
  <c r="K44" i="27"/>
  <c r="L44" i="27"/>
  <c r="M44" i="27"/>
  <c r="N44" i="27"/>
  <c r="O44" i="27"/>
  <c r="P44" i="27"/>
  <c r="Q44" i="27"/>
  <c r="U44" i="27"/>
  <c r="X44" i="27"/>
  <c r="AA44" i="27"/>
  <c r="AD44" i="27"/>
  <c r="AG44" i="27"/>
  <c r="AJ44" i="27"/>
  <c r="AL44" i="27"/>
  <c r="F45" i="27"/>
  <c r="H45" i="27"/>
  <c r="I45" i="27"/>
  <c r="J45" i="27"/>
  <c r="K45" i="27"/>
  <c r="L45" i="27"/>
  <c r="M45" i="27"/>
  <c r="N45" i="27"/>
  <c r="O45" i="27"/>
  <c r="P45" i="27"/>
  <c r="Q45" i="27"/>
  <c r="U45" i="27"/>
  <c r="X45" i="27"/>
  <c r="AA45" i="27"/>
  <c r="AD45" i="27"/>
  <c r="AG45" i="27"/>
  <c r="AJ45" i="27"/>
  <c r="AL45" i="27"/>
  <c r="F46" i="27"/>
  <c r="H46" i="27"/>
  <c r="I46" i="27"/>
  <c r="J46" i="27"/>
  <c r="K46" i="27"/>
  <c r="L46" i="27"/>
  <c r="M46" i="27"/>
  <c r="N46" i="27"/>
  <c r="O46" i="27"/>
  <c r="P46" i="27"/>
  <c r="Q46" i="27"/>
  <c r="U46" i="27"/>
  <c r="X46" i="27"/>
  <c r="AA46" i="27"/>
  <c r="AD46" i="27"/>
  <c r="AG46" i="27"/>
  <c r="AJ46" i="27"/>
  <c r="AL46" i="27"/>
  <c r="F47" i="27"/>
  <c r="H47" i="27"/>
  <c r="I47" i="27"/>
  <c r="J47" i="27"/>
  <c r="K47" i="27"/>
  <c r="L47" i="27"/>
  <c r="M47" i="27"/>
  <c r="N47" i="27"/>
  <c r="O47" i="27"/>
  <c r="P47" i="27"/>
  <c r="Q47" i="27"/>
  <c r="U47" i="27"/>
  <c r="X47" i="27"/>
  <c r="AA47" i="27"/>
  <c r="AD47" i="27"/>
  <c r="AG47" i="27"/>
  <c r="AJ47" i="27"/>
  <c r="AL47" i="27"/>
  <c r="F48" i="27"/>
  <c r="H48" i="27"/>
  <c r="I48" i="27"/>
  <c r="J48" i="27"/>
  <c r="K48" i="27"/>
  <c r="L48" i="27"/>
  <c r="M48" i="27"/>
  <c r="N48" i="27"/>
  <c r="O48" i="27"/>
  <c r="P48" i="27"/>
  <c r="Q48" i="27"/>
  <c r="U48" i="27"/>
  <c r="X48" i="27"/>
  <c r="AA48" i="27"/>
  <c r="AD48" i="27"/>
  <c r="AG48" i="27"/>
  <c r="AJ48" i="27"/>
  <c r="AL48" i="27"/>
  <c r="F49" i="27"/>
  <c r="H49" i="27"/>
  <c r="I49" i="27"/>
  <c r="J49" i="27"/>
  <c r="K49" i="27"/>
  <c r="L49" i="27"/>
  <c r="M49" i="27"/>
  <c r="N49" i="27"/>
  <c r="O49" i="27"/>
  <c r="P49" i="27"/>
  <c r="Q49" i="27"/>
  <c r="U49" i="27"/>
  <c r="X49" i="27"/>
  <c r="AA49" i="27"/>
  <c r="AD49" i="27"/>
  <c r="AG49" i="27"/>
  <c r="AJ49" i="27"/>
  <c r="AL49" i="27"/>
  <c r="F50" i="27"/>
  <c r="H50" i="27"/>
  <c r="I50" i="27"/>
  <c r="J50" i="27"/>
  <c r="K50" i="27"/>
  <c r="L50" i="27"/>
  <c r="M50" i="27"/>
  <c r="N50" i="27"/>
  <c r="O50" i="27"/>
  <c r="P50" i="27"/>
  <c r="Q50" i="27"/>
  <c r="U50" i="27"/>
  <c r="X50" i="27"/>
  <c r="AA50" i="27"/>
  <c r="AD50" i="27"/>
  <c r="AG50" i="27"/>
  <c r="AJ50" i="27"/>
  <c r="AL50" i="27"/>
  <c r="F51" i="27"/>
  <c r="H51" i="27"/>
  <c r="I51" i="27"/>
  <c r="J51" i="27"/>
  <c r="K51" i="27"/>
  <c r="L51" i="27"/>
  <c r="M51" i="27"/>
  <c r="N51" i="27"/>
  <c r="O51" i="27"/>
  <c r="P51" i="27"/>
  <c r="Q51" i="27"/>
  <c r="U51" i="27"/>
  <c r="X51" i="27"/>
  <c r="AA51" i="27"/>
  <c r="AD51" i="27"/>
  <c r="AG51" i="27"/>
  <c r="AJ51" i="27"/>
  <c r="AL51" i="27"/>
  <c r="F52" i="27"/>
  <c r="H52" i="27"/>
  <c r="I52" i="27"/>
  <c r="J52" i="27"/>
  <c r="K52" i="27"/>
  <c r="L52" i="27"/>
  <c r="M52" i="27"/>
  <c r="N52" i="27"/>
  <c r="O52" i="27"/>
  <c r="P52" i="27"/>
  <c r="Q52" i="27"/>
  <c r="U52" i="27"/>
  <c r="X52" i="27"/>
  <c r="AA52" i="27"/>
  <c r="AD52" i="27"/>
  <c r="AG52" i="27"/>
  <c r="AJ52" i="27"/>
  <c r="AL52" i="27"/>
  <c r="F53" i="27"/>
  <c r="H53" i="27"/>
  <c r="I53" i="27"/>
  <c r="J53" i="27"/>
  <c r="K53" i="27"/>
  <c r="L53" i="27"/>
  <c r="M53" i="27"/>
  <c r="N53" i="27"/>
  <c r="O53" i="27"/>
  <c r="P53" i="27"/>
  <c r="Q53" i="27"/>
  <c r="U53" i="27"/>
  <c r="X53" i="27"/>
  <c r="AA53" i="27"/>
  <c r="AD53" i="27"/>
  <c r="AG53" i="27"/>
  <c r="AJ53" i="27"/>
  <c r="AL53" i="27"/>
  <c r="F54" i="27"/>
  <c r="H54" i="27"/>
  <c r="I54" i="27"/>
  <c r="J54" i="27"/>
  <c r="K54" i="27"/>
  <c r="L54" i="27"/>
  <c r="M54" i="27"/>
  <c r="N54" i="27"/>
  <c r="O54" i="27"/>
  <c r="P54" i="27"/>
  <c r="Q54" i="27"/>
  <c r="U54" i="27"/>
  <c r="X54" i="27"/>
  <c r="AA54" i="27"/>
  <c r="AD54" i="27"/>
  <c r="AG54" i="27"/>
  <c r="AJ54" i="27"/>
  <c r="AL54" i="27"/>
  <c r="F55" i="27"/>
  <c r="H55" i="27"/>
  <c r="I55" i="27"/>
  <c r="J55" i="27"/>
  <c r="K55" i="27"/>
  <c r="L55" i="27"/>
  <c r="M55" i="27"/>
  <c r="N55" i="27"/>
  <c r="O55" i="27"/>
  <c r="P55" i="27"/>
  <c r="Q55" i="27"/>
  <c r="U55" i="27"/>
  <c r="X55" i="27"/>
  <c r="AA55" i="27"/>
  <c r="AD55" i="27"/>
  <c r="AG55" i="27"/>
  <c r="AJ55" i="27"/>
  <c r="AL55" i="27"/>
  <c r="F56" i="27"/>
  <c r="H56" i="27"/>
  <c r="I56" i="27"/>
  <c r="J56" i="27"/>
  <c r="K56" i="27"/>
  <c r="L56" i="27"/>
  <c r="M56" i="27"/>
  <c r="N56" i="27"/>
  <c r="O56" i="27"/>
  <c r="P56" i="27"/>
  <c r="Q56" i="27"/>
  <c r="U56" i="27"/>
  <c r="X56" i="27"/>
  <c r="AA56" i="27"/>
  <c r="AD56" i="27"/>
  <c r="AG56" i="27"/>
  <c r="AJ56" i="27"/>
  <c r="AL56" i="27"/>
  <c r="F57" i="27"/>
  <c r="H57" i="27"/>
  <c r="I57" i="27"/>
  <c r="J57" i="27"/>
  <c r="K57" i="27"/>
  <c r="L57" i="27"/>
  <c r="M57" i="27"/>
  <c r="N57" i="27"/>
  <c r="O57" i="27"/>
  <c r="P57" i="27"/>
  <c r="Q57" i="27"/>
  <c r="U57" i="27"/>
  <c r="X57" i="27"/>
  <c r="AA57" i="27"/>
  <c r="AD57" i="27"/>
  <c r="AG57" i="27"/>
  <c r="AJ57" i="27"/>
  <c r="AL57" i="27"/>
  <c r="F58" i="27"/>
  <c r="H58" i="27"/>
  <c r="I58" i="27"/>
  <c r="J58" i="27"/>
  <c r="K58" i="27"/>
  <c r="L58" i="27"/>
  <c r="M58" i="27"/>
  <c r="N58" i="27"/>
  <c r="O58" i="27"/>
  <c r="P58" i="27"/>
  <c r="Q58" i="27"/>
  <c r="U58" i="27"/>
  <c r="X58" i="27"/>
  <c r="AA58" i="27"/>
  <c r="AD58" i="27"/>
  <c r="AG58" i="27"/>
  <c r="AJ58" i="27"/>
  <c r="AL58" i="27"/>
  <c r="F59" i="27"/>
  <c r="H59" i="27"/>
  <c r="I59" i="27"/>
  <c r="J59" i="27"/>
  <c r="K59" i="27"/>
  <c r="L59" i="27"/>
  <c r="M59" i="27"/>
  <c r="N59" i="27"/>
  <c r="O59" i="27"/>
  <c r="P59" i="27"/>
  <c r="Q59" i="27"/>
  <c r="U59" i="27"/>
  <c r="X59" i="27"/>
  <c r="AA59" i="27"/>
  <c r="AD59" i="27"/>
  <c r="AG59" i="27"/>
  <c r="AJ59" i="27"/>
  <c r="AL59" i="27"/>
  <c r="F60" i="27"/>
  <c r="H60" i="27"/>
  <c r="I60" i="27"/>
  <c r="J60" i="27"/>
  <c r="K60" i="27"/>
  <c r="L60" i="27"/>
  <c r="M60" i="27"/>
  <c r="N60" i="27"/>
  <c r="O60" i="27"/>
  <c r="P60" i="27"/>
  <c r="Q60" i="27"/>
  <c r="U60" i="27"/>
  <c r="X60" i="27"/>
  <c r="AA60" i="27"/>
  <c r="AD60" i="27"/>
  <c r="AG60" i="27"/>
  <c r="AJ60" i="27"/>
  <c r="AL60" i="27"/>
  <c r="F61" i="27"/>
  <c r="H61" i="27"/>
  <c r="I61" i="27"/>
  <c r="J61" i="27"/>
  <c r="K61" i="27"/>
  <c r="L61" i="27"/>
  <c r="M61" i="27"/>
  <c r="N61" i="27"/>
  <c r="O61" i="27"/>
  <c r="P61" i="27"/>
  <c r="Q61" i="27"/>
  <c r="U61" i="27"/>
  <c r="X61" i="27"/>
  <c r="AA61" i="27"/>
  <c r="AD61" i="27"/>
  <c r="AG61" i="27"/>
  <c r="AJ61" i="27"/>
  <c r="AL61" i="27"/>
  <c r="F62" i="27"/>
  <c r="H62" i="27"/>
  <c r="I62" i="27"/>
  <c r="J62" i="27"/>
  <c r="K62" i="27"/>
  <c r="L62" i="27"/>
  <c r="M62" i="27"/>
  <c r="N62" i="27"/>
  <c r="O62" i="27"/>
  <c r="P62" i="27"/>
  <c r="Q62" i="27"/>
  <c r="U62" i="27"/>
  <c r="X62" i="27"/>
  <c r="AA62" i="27"/>
  <c r="AD62" i="27"/>
  <c r="AG62" i="27"/>
  <c r="AJ62" i="27"/>
  <c r="AL62" i="27"/>
  <c r="F63" i="27"/>
  <c r="H63" i="27"/>
  <c r="I63" i="27"/>
  <c r="J63" i="27"/>
  <c r="K63" i="27"/>
  <c r="L63" i="27"/>
  <c r="M63" i="27"/>
  <c r="N63" i="27"/>
  <c r="O63" i="27"/>
  <c r="P63" i="27"/>
  <c r="Q63" i="27"/>
  <c r="U63" i="27"/>
  <c r="X63" i="27"/>
  <c r="AA63" i="27"/>
  <c r="AD63" i="27"/>
  <c r="AG63" i="27"/>
  <c r="AJ63" i="27"/>
  <c r="AL63" i="27"/>
  <c r="F64" i="27"/>
  <c r="H64" i="27"/>
  <c r="I64" i="27"/>
  <c r="J64" i="27"/>
  <c r="K64" i="27"/>
  <c r="L64" i="27"/>
  <c r="M64" i="27"/>
  <c r="N64" i="27"/>
  <c r="O64" i="27"/>
  <c r="P64" i="27"/>
  <c r="Q64" i="27"/>
  <c r="U64" i="27"/>
  <c r="X64" i="27"/>
  <c r="AA64" i="27"/>
  <c r="AD64" i="27"/>
  <c r="AG64" i="27"/>
  <c r="AJ64" i="27"/>
  <c r="AL64" i="27"/>
  <c r="F65" i="27"/>
  <c r="H65" i="27"/>
  <c r="I65" i="27"/>
  <c r="J65" i="27"/>
  <c r="K65" i="27"/>
  <c r="L65" i="27"/>
  <c r="M65" i="27"/>
  <c r="N65" i="27"/>
  <c r="O65" i="27"/>
  <c r="P65" i="27"/>
  <c r="Q65" i="27"/>
  <c r="U65" i="27"/>
  <c r="X65" i="27"/>
  <c r="AA65" i="27"/>
  <c r="AD65" i="27"/>
  <c r="AG65" i="27"/>
  <c r="AJ65" i="27"/>
  <c r="AL65" i="27"/>
  <c r="F66" i="27"/>
  <c r="H66" i="27"/>
  <c r="I66" i="27"/>
  <c r="J66" i="27"/>
  <c r="K66" i="27"/>
  <c r="L66" i="27"/>
  <c r="M66" i="27"/>
  <c r="N66" i="27"/>
  <c r="O66" i="27"/>
  <c r="P66" i="27"/>
  <c r="Q66" i="27"/>
  <c r="U66" i="27"/>
  <c r="X66" i="27"/>
  <c r="AA66" i="27"/>
  <c r="AD66" i="27"/>
  <c r="AG66" i="27"/>
  <c r="AJ66" i="27"/>
  <c r="AL66" i="27"/>
  <c r="F67" i="27"/>
  <c r="H67" i="27"/>
  <c r="I67" i="27"/>
  <c r="J67" i="27"/>
  <c r="K67" i="27"/>
  <c r="L67" i="27"/>
  <c r="M67" i="27"/>
  <c r="N67" i="27"/>
  <c r="O67" i="27"/>
  <c r="P67" i="27"/>
  <c r="Q67" i="27"/>
  <c r="U67" i="27"/>
  <c r="X67" i="27"/>
  <c r="AA67" i="27"/>
  <c r="AD67" i="27"/>
  <c r="AG67" i="27"/>
  <c r="AJ67" i="27"/>
  <c r="AL67" i="27"/>
  <c r="F68" i="27"/>
  <c r="H68" i="27"/>
  <c r="I68" i="27"/>
  <c r="J68" i="27"/>
  <c r="K68" i="27"/>
  <c r="L68" i="27"/>
  <c r="M68" i="27"/>
  <c r="N68" i="27"/>
  <c r="O68" i="27"/>
  <c r="P68" i="27"/>
  <c r="Q68" i="27"/>
  <c r="U68" i="27"/>
  <c r="X68" i="27"/>
  <c r="AA68" i="27"/>
  <c r="AD68" i="27"/>
  <c r="AG68" i="27"/>
  <c r="AJ68" i="27"/>
  <c r="AL68" i="27"/>
  <c r="F69" i="27"/>
  <c r="H69" i="27"/>
  <c r="I69" i="27"/>
  <c r="J69" i="27"/>
  <c r="K69" i="27"/>
  <c r="L69" i="27"/>
  <c r="M69" i="27"/>
  <c r="N69" i="27"/>
  <c r="O69" i="27"/>
  <c r="P69" i="27"/>
  <c r="Q69" i="27"/>
  <c r="U69" i="27"/>
  <c r="X69" i="27"/>
  <c r="AA69" i="27"/>
  <c r="AD69" i="27"/>
  <c r="AG69" i="27"/>
  <c r="AJ69" i="27"/>
  <c r="AL69" i="27"/>
  <c r="F70" i="27"/>
  <c r="H70" i="27"/>
  <c r="I70" i="27"/>
  <c r="J70" i="27"/>
  <c r="K70" i="27"/>
  <c r="L70" i="27"/>
  <c r="M70" i="27"/>
  <c r="N70" i="27"/>
  <c r="O70" i="27"/>
  <c r="P70" i="27"/>
  <c r="Q70" i="27"/>
  <c r="U70" i="27"/>
  <c r="X70" i="27"/>
  <c r="AA70" i="27"/>
  <c r="AD70" i="27"/>
  <c r="AG70" i="27"/>
  <c r="AJ70" i="27"/>
  <c r="AL70" i="27"/>
  <c r="F71" i="27"/>
  <c r="H71" i="27"/>
  <c r="I71" i="27"/>
  <c r="J71" i="27"/>
  <c r="K71" i="27"/>
  <c r="L71" i="27"/>
  <c r="M71" i="27"/>
  <c r="N71" i="27"/>
  <c r="O71" i="27"/>
  <c r="P71" i="27"/>
  <c r="Q71" i="27"/>
  <c r="U71" i="27"/>
  <c r="X71" i="27"/>
  <c r="AA71" i="27"/>
  <c r="AD71" i="27"/>
  <c r="AG71" i="27"/>
  <c r="AJ71" i="27"/>
  <c r="AL71" i="27"/>
  <c r="F72" i="27"/>
  <c r="H72" i="27"/>
  <c r="I72" i="27"/>
  <c r="J72" i="27"/>
  <c r="K72" i="27"/>
  <c r="L72" i="27"/>
  <c r="M72" i="27"/>
  <c r="N72" i="27"/>
  <c r="O72" i="27"/>
  <c r="P72" i="27"/>
  <c r="Q72" i="27"/>
  <c r="U72" i="27"/>
  <c r="X72" i="27"/>
  <c r="AA72" i="27"/>
  <c r="AD72" i="27"/>
  <c r="AG72" i="27"/>
  <c r="AJ72" i="27"/>
  <c r="AL72" i="27"/>
  <c r="F73" i="27"/>
  <c r="H73" i="27"/>
  <c r="I73" i="27"/>
  <c r="J73" i="27"/>
  <c r="K73" i="27"/>
  <c r="L73" i="27"/>
  <c r="M73" i="27"/>
  <c r="N73" i="27"/>
  <c r="O73" i="27"/>
  <c r="P73" i="27"/>
  <c r="Q73" i="27"/>
  <c r="U73" i="27"/>
  <c r="X73" i="27"/>
  <c r="AA73" i="27"/>
  <c r="AD73" i="27"/>
  <c r="AG73" i="27"/>
  <c r="AJ73" i="27"/>
  <c r="AL73" i="27"/>
  <c r="F74" i="27"/>
  <c r="H74" i="27"/>
  <c r="I74" i="27"/>
  <c r="J74" i="27"/>
  <c r="K74" i="27"/>
  <c r="L74" i="27"/>
  <c r="M74" i="27"/>
  <c r="N74" i="27"/>
  <c r="O74" i="27"/>
  <c r="P74" i="27"/>
  <c r="Q74" i="27"/>
  <c r="U74" i="27"/>
  <c r="X74" i="27"/>
  <c r="AA74" i="27"/>
  <c r="AD74" i="27"/>
  <c r="AG74" i="27"/>
  <c r="AJ74" i="27"/>
  <c r="AL74" i="27"/>
  <c r="F75" i="27"/>
  <c r="H75" i="27"/>
  <c r="I75" i="27"/>
  <c r="J75" i="27"/>
  <c r="K75" i="27"/>
  <c r="L75" i="27"/>
  <c r="M75" i="27"/>
  <c r="N75" i="27"/>
  <c r="O75" i="27"/>
  <c r="P75" i="27"/>
  <c r="Q75" i="27"/>
  <c r="U75" i="27"/>
  <c r="X75" i="27"/>
  <c r="AA75" i="27"/>
  <c r="AD75" i="27"/>
  <c r="AG75" i="27"/>
  <c r="AJ75" i="27"/>
  <c r="AL75" i="27"/>
  <c r="F76" i="27"/>
  <c r="H76" i="27"/>
  <c r="I76" i="27"/>
  <c r="J76" i="27"/>
  <c r="K76" i="27"/>
  <c r="L76" i="27"/>
  <c r="M76" i="27"/>
  <c r="N76" i="27"/>
  <c r="O76" i="27"/>
  <c r="P76" i="27"/>
  <c r="Q76" i="27"/>
  <c r="U76" i="27"/>
  <c r="X76" i="27"/>
  <c r="AA76" i="27"/>
  <c r="AD76" i="27"/>
  <c r="AG76" i="27"/>
  <c r="AJ76" i="27"/>
  <c r="AL76" i="27"/>
  <c r="F77" i="27"/>
  <c r="H77" i="27"/>
  <c r="I77" i="27"/>
  <c r="J77" i="27"/>
  <c r="K77" i="27"/>
  <c r="L77" i="27"/>
  <c r="M77" i="27"/>
  <c r="N77" i="27"/>
  <c r="O77" i="27"/>
  <c r="P77" i="27"/>
  <c r="Q77" i="27"/>
  <c r="U77" i="27"/>
  <c r="X77" i="27"/>
  <c r="AA77" i="27"/>
  <c r="AD77" i="27"/>
  <c r="AG77" i="27"/>
  <c r="AJ77" i="27"/>
  <c r="AL77" i="27"/>
  <c r="F78" i="27"/>
  <c r="H78" i="27"/>
  <c r="I78" i="27"/>
  <c r="J78" i="27"/>
  <c r="K78" i="27"/>
  <c r="L78" i="27"/>
  <c r="M78" i="27"/>
  <c r="N78" i="27"/>
  <c r="O78" i="27"/>
  <c r="P78" i="27"/>
  <c r="Q78" i="27"/>
  <c r="U78" i="27"/>
  <c r="X78" i="27"/>
  <c r="AA78" i="27"/>
  <c r="AD78" i="27"/>
  <c r="AG78" i="27"/>
  <c r="AJ78" i="27"/>
  <c r="AL78" i="27"/>
  <c r="F79" i="27"/>
  <c r="H79" i="27"/>
  <c r="I79" i="27"/>
  <c r="J79" i="27"/>
  <c r="K79" i="27"/>
  <c r="L79" i="27"/>
  <c r="M79" i="27"/>
  <c r="N79" i="27"/>
  <c r="O79" i="27"/>
  <c r="P79" i="27"/>
  <c r="Q79" i="27"/>
  <c r="U79" i="27"/>
  <c r="X79" i="27"/>
  <c r="AA79" i="27"/>
  <c r="AD79" i="27"/>
  <c r="AG79" i="27"/>
  <c r="AJ79" i="27"/>
  <c r="AL79" i="27"/>
  <c r="F80" i="27"/>
  <c r="H80" i="27"/>
  <c r="I80" i="27"/>
  <c r="J80" i="27"/>
  <c r="K80" i="27"/>
  <c r="L80" i="27"/>
  <c r="M80" i="27"/>
  <c r="N80" i="27"/>
  <c r="O80" i="27"/>
  <c r="P80" i="27"/>
  <c r="Q80" i="27"/>
  <c r="U80" i="27"/>
  <c r="X80" i="27"/>
  <c r="AA80" i="27"/>
  <c r="AD80" i="27"/>
  <c r="AG80" i="27"/>
  <c r="AJ80" i="27"/>
  <c r="AL80" i="27"/>
  <c r="F81" i="27"/>
  <c r="H81" i="27"/>
  <c r="I81" i="27"/>
  <c r="J81" i="27"/>
  <c r="K81" i="27"/>
  <c r="L81" i="27"/>
  <c r="M81" i="27"/>
  <c r="N81" i="27"/>
  <c r="O81" i="27"/>
  <c r="P81" i="27"/>
  <c r="Q81" i="27"/>
  <c r="U81" i="27"/>
  <c r="X81" i="27"/>
  <c r="AA81" i="27"/>
  <c r="AD81" i="27"/>
  <c r="AG81" i="27"/>
  <c r="AJ81" i="27"/>
  <c r="AL81" i="27"/>
  <c r="F82" i="27"/>
  <c r="H82" i="27"/>
  <c r="I82" i="27"/>
  <c r="J82" i="27"/>
  <c r="K82" i="27"/>
  <c r="L82" i="27"/>
  <c r="M82" i="27"/>
  <c r="N82" i="27"/>
  <c r="O82" i="27"/>
  <c r="P82" i="27"/>
  <c r="Q82" i="27"/>
  <c r="U82" i="27"/>
  <c r="X82" i="27"/>
  <c r="AA82" i="27"/>
  <c r="AD82" i="27"/>
  <c r="AG82" i="27"/>
  <c r="AJ82" i="27"/>
  <c r="AL82" i="27"/>
  <c r="F83" i="27"/>
  <c r="H83" i="27"/>
  <c r="I83" i="27"/>
  <c r="J83" i="27"/>
  <c r="K83" i="27"/>
  <c r="L83" i="27"/>
  <c r="M83" i="27"/>
  <c r="N83" i="27"/>
  <c r="O83" i="27"/>
  <c r="P83" i="27"/>
  <c r="Q83" i="27"/>
  <c r="U83" i="27"/>
  <c r="X83" i="27"/>
  <c r="AA83" i="27"/>
  <c r="AD83" i="27"/>
  <c r="AG83" i="27"/>
  <c r="AJ83" i="27"/>
  <c r="AL83" i="27"/>
  <c r="F84" i="27"/>
  <c r="H84" i="27"/>
  <c r="I84" i="27"/>
  <c r="J84" i="27"/>
  <c r="K84" i="27"/>
  <c r="L84" i="27"/>
  <c r="M84" i="27"/>
  <c r="N84" i="27"/>
  <c r="O84" i="27"/>
  <c r="P84" i="27"/>
  <c r="Q84" i="27"/>
  <c r="U84" i="27"/>
  <c r="X84" i="27"/>
  <c r="AA84" i="27"/>
  <c r="AD84" i="27"/>
  <c r="AG84" i="27"/>
  <c r="AJ84" i="27"/>
  <c r="AL84" i="27"/>
  <c r="F85" i="27"/>
  <c r="H85" i="27"/>
  <c r="I85" i="27"/>
  <c r="J85" i="27"/>
  <c r="K85" i="27"/>
  <c r="L85" i="27"/>
  <c r="M85" i="27"/>
  <c r="N85" i="27"/>
  <c r="O85" i="27"/>
  <c r="P85" i="27"/>
  <c r="Q85" i="27"/>
  <c r="U85" i="27"/>
  <c r="X85" i="27"/>
  <c r="AA85" i="27"/>
  <c r="AD85" i="27"/>
  <c r="AG85" i="27"/>
  <c r="AJ85" i="27"/>
  <c r="AL85" i="27"/>
  <c r="F86" i="27"/>
  <c r="H86" i="27"/>
  <c r="I86" i="27"/>
  <c r="J86" i="27"/>
  <c r="K86" i="27"/>
  <c r="L86" i="27"/>
  <c r="M86" i="27"/>
  <c r="N86" i="27"/>
  <c r="O86" i="27"/>
  <c r="P86" i="27"/>
  <c r="Q86" i="27"/>
  <c r="U86" i="27"/>
  <c r="X86" i="27"/>
  <c r="AA86" i="27"/>
  <c r="AD86" i="27"/>
  <c r="AG86" i="27"/>
  <c r="AJ86" i="27"/>
  <c r="AL86" i="27"/>
  <c r="F87" i="27"/>
  <c r="H87" i="27"/>
  <c r="I87" i="27"/>
  <c r="J87" i="27"/>
  <c r="K87" i="27"/>
  <c r="L87" i="27"/>
  <c r="M87" i="27"/>
  <c r="N87" i="27"/>
  <c r="O87" i="27"/>
  <c r="P87" i="27"/>
  <c r="Q87" i="27"/>
  <c r="U87" i="27"/>
  <c r="X87" i="27"/>
  <c r="AA87" i="27"/>
  <c r="AD87" i="27"/>
  <c r="AG87" i="27"/>
  <c r="AJ87" i="27"/>
  <c r="AL87" i="27"/>
  <c r="F88" i="27"/>
  <c r="H88" i="27"/>
  <c r="I88" i="27"/>
  <c r="J88" i="27"/>
  <c r="K88" i="27"/>
  <c r="L88" i="27"/>
  <c r="M88" i="27"/>
  <c r="N88" i="27"/>
  <c r="O88" i="27"/>
  <c r="P88" i="27"/>
  <c r="Q88" i="27"/>
  <c r="U88" i="27"/>
  <c r="X88" i="27"/>
  <c r="AA88" i="27"/>
  <c r="AD88" i="27"/>
  <c r="AG88" i="27"/>
  <c r="AJ88" i="27"/>
  <c r="AL88" i="27"/>
  <c r="F89" i="27"/>
  <c r="H89" i="27"/>
  <c r="I89" i="27"/>
  <c r="J89" i="27"/>
  <c r="K89" i="27"/>
  <c r="L89" i="27"/>
  <c r="M89" i="27"/>
  <c r="N89" i="27"/>
  <c r="O89" i="27"/>
  <c r="P89" i="27"/>
  <c r="Q89" i="27"/>
  <c r="U89" i="27"/>
  <c r="X89" i="27"/>
  <c r="AA89" i="27"/>
  <c r="AD89" i="27"/>
  <c r="AG89" i="27"/>
  <c r="AJ89" i="27"/>
  <c r="AL89" i="27"/>
  <c r="F90" i="27"/>
  <c r="H90" i="27"/>
  <c r="I90" i="27"/>
  <c r="J90" i="27"/>
  <c r="K90" i="27"/>
  <c r="L90" i="27"/>
  <c r="M90" i="27"/>
  <c r="N90" i="27"/>
  <c r="O90" i="27"/>
  <c r="P90" i="27"/>
  <c r="Q90" i="27"/>
  <c r="U90" i="27"/>
  <c r="X90" i="27"/>
  <c r="AA90" i="27"/>
  <c r="AD90" i="27"/>
  <c r="AG90" i="27"/>
  <c r="AJ90" i="27"/>
  <c r="AL90" i="27"/>
  <c r="F91" i="27"/>
  <c r="H91" i="27"/>
  <c r="I91" i="27"/>
  <c r="J91" i="27"/>
  <c r="K91" i="27"/>
  <c r="L91" i="27"/>
  <c r="M91" i="27"/>
  <c r="N91" i="27"/>
  <c r="O91" i="27"/>
  <c r="P91" i="27"/>
  <c r="Q91" i="27"/>
  <c r="U91" i="27"/>
  <c r="X91" i="27"/>
  <c r="AA91" i="27"/>
  <c r="AD91" i="27"/>
  <c r="AG91" i="27"/>
  <c r="AJ91" i="27"/>
  <c r="AL91" i="27"/>
  <c r="F92" i="27"/>
  <c r="H92" i="27"/>
  <c r="I92" i="27"/>
  <c r="J92" i="27"/>
  <c r="K92" i="27"/>
  <c r="L92" i="27"/>
  <c r="M92" i="27"/>
  <c r="N92" i="27"/>
  <c r="O92" i="27"/>
  <c r="P92" i="27"/>
  <c r="Q92" i="27"/>
  <c r="U92" i="27"/>
  <c r="X92" i="27"/>
  <c r="AA92" i="27"/>
  <c r="AD92" i="27"/>
  <c r="AG92" i="27"/>
  <c r="AJ92" i="27"/>
  <c r="AL92" i="27"/>
  <c r="F93" i="27"/>
  <c r="H93" i="27"/>
  <c r="I93" i="27"/>
  <c r="J93" i="27"/>
  <c r="K93" i="27"/>
  <c r="L93" i="27"/>
  <c r="M93" i="27"/>
  <c r="N93" i="27"/>
  <c r="O93" i="27"/>
  <c r="P93" i="27"/>
  <c r="Q93" i="27"/>
  <c r="U93" i="27"/>
  <c r="X93" i="27"/>
  <c r="AA93" i="27"/>
  <c r="AD93" i="27"/>
  <c r="AG93" i="27"/>
  <c r="AJ93" i="27"/>
  <c r="AL93" i="27"/>
  <c r="F94" i="27"/>
  <c r="H94" i="27"/>
  <c r="I94" i="27"/>
  <c r="J94" i="27"/>
  <c r="K94" i="27"/>
  <c r="L94" i="27"/>
  <c r="M94" i="27"/>
  <c r="N94" i="27"/>
  <c r="O94" i="27"/>
  <c r="P94" i="27"/>
  <c r="Q94" i="27"/>
  <c r="U94" i="27"/>
  <c r="X94" i="27"/>
  <c r="AA94" i="27"/>
  <c r="AD94" i="27"/>
  <c r="AG94" i="27"/>
  <c r="AJ94" i="27"/>
  <c r="AL94" i="27"/>
  <c r="F95" i="27"/>
  <c r="H95" i="27"/>
  <c r="I95" i="27"/>
  <c r="J95" i="27"/>
  <c r="K95" i="27"/>
  <c r="L95" i="27"/>
  <c r="M95" i="27"/>
  <c r="N95" i="27"/>
  <c r="O95" i="27"/>
  <c r="P95" i="27"/>
  <c r="Q95" i="27"/>
  <c r="U95" i="27"/>
  <c r="X95" i="27"/>
  <c r="AA95" i="27"/>
  <c r="AD95" i="27"/>
  <c r="AG95" i="27"/>
  <c r="AJ95" i="27"/>
  <c r="AL95" i="27"/>
  <c r="F96" i="27"/>
  <c r="H96" i="27"/>
  <c r="I96" i="27"/>
  <c r="J96" i="27"/>
  <c r="K96" i="27"/>
  <c r="L96" i="27"/>
  <c r="M96" i="27"/>
  <c r="N96" i="27"/>
  <c r="O96" i="27"/>
  <c r="P96" i="27"/>
  <c r="Q96" i="27"/>
  <c r="U96" i="27"/>
  <c r="X96" i="27"/>
  <c r="AA96" i="27"/>
  <c r="AD96" i="27"/>
  <c r="AG96" i="27"/>
  <c r="AJ96" i="27"/>
  <c r="AL96" i="27"/>
  <c r="F97" i="27"/>
  <c r="H97" i="27"/>
  <c r="I97" i="27"/>
  <c r="J97" i="27"/>
  <c r="K97" i="27"/>
  <c r="L97" i="27"/>
  <c r="M97" i="27"/>
  <c r="N97" i="27"/>
  <c r="O97" i="27"/>
  <c r="P97" i="27"/>
  <c r="Q97" i="27"/>
  <c r="U97" i="27"/>
  <c r="X97" i="27"/>
  <c r="AA97" i="27"/>
  <c r="AD97" i="27"/>
  <c r="AG97" i="27"/>
  <c r="AJ97" i="27"/>
  <c r="AL97" i="27"/>
  <c r="F98" i="27"/>
  <c r="H98" i="27"/>
  <c r="I98" i="27"/>
  <c r="J98" i="27"/>
  <c r="K98" i="27"/>
  <c r="L98" i="27"/>
  <c r="M98" i="27"/>
  <c r="N98" i="27"/>
  <c r="O98" i="27"/>
  <c r="P98" i="27"/>
  <c r="Q98" i="27"/>
  <c r="U98" i="27"/>
  <c r="X98" i="27"/>
  <c r="AA98" i="27"/>
  <c r="AD98" i="27"/>
  <c r="AG98" i="27"/>
  <c r="AJ98" i="27"/>
  <c r="AL98" i="27"/>
  <c r="F99" i="27"/>
  <c r="H99" i="27"/>
  <c r="I99" i="27"/>
  <c r="J99" i="27"/>
  <c r="K99" i="27"/>
  <c r="L99" i="27"/>
  <c r="M99" i="27"/>
  <c r="N99" i="27"/>
  <c r="O99" i="27"/>
  <c r="P99" i="27"/>
  <c r="Q99" i="27"/>
  <c r="U99" i="27"/>
  <c r="X99" i="27"/>
  <c r="AA99" i="27"/>
  <c r="AD99" i="27"/>
  <c r="AG99" i="27"/>
  <c r="AJ99" i="27"/>
  <c r="AL99" i="27"/>
  <c r="F100" i="27"/>
  <c r="H100" i="27"/>
  <c r="I100" i="27"/>
  <c r="J100" i="27"/>
  <c r="K100" i="27"/>
  <c r="L100" i="27"/>
  <c r="M100" i="27"/>
  <c r="N100" i="27"/>
  <c r="O100" i="27"/>
  <c r="P100" i="27"/>
  <c r="Q100" i="27"/>
  <c r="U100" i="27"/>
  <c r="X100" i="27"/>
  <c r="AA100" i="27"/>
  <c r="AD100" i="27"/>
  <c r="AG100" i="27"/>
  <c r="AJ100" i="27"/>
  <c r="AL100" i="27"/>
  <c r="F101" i="27"/>
  <c r="H101" i="27"/>
  <c r="I101" i="27"/>
  <c r="J101" i="27"/>
  <c r="K101" i="27"/>
  <c r="L101" i="27"/>
  <c r="M101" i="27"/>
  <c r="N101" i="27"/>
  <c r="O101" i="27"/>
  <c r="P101" i="27"/>
  <c r="Q101" i="27"/>
  <c r="U101" i="27"/>
  <c r="X101" i="27"/>
  <c r="AA101" i="27"/>
  <c r="AD101" i="27"/>
  <c r="AG101" i="27"/>
  <c r="AJ101" i="27"/>
  <c r="AL101" i="27"/>
  <c r="F102" i="27"/>
  <c r="H102" i="27"/>
  <c r="I102" i="27"/>
  <c r="J102" i="27"/>
  <c r="K102" i="27"/>
  <c r="L102" i="27"/>
  <c r="M102" i="27"/>
  <c r="N102" i="27"/>
  <c r="O102" i="27"/>
  <c r="P102" i="27"/>
  <c r="Q102" i="27"/>
  <c r="U102" i="27"/>
  <c r="X102" i="27"/>
  <c r="AA102" i="27"/>
  <c r="AD102" i="27"/>
  <c r="AG102" i="27"/>
  <c r="AJ102" i="27"/>
  <c r="AL102" i="27"/>
  <c r="F103" i="27"/>
  <c r="H103" i="27"/>
  <c r="I103" i="27"/>
  <c r="J103" i="27"/>
  <c r="K103" i="27"/>
  <c r="L103" i="27"/>
  <c r="M103" i="27"/>
  <c r="N103" i="27"/>
  <c r="O103" i="27"/>
  <c r="P103" i="27"/>
  <c r="Q103" i="27"/>
  <c r="U103" i="27"/>
  <c r="X103" i="27"/>
  <c r="AA103" i="27"/>
  <c r="AD103" i="27"/>
  <c r="AG103" i="27"/>
  <c r="AJ103" i="27"/>
  <c r="AL103" i="27"/>
  <c r="F104" i="27"/>
  <c r="H104" i="27"/>
  <c r="I104" i="27"/>
  <c r="J104" i="27"/>
  <c r="K104" i="27"/>
  <c r="L104" i="27"/>
  <c r="M104" i="27"/>
  <c r="N104" i="27"/>
  <c r="O104" i="27"/>
  <c r="P104" i="27"/>
  <c r="Q104" i="27"/>
  <c r="U104" i="27"/>
  <c r="X104" i="27"/>
  <c r="AA104" i="27"/>
  <c r="AD104" i="27"/>
  <c r="AG104" i="27"/>
  <c r="AJ104" i="27"/>
  <c r="AL104" i="27"/>
  <c r="F105" i="27"/>
  <c r="H105" i="27"/>
  <c r="I105" i="27"/>
  <c r="J105" i="27"/>
  <c r="K105" i="27"/>
  <c r="L105" i="27"/>
  <c r="M105" i="27"/>
  <c r="N105" i="27"/>
  <c r="O105" i="27"/>
  <c r="P105" i="27"/>
  <c r="Q105" i="27"/>
  <c r="U105" i="27"/>
  <c r="X105" i="27"/>
  <c r="AA105" i="27"/>
  <c r="AD105" i="27"/>
  <c r="AG105" i="27"/>
  <c r="AJ105" i="27"/>
  <c r="AL105" i="27"/>
  <c r="F106" i="27"/>
  <c r="H106" i="27"/>
  <c r="I106" i="27"/>
  <c r="J106" i="27"/>
  <c r="K106" i="27"/>
  <c r="L106" i="27"/>
  <c r="M106" i="27"/>
  <c r="N106" i="27"/>
  <c r="O106" i="27"/>
  <c r="P106" i="27"/>
  <c r="Q106" i="27"/>
  <c r="U106" i="27"/>
  <c r="X106" i="27"/>
  <c r="AA106" i="27"/>
  <c r="AD106" i="27"/>
  <c r="AG106" i="27"/>
  <c r="AJ106" i="27"/>
  <c r="AL106" i="27"/>
  <c r="F107" i="27"/>
  <c r="H107" i="27"/>
  <c r="I107" i="27"/>
  <c r="J107" i="27"/>
  <c r="K107" i="27"/>
  <c r="L107" i="27"/>
  <c r="M107" i="27"/>
  <c r="N107" i="27"/>
  <c r="O107" i="27"/>
  <c r="P107" i="27"/>
  <c r="Q107" i="27"/>
  <c r="U107" i="27"/>
  <c r="X107" i="27"/>
  <c r="AA107" i="27"/>
  <c r="AD107" i="27"/>
  <c r="AG107" i="27"/>
  <c r="AJ107" i="27"/>
  <c r="AL107" i="27"/>
  <c r="F108" i="27"/>
  <c r="H108" i="27"/>
  <c r="I108" i="27"/>
  <c r="J108" i="27"/>
  <c r="K108" i="27"/>
  <c r="L108" i="27"/>
  <c r="M108" i="27"/>
  <c r="N108" i="27"/>
  <c r="O108" i="27"/>
  <c r="P108" i="27"/>
  <c r="Q108" i="27"/>
  <c r="U108" i="27"/>
  <c r="X108" i="27"/>
  <c r="AA108" i="27"/>
  <c r="AD108" i="27"/>
  <c r="AG108" i="27"/>
  <c r="AJ108" i="27"/>
  <c r="AL108" i="27"/>
  <c r="F109" i="27"/>
  <c r="H109" i="27"/>
  <c r="I109" i="27"/>
  <c r="J109" i="27"/>
  <c r="K109" i="27"/>
  <c r="L109" i="27"/>
  <c r="M109" i="27"/>
  <c r="N109" i="27"/>
  <c r="O109" i="27"/>
  <c r="P109" i="27"/>
  <c r="Q109" i="27"/>
  <c r="U109" i="27"/>
  <c r="X109" i="27"/>
  <c r="AA109" i="27"/>
  <c r="AD109" i="27"/>
  <c r="AG109" i="27"/>
  <c r="AJ109" i="27"/>
  <c r="AL109" i="27"/>
  <c r="F110" i="27"/>
  <c r="H110" i="27"/>
  <c r="I110" i="27"/>
  <c r="J110" i="27"/>
  <c r="K110" i="27"/>
  <c r="L110" i="27"/>
  <c r="M110" i="27"/>
  <c r="N110" i="27"/>
  <c r="O110" i="27"/>
  <c r="P110" i="27"/>
  <c r="Q110" i="27"/>
  <c r="U110" i="27"/>
  <c r="X110" i="27"/>
  <c r="AA110" i="27"/>
  <c r="AD110" i="27"/>
  <c r="AG110" i="27"/>
  <c r="AJ110" i="27"/>
  <c r="AL110" i="27"/>
  <c r="F111" i="27"/>
  <c r="H111" i="27"/>
  <c r="I111" i="27"/>
  <c r="J111" i="27"/>
  <c r="K111" i="27"/>
  <c r="L111" i="27"/>
  <c r="M111" i="27"/>
  <c r="N111" i="27"/>
  <c r="O111" i="27"/>
  <c r="P111" i="27"/>
  <c r="Q111" i="27"/>
  <c r="U111" i="27"/>
  <c r="X111" i="27"/>
  <c r="AA111" i="27"/>
  <c r="AD111" i="27"/>
  <c r="AG111" i="27"/>
  <c r="AJ111" i="27"/>
  <c r="AL111" i="27"/>
  <c r="F112" i="27"/>
  <c r="H112" i="27"/>
  <c r="I112" i="27"/>
  <c r="J112" i="27"/>
  <c r="K112" i="27"/>
  <c r="L112" i="27"/>
  <c r="M112" i="27"/>
  <c r="N112" i="27"/>
  <c r="O112" i="27"/>
  <c r="P112" i="27"/>
  <c r="Q112" i="27"/>
  <c r="U112" i="27"/>
  <c r="X112" i="27"/>
  <c r="AA112" i="27"/>
  <c r="AD112" i="27"/>
  <c r="AG112" i="27"/>
  <c r="AJ112" i="27"/>
  <c r="AL112" i="27"/>
  <c r="F113" i="27"/>
  <c r="H113" i="27"/>
  <c r="I113" i="27"/>
  <c r="J113" i="27"/>
  <c r="K113" i="27"/>
  <c r="L113" i="27"/>
  <c r="M113" i="27"/>
  <c r="N113" i="27"/>
  <c r="O113" i="27"/>
  <c r="P113" i="27"/>
  <c r="Q113" i="27"/>
  <c r="U113" i="27"/>
  <c r="X113" i="27"/>
  <c r="AA113" i="27"/>
  <c r="AD113" i="27"/>
  <c r="AG113" i="27"/>
  <c r="AJ113" i="27"/>
  <c r="AL113" i="27"/>
  <c r="F114" i="27"/>
  <c r="H114" i="27"/>
  <c r="I114" i="27"/>
  <c r="J114" i="27"/>
  <c r="K114" i="27"/>
  <c r="L114" i="27"/>
  <c r="M114" i="27"/>
  <c r="N114" i="27"/>
  <c r="O114" i="27"/>
  <c r="P114" i="27"/>
  <c r="Q114" i="27"/>
  <c r="U114" i="27"/>
  <c r="X114" i="27"/>
  <c r="AA114" i="27"/>
  <c r="AD114" i="27"/>
  <c r="AG114" i="27"/>
  <c r="AJ114" i="27"/>
  <c r="AL114" i="27"/>
  <c r="F115" i="27"/>
  <c r="H115" i="27"/>
  <c r="I115" i="27"/>
  <c r="J115" i="27"/>
  <c r="K115" i="27"/>
  <c r="L115" i="27"/>
  <c r="M115" i="27"/>
  <c r="N115" i="27"/>
  <c r="O115" i="27"/>
  <c r="P115" i="27"/>
  <c r="Q115" i="27"/>
  <c r="U115" i="27"/>
  <c r="X115" i="27"/>
  <c r="AA115" i="27"/>
  <c r="AD115" i="27"/>
  <c r="AG115" i="27"/>
  <c r="AJ115" i="27"/>
  <c r="AL115" i="27"/>
  <c r="F116" i="27"/>
  <c r="H116" i="27"/>
  <c r="I116" i="27"/>
  <c r="J116" i="27"/>
  <c r="K116" i="27"/>
  <c r="L116" i="27"/>
  <c r="M116" i="27"/>
  <c r="N116" i="27"/>
  <c r="O116" i="27"/>
  <c r="P116" i="27"/>
  <c r="Q116" i="27"/>
  <c r="U116" i="27"/>
  <c r="X116" i="27"/>
  <c r="AA116" i="27"/>
  <c r="AD116" i="27"/>
  <c r="AG116" i="27"/>
  <c r="AJ116" i="27"/>
  <c r="AL116" i="27"/>
  <c r="H10" i="27"/>
  <c r="I10" i="27"/>
  <c r="J10" i="27"/>
  <c r="K10" i="27"/>
  <c r="L10" i="27"/>
  <c r="M10" i="27"/>
  <c r="N10" i="27"/>
  <c r="O10" i="27"/>
  <c r="P10" i="27"/>
  <c r="Q10" i="27"/>
  <c r="E10" i="27"/>
  <c r="E11" i="27"/>
  <c r="U10" i="27"/>
  <c r="E2" i="27"/>
  <c r="E3" i="27"/>
  <c r="E4" i="27"/>
  <c r="E5" i="27"/>
  <c r="E8" i="27"/>
  <c r="E12" i="27"/>
  <c r="E13" i="27"/>
  <c r="E7" i="27"/>
  <c r="E9" i="27"/>
  <c r="E14" i="27"/>
  <c r="E15" i="27"/>
  <c r="E16" i="27"/>
  <c r="E17" i="27"/>
  <c r="E18" i="27"/>
  <c r="E19" i="27"/>
  <c r="E20" i="27"/>
  <c r="E21" i="27"/>
  <c r="E22" i="27"/>
  <c r="E23" i="27"/>
  <c r="E24" i="27"/>
  <c r="E25" i="27"/>
  <c r="E26" i="27"/>
  <c r="E27" i="27"/>
  <c r="E28" i="27"/>
  <c r="E29" i="27"/>
  <c r="E30" i="27"/>
  <c r="E31" i="27"/>
  <c r="E32" i="27"/>
  <c r="E33" i="27"/>
  <c r="E34" i="27"/>
  <c r="E35" i="27"/>
  <c r="E36" i="27"/>
  <c r="E37" i="27"/>
  <c r="E38" i="27"/>
  <c r="E39" i="27"/>
  <c r="E40" i="27"/>
  <c r="E41" i="27"/>
  <c r="E42" i="27"/>
  <c r="E43" i="27"/>
  <c r="E44" i="27"/>
  <c r="E45" i="27"/>
  <c r="E46" i="27"/>
  <c r="E47" i="27"/>
  <c r="E48" i="27"/>
  <c r="E49" i="27"/>
  <c r="E50" i="27"/>
  <c r="E51" i="27"/>
  <c r="E52" i="27"/>
  <c r="E53" i="27"/>
  <c r="E54" i="27"/>
  <c r="E55" i="27"/>
  <c r="E56" i="27"/>
  <c r="E57" i="27"/>
  <c r="E58" i="27"/>
  <c r="E59" i="27"/>
  <c r="E60" i="27"/>
  <c r="E61" i="27"/>
  <c r="E62" i="27"/>
  <c r="E63" i="27"/>
  <c r="E64" i="27"/>
  <c r="E65" i="27"/>
  <c r="E66" i="27"/>
  <c r="E67" i="27"/>
  <c r="E68" i="27"/>
  <c r="E69" i="27"/>
  <c r="E70" i="27"/>
  <c r="E71" i="27"/>
  <c r="E72" i="27"/>
  <c r="E73" i="27"/>
  <c r="E74" i="27"/>
  <c r="E75" i="27"/>
  <c r="E76" i="27"/>
  <c r="E77" i="27"/>
  <c r="E78" i="27"/>
  <c r="E79" i="27"/>
  <c r="E80" i="27"/>
  <c r="E81" i="27"/>
  <c r="E82" i="27"/>
  <c r="E83" i="27"/>
  <c r="E84" i="27"/>
  <c r="E85" i="27"/>
  <c r="E86" i="27"/>
  <c r="E87" i="27"/>
  <c r="E88" i="27"/>
  <c r="E89" i="27"/>
  <c r="E90" i="27"/>
  <c r="E91" i="27"/>
  <c r="E92" i="27"/>
  <c r="E93" i="27"/>
  <c r="E94" i="27"/>
  <c r="E95" i="27"/>
  <c r="E96" i="27"/>
  <c r="E97" i="27"/>
  <c r="E98" i="27"/>
  <c r="E99" i="27"/>
  <c r="E100" i="27"/>
  <c r="E101" i="27"/>
  <c r="E102" i="27"/>
  <c r="E103" i="27"/>
  <c r="E23" i="28"/>
  <c r="E24" i="28"/>
  <c r="E22" i="28"/>
  <c r="E21" i="28"/>
  <c r="E14" i="3" l="1"/>
  <c r="E105" i="27"/>
  <c r="A3" i="27"/>
  <c r="AM3" i="27" s="1"/>
  <c r="A4" i="27"/>
  <c r="AM4" i="27" s="1"/>
  <c r="A5" i="27"/>
  <c r="AM5" i="27" s="1"/>
  <c r="A8" i="27"/>
  <c r="AM8" i="27" s="1"/>
  <c r="A12" i="27"/>
  <c r="AM12" i="27" s="1"/>
  <c r="A7" i="27"/>
  <c r="AM7" i="27" s="1"/>
  <c r="A9" i="27"/>
  <c r="AM9" i="27" s="1"/>
  <c r="A14" i="27"/>
  <c r="AM14" i="27" s="1"/>
  <c r="A15" i="27"/>
  <c r="AM15" i="27" s="1"/>
  <c r="A16" i="27"/>
  <c r="AM16" i="27" s="1"/>
  <c r="A17" i="27"/>
  <c r="AM17" i="27" s="1"/>
  <c r="A18" i="27"/>
  <c r="AM18" i="27" s="1"/>
  <c r="A19" i="27"/>
  <c r="AM19" i="27" s="1"/>
  <c r="A20" i="27"/>
  <c r="AM20" i="27" s="1"/>
  <c r="A21" i="27"/>
  <c r="AM21" i="27" s="1"/>
  <c r="A22" i="27"/>
  <c r="AM22" i="27" s="1"/>
  <c r="A23" i="27"/>
  <c r="AM23" i="27" s="1"/>
  <c r="A24" i="27"/>
  <c r="AM24" i="27" s="1"/>
  <c r="A25" i="27"/>
  <c r="AM25" i="27" s="1"/>
  <c r="A26" i="27"/>
  <c r="AM26" i="27" s="1"/>
  <c r="A27" i="27"/>
  <c r="AM27" i="27" s="1"/>
  <c r="A28" i="27"/>
  <c r="AM28" i="27" s="1"/>
  <c r="A29" i="27"/>
  <c r="AM29" i="27" s="1"/>
  <c r="A30" i="27"/>
  <c r="AM30" i="27" s="1"/>
  <c r="A31" i="27"/>
  <c r="AM31" i="27" s="1"/>
  <c r="A32" i="27"/>
  <c r="AM32" i="27" s="1"/>
  <c r="A33" i="27"/>
  <c r="AM33" i="27" s="1"/>
  <c r="A34" i="27"/>
  <c r="AM34" i="27" s="1"/>
  <c r="A35" i="27"/>
  <c r="AM35" i="27" s="1"/>
  <c r="A36" i="27"/>
  <c r="AM36" i="27" s="1"/>
  <c r="A37" i="27"/>
  <c r="AM37" i="27" s="1"/>
  <c r="A38" i="27"/>
  <c r="AM38" i="27" s="1"/>
  <c r="A39" i="27"/>
  <c r="AM39" i="27" s="1"/>
  <c r="A40" i="27"/>
  <c r="AM40" i="27" s="1"/>
  <c r="A41" i="27"/>
  <c r="AM41" i="27" s="1"/>
  <c r="A42" i="27"/>
  <c r="AM42" i="27" s="1"/>
  <c r="A43" i="27"/>
  <c r="AM43" i="27" s="1"/>
  <c r="A44" i="27"/>
  <c r="AM44" i="27" s="1"/>
  <c r="A45" i="27"/>
  <c r="AM45" i="27" s="1"/>
  <c r="A46" i="27"/>
  <c r="AM46" i="27" s="1"/>
  <c r="A47" i="27"/>
  <c r="AM47" i="27" s="1"/>
  <c r="A48" i="27"/>
  <c r="AM48" i="27" s="1"/>
  <c r="A49" i="27"/>
  <c r="AM49" i="27" s="1"/>
  <c r="A50" i="27"/>
  <c r="AM50" i="27" s="1"/>
  <c r="A51" i="27"/>
  <c r="AM51" i="27" s="1"/>
  <c r="A52" i="27"/>
  <c r="AM52" i="27" s="1"/>
  <c r="A53" i="27"/>
  <c r="AM53" i="27" s="1"/>
  <c r="A54" i="27"/>
  <c r="AM54" i="27" s="1"/>
  <c r="A55" i="27"/>
  <c r="AM55" i="27" s="1"/>
  <c r="A56" i="27"/>
  <c r="AM56" i="27" s="1"/>
  <c r="A57" i="27"/>
  <c r="AM57" i="27" s="1"/>
  <c r="A58" i="27"/>
  <c r="AM58" i="27" s="1"/>
  <c r="A59" i="27"/>
  <c r="AM59" i="27" s="1"/>
  <c r="A60" i="27"/>
  <c r="AM60" i="27" s="1"/>
  <c r="A61" i="27"/>
  <c r="AM61" i="27" s="1"/>
  <c r="A62" i="27"/>
  <c r="AM62" i="27" s="1"/>
  <c r="A63" i="27"/>
  <c r="AM63" i="27" s="1"/>
  <c r="A64" i="27"/>
  <c r="AM64" i="27" s="1"/>
  <c r="A65" i="27"/>
  <c r="AM65" i="27" s="1"/>
  <c r="A66" i="27"/>
  <c r="AM66" i="27" s="1"/>
  <c r="A67" i="27"/>
  <c r="AM67" i="27" s="1"/>
  <c r="A68" i="27"/>
  <c r="AM68" i="27" s="1"/>
  <c r="A69" i="27"/>
  <c r="AM69" i="27" s="1"/>
  <c r="A70" i="27"/>
  <c r="AM70" i="27" s="1"/>
  <c r="A71" i="27"/>
  <c r="AM71" i="27" s="1"/>
  <c r="A72" i="27"/>
  <c r="AM72" i="27" s="1"/>
  <c r="A73" i="27"/>
  <c r="AM73" i="27" s="1"/>
  <c r="A74" i="27"/>
  <c r="AM74" i="27" s="1"/>
  <c r="A75" i="27"/>
  <c r="AM75" i="27" s="1"/>
  <c r="A76" i="27"/>
  <c r="AM76" i="27" s="1"/>
  <c r="A77" i="27"/>
  <c r="AM77" i="27" s="1"/>
  <c r="A78" i="27"/>
  <c r="AM78" i="27" s="1"/>
  <c r="A79" i="27"/>
  <c r="AM79" i="27" s="1"/>
  <c r="A80" i="27"/>
  <c r="AM80" i="27" s="1"/>
  <c r="A81" i="27"/>
  <c r="AM81" i="27" s="1"/>
  <c r="A82" i="27"/>
  <c r="AM82" i="27" s="1"/>
  <c r="A83" i="27"/>
  <c r="AM83" i="27" s="1"/>
  <c r="A84" i="27"/>
  <c r="AM84" i="27" s="1"/>
  <c r="A85" i="27"/>
  <c r="AM85" i="27" s="1"/>
  <c r="A86" i="27"/>
  <c r="AM86" i="27" s="1"/>
  <c r="A87" i="27"/>
  <c r="AM87" i="27" s="1"/>
  <c r="A88" i="27"/>
  <c r="AM88" i="27" s="1"/>
  <c r="A89" i="27"/>
  <c r="AM89" i="27" s="1"/>
  <c r="A90" i="27"/>
  <c r="AM90" i="27" s="1"/>
  <c r="A91" i="27"/>
  <c r="AM91" i="27" s="1"/>
  <c r="A92" i="27"/>
  <c r="AM92" i="27" s="1"/>
  <c r="A93" i="27"/>
  <c r="AM93" i="27" s="1"/>
  <c r="A94" i="27"/>
  <c r="AM94" i="27" s="1"/>
  <c r="A95" i="27"/>
  <c r="AM95" i="27" s="1"/>
  <c r="A96" i="27"/>
  <c r="AM96" i="27" s="1"/>
  <c r="A97" i="27"/>
  <c r="AM97" i="27" s="1"/>
  <c r="A98" i="27"/>
  <c r="AM98" i="27" s="1"/>
  <c r="A99" i="27"/>
  <c r="AM99" i="27" s="1"/>
  <c r="A100" i="27"/>
  <c r="AM100" i="27" s="1"/>
  <c r="A101" i="27"/>
  <c r="AM101" i="27" s="1"/>
  <c r="A102" i="27"/>
  <c r="AM102" i="27" s="1"/>
  <c r="A103" i="27"/>
  <c r="AM103" i="27" s="1"/>
  <c r="A104" i="27"/>
  <c r="AM104" i="27" s="1"/>
  <c r="A105" i="27"/>
  <c r="AM105" i="27" s="1"/>
  <c r="A106" i="27"/>
  <c r="AM106" i="27" s="1"/>
  <c r="A107" i="27"/>
  <c r="AM107" i="27" s="1"/>
  <c r="A108" i="27"/>
  <c r="AM108" i="27" s="1"/>
  <c r="A109" i="27"/>
  <c r="AM109" i="27" s="1"/>
  <c r="A110" i="27"/>
  <c r="AM110" i="27" s="1"/>
  <c r="A111" i="27"/>
  <c r="AM111" i="27" s="1"/>
  <c r="A112" i="27"/>
  <c r="AM112" i="27" s="1"/>
  <c r="A113" i="27"/>
  <c r="AM113" i="27" s="1"/>
  <c r="A114" i="27"/>
  <c r="AM114" i="27" s="1"/>
  <c r="A115" i="27"/>
  <c r="AM115" i="27" s="1"/>
  <c r="A116" i="27"/>
  <c r="AM116" i="27" s="1"/>
  <c r="A117" i="27"/>
  <c r="AM117" i="27" s="1"/>
  <c r="A118" i="27"/>
  <c r="AM118" i="27" s="1"/>
  <c r="A6" i="27"/>
  <c r="AM6" i="27" s="1"/>
  <c r="A72" i="38"/>
  <c r="A73" i="38"/>
  <c r="A74" i="38"/>
  <c r="A75" i="38"/>
  <c r="A76" i="38"/>
  <c r="A77" i="38"/>
  <c r="A78" i="38"/>
  <c r="A79" i="38"/>
  <c r="A80" i="38"/>
  <c r="A81" i="38"/>
  <c r="A82" i="38"/>
  <c r="A83" i="38"/>
  <c r="A84" i="38"/>
  <c r="A85" i="38"/>
  <c r="A10" i="27"/>
  <c r="AM10" i="27" s="1"/>
  <c r="A11" i="27"/>
  <c r="AM11" i="27" s="1"/>
  <c r="A2" i="27"/>
  <c r="AM2" i="27" s="1"/>
  <c r="H118" i="27"/>
  <c r="I118" i="27"/>
  <c r="J118" i="27"/>
  <c r="K118" i="27"/>
  <c r="L118" i="27"/>
  <c r="M118" i="27"/>
  <c r="N118" i="27"/>
  <c r="O118" i="27"/>
  <c r="P118" i="27"/>
  <c r="Q118" i="27"/>
  <c r="U118" i="27"/>
  <c r="X118" i="27"/>
  <c r="AA118" i="27"/>
  <c r="AD118" i="27"/>
  <c r="AG118" i="27"/>
  <c r="AJ118" i="27"/>
  <c r="F118" i="27"/>
  <c r="E118" i="27"/>
  <c r="E104" i="27"/>
  <c r="I9" i="39" l="1"/>
  <c r="E19" i="39"/>
  <c r="G5" i="39"/>
  <c r="F5" i="39"/>
  <c r="I6" i="39"/>
  <c r="C2" i="39"/>
  <c r="E5" i="39"/>
  <c r="G17" i="39" l="1"/>
  <c r="I17" i="39" s="1"/>
  <c r="G15" i="39"/>
  <c r="G8" i="39"/>
  <c r="G9" i="39"/>
  <c r="G10" i="39"/>
  <c r="I10" i="39" s="1"/>
  <c r="G11" i="39"/>
  <c r="I11" i="39" s="1"/>
  <c r="G12" i="39"/>
  <c r="I12" i="39" s="1"/>
  <c r="G13" i="39"/>
  <c r="I13" i="39" s="1"/>
  <c r="G14" i="39"/>
  <c r="I14" i="39" s="1"/>
  <c r="G16" i="39"/>
  <c r="I16" i="39" s="1"/>
  <c r="G7" i="39"/>
  <c r="I7" i="39" s="1"/>
  <c r="B2" i="39"/>
  <c r="D15" i="39"/>
  <c r="D5" i="39" s="1"/>
  <c r="E20" i="39" s="1"/>
  <c r="I15" i="39" l="1"/>
  <c r="G20" i="39"/>
  <c r="S19" i="39"/>
  <c r="S20" i="39" l="1"/>
  <c r="R20" i="39"/>
  <c r="T20" i="39"/>
  <c r="U14" i="39"/>
  <c r="S14" i="39"/>
  <c r="S9" i="39"/>
  <c r="U9" i="39"/>
  <c r="S21" i="39" l="1"/>
  <c r="U19" i="39"/>
  <c r="U20" i="39" s="1"/>
  <c r="U21" i="39" s="1"/>
  <c r="A7" i="38" l="1"/>
  <c r="A10" i="38"/>
  <c r="A42" i="38"/>
  <c r="A61" i="38"/>
  <c r="A62" i="38"/>
  <c r="A53" i="38"/>
  <c r="A68" i="38"/>
  <c r="A13" i="38"/>
  <c r="A49" i="38"/>
  <c r="A50" i="38"/>
  <c r="A15" i="38"/>
  <c r="A22" i="38"/>
  <c r="A41" i="38"/>
  <c r="A64" i="38"/>
  <c r="A30" i="38"/>
  <c r="A67" i="38"/>
  <c r="A43" i="38"/>
  <c r="A9" i="38"/>
  <c r="A47" i="38"/>
  <c r="A51" i="38"/>
  <c r="A2" i="38"/>
  <c r="A65" i="38"/>
  <c r="A27" i="38"/>
  <c r="A46" i="38"/>
  <c r="A44" i="38"/>
  <c r="A16" i="38"/>
  <c r="A21" i="38"/>
  <c r="A37" i="38"/>
  <c r="A23" i="38"/>
  <c r="A55" i="38"/>
  <c r="A24" i="38"/>
  <c r="A63" i="38"/>
  <c r="A58" i="38"/>
  <c r="A48" i="38"/>
  <c r="A70" i="38"/>
  <c r="A69" i="38"/>
  <c r="A39" i="38"/>
  <c r="A31" i="38"/>
  <c r="A52" i="38"/>
  <c r="A11" i="38"/>
  <c r="A35" i="38"/>
  <c r="A18" i="38"/>
  <c r="A25" i="38"/>
  <c r="A19" i="38"/>
  <c r="A32" i="38"/>
  <c r="A54" i="38"/>
  <c r="A38" i="38"/>
  <c r="A45" i="38"/>
  <c r="A34" i="38"/>
  <c r="A56" i="38"/>
  <c r="A57" i="38"/>
  <c r="A36" i="38"/>
  <c r="A59" i="38"/>
  <c r="A20" i="38"/>
  <c r="A26" i="38"/>
  <c r="A14" i="38"/>
  <c r="A28" i="38"/>
  <c r="A29" i="38"/>
  <c r="A3" i="38"/>
  <c r="A60" i="38"/>
  <c r="A4" i="38"/>
  <c r="A5" i="38"/>
  <c r="A8" i="38"/>
  <c r="A17" i="38"/>
  <c r="A66" i="38"/>
  <c r="A33" i="38"/>
  <c r="A40" i="38"/>
  <c r="A12" i="38"/>
  <c r="A6" i="38"/>
  <c r="A71" i="38"/>
  <c r="Q117" i="27" l="1"/>
  <c r="E26" i="3" l="1"/>
  <c r="E25" i="3"/>
  <c r="X117" i="27" l="1"/>
  <c r="X10" i="27"/>
  <c r="E106" i="27"/>
  <c r="E107" i="27"/>
  <c r="E108" i="27"/>
  <c r="E109" i="27"/>
  <c r="E110" i="27"/>
  <c r="E111" i="27"/>
  <c r="E112" i="27"/>
  <c r="E113" i="27"/>
  <c r="E114" i="27"/>
  <c r="E115" i="27"/>
  <c r="AL10" i="27"/>
  <c r="AL118" i="27"/>
  <c r="U117" i="27"/>
  <c r="E6" i="37"/>
  <c r="G6" i="37"/>
  <c r="H6" i="37" s="1"/>
  <c r="G4" i="37"/>
  <c r="H4" i="37" s="1"/>
  <c r="C4" i="37"/>
  <c r="C11" i="37"/>
  <c r="G5" i="37"/>
  <c r="H5" i="37" s="1"/>
  <c r="J12" i="37"/>
  <c r="AA117" i="27"/>
  <c r="AD117" i="27"/>
  <c r="AD10" i="27"/>
  <c r="AG117" i="27"/>
  <c r="AG10" i="27"/>
  <c r="AJ117" i="27"/>
  <c r="AJ10" i="27"/>
  <c r="AH17" i="11"/>
  <c r="G3" i="37"/>
  <c r="G11" i="37" s="1"/>
  <c r="G7" i="37"/>
  <c r="H7" i="37"/>
  <c r="G8" i="37"/>
  <c r="H8" i="37"/>
  <c r="G9" i="37"/>
  <c r="H9" i="37"/>
  <c r="E9" i="37"/>
  <c r="E8" i="37"/>
  <c r="E7" i="37"/>
  <c r="E3" i="37"/>
  <c r="AB6" i="22"/>
  <c r="AB7" i="22"/>
  <c r="AB9" i="22"/>
  <c r="AB10" i="22"/>
  <c r="AB11" i="22"/>
  <c r="AB12" i="22"/>
  <c r="Z15" i="22"/>
  <c r="AA15" i="11"/>
  <c r="AA16" i="11"/>
  <c r="AA24" i="11"/>
  <c r="AA25" i="11"/>
  <c r="AH18" i="11"/>
  <c r="AH19" i="11"/>
  <c r="AH20" i="11"/>
  <c r="AH21" i="11"/>
  <c r="AH22" i="11"/>
  <c r="AH23" i="11"/>
  <c r="AJ23" i="11"/>
  <c r="AB24" i="11"/>
  <c r="AC24" i="11"/>
  <c r="AD24" i="11"/>
  <c r="AE24" i="11"/>
  <c r="AF24" i="11"/>
  <c r="AG24" i="11"/>
  <c r="Z16" i="11"/>
  <c r="Z24" i="11"/>
  <c r="Z25" i="11"/>
  <c r="Z15" i="11"/>
  <c r="J61" i="11"/>
  <c r="F6" i="22"/>
  <c r="F5" i="22"/>
  <c r="G6" i="22"/>
  <c r="U9" i="28"/>
  <c r="X9" i="28"/>
  <c r="X10" i="28"/>
  <c r="X11" i="28"/>
  <c r="X12" i="28"/>
  <c r="X13" i="28"/>
  <c r="X14" i="28"/>
  <c r="X15" i="28"/>
  <c r="V9" i="28"/>
  <c r="W9" i="28"/>
  <c r="V10" i="28"/>
  <c r="W10" i="28"/>
  <c r="V11" i="28"/>
  <c r="W11" i="28"/>
  <c r="V12" i="28"/>
  <c r="W12" i="28"/>
  <c r="V13" i="28"/>
  <c r="W13" i="28"/>
  <c r="V14" i="28"/>
  <c r="W14" i="28"/>
  <c r="V15" i="28"/>
  <c r="W15" i="28"/>
  <c r="D9" i="11"/>
  <c r="T71" i="11"/>
  <c r="T10" i="11"/>
  <c r="Q84" i="11" s="1"/>
  <c r="J59" i="11"/>
  <c r="D64" i="11"/>
  <c r="D51" i="11"/>
  <c r="L63" i="11" s="1"/>
  <c r="V9" i="11"/>
  <c r="T9" i="11"/>
  <c r="R9" i="11"/>
  <c r="P9" i="11"/>
  <c r="N9" i="11"/>
  <c r="L9" i="11"/>
  <c r="J9" i="11"/>
  <c r="H9" i="11"/>
  <c r="F9" i="11"/>
  <c r="I13" i="11"/>
  <c r="B5" i="11"/>
  <c r="J62" i="11"/>
  <c r="F51" i="11"/>
  <c r="H51" i="11"/>
  <c r="N51" i="11"/>
  <c r="P51" i="11"/>
  <c r="R51" i="11"/>
  <c r="T51" i="11"/>
  <c r="L51" i="11"/>
  <c r="J51" i="11"/>
  <c r="C22" i="22"/>
  <c r="D22" i="22"/>
  <c r="H22" i="22" s="1"/>
  <c r="I22" i="22" s="1"/>
  <c r="C23" i="22"/>
  <c r="D23" i="22"/>
  <c r="H23" i="22" s="1"/>
  <c r="I23" i="22" s="1"/>
  <c r="C24" i="22"/>
  <c r="D24" i="22"/>
  <c r="F24" i="22" s="1"/>
  <c r="C25" i="22"/>
  <c r="D25" i="22"/>
  <c r="H25" i="22" s="1"/>
  <c r="I25" i="22" s="1"/>
  <c r="C26" i="22"/>
  <c r="D26" i="22"/>
  <c r="H26" i="22" s="1"/>
  <c r="I26" i="22" s="1"/>
  <c r="C27" i="22"/>
  <c r="D27" i="22"/>
  <c r="F27" i="22" s="1"/>
  <c r="C28" i="22"/>
  <c r="D28" i="22"/>
  <c r="H28" i="22" s="1"/>
  <c r="I28" i="22" s="1"/>
  <c r="C21" i="22"/>
  <c r="L10" i="11"/>
  <c r="Q80" i="11" s="1"/>
  <c r="H117" i="27"/>
  <c r="I117" i="27"/>
  <c r="J117" i="27"/>
  <c r="K117" i="27"/>
  <c r="L117" i="27"/>
  <c r="M117" i="27"/>
  <c r="N117" i="27"/>
  <c r="O117" i="27"/>
  <c r="P117" i="27"/>
  <c r="P1" i="27" s="1"/>
  <c r="E116" i="27"/>
  <c r="E117" i="27"/>
  <c r="F117" i="27"/>
  <c r="AL117" i="27"/>
  <c r="O9" i="28"/>
  <c r="Q9" i="28"/>
  <c r="R9" i="28"/>
  <c r="T9" i="28"/>
  <c r="T10" i="28"/>
  <c r="U10" i="28"/>
  <c r="T11" i="28"/>
  <c r="U11" i="28"/>
  <c r="T12" i="28"/>
  <c r="U12" i="28"/>
  <c r="T13" i="28"/>
  <c r="U13" i="28"/>
  <c r="T14" i="28"/>
  <c r="U14" i="28"/>
  <c r="T15" i="28"/>
  <c r="U15" i="28"/>
  <c r="S9" i="28"/>
  <c r="R10" i="28"/>
  <c r="S10" i="28"/>
  <c r="R11" i="28"/>
  <c r="S11" i="28"/>
  <c r="R12" i="28"/>
  <c r="S12" i="28"/>
  <c r="R13" i="28"/>
  <c r="S13" i="28"/>
  <c r="R14" i="28"/>
  <c r="S14" i="28"/>
  <c r="R15" i="28"/>
  <c r="S15" i="28"/>
  <c r="Q10" i="28"/>
  <c r="Q11" i="28"/>
  <c r="Q12" i="28"/>
  <c r="Q13" i="28"/>
  <c r="Q14" i="28"/>
  <c r="Q15" i="28"/>
  <c r="O13" i="28"/>
  <c r="O14" i="28"/>
  <c r="O15" i="28"/>
  <c r="O11" i="28"/>
  <c r="O12" i="28"/>
  <c r="O10" i="28"/>
  <c r="R31" i="33"/>
  <c r="R32" i="33"/>
  <c r="F2" i="33"/>
  <c r="F3" i="33"/>
  <c r="F4" i="33"/>
  <c r="F5" i="33"/>
  <c r="F6" i="33"/>
  <c r="F7" i="33"/>
  <c r="F8" i="33"/>
  <c r="F9" i="33"/>
  <c r="F10" i="33"/>
  <c r="F11" i="33"/>
  <c r="F12" i="33"/>
  <c r="F13" i="33"/>
  <c r="F14" i="33"/>
  <c r="F15" i="33"/>
  <c r="F16" i="33"/>
  <c r="F17" i="33"/>
  <c r="F18" i="33"/>
  <c r="F19" i="33"/>
  <c r="F20" i="33"/>
  <c r="F21" i="33"/>
  <c r="F22" i="33"/>
  <c r="F23" i="33"/>
  <c r="F24" i="33"/>
  <c r="F25" i="33"/>
  <c r="F26" i="33"/>
  <c r="F27" i="33"/>
  <c r="F28" i="33"/>
  <c r="F29" i="33"/>
  <c r="F30" i="33"/>
  <c r="F31" i="33"/>
  <c r="B17" i="33"/>
  <c r="B18" i="33"/>
  <c r="B19" i="33"/>
  <c r="B2" i="33"/>
  <c r="B3" i="33"/>
  <c r="B6" i="33"/>
  <c r="B7" i="33"/>
  <c r="B8" i="33"/>
  <c r="B9" i="33"/>
  <c r="B10" i="33"/>
  <c r="B11" i="33"/>
  <c r="B4" i="33"/>
  <c r="B5" i="33"/>
  <c r="B12" i="33"/>
  <c r="B13" i="33"/>
  <c r="B14" i="33"/>
  <c r="B15" i="33"/>
  <c r="B16" i="33"/>
  <c r="B20" i="33"/>
  <c r="B21" i="33"/>
  <c r="B22" i="33"/>
  <c r="B23" i="33"/>
  <c r="B24" i="33"/>
  <c r="B25" i="33"/>
  <c r="B26" i="33"/>
  <c r="B27" i="33"/>
  <c r="B28" i="33"/>
  <c r="B29" i="33"/>
  <c r="B30" i="33"/>
  <c r="B31" i="33"/>
  <c r="S43" i="11"/>
  <c r="Q43" i="11"/>
  <c r="O43" i="11"/>
  <c r="K43" i="11"/>
  <c r="I43" i="11"/>
  <c r="E43" i="11"/>
  <c r="U42" i="11"/>
  <c r="S42" i="11"/>
  <c r="Q42" i="11"/>
  <c r="O42" i="11"/>
  <c r="K42" i="11"/>
  <c r="I42" i="11"/>
  <c r="G42" i="11"/>
  <c r="E42" i="11"/>
  <c r="C42" i="11"/>
  <c r="U41" i="11"/>
  <c r="S41" i="11"/>
  <c r="Q41" i="11"/>
  <c r="O41" i="11"/>
  <c r="K41" i="11"/>
  <c r="I41" i="11"/>
  <c r="G41" i="11"/>
  <c r="E41" i="11"/>
  <c r="C41" i="11"/>
  <c r="U40" i="11"/>
  <c r="S40" i="11"/>
  <c r="Q40" i="11"/>
  <c r="O40" i="11"/>
  <c r="M40" i="11"/>
  <c r="K40" i="11"/>
  <c r="I40" i="11"/>
  <c r="G40" i="11"/>
  <c r="E40" i="11"/>
  <c r="C40" i="11"/>
  <c r="U39" i="11"/>
  <c r="S39" i="11"/>
  <c r="Q39" i="11"/>
  <c r="O39" i="11"/>
  <c r="M39" i="11"/>
  <c r="K39" i="11"/>
  <c r="I39" i="11"/>
  <c r="G39" i="11"/>
  <c r="E39" i="11"/>
  <c r="C39" i="11"/>
  <c r="U38" i="11"/>
  <c r="S38" i="11"/>
  <c r="Q38" i="11"/>
  <c r="O38" i="11"/>
  <c r="M38" i="11"/>
  <c r="K38" i="11"/>
  <c r="I38" i="11"/>
  <c r="G38" i="11"/>
  <c r="E38" i="11"/>
  <c r="C38" i="11"/>
  <c r="U37" i="11"/>
  <c r="S37" i="11"/>
  <c r="Q37" i="11"/>
  <c r="O37" i="11"/>
  <c r="M37" i="11"/>
  <c r="K37" i="11"/>
  <c r="I37" i="11"/>
  <c r="G37" i="11"/>
  <c r="E37" i="11"/>
  <c r="C37" i="11"/>
  <c r="U36" i="11"/>
  <c r="S36" i="11"/>
  <c r="Q36" i="11"/>
  <c r="O36" i="11"/>
  <c r="M36" i="11"/>
  <c r="K36" i="11"/>
  <c r="I36" i="11"/>
  <c r="G36" i="11"/>
  <c r="E36" i="11"/>
  <c r="C36" i="11"/>
  <c r="U35" i="11"/>
  <c r="S35" i="11"/>
  <c r="Q35" i="11"/>
  <c r="O35" i="11"/>
  <c r="M35" i="11"/>
  <c r="K35" i="11"/>
  <c r="I35" i="11"/>
  <c r="G35" i="11"/>
  <c r="E35" i="11"/>
  <c r="C35" i="11"/>
  <c r="U34" i="11"/>
  <c r="S34" i="11"/>
  <c r="Q34" i="11"/>
  <c r="O34" i="11"/>
  <c r="M34" i="11"/>
  <c r="K34" i="11"/>
  <c r="I34" i="11"/>
  <c r="G34" i="11"/>
  <c r="E34" i="11"/>
  <c r="C34" i="11"/>
  <c r="U33" i="11"/>
  <c r="S33" i="11"/>
  <c r="Q33" i="11"/>
  <c r="O33" i="11"/>
  <c r="M33" i="11"/>
  <c r="K33" i="11"/>
  <c r="I33" i="11"/>
  <c r="G33" i="11"/>
  <c r="E33" i="11"/>
  <c r="C33" i="11"/>
  <c r="U32" i="11"/>
  <c r="S32" i="11"/>
  <c r="Q32" i="11"/>
  <c r="O32" i="11"/>
  <c r="M32" i="11"/>
  <c r="K32" i="11"/>
  <c r="I32" i="11"/>
  <c r="G32" i="11"/>
  <c r="E32" i="11"/>
  <c r="C32" i="11"/>
  <c r="U31" i="11"/>
  <c r="S31" i="11"/>
  <c r="Q31" i="11"/>
  <c r="O31" i="11"/>
  <c r="M31" i="11"/>
  <c r="K31" i="11"/>
  <c r="I31" i="11"/>
  <c r="G31" i="11"/>
  <c r="E31" i="11"/>
  <c r="C31" i="11"/>
  <c r="U30" i="11"/>
  <c r="S30" i="11"/>
  <c r="Q30" i="11"/>
  <c r="O30" i="11"/>
  <c r="M30" i="11"/>
  <c r="K30" i="11"/>
  <c r="I30" i="11"/>
  <c r="G30" i="11"/>
  <c r="E30" i="11"/>
  <c r="C30" i="11"/>
  <c r="U29" i="11"/>
  <c r="S29" i="11"/>
  <c r="Q29" i="11"/>
  <c r="O29" i="11"/>
  <c r="M29" i="11"/>
  <c r="K29" i="11"/>
  <c r="I29" i="11"/>
  <c r="G29" i="11"/>
  <c r="E29" i="11"/>
  <c r="C29" i="11"/>
  <c r="U28" i="11"/>
  <c r="S28" i="11"/>
  <c r="Q28" i="11"/>
  <c r="O28" i="11"/>
  <c r="M28" i="11"/>
  <c r="K28" i="11"/>
  <c r="I28" i="11"/>
  <c r="G28" i="11"/>
  <c r="E28" i="11"/>
  <c r="C28" i="11"/>
  <c r="U27" i="11"/>
  <c r="S27" i="11"/>
  <c r="Q27" i="11"/>
  <c r="O27" i="11"/>
  <c r="M27" i="11"/>
  <c r="K27" i="11"/>
  <c r="I27" i="11"/>
  <c r="G27" i="11"/>
  <c r="E27" i="11"/>
  <c r="C27" i="11"/>
  <c r="U26" i="11"/>
  <c r="S26" i="11"/>
  <c r="Q26" i="11"/>
  <c r="O26" i="11"/>
  <c r="M26" i="11"/>
  <c r="K26" i="11"/>
  <c r="I26" i="11"/>
  <c r="G26" i="11"/>
  <c r="E26" i="11"/>
  <c r="C26" i="11"/>
  <c r="U25" i="11"/>
  <c r="S25" i="11"/>
  <c r="Q25" i="11"/>
  <c r="O25" i="11"/>
  <c r="M25" i="11"/>
  <c r="K25" i="11"/>
  <c r="I25" i="11"/>
  <c r="G25" i="11"/>
  <c r="E25" i="11"/>
  <c r="C25" i="11"/>
  <c r="U24" i="11"/>
  <c r="S24" i="11"/>
  <c r="Q24" i="11"/>
  <c r="O24" i="11"/>
  <c r="M24" i="11"/>
  <c r="K24" i="11"/>
  <c r="I24" i="11"/>
  <c r="G24" i="11"/>
  <c r="E24" i="11"/>
  <c r="C24" i="11"/>
  <c r="U23" i="11"/>
  <c r="S23" i="11"/>
  <c r="Q23" i="11"/>
  <c r="O23" i="11"/>
  <c r="M23" i="11"/>
  <c r="K23" i="11"/>
  <c r="I23" i="11"/>
  <c r="G23" i="11"/>
  <c r="E23" i="11"/>
  <c r="C23" i="11"/>
  <c r="U22" i="11"/>
  <c r="S22" i="11"/>
  <c r="Q22" i="11"/>
  <c r="O22" i="11"/>
  <c r="M22" i="11"/>
  <c r="K22" i="11"/>
  <c r="I22" i="11"/>
  <c r="G22" i="11"/>
  <c r="E22" i="11"/>
  <c r="C22" i="11"/>
  <c r="U21" i="11"/>
  <c r="S21" i="11"/>
  <c r="Q21" i="11"/>
  <c r="O21" i="11"/>
  <c r="M21" i="11"/>
  <c r="K21" i="11"/>
  <c r="I21" i="11"/>
  <c r="G21" i="11"/>
  <c r="E21" i="11"/>
  <c r="C21" i="11"/>
  <c r="U20" i="11"/>
  <c r="S20" i="11"/>
  <c r="Q20" i="11"/>
  <c r="O20" i="11"/>
  <c r="M20" i="11"/>
  <c r="K20" i="11"/>
  <c r="I20" i="11"/>
  <c r="G20" i="11"/>
  <c r="E20" i="11"/>
  <c r="C20" i="11"/>
  <c r="U19" i="11"/>
  <c r="S19" i="11"/>
  <c r="Q19" i="11"/>
  <c r="O19" i="11"/>
  <c r="M19" i="11"/>
  <c r="K19" i="11"/>
  <c r="I19" i="11"/>
  <c r="G19" i="11"/>
  <c r="E19" i="11"/>
  <c r="C19" i="11"/>
  <c r="U18" i="11"/>
  <c r="S18" i="11"/>
  <c r="Q18" i="11"/>
  <c r="O18" i="11"/>
  <c r="M18" i="11"/>
  <c r="K18" i="11"/>
  <c r="I18" i="11"/>
  <c r="G18" i="11"/>
  <c r="E18" i="11"/>
  <c r="C18" i="11"/>
  <c r="U17" i="11"/>
  <c r="S17" i="11"/>
  <c r="Q17" i="11"/>
  <c r="O17" i="11"/>
  <c r="M17" i="11"/>
  <c r="K17" i="11"/>
  <c r="I17" i="11"/>
  <c r="G17" i="11"/>
  <c r="E17" i="11"/>
  <c r="C17" i="11"/>
  <c r="U16" i="11"/>
  <c r="S16" i="11"/>
  <c r="Q16" i="11"/>
  <c r="O16" i="11"/>
  <c r="M16" i="11"/>
  <c r="K16" i="11"/>
  <c r="I16" i="11"/>
  <c r="G16" i="11"/>
  <c r="E16" i="11"/>
  <c r="C16" i="11"/>
  <c r="U15" i="11"/>
  <c r="S15" i="11"/>
  <c r="Q15" i="11"/>
  <c r="O15" i="11"/>
  <c r="M15" i="11"/>
  <c r="K15" i="11"/>
  <c r="I15" i="11"/>
  <c r="G15" i="11"/>
  <c r="E15" i="11"/>
  <c r="C15" i="11"/>
  <c r="U14" i="11"/>
  <c r="U3" i="11" s="1"/>
  <c r="S14" i="11"/>
  <c r="Q14" i="11"/>
  <c r="O14" i="11"/>
  <c r="M14" i="11"/>
  <c r="M8" i="11" s="1"/>
  <c r="N8" i="11" s="1"/>
  <c r="K14" i="11"/>
  <c r="I14" i="11"/>
  <c r="I8" i="11" s="1"/>
  <c r="G14" i="11"/>
  <c r="E14" i="11"/>
  <c r="C14" i="11"/>
  <c r="C3" i="11"/>
  <c r="U13" i="11"/>
  <c r="S13" i="11"/>
  <c r="S3" i="11" s="1"/>
  <c r="Q13" i="11"/>
  <c r="O13" i="11"/>
  <c r="M13" i="11"/>
  <c r="K13" i="11"/>
  <c r="K9" i="11" s="1"/>
  <c r="K10" i="11" s="1"/>
  <c r="G13" i="11"/>
  <c r="E13" i="11"/>
  <c r="E8" i="11" s="1"/>
  <c r="C13" i="11"/>
  <c r="U12" i="11"/>
  <c r="S12" i="11"/>
  <c r="Q12" i="11"/>
  <c r="O12" i="11"/>
  <c r="M12" i="11"/>
  <c r="K12" i="11"/>
  <c r="I12" i="11"/>
  <c r="G12" i="11"/>
  <c r="E12" i="11"/>
  <c r="C12" i="11"/>
  <c r="E15" i="3"/>
  <c r="E16" i="3"/>
  <c r="E17" i="3"/>
  <c r="E18" i="3"/>
  <c r="E19" i="3"/>
  <c r="E20" i="3"/>
  <c r="T1" i="33"/>
  <c r="R1" i="33"/>
  <c r="P1" i="33"/>
  <c r="N1" i="33"/>
  <c r="L1" i="33"/>
  <c r="J1" i="33"/>
  <c r="H1" i="33"/>
  <c r="F1" i="33"/>
  <c r="D1" i="33"/>
  <c r="B1" i="33"/>
  <c r="P32" i="33"/>
  <c r="N32" i="33"/>
  <c r="J32" i="33"/>
  <c r="H32" i="33"/>
  <c r="D32" i="33"/>
  <c r="T31" i="33"/>
  <c r="P31" i="33"/>
  <c r="N31" i="33"/>
  <c r="J31" i="33"/>
  <c r="H31" i="33"/>
  <c r="D31" i="33"/>
  <c r="T30" i="33"/>
  <c r="R30" i="33"/>
  <c r="P30" i="33"/>
  <c r="N30" i="33"/>
  <c r="J30" i="33"/>
  <c r="H30" i="33"/>
  <c r="D30" i="33"/>
  <c r="T29" i="33"/>
  <c r="R29" i="33"/>
  <c r="P29" i="33"/>
  <c r="N29" i="33"/>
  <c r="L29" i="33"/>
  <c r="J29" i="33"/>
  <c r="H29" i="33"/>
  <c r="D29" i="33"/>
  <c r="T28" i="33"/>
  <c r="R28" i="33"/>
  <c r="P28" i="33"/>
  <c r="N28" i="33"/>
  <c r="L28" i="33"/>
  <c r="J28" i="33"/>
  <c r="H28" i="33"/>
  <c r="D28" i="33"/>
  <c r="T27" i="33"/>
  <c r="R27" i="33"/>
  <c r="P27" i="33"/>
  <c r="N27" i="33"/>
  <c r="L27" i="33"/>
  <c r="J27" i="33"/>
  <c r="H27" i="33"/>
  <c r="D27" i="33"/>
  <c r="T26" i="33"/>
  <c r="R26" i="33"/>
  <c r="P26" i="33"/>
  <c r="N26" i="33"/>
  <c r="L26" i="33"/>
  <c r="J26" i="33"/>
  <c r="H26" i="33"/>
  <c r="D26" i="33"/>
  <c r="T25" i="33"/>
  <c r="R25" i="33"/>
  <c r="P25" i="33"/>
  <c r="N25" i="33"/>
  <c r="L25" i="33"/>
  <c r="J25" i="33"/>
  <c r="H25" i="33"/>
  <c r="D25" i="33"/>
  <c r="T24" i="33"/>
  <c r="R24" i="33"/>
  <c r="P24" i="33"/>
  <c r="N24" i="33"/>
  <c r="L24" i="33"/>
  <c r="J24" i="33"/>
  <c r="H24" i="33"/>
  <c r="D24" i="33"/>
  <c r="T23" i="33"/>
  <c r="R23" i="33"/>
  <c r="P23" i="33"/>
  <c r="N23" i="33"/>
  <c r="L23" i="33"/>
  <c r="J23" i="33"/>
  <c r="H23" i="33"/>
  <c r="D23" i="33"/>
  <c r="T22" i="33"/>
  <c r="R22" i="33"/>
  <c r="P22" i="33"/>
  <c r="N22" i="33"/>
  <c r="L22" i="33"/>
  <c r="J22" i="33"/>
  <c r="H22" i="33"/>
  <c r="D22" i="33"/>
  <c r="T21" i="33"/>
  <c r="R21" i="33"/>
  <c r="P21" i="33"/>
  <c r="N21" i="33"/>
  <c r="L21" i="33"/>
  <c r="J21" i="33"/>
  <c r="H21" i="33"/>
  <c r="D21" i="33"/>
  <c r="T20" i="33"/>
  <c r="R20" i="33"/>
  <c r="P20" i="33"/>
  <c r="N20" i="33"/>
  <c r="L20" i="33"/>
  <c r="J20" i="33"/>
  <c r="H20" i="33"/>
  <c r="D20" i="33"/>
  <c r="T19" i="33"/>
  <c r="R19" i="33"/>
  <c r="P19" i="33"/>
  <c r="N19" i="33"/>
  <c r="L19" i="33"/>
  <c r="J19" i="33"/>
  <c r="H19" i="33"/>
  <c r="D19" i="33"/>
  <c r="T18" i="33"/>
  <c r="R18" i="33"/>
  <c r="P18" i="33"/>
  <c r="N18" i="33"/>
  <c r="L18" i="33"/>
  <c r="J18" i="33"/>
  <c r="H18" i="33"/>
  <c r="D18" i="33"/>
  <c r="T17" i="33"/>
  <c r="R17" i="33"/>
  <c r="P17" i="33"/>
  <c r="N17" i="33"/>
  <c r="L17" i="33"/>
  <c r="J17" i="33"/>
  <c r="H17" i="33"/>
  <c r="D17" i="33"/>
  <c r="T16" i="33"/>
  <c r="R16" i="33"/>
  <c r="P16" i="33"/>
  <c r="N16" i="33"/>
  <c r="L16" i="33"/>
  <c r="J16" i="33"/>
  <c r="H16" i="33"/>
  <c r="D16" i="33"/>
  <c r="T15" i="33"/>
  <c r="R15" i="33"/>
  <c r="P15" i="33"/>
  <c r="N15" i="33"/>
  <c r="L15" i="33"/>
  <c r="J15" i="33"/>
  <c r="H15" i="33"/>
  <c r="D15" i="33"/>
  <c r="T14" i="33"/>
  <c r="R14" i="33"/>
  <c r="P14" i="33"/>
  <c r="N14" i="33"/>
  <c r="L14" i="33"/>
  <c r="J14" i="33"/>
  <c r="H14" i="33"/>
  <c r="D14" i="33"/>
  <c r="T13" i="33"/>
  <c r="R13" i="33"/>
  <c r="P13" i="33"/>
  <c r="N13" i="33"/>
  <c r="L13" i="33"/>
  <c r="J13" i="33"/>
  <c r="H13" i="33"/>
  <c r="D13" i="33"/>
  <c r="T12" i="33"/>
  <c r="R12" i="33"/>
  <c r="P12" i="33"/>
  <c r="N12" i="33"/>
  <c r="L12" i="33"/>
  <c r="J12" i="33"/>
  <c r="H12" i="33"/>
  <c r="D12" i="33"/>
  <c r="T11" i="33"/>
  <c r="R11" i="33"/>
  <c r="P11" i="33"/>
  <c r="N11" i="33"/>
  <c r="L11" i="33"/>
  <c r="J11" i="33"/>
  <c r="H11" i="33"/>
  <c r="D11" i="33"/>
  <c r="T10" i="33"/>
  <c r="R10" i="33"/>
  <c r="P10" i="33"/>
  <c r="N10" i="33"/>
  <c r="L10" i="33"/>
  <c r="J10" i="33"/>
  <c r="H10" i="33"/>
  <c r="D10" i="33"/>
  <c r="T9" i="33"/>
  <c r="R9" i="33"/>
  <c r="P9" i="33"/>
  <c r="N9" i="33"/>
  <c r="L9" i="33"/>
  <c r="J9" i="33"/>
  <c r="H9" i="33"/>
  <c r="D9" i="33"/>
  <c r="T8" i="33"/>
  <c r="R8" i="33"/>
  <c r="P8" i="33"/>
  <c r="N8" i="33"/>
  <c r="L8" i="33"/>
  <c r="J8" i="33"/>
  <c r="H8" i="33"/>
  <c r="D8" i="33"/>
  <c r="T7" i="33"/>
  <c r="R7" i="33"/>
  <c r="P7" i="33"/>
  <c r="N7" i="33"/>
  <c r="L7" i="33"/>
  <c r="J7" i="33"/>
  <c r="H7" i="33"/>
  <c r="D7" i="33"/>
  <c r="T6" i="33"/>
  <c r="R6" i="33"/>
  <c r="P6" i="33"/>
  <c r="N6" i="33"/>
  <c r="L6" i="33"/>
  <c r="J6" i="33"/>
  <c r="H6" i="33"/>
  <c r="D6" i="33"/>
  <c r="T5" i="33"/>
  <c r="R5" i="33"/>
  <c r="P5" i="33"/>
  <c r="N5" i="33"/>
  <c r="L5" i="33"/>
  <c r="J5" i="33"/>
  <c r="H5" i="33"/>
  <c r="D5" i="33"/>
  <c r="T4" i="33"/>
  <c r="R4" i="33"/>
  <c r="P4" i="33"/>
  <c r="N4" i="33"/>
  <c r="L4" i="33"/>
  <c r="J4" i="33"/>
  <c r="H4" i="33"/>
  <c r="D4" i="33"/>
  <c r="T3" i="33"/>
  <c r="R3" i="33"/>
  <c r="P3" i="33"/>
  <c r="N3" i="33"/>
  <c r="L3" i="33"/>
  <c r="J3" i="33"/>
  <c r="H3" i="33"/>
  <c r="D3" i="33"/>
  <c r="T2" i="33"/>
  <c r="R2" i="33"/>
  <c r="P2" i="33"/>
  <c r="N2" i="33"/>
  <c r="L2" i="33"/>
  <c r="J2" i="33"/>
  <c r="H2" i="33"/>
  <c r="D2" i="33"/>
  <c r="B47" i="11"/>
  <c r="C22" i="3"/>
  <c r="B48" i="11"/>
  <c r="J57" i="11"/>
  <c r="B3" i="11" s="1"/>
  <c r="J58" i="11"/>
  <c r="B4" i="11" s="1"/>
  <c r="J60" i="11"/>
  <c r="B6" i="11" s="1"/>
  <c r="B7" i="11"/>
  <c r="J63" i="11"/>
  <c r="B9" i="11"/>
  <c r="B49" i="11"/>
  <c r="E64" i="11"/>
  <c r="F64" i="11"/>
  <c r="G64" i="11"/>
  <c r="H64" i="11"/>
  <c r="I64" i="11"/>
  <c r="E24" i="22"/>
  <c r="M21" i="22"/>
  <c r="L21" i="22"/>
  <c r="F40" i="22"/>
  <c r="E40" i="22"/>
  <c r="F41" i="22"/>
  <c r="F42" i="22"/>
  <c r="F43" i="22"/>
  <c r="F44" i="22"/>
  <c r="F45" i="22"/>
  <c r="F46" i="22"/>
  <c r="F47" i="22"/>
  <c r="F48" i="22"/>
  <c r="F49" i="22"/>
  <c r="F50" i="22"/>
  <c r="F51" i="22"/>
  <c r="F52" i="22"/>
  <c r="F53" i="22"/>
  <c r="F54" i="22"/>
  <c r="F55" i="22"/>
  <c r="F56" i="22"/>
  <c r="F57" i="22"/>
  <c r="F58" i="22"/>
  <c r="F59" i="22"/>
  <c r="F60" i="22"/>
  <c r="F61" i="22"/>
  <c r="F39" i="22"/>
  <c r="E41" i="22"/>
  <c r="E42" i="22"/>
  <c r="E43" i="22"/>
  <c r="E44" i="22"/>
  <c r="E45" i="22"/>
  <c r="E46" i="22"/>
  <c r="E47" i="22"/>
  <c r="E48" i="22"/>
  <c r="E49" i="22"/>
  <c r="E50" i="22"/>
  <c r="E51" i="22"/>
  <c r="E52" i="22"/>
  <c r="E53" i="22"/>
  <c r="E54" i="22"/>
  <c r="E55" i="22"/>
  <c r="E56" i="22"/>
  <c r="E57" i="22"/>
  <c r="E58" i="22"/>
  <c r="E59" i="22"/>
  <c r="E60" i="22"/>
  <c r="E61" i="22"/>
  <c r="P22" i="22"/>
  <c r="P23" i="22" s="1"/>
  <c r="P24" i="22"/>
  <c r="P25" i="22" s="1"/>
  <c r="P26" i="22" s="1"/>
  <c r="P27" i="22" s="1"/>
  <c r="P28" i="22" s="1"/>
  <c r="P29" i="22" s="1"/>
  <c r="P30" i="22" s="1"/>
  <c r="P31" i="22" s="1"/>
  <c r="P32" i="22" s="1"/>
  <c r="O6" i="22"/>
  <c r="H6" i="22"/>
  <c r="I6" i="22" s="1"/>
  <c r="C58" i="11"/>
  <c r="AA18" i="11" s="1"/>
  <c r="C59" i="11"/>
  <c r="AA19" i="11" s="1"/>
  <c r="C60" i="11"/>
  <c r="AA20" i="11" s="1"/>
  <c r="C61" i="11"/>
  <c r="AA21" i="11" s="1"/>
  <c r="C62" i="11"/>
  <c r="AA22" i="11" s="1"/>
  <c r="C63" i="11"/>
  <c r="AA23" i="11" s="1"/>
  <c r="C57" i="11"/>
  <c r="AA17" i="11" s="1"/>
  <c r="V10" i="11"/>
  <c r="Q85" i="11" s="1"/>
  <c r="R10" i="11"/>
  <c r="Q83" i="11" s="1"/>
  <c r="P10" i="11"/>
  <c r="Q82" i="11" s="1"/>
  <c r="N10" i="11"/>
  <c r="Q81" i="11" s="1"/>
  <c r="J10" i="11"/>
  <c r="Q79" i="11" s="1"/>
  <c r="H10" i="11"/>
  <c r="Q78" i="11" s="1"/>
  <c r="F10" i="11"/>
  <c r="Q77" i="11" s="1"/>
  <c r="D10" i="11"/>
  <c r="Q76" i="11" s="1"/>
  <c r="O22" i="22"/>
  <c r="O23" i="22" s="1"/>
  <c r="O24" i="22" s="1"/>
  <c r="O25" i="22" s="1"/>
  <c r="O26" i="22" s="1"/>
  <c r="O27" i="22" s="1"/>
  <c r="O28" i="22" s="1"/>
  <c r="O29" i="22" s="1"/>
  <c r="O30" i="22" s="1"/>
  <c r="O31" i="22" s="1"/>
  <c r="O32" i="22" s="1"/>
  <c r="M24" i="22"/>
  <c r="L24" i="22" s="1"/>
  <c r="L8" i="22"/>
  <c r="M8" i="22" s="1"/>
  <c r="L5" i="22"/>
  <c r="M5" i="22" s="1"/>
  <c r="N5" i="22"/>
  <c r="F8" i="22"/>
  <c r="G8" i="22"/>
  <c r="H8" i="22" s="1"/>
  <c r="I8" i="22" s="1"/>
  <c r="H7" i="28"/>
  <c r="H8" i="28"/>
  <c r="H9" i="28"/>
  <c r="H10" i="28"/>
  <c r="H11" i="28"/>
  <c r="H12" i="28"/>
  <c r="H13" i="28"/>
  <c r="H6" i="28"/>
  <c r="E38" i="28"/>
  <c r="I22" i="28"/>
  <c r="I23" i="28"/>
  <c r="I24" i="28"/>
  <c r="I25" i="28"/>
  <c r="I26" i="28"/>
  <c r="I27" i="28"/>
  <c r="I28" i="28"/>
  <c r="I21" i="28"/>
  <c r="E36" i="28"/>
  <c r="E35" i="28"/>
  <c r="E39" i="28"/>
  <c r="E40" i="28"/>
  <c r="E42" i="28"/>
  <c r="E41" i="28"/>
  <c r="L11" i="22"/>
  <c r="M11" i="22" s="1"/>
  <c r="N11" i="22"/>
  <c r="L9" i="22"/>
  <c r="M9" i="22"/>
  <c r="N9" i="22" s="1"/>
  <c r="M28" i="22"/>
  <c r="L28" i="22" s="1"/>
  <c r="M29" i="22"/>
  <c r="L29" i="22" s="1"/>
  <c r="M30" i="22"/>
  <c r="L30" i="22" s="1"/>
  <c r="M31" i="22"/>
  <c r="L31" i="22" s="1"/>
  <c r="M32" i="22"/>
  <c r="L32" i="22" s="1"/>
  <c r="M25" i="22"/>
  <c r="L25" i="22" s="1"/>
  <c r="M26" i="22"/>
  <c r="L26" i="22" s="1"/>
  <c r="M27" i="22"/>
  <c r="L27" i="22" s="1"/>
  <c r="M22" i="22"/>
  <c r="L22" i="22" s="1"/>
  <c r="M23" i="22"/>
  <c r="L23" i="22" s="1"/>
  <c r="D13" i="22"/>
  <c r="D16" i="22" s="1"/>
  <c r="F9" i="22"/>
  <c r="G9" i="22" s="1"/>
  <c r="H9" i="22" s="1"/>
  <c r="J6" i="22"/>
  <c r="J7" i="22"/>
  <c r="J8" i="22"/>
  <c r="J9" i="22"/>
  <c r="J10" i="22"/>
  <c r="J11" i="22"/>
  <c r="J12" i="22"/>
  <c r="J5" i="22"/>
  <c r="F10" i="22"/>
  <c r="G10" i="22" s="1"/>
  <c r="I10" i="22"/>
  <c r="L10" i="22"/>
  <c r="M10" i="22"/>
  <c r="N10" i="22" s="1"/>
  <c r="O10" i="22"/>
  <c r="L6" i="22"/>
  <c r="M6" i="22"/>
  <c r="N6" i="22" s="1"/>
  <c r="L7" i="22"/>
  <c r="M7" i="22" s="1"/>
  <c r="N7" i="22"/>
  <c r="O5" i="22"/>
  <c r="L12" i="22"/>
  <c r="M12" i="22" s="1"/>
  <c r="N12" i="22" s="1"/>
  <c r="F11" i="22"/>
  <c r="G11" i="22"/>
  <c r="H11" i="22" s="1"/>
  <c r="I11" i="22"/>
  <c r="F12" i="22"/>
  <c r="G12" i="22"/>
  <c r="H12" i="22" s="1"/>
  <c r="I12" i="22" s="1"/>
  <c r="G5" i="22"/>
  <c r="H5" i="22"/>
  <c r="I5" i="22" s="1"/>
  <c r="E23" i="22"/>
  <c r="E25" i="22"/>
  <c r="E27" i="22"/>
  <c r="E28" i="22"/>
  <c r="I4" i="3"/>
  <c r="F7" i="22"/>
  <c r="G7" i="22"/>
  <c r="H7" i="22" s="1"/>
  <c r="I7" i="22" s="1"/>
  <c r="O12" i="22"/>
  <c r="O11" i="22"/>
  <c r="O9" i="22"/>
  <c r="O8" i="22"/>
  <c r="O7" i="22"/>
  <c r="E22" i="22"/>
  <c r="B8" i="11"/>
  <c r="R8" i="11" s="1"/>
  <c r="T84" i="11"/>
  <c r="T82" i="11"/>
  <c r="T80" i="11"/>
  <c r="T78" i="11"/>
  <c r="T76" i="11"/>
  <c r="T83" i="11"/>
  <c r="T81" i="11"/>
  <c r="T79" i="11"/>
  <c r="J78" i="11"/>
  <c r="M3" i="11"/>
  <c r="M4" i="11"/>
  <c r="N4" i="11" s="1"/>
  <c r="G7" i="11"/>
  <c r="H7" i="11"/>
  <c r="M6" i="11"/>
  <c r="M9" i="11"/>
  <c r="C6" i="11"/>
  <c r="E9" i="11"/>
  <c r="W9" i="11" s="1"/>
  <c r="B63" i="11" s="1"/>
  <c r="Z23" i="11" s="1"/>
  <c r="J8" i="11"/>
  <c r="I6" i="11"/>
  <c r="J6" i="11" s="1"/>
  <c r="E7" i="11"/>
  <c r="F7" i="11" s="1"/>
  <c r="O7" i="11"/>
  <c r="P7" i="11" s="1"/>
  <c r="O4" i="11"/>
  <c r="E21" i="22"/>
  <c r="D21" i="22"/>
  <c r="N6" i="11"/>
  <c r="I4" i="37"/>
  <c r="E6" i="11"/>
  <c r="E3" i="11"/>
  <c r="K5" i="11"/>
  <c r="L5" i="11"/>
  <c r="K8" i="11"/>
  <c r="L8" i="11"/>
  <c r="K6" i="11"/>
  <c r="L6" i="11"/>
  <c r="K7" i="11"/>
  <c r="L7" i="11"/>
  <c r="K4" i="11"/>
  <c r="O3" i="11"/>
  <c r="P3" i="11" s="1"/>
  <c r="O5" i="11"/>
  <c r="P5" i="11"/>
  <c r="O9" i="11"/>
  <c r="S9" i="11"/>
  <c r="S8" i="11"/>
  <c r="T8" i="11"/>
  <c r="S6" i="11"/>
  <c r="T6" i="11"/>
  <c r="S7" i="11"/>
  <c r="T7" i="11"/>
  <c r="G9" i="11"/>
  <c r="G3" i="11"/>
  <c r="H3" i="11" s="1"/>
  <c r="G8" i="11"/>
  <c r="H8" i="11"/>
  <c r="G6" i="11"/>
  <c r="G5" i="11"/>
  <c r="H5" i="11" s="1"/>
  <c r="Q6" i="11"/>
  <c r="W6" i="11" s="1"/>
  <c r="B60" i="11" s="1"/>
  <c r="Q7" i="11"/>
  <c r="R7" i="11"/>
  <c r="Q8" i="11"/>
  <c r="Q5" i="11"/>
  <c r="R5" i="11" s="1"/>
  <c r="Q9" i="11"/>
  <c r="U8" i="11"/>
  <c r="V8" i="11"/>
  <c r="U4" i="11"/>
  <c r="V4" i="11"/>
  <c r="U7" i="11"/>
  <c r="V7" i="11"/>
  <c r="U6" i="11"/>
  <c r="O6" i="11"/>
  <c r="E5" i="11"/>
  <c r="F5" i="11" s="1"/>
  <c r="E4" i="11"/>
  <c r="F4" i="11" s="1"/>
  <c r="Q3" i="11"/>
  <c r="I7" i="11"/>
  <c r="J7" i="11"/>
  <c r="I5" i="11"/>
  <c r="J5" i="11"/>
  <c r="S5" i="11"/>
  <c r="T5" i="11"/>
  <c r="O8" i="11"/>
  <c r="P8" i="11"/>
  <c r="S4" i="11"/>
  <c r="K3" i="11"/>
  <c r="G4" i="11"/>
  <c r="H4" i="11" s="1"/>
  <c r="C5" i="11"/>
  <c r="B11" i="11"/>
  <c r="U9" i="11"/>
  <c r="H6" i="11"/>
  <c r="D6" i="11"/>
  <c r="R6" i="11"/>
  <c r="P6" i="11"/>
  <c r="V6" i="11"/>
  <c r="F6" i="11"/>
  <c r="T4" i="11"/>
  <c r="L4" i="11"/>
  <c r="P4" i="11"/>
  <c r="F3" i="11"/>
  <c r="N3" i="11"/>
  <c r="D3" i="11"/>
  <c r="R3" i="11"/>
  <c r="C9" i="11"/>
  <c r="C8" i="11"/>
  <c r="C4" i="11"/>
  <c r="C7" i="11"/>
  <c r="Q4" i="11"/>
  <c r="R4" i="11"/>
  <c r="I3" i="11"/>
  <c r="I9" i="11"/>
  <c r="E4" i="37"/>
  <c r="D7" i="11"/>
  <c r="J3" i="11"/>
  <c r="G10" i="11"/>
  <c r="C10" i="11"/>
  <c r="D4" i="11"/>
  <c r="D5" i="11"/>
  <c r="L3" i="11"/>
  <c r="L11" i="11"/>
  <c r="Q10" i="11"/>
  <c r="F21" i="22" l="1"/>
  <c r="F22" i="22"/>
  <c r="F25" i="22"/>
  <c r="H21" i="22"/>
  <c r="I21" i="22" s="1"/>
  <c r="F23" i="22"/>
  <c r="H24" i="22"/>
  <c r="I24" i="22" s="1"/>
  <c r="E22" i="3"/>
  <c r="AD122" i="27"/>
  <c r="X122" i="27"/>
  <c r="X124" i="27"/>
  <c r="AA122" i="27"/>
  <c r="X123" i="27"/>
  <c r="AA124" i="27"/>
  <c r="AJ122" i="27"/>
  <c r="AG124" i="27"/>
  <c r="U123" i="27"/>
  <c r="AG122" i="27"/>
  <c r="AD123" i="27"/>
  <c r="AD124" i="27"/>
  <c r="E7" i="3"/>
  <c r="AA123" i="27"/>
  <c r="U124" i="27"/>
  <c r="U122" i="27"/>
  <c r="F28" i="22"/>
  <c r="F17" i="3"/>
  <c r="D11" i="3"/>
  <c r="S119" i="27"/>
  <c r="AJ123" i="27"/>
  <c r="AG123" i="27"/>
  <c r="F29" i="3"/>
  <c r="AJ124" i="27"/>
  <c r="W8" i="11"/>
  <c r="B62" i="11" s="1"/>
  <c r="R11" i="11"/>
  <c r="H11" i="11"/>
  <c r="P11" i="11"/>
  <c r="W3" i="11"/>
  <c r="B57" i="11" s="1"/>
  <c r="I9" i="22"/>
  <c r="H13" i="22"/>
  <c r="Z20" i="11"/>
  <c r="AI20" i="11" s="1"/>
  <c r="K60" i="11"/>
  <c r="F8" i="11"/>
  <c r="F11" i="11" s="1"/>
  <c r="E10" i="11"/>
  <c r="S10" i="11"/>
  <c r="T3" i="11"/>
  <c r="T11" i="11" s="1"/>
  <c r="V3" i="11"/>
  <c r="D8" i="11"/>
  <c r="D11" i="11" s="1"/>
  <c r="O10" i="11"/>
  <c r="D29" i="22"/>
  <c r="I4" i="11"/>
  <c r="M7" i="11"/>
  <c r="N7" i="11" s="1"/>
  <c r="M5" i="11"/>
  <c r="N5" i="11" s="1"/>
  <c r="N11" i="11" s="1"/>
  <c r="U5" i="11"/>
  <c r="V5" i="11" s="1"/>
  <c r="H27" i="22"/>
  <c r="I27" i="22" s="1"/>
  <c r="T85" i="11"/>
  <c r="T77" i="11"/>
  <c r="H3" i="37"/>
  <c r="H12" i="37" s="1"/>
  <c r="K12" i="37" s="1"/>
  <c r="I29" i="22" l="1"/>
  <c r="F29" i="22"/>
  <c r="U1" i="27"/>
  <c r="H7" i="3" s="1"/>
  <c r="H8" i="3" s="1"/>
  <c r="R122" i="27"/>
  <c r="X1" i="27"/>
  <c r="R124" i="27"/>
  <c r="R123" i="27"/>
  <c r="AL124" i="27"/>
  <c r="AM1" i="27"/>
  <c r="I7" i="3" s="1"/>
  <c r="I10" i="11"/>
  <c r="W10" i="11" s="1"/>
  <c r="J4" i="11"/>
  <c r="J11" i="11" s="1"/>
  <c r="W4" i="11"/>
  <c r="B58" i="11" s="1"/>
  <c r="V11" i="11"/>
  <c r="V2" i="11" s="1"/>
  <c r="R85" i="11" s="1"/>
  <c r="T2" i="11"/>
  <c r="R84" i="11" s="1"/>
  <c r="M10" i="11"/>
  <c r="K57" i="11"/>
  <c r="Z17" i="11"/>
  <c r="AI17" i="11" s="1"/>
  <c r="H2" i="11"/>
  <c r="R78" i="11" s="1"/>
  <c r="R2" i="11"/>
  <c r="R83" i="11" s="1"/>
  <c r="W7" i="11"/>
  <c r="B61" i="11" s="1"/>
  <c r="W5" i="11"/>
  <c r="B59" i="11" s="1"/>
  <c r="U10" i="11"/>
  <c r="P2" i="11"/>
  <c r="R82" i="11" s="1"/>
  <c r="Z22" i="11"/>
  <c r="AI22" i="11" s="1"/>
  <c r="K62" i="11"/>
  <c r="I8" i="3" l="1"/>
  <c r="R125" i="27"/>
  <c r="R126" i="27" s="1"/>
  <c r="R1" i="11"/>
  <c r="E38" i="22" s="1"/>
  <c r="F1" i="22"/>
  <c r="G1" i="22" s="1"/>
  <c r="F16" i="22" s="1"/>
  <c r="F30" i="22" s="1"/>
  <c r="Z19" i="11"/>
  <c r="AI19" i="11" s="1"/>
  <c r="K59" i="11"/>
  <c r="J2" i="11"/>
  <c r="R79" i="11" s="1"/>
  <c r="F2" i="11"/>
  <c r="R77" i="11" s="1"/>
  <c r="N2" i="11"/>
  <c r="R81" i="11" s="1"/>
  <c r="W11" i="11"/>
  <c r="Z21" i="11"/>
  <c r="AI21" i="11" s="1"/>
  <c r="K61" i="11"/>
  <c r="L62" i="11"/>
  <c r="L64" i="11" s="1"/>
  <c r="K58" i="11"/>
  <c r="Z18" i="11"/>
  <c r="AI18" i="11" s="1"/>
  <c r="AM2" i="11" s="1"/>
  <c r="AM11" i="11" s="1"/>
  <c r="L2" i="11"/>
  <c r="R80" i="11" s="1"/>
  <c r="D2" i="11"/>
  <c r="R76" i="11" s="1"/>
  <c r="AI25" i="11" l="1"/>
  <c r="AJ22" i="11"/>
  <c r="AJ24" i="11" s="1"/>
</calcChain>
</file>

<file path=xl/comments1.xml><?xml version="1.0" encoding="utf-8"?>
<comments xmlns="http://schemas.openxmlformats.org/spreadsheetml/2006/main">
  <authors>
    <author>bortoletto</author>
  </authors>
  <commentList>
    <comment ref="C1" authorId="0">
      <text>
        <r>
          <rPr>
            <sz val="8"/>
            <color indexed="81"/>
            <rFont val="Tahoma"/>
            <family val="2"/>
          </rPr>
          <t>code bleu transmis a VL
code jaune retour de Vincent si inscription FFG</t>
        </r>
      </text>
    </comment>
  </commentList>
</comments>
</file>

<file path=xl/comments2.xml><?xml version="1.0" encoding="utf-8"?>
<comments xmlns="http://schemas.openxmlformats.org/spreadsheetml/2006/main">
  <authors>
    <author>bortoletto</author>
  </authors>
  <commentList>
    <comment ref="A1" authorId="0">
      <text>
        <r>
          <rPr>
            <sz val="8"/>
            <color indexed="81"/>
            <rFont val="Tahoma"/>
            <family val="2"/>
          </rPr>
          <t>code bleu transmis a VL
code jaune retour de Vincent si inscription FFG</t>
        </r>
      </text>
    </comment>
  </commentList>
</comments>
</file>

<file path=xl/comments3.xml><?xml version="1.0" encoding="utf-8"?>
<comments xmlns="http://schemas.openxmlformats.org/spreadsheetml/2006/main">
  <authors>
    <author>bortoletto</author>
  </authors>
  <commentList>
    <comment ref="G5" authorId="0">
      <text>
        <r>
          <rPr>
            <b/>
            <sz val="8"/>
            <color indexed="81"/>
            <rFont val="Tahoma"/>
            <family val="2"/>
          </rPr>
          <t>Jcb;
cotisation mensuelle / 4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H5" authorId="0">
      <text>
        <r>
          <rPr>
            <b/>
            <sz val="8"/>
            <color indexed="81"/>
            <rFont val="Tahoma"/>
            <family val="2"/>
          </rPr>
          <t>jcb:
cot semaine/Nbre Hrs sem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K5" authorId="0">
      <text>
        <r>
          <rPr>
            <b/>
            <sz val="8"/>
            <color indexed="81"/>
            <rFont val="Tahoma"/>
            <family val="2"/>
          </rPr>
          <t>Valeur heure d'entraînement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L5" authorId="0">
      <text>
        <r>
          <rPr>
            <b/>
            <sz val="8"/>
            <color indexed="81"/>
            <rFont val="Tahoma"/>
            <family val="2"/>
          </rPr>
          <t>rapport par semaine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comments4.xml><?xml version="1.0" encoding="utf-8"?>
<comments xmlns="http://schemas.openxmlformats.org/spreadsheetml/2006/main">
  <authors>
    <author>bortoletto</author>
  </authors>
  <commentList>
    <comment ref="D1" authorId="0">
      <text>
        <r>
          <rPr>
            <sz val="8"/>
            <color indexed="81"/>
            <rFont val="Tahoma"/>
            <family val="2"/>
          </rPr>
          <t>code bleu transmis a VL
code jaune retour de Vincent si inscription FFG</t>
        </r>
      </text>
    </comment>
  </commentList>
</comments>
</file>

<file path=xl/comments5.xml><?xml version="1.0" encoding="utf-8"?>
<comments xmlns="http://schemas.openxmlformats.org/spreadsheetml/2006/main">
  <authors>
    <author>bortoletto</author>
  </authors>
  <commentList>
    <comment ref="C1" authorId="0">
      <text>
        <r>
          <rPr>
            <sz val="8"/>
            <color indexed="81"/>
            <rFont val="Tahoma"/>
            <family val="2"/>
          </rPr>
          <t>code bleu transmis a VL
code jaune retour de Vincent si inscription FFG</t>
        </r>
      </text>
    </comment>
  </commentList>
</comments>
</file>

<file path=xl/comments6.xml><?xml version="1.0" encoding="utf-8"?>
<comments xmlns="http://schemas.openxmlformats.org/spreadsheetml/2006/main">
  <authors>
    <author>bortoletto</author>
  </authors>
  <commentList>
    <comment ref="B1" authorId="0">
      <text>
        <r>
          <rPr>
            <sz val="8"/>
            <color indexed="81"/>
            <rFont val="Tahoma"/>
            <family val="2"/>
          </rPr>
          <t>code bleu transmis a VL
code jaune retour de Vincent si inscription FFG</t>
        </r>
      </text>
    </comment>
  </commentList>
</comments>
</file>

<file path=xl/sharedStrings.xml><?xml version="1.0" encoding="utf-8"?>
<sst xmlns="http://schemas.openxmlformats.org/spreadsheetml/2006/main" count="2608" uniqueCount="1111">
  <si>
    <t>Bortoletto</t>
  </si>
  <si>
    <t>jc.bortoletto@gmail.com</t>
  </si>
  <si>
    <t>Liège</t>
  </si>
  <si>
    <t>Nom</t>
  </si>
  <si>
    <t>Prénom</t>
  </si>
  <si>
    <t>date Nai</t>
  </si>
  <si>
    <t>tél</t>
  </si>
  <si>
    <t>Gsm</t>
  </si>
  <si>
    <t>CP</t>
  </si>
  <si>
    <t>Localité</t>
  </si>
  <si>
    <t>Benhida</t>
  </si>
  <si>
    <t>Hognoul</t>
  </si>
  <si>
    <t>fat_osmani@hotmail.com</t>
  </si>
  <si>
    <t>GR E</t>
  </si>
  <si>
    <t>St Nicolas</t>
  </si>
  <si>
    <t>licence</t>
  </si>
  <si>
    <t>Comité</t>
  </si>
  <si>
    <t>GR Brevet</t>
  </si>
  <si>
    <t>Total</t>
  </si>
  <si>
    <t>rizzo.lesage@gmail.com</t>
  </si>
  <si>
    <t>EdP</t>
  </si>
  <si>
    <t>GR B</t>
  </si>
  <si>
    <t>Psychomotricité</t>
  </si>
  <si>
    <t>Adresse</t>
  </si>
  <si>
    <t>Lesage</t>
  </si>
  <si>
    <t>Mazziotta</t>
  </si>
  <si>
    <t>Maude</t>
  </si>
  <si>
    <t>maudesouricette0608@gmail.com</t>
  </si>
  <si>
    <t>Com</t>
  </si>
  <si>
    <t>Psyc</t>
  </si>
  <si>
    <t>S</t>
  </si>
  <si>
    <t>Natio</t>
  </si>
  <si>
    <t>Belg</t>
  </si>
  <si>
    <t>SENIOR gym douce</t>
  </si>
  <si>
    <t>S GD</t>
  </si>
  <si>
    <t>Dethier</t>
  </si>
  <si>
    <t>La Rosa</t>
  </si>
  <si>
    <t>Smets</t>
  </si>
  <si>
    <t>M</t>
  </si>
  <si>
    <t>Marie-Rose</t>
  </si>
  <si>
    <t>Jean-Charles</t>
  </si>
  <si>
    <t>Caiola</t>
  </si>
  <si>
    <t>Franca</t>
  </si>
  <si>
    <t xml:space="preserve">Di Salvo </t>
  </si>
  <si>
    <t>Legrand</t>
  </si>
  <si>
    <t>Marie-Louise</t>
  </si>
  <si>
    <t>marie.l-legrand@hotmail.fr</t>
  </si>
  <si>
    <t xml:space="preserve">Lesage </t>
  </si>
  <si>
    <t>Marion</t>
  </si>
  <si>
    <t>Odette</t>
  </si>
  <si>
    <t>odette.marion@base.be</t>
  </si>
  <si>
    <t>Osmani</t>
  </si>
  <si>
    <t>Fatima</t>
  </si>
  <si>
    <t>Sferrazza</t>
  </si>
  <si>
    <t>Vittoria</t>
  </si>
  <si>
    <t>Mariedisalvo@hotmail.com</t>
  </si>
  <si>
    <t>Vincent</t>
  </si>
  <si>
    <t>non</t>
  </si>
  <si>
    <t>Rue De La Vaux 9/7</t>
  </si>
  <si>
    <t>0497/67 27 16</t>
  </si>
  <si>
    <t>0497/40 25 41</t>
  </si>
  <si>
    <t>0486/85 07 92</t>
  </si>
  <si>
    <t>0486/27 74 55</t>
  </si>
  <si>
    <t>0499/19 29 99</t>
  </si>
  <si>
    <t>0497/13 09 43</t>
  </si>
  <si>
    <t>GR Equipe</t>
  </si>
  <si>
    <t>GR Compétition</t>
  </si>
  <si>
    <t>semaine</t>
  </si>
  <si>
    <t>Code</t>
  </si>
  <si>
    <t>GR Comp Equipe</t>
  </si>
  <si>
    <t>dis</t>
  </si>
  <si>
    <t>com</t>
  </si>
  <si>
    <t>Entraîneur</t>
  </si>
  <si>
    <t>04/257 78 88</t>
  </si>
  <si>
    <t>04/226 90 00</t>
  </si>
  <si>
    <t>FfG</t>
  </si>
  <si>
    <t>Marchal</t>
  </si>
  <si>
    <t>Carta</t>
  </si>
  <si>
    <t>Pillitteri</t>
  </si>
  <si>
    <t>Tollet</t>
  </si>
  <si>
    <t>Lun</t>
  </si>
  <si>
    <t>Mar</t>
  </si>
  <si>
    <t>Mer</t>
  </si>
  <si>
    <t>Jeu</t>
  </si>
  <si>
    <t>Ven</t>
  </si>
  <si>
    <t>Sam</t>
  </si>
  <si>
    <t>Dim</t>
  </si>
  <si>
    <t>Taux Horaire</t>
  </si>
  <si>
    <r>
      <t>N</t>
    </r>
    <r>
      <rPr>
        <vertAlign val="superscript"/>
        <sz val="8"/>
        <rFont val="Arial"/>
        <family val="2"/>
      </rPr>
      <t>bre</t>
    </r>
    <r>
      <rPr>
        <sz val="8"/>
        <rFont val="Arial"/>
        <family val="2"/>
      </rPr>
      <t xml:space="preserve"> Hrs Sem</t>
    </r>
  </si>
  <si>
    <r>
      <t>N</t>
    </r>
    <r>
      <rPr>
        <vertAlign val="superscript"/>
        <sz val="9"/>
        <rFont val="Arial"/>
        <family val="2"/>
      </rPr>
      <t>bre</t>
    </r>
    <r>
      <rPr>
        <sz val="9"/>
        <rFont val="Arial"/>
        <family val="2"/>
      </rPr>
      <t xml:space="preserve"> Jrs
année</t>
    </r>
  </si>
  <si>
    <t>section</t>
  </si>
  <si>
    <t>entraineur</t>
  </si>
  <si>
    <t>E Dam</t>
  </si>
  <si>
    <t>Jonet</t>
  </si>
  <si>
    <t>04/234 23 05</t>
  </si>
  <si>
    <t>0487/74 95 50</t>
  </si>
  <si>
    <t>Picone</t>
  </si>
  <si>
    <t>Traina</t>
  </si>
  <si>
    <t>Viola</t>
  </si>
  <si>
    <t>Binnici</t>
  </si>
  <si>
    <t>Bertrand</t>
  </si>
  <si>
    <t>Evrard</t>
  </si>
  <si>
    <t>Pesser</t>
  </si>
  <si>
    <t>Vanturenhout</t>
  </si>
  <si>
    <t>Vincke</t>
  </si>
  <si>
    <t>Com T</t>
  </si>
  <si>
    <t>total</t>
  </si>
  <si>
    <t>sem</t>
  </si>
  <si>
    <t>Hrs par
Sec/ sem</t>
  </si>
  <si>
    <t>Mois</t>
  </si>
  <si>
    <t>Cani</t>
  </si>
  <si>
    <t>hrs</t>
  </si>
  <si>
    <t>Par</t>
  </si>
  <si>
    <t>Jamar</t>
  </si>
  <si>
    <t>Cirino</t>
  </si>
  <si>
    <t>Climente</t>
  </si>
  <si>
    <t>Taux horaire</t>
  </si>
  <si>
    <t>Valeur
euros</t>
  </si>
  <si>
    <r>
      <t>N</t>
    </r>
    <r>
      <rPr>
        <vertAlign val="superscript"/>
        <sz val="9"/>
        <rFont val="Arial"/>
        <family val="2"/>
      </rPr>
      <t>bre</t>
    </r>
    <r>
      <rPr>
        <sz val="9"/>
        <rFont val="Arial"/>
        <family val="2"/>
      </rPr>
      <t xml:space="preserve"> Jrs
p/mois</t>
    </r>
  </si>
  <si>
    <t>Resultat</t>
  </si>
  <si>
    <t>Ghelfi</t>
  </si>
  <si>
    <t>Loffet</t>
  </si>
  <si>
    <t>Pirrone</t>
  </si>
  <si>
    <t>Defresne</t>
  </si>
  <si>
    <t>Moszkowicz</t>
  </si>
  <si>
    <t>Castiglione</t>
  </si>
  <si>
    <t>Coletta</t>
  </si>
  <si>
    <t>Collignon</t>
  </si>
  <si>
    <t>Savini</t>
  </si>
  <si>
    <t>Delcommune</t>
  </si>
  <si>
    <t>Tona</t>
  </si>
  <si>
    <t>Inscription</t>
  </si>
  <si>
    <t>Arrisico</t>
  </si>
  <si>
    <t>Dagnely</t>
  </si>
  <si>
    <t>Rue Fond Pirette 87</t>
  </si>
  <si>
    <t>Abbate</t>
  </si>
  <si>
    <t>Cotisation
mois</t>
  </si>
  <si>
    <t>Rentré des cotisations</t>
  </si>
  <si>
    <t>Hrs/sem</t>
  </si>
  <si>
    <t>Coût semaine</t>
  </si>
  <si>
    <t>SI</t>
  </si>
  <si>
    <t>cotisation
an actuelle</t>
  </si>
  <si>
    <t>automatique</t>
  </si>
  <si>
    <t>Rentree par</t>
  </si>
  <si>
    <t>Cotisation
 actuelle
Unité/an</t>
  </si>
  <si>
    <t xml:space="preserve">saison </t>
  </si>
  <si>
    <t>Nombres 
d'inscrit 
aujourd'hui</t>
  </si>
  <si>
    <t>cotisation
 an</t>
  </si>
  <si>
    <t>coût par an</t>
  </si>
  <si>
    <t>Rue Tout-Va-Bien 67</t>
  </si>
  <si>
    <t>Rue Louis Germeaux 30</t>
  </si>
  <si>
    <t>Rue Bordelais 200/102</t>
  </si>
  <si>
    <t xml:space="preserve">Marie-Rose </t>
  </si>
  <si>
    <t>Assurance</t>
  </si>
  <si>
    <t>Ok</t>
  </si>
  <si>
    <t>Section inscription</t>
  </si>
  <si>
    <t>Beaufort</t>
  </si>
  <si>
    <t>Cimino</t>
  </si>
  <si>
    <t>Costanzo</t>
  </si>
  <si>
    <t>Dossin</t>
  </si>
  <si>
    <t>Sciascia</t>
  </si>
  <si>
    <t>Nre Gymn
minimum</t>
  </si>
  <si>
    <t>Rentré
Cotisation
actuelle/An</t>
  </si>
  <si>
    <t>en date du :</t>
  </si>
  <si>
    <t>Entretien dame</t>
  </si>
  <si>
    <t>Juprelle</t>
  </si>
  <si>
    <t>Juge</t>
  </si>
  <si>
    <t>Difresco</t>
  </si>
  <si>
    <t>Francotte</t>
  </si>
  <si>
    <t>Lopez</t>
  </si>
  <si>
    <t>Strauven</t>
  </si>
  <si>
    <t xml:space="preserve"> Aurore</t>
  </si>
  <si>
    <t xml:space="preserve"> Anne Marie</t>
  </si>
  <si>
    <t xml:space="preserve"> Elisa</t>
  </si>
  <si>
    <t xml:space="preserve"> Maëlyse</t>
  </si>
  <si>
    <t xml:space="preserve"> Alicia</t>
  </si>
  <si>
    <t xml:space="preserve"> Jacqueline</t>
  </si>
  <si>
    <t xml:space="preserve"> Vincianne</t>
  </si>
  <si>
    <t xml:space="preserve"> Assunta</t>
  </si>
  <si>
    <t xml:space="preserve"> Betty</t>
  </si>
  <si>
    <t xml:space="preserve"> Giusseppa</t>
  </si>
  <si>
    <t xml:space="preserve"> Josiane</t>
  </si>
  <si>
    <t xml:space="preserve"> Eliane</t>
  </si>
  <si>
    <t xml:space="preserve"> Marie-Louise</t>
  </si>
  <si>
    <t xml:space="preserve"> Odette</t>
  </si>
  <si>
    <t xml:space="preserve"> Viviane</t>
  </si>
  <si>
    <t xml:space="preserve"> Dominique</t>
  </si>
  <si>
    <t xml:space="preserve"> Pina</t>
  </si>
  <si>
    <t xml:space="preserve"> Anna</t>
  </si>
  <si>
    <t xml:space="preserve"> Josée-Christine</t>
  </si>
  <si>
    <t xml:space="preserve"> Marie-Therèse</t>
  </si>
  <si>
    <t xml:space="preserve"> Louise</t>
  </si>
  <si>
    <t xml:space="preserve"> Pauline</t>
  </si>
  <si>
    <t xml:space="preserve"> Estelle</t>
  </si>
  <si>
    <t xml:space="preserve"> Léa</t>
  </si>
  <si>
    <t xml:space="preserve"> Lise</t>
  </si>
  <si>
    <t xml:space="preserve"> Juliette</t>
  </si>
  <si>
    <t xml:space="preserve"> Babette</t>
  </si>
  <si>
    <t xml:space="preserve"> Morgane</t>
  </si>
  <si>
    <t xml:space="preserve"> Mathilde</t>
  </si>
  <si>
    <t xml:space="preserve"> Lola</t>
  </si>
  <si>
    <t xml:space="preserve"> Anissa</t>
  </si>
  <si>
    <t xml:space="preserve"> Yasmine</t>
  </si>
  <si>
    <t xml:space="preserve"> Laura</t>
  </si>
  <si>
    <t xml:space="preserve"> Morena</t>
  </si>
  <si>
    <t xml:space="preserve"> Chiara</t>
  </si>
  <si>
    <t xml:space="preserve"> Ornella</t>
  </si>
  <si>
    <t xml:space="preserve"> Eve</t>
  </si>
  <si>
    <t xml:space="preserve"> Valeria</t>
  </si>
  <si>
    <t xml:space="preserve"> Tiffany</t>
  </si>
  <si>
    <t xml:space="preserve"> Maude</t>
  </si>
  <si>
    <t xml:space="preserve"> Maëva</t>
  </si>
  <si>
    <t xml:space="preserve"> Guénaëlle</t>
  </si>
  <si>
    <t xml:space="preserve"> Sofia</t>
  </si>
  <si>
    <t xml:space="preserve"> Mara</t>
  </si>
  <si>
    <t xml:space="preserve"> Noella</t>
  </si>
  <si>
    <t xml:space="preserve"> Ileana</t>
  </si>
  <si>
    <t xml:space="preserve"> Chantal</t>
  </si>
  <si>
    <t xml:space="preserve"> Célia</t>
  </si>
  <si>
    <t xml:space="preserve"> Lara</t>
  </si>
  <si>
    <t xml:space="preserve"> Giulia</t>
  </si>
  <si>
    <t xml:space="preserve"> Jenny</t>
  </si>
  <si>
    <t xml:space="preserve"> Monique</t>
  </si>
  <si>
    <t xml:space="preserve"> Salvina</t>
  </si>
  <si>
    <t>Danse Moderne Jazz</t>
  </si>
  <si>
    <t>adresse email disponible</t>
  </si>
  <si>
    <t>Membre inscrit</t>
  </si>
  <si>
    <t>Gymnastes</t>
  </si>
  <si>
    <t>Schrooten</t>
  </si>
  <si>
    <t xml:space="preserve"> Carine</t>
  </si>
  <si>
    <t>Quaranta</t>
  </si>
  <si>
    <t>Said Garrouj</t>
  </si>
  <si>
    <t xml:space="preserve"> Wissem</t>
  </si>
  <si>
    <t xml:space="preserve"> Maria</t>
  </si>
  <si>
    <t xml:space="preserve"> Issia</t>
  </si>
  <si>
    <t>Maréchal</t>
  </si>
  <si>
    <t>NON</t>
  </si>
  <si>
    <t>Situation actuelle</t>
  </si>
  <si>
    <t>Lamérand</t>
  </si>
  <si>
    <t>Mattina</t>
  </si>
  <si>
    <t>Nuzia</t>
  </si>
  <si>
    <t>Tahar</t>
  </si>
  <si>
    <t>Célia</t>
  </si>
  <si>
    <t>El Hajui</t>
  </si>
  <si>
    <t>Sonta</t>
  </si>
  <si>
    <t>Amandine</t>
  </si>
  <si>
    <t>Zoé</t>
  </si>
  <si>
    <t>T:T</t>
  </si>
  <si>
    <t>situation section
inscrit       €</t>
  </si>
  <si>
    <t>DANSE modern Jazz</t>
  </si>
  <si>
    <t>Section</t>
  </si>
  <si>
    <t>n/dispo</t>
  </si>
  <si>
    <t>zzzzz</t>
  </si>
  <si>
    <t>Stage</t>
  </si>
  <si>
    <t>Lucie</t>
  </si>
  <si>
    <t>Roung</t>
  </si>
  <si>
    <t>Eva</t>
  </si>
  <si>
    <t>burgio</t>
  </si>
  <si>
    <t>zoé</t>
  </si>
  <si>
    <t>Heures
sem</t>
  </si>
  <si>
    <t>Cot an</t>
  </si>
  <si>
    <t>Euros</t>
  </si>
  <si>
    <t>Valeur</t>
  </si>
  <si>
    <t>horaire</t>
  </si>
  <si>
    <t>h sem</t>
  </si>
  <si>
    <t>Nbre sem</t>
  </si>
  <si>
    <t>date
Paie
assur</t>
  </si>
  <si>
    <t>Cotisation</t>
  </si>
  <si>
    <t xml:space="preserve">Si nécessaire la cotisation annuelle peut être acquittée en maximum trois versements  </t>
  </si>
  <si>
    <t>assurance</t>
  </si>
  <si>
    <t>1er période</t>
  </si>
  <si>
    <t xml:space="preserve"> s/total 
1er période</t>
  </si>
  <si>
    <t>3me</t>
  </si>
  <si>
    <t>participation
annuelle</t>
  </si>
  <si>
    <t>/ an</t>
  </si>
  <si>
    <t>GR brevet</t>
  </si>
  <si>
    <t>Saison 2013-2014</t>
  </si>
  <si>
    <t>participation
mensuel
actuelle</t>
  </si>
  <si>
    <t>augmentation
mensuelle</t>
  </si>
  <si>
    <t>Cotisation
mensuelle</t>
  </si>
  <si>
    <t>ENTRETIEN</t>
  </si>
  <si>
    <t>GR Compet équipe</t>
  </si>
  <si>
    <t>Entretien Dame</t>
  </si>
  <si>
    <t>Modern Jazz</t>
  </si>
  <si>
    <r>
      <t>2</t>
    </r>
    <r>
      <rPr>
        <vertAlign val="superscript"/>
        <sz val="10"/>
        <rFont val="Arial"/>
        <family val="2"/>
      </rPr>
      <t>me</t>
    </r>
  </si>
  <si>
    <r>
      <t>2</t>
    </r>
    <r>
      <rPr>
        <vertAlign val="superscript"/>
        <sz val="10"/>
        <rFont val="Arial"/>
        <family val="2"/>
      </rPr>
      <t>me
trimestre</t>
    </r>
  </si>
  <si>
    <r>
      <t>3</t>
    </r>
    <r>
      <rPr>
        <vertAlign val="superscript"/>
        <sz val="10"/>
        <rFont val="Arial"/>
        <family val="2"/>
      </rPr>
      <t>me
trimestre</t>
    </r>
  </si>
  <si>
    <t xml:space="preserve">
coût
Heure</t>
  </si>
  <si>
    <t>Girardi</t>
  </si>
  <si>
    <t>Charline</t>
  </si>
  <si>
    <t>Gambino</t>
  </si>
  <si>
    <t>Line</t>
  </si>
  <si>
    <t>stage</t>
  </si>
  <si>
    <t>Psy</t>
  </si>
  <si>
    <t>Mod J</t>
  </si>
  <si>
    <t>A Dam</t>
  </si>
  <si>
    <t>Moës</t>
  </si>
  <si>
    <t xml:space="preserve">Si nécessaire la cotisation annuelle peut être acquittée en maximum deux versements  </t>
  </si>
  <si>
    <t>GRB</t>
  </si>
  <si>
    <t>GRE</t>
  </si>
  <si>
    <t>GRCE</t>
  </si>
  <si>
    <t>EDam</t>
  </si>
  <si>
    <t>SGD</t>
  </si>
  <si>
    <t>Mjazz</t>
  </si>
  <si>
    <t>Edam</t>
  </si>
  <si>
    <t>assur</t>
  </si>
  <si>
    <t>Av Francois Van Belle 37</t>
  </si>
  <si>
    <t>Tiffany</t>
  </si>
  <si>
    <t>Mercuri</t>
  </si>
  <si>
    <t>Marika</t>
  </si>
  <si>
    <t>cotisation</t>
  </si>
  <si>
    <t>Koos</t>
  </si>
  <si>
    <t>N°</t>
  </si>
  <si>
    <t>christine</t>
  </si>
  <si>
    <t>Wilkin</t>
  </si>
  <si>
    <t>Julia</t>
  </si>
  <si>
    <t>Joiris</t>
  </si>
  <si>
    <t>Lydia</t>
  </si>
  <si>
    <t>Rappel</t>
  </si>
  <si>
    <t>encour</t>
  </si>
  <si>
    <t>Nyns</t>
  </si>
  <si>
    <t>Nora</t>
  </si>
  <si>
    <t>Lombardo</t>
  </si>
  <si>
    <t>Paulit</t>
  </si>
  <si>
    <t>Lauryne</t>
  </si>
  <si>
    <t>Marine</t>
  </si>
  <si>
    <t>Greco</t>
  </si>
  <si>
    <t>Maeva</t>
  </si>
  <si>
    <t>ComT</t>
  </si>
  <si>
    <t>MJazz</t>
  </si>
  <si>
    <t>valeur heures</t>
  </si>
  <si>
    <t>Carmélina</t>
  </si>
  <si>
    <t>Vos</t>
  </si>
  <si>
    <t>Danielle</t>
  </si>
  <si>
    <t>Boscarino</t>
  </si>
  <si>
    <t>Custine</t>
  </si>
  <si>
    <t>Ramakers</t>
  </si>
  <si>
    <t>Laly</t>
  </si>
  <si>
    <t>Nb</t>
  </si>
  <si>
    <t>droit 
image
N° doc</t>
  </si>
  <si>
    <t>En ordre de paiement</t>
  </si>
  <si>
    <t>Vanstraelen</t>
  </si>
  <si>
    <t>Clémentine</t>
  </si>
  <si>
    <t>Caputi</t>
  </si>
  <si>
    <t>Alicia</t>
  </si>
  <si>
    <t>Lardinois</t>
  </si>
  <si>
    <t>Roxane</t>
  </si>
  <si>
    <t>Montagnino</t>
  </si>
  <si>
    <t>Antonia</t>
  </si>
  <si>
    <t>1er contact</t>
  </si>
  <si>
    <t>Remarque</t>
  </si>
  <si>
    <t>oui</t>
  </si>
  <si>
    <t>Date 
Payé
Cot 2</t>
  </si>
  <si>
    <t>Date 
Payé
Cot 3</t>
  </si>
  <si>
    <t>Romeo</t>
  </si>
  <si>
    <t>Chiara</t>
  </si>
  <si>
    <t>resultat</t>
  </si>
  <si>
    <t>Farruggia</t>
  </si>
  <si>
    <t>Giordano</t>
  </si>
  <si>
    <t>Sara</t>
  </si>
  <si>
    <t>Clara</t>
  </si>
  <si>
    <t>Anissa</t>
  </si>
  <si>
    <t>Dans</t>
  </si>
  <si>
    <t>Anne-Marie</t>
  </si>
  <si>
    <t>Blanchard</t>
  </si>
  <si>
    <t>Raymonde</t>
  </si>
  <si>
    <t>Rizzo</t>
  </si>
  <si>
    <t>Alissa</t>
  </si>
  <si>
    <t>remarques</t>
  </si>
  <si>
    <t>tiffany.lesage1997@gmail.com</t>
  </si>
  <si>
    <t>Abduraskitova</t>
  </si>
  <si>
    <t>Ayshé</t>
  </si>
  <si>
    <t>rue des Volontaires de guerre 120</t>
  </si>
  <si>
    <t>Verviers</t>
  </si>
  <si>
    <t>087/78 66 04</t>
  </si>
  <si>
    <t>Dominique</t>
  </si>
  <si>
    <t>Tinnirello</t>
  </si>
  <si>
    <t>Francesca</t>
  </si>
  <si>
    <t>inscription gymnaste</t>
  </si>
  <si>
    <t>en ordre d'assurance a ce jour</t>
  </si>
  <si>
    <t>suplément Ayché</t>
  </si>
  <si>
    <t xml:space="preserve">Jamel Anas </t>
  </si>
  <si>
    <t>Haddaji</t>
  </si>
  <si>
    <t>Sofia</t>
  </si>
  <si>
    <t>Pane</t>
  </si>
  <si>
    <t>Alissia</t>
  </si>
  <si>
    <t>Adrien</t>
  </si>
  <si>
    <t>Nbre jrs</t>
  </si>
  <si>
    <t>date</t>
  </si>
  <si>
    <t>ACom</t>
  </si>
  <si>
    <t>ACom T</t>
  </si>
  <si>
    <t>ayshe.1@mail.ru</t>
  </si>
  <si>
    <t>jenny-Sauvebois</t>
  </si>
  <si>
    <t>Mégane</t>
  </si>
  <si>
    <t>edam</t>
  </si>
  <si>
    <t>comT</t>
  </si>
  <si>
    <t>grb</t>
  </si>
  <si>
    <t>Preud'homme</t>
  </si>
  <si>
    <t>Noémie</t>
  </si>
  <si>
    <t>Lahaye</t>
  </si>
  <si>
    <t>Priscilla</t>
  </si>
  <si>
    <t>Acom</t>
  </si>
  <si>
    <t>ACom j</t>
  </si>
  <si>
    <t>Lognoul</t>
  </si>
  <si>
    <t>Luna</t>
  </si>
  <si>
    <t>Date
transmis
Vincent</t>
  </si>
  <si>
    <t>Chammache</t>
  </si>
  <si>
    <t>Ferrier</t>
  </si>
  <si>
    <t>Percu</t>
  </si>
  <si>
    <t>Yassmine</t>
  </si>
  <si>
    <t>Agro</t>
  </si>
  <si>
    <t>Diego</t>
  </si>
  <si>
    <t>date impossible (évènement incontournable)</t>
  </si>
  <si>
    <t>0496/82 49 80</t>
  </si>
  <si>
    <t>?</t>
  </si>
  <si>
    <t>Giulian</t>
  </si>
  <si>
    <t>kacem</t>
  </si>
  <si>
    <t>hr</t>
  </si>
  <si>
    <t>GRI</t>
  </si>
  <si>
    <t>Rose</t>
  </si>
  <si>
    <t>GRIE</t>
  </si>
  <si>
    <t>GRIP</t>
  </si>
  <si>
    <t>Date Payé
ou Arrangement</t>
  </si>
  <si>
    <t>entraînement GR Individuelle Ayshé</t>
  </si>
  <si>
    <t>Début Compétition</t>
  </si>
  <si>
    <t>Prestation sup GR I</t>
  </si>
  <si>
    <t>rappel</t>
  </si>
  <si>
    <t>Blistain</t>
  </si>
  <si>
    <t>sept</t>
  </si>
  <si>
    <t>oct</t>
  </si>
  <si>
    <t>Nov</t>
  </si>
  <si>
    <t>déc</t>
  </si>
  <si>
    <t>Jan</t>
  </si>
  <si>
    <t>fev</t>
  </si>
  <si>
    <t>mars</t>
  </si>
  <si>
    <t>Majoration annuelle proportionnelle</t>
  </si>
  <si>
    <t>INSCRIPTION</t>
  </si>
  <si>
    <t>Saison</t>
  </si>
  <si>
    <t>Schneider</t>
  </si>
  <si>
    <t>Mireille</t>
  </si>
  <si>
    <t>GR Indiv</t>
  </si>
  <si>
    <t>GR Ind petite</t>
  </si>
  <si>
    <t>Alario</t>
  </si>
  <si>
    <t>Maria</t>
  </si>
  <si>
    <t>Avola</t>
  </si>
  <si>
    <t>Natasha</t>
  </si>
  <si>
    <t>2014-2015</t>
  </si>
  <si>
    <t>ffg</t>
  </si>
  <si>
    <t>situation financière</t>
  </si>
  <si>
    <t>Neïma</t>
  </si>
  <si>
    <t>Valjaerts</t>
  </si>
  <si>
    <t>Cruits</t>
  </si>
  <si>
    <t>Maurizio</t>
  </si>
  <si>
    <t>banque</t>
  </si>
  <si>
    <t>Herman</t>
  </si>
  <si>
    <t>Léa</t>
  </si>
  <si>
    <t>Antoinette</t>
  </si>
  <si>
    <t>licence unique</t>
  </si>
  <si>
    <t>Hrs/jr</t>
  </si>
  <si>
    <t>Défraiement moniteur (y compris GRI)</t>
  </si>
  <si>
    <t>Batiment</t>
  </si>
  <si>
    <t>Bureau</t>
  </si>
  <si>
    <t>Fonctionnement</t>
  </si>
  <si>
    <t>formation</t>
  </si>
  <si>
    <t>Matériel</t>
  </si>
  <si>
    <t>représentation</t>
  </si>
  <si>
    <t>Sponsor</t>
  </si>
  <si>
    <t>vente</t>
  </si>
  <si>
    <t>subside</t>
  </si>
  <si>
    <t>Fête</t>
  </si>
  <si>
    <t>depuis sept 2013 moyenne par mois</t>
  </si>
  <si>
    <t>moniteur</t>
  </si>
  <si>
    <t>Charge</t>
  </si>
  <si>
    <t>Base d'estimation</t>
  </si>
  <si>
    <t>charges sur base du réalisé</t>
  </si>
  <si>
    <t>entraînement GR Individuelle</t>
  </si>
  <si>
    <t>Frais a assumer jusque fin de saison</t>
  </si>
  <si>
    <t>cumulé</t>
  </si>
  <si>
    <t>Mensuel</t>
  </si>
  <si>
    <t>euros</t>
  </si>
  <si>
    <t>Coût des sections</t>
  </si>
  <si>
    <t>XXXL</t>
  </si>
  <si>
    <t>XL</t>
  </si>
  <si>
    <t>L</t>
  </si>
  <si>
    <t>AM:AM</t>
  </si>
  <si>
    <t>Taille</t>
  </si>
  <si>
    <t>XXL</t>
  </si>
  <si>
    <t>+ 30 assurance</t>
  </si>
  <si>
    <t>avril</t>
  </si>
  <si>
    <t>mai</t>
  </si>
  <si>
    <t>juin</t>
  </si>
  <si>
    <t>coût 2014-15</t>
  </si>
  <si>
    <t>Cot/an</t>
  </si>
  <si>
    <t>Minimum</t>
  </si>
  <si>
    <t>actuellement</t>
  </si>
  <si>
    <t>Minimum d'inscriptions
pour couvrir</t>
  </si>
  <si>
    <t>actuellement
inscrit</t>
  </si>
  <si>
    <t>coût moniteurs
saison 2014-15</t>
  </si>
  <si>
    <t>Cotisation
an</t>
  </si>
  <si>
    <t>Rentrées</t>
  </si>
  <si>
    <t>DIFFERENCE</t>
  </si>
  <si>
    <t>si nous doublons
les heures de GRB
(1505x2)</t>
  </si>
  <si>
    <t>différence
cot-moniteur</t>
  </si>
  <si>
    <t>Zattolo</t>
  </si>
  <si>
    <t>Bundovic</t>
  </si>
  <si>
    <t>Laura</t>
  </si>
  <si>
    <t>bundovic</t>
  </si>
  <si>
    <t>S.T.P. retour Nº licence pour que mes infos soit complète.</t>
  </si>
  <si>
    <t>T-S</t>
  </si>
  <si>
    <t>T-M</t>
  </si>
  <si>
    <t>T-XXL</t>
  </si>
  <si>
    <t>T-L</t>
  </si>
  <si>
    <t>T-XL</t>
  </si>
  <si>
    <t>T-XXXL</t>
  </si>
  <si>
    <t>T-12_14</t>
  </si>
  <si>
    <t>5_6</t>
  </si>
  <si>
    <t>7_8</t>
  </si>
  <si>
    <t>T-7_8</t>
  </si>
  <si>
    <t>T-9_11</t>
  </si>
  <si>
    <t>T-5_6</t>
  </si>
  <si>
    <t>12_14</t>
  </si>
  <si>
    <t>4_5</t>
  </si>
  <si>
    <t>9_11</t>
  </si>
  <si>
    <t>3_4</t>
  </si>
  <si>
    <t>T-3_4</t>
  </si>
  <si>
    <t>T-4_5</t>
  </si>
  <si>
    <t>Rensonnet</t>
  </si>
  <si>
    <t>total gymnaste</t>
  </si>
  <si>
    <t>Papelier</t>
  </si>
  <si>
    <t>Clémence</t>
  </si>
  <si>
    <t>Louane</t>
  </si>
  <si>
    <t>Coût TOTAL</t>
  </si>
  <si>
    <t>P/unité</t>
  </si>
  <si>
    <t>Issia</t>
  </si>
  <si>
    <t>Juliette</t>
  </si>
  <si>
    <t>Lise</t>
  </si>
  <si>
    <t>Lola</t>
  </si>
  <si>
    <t>Louise</t>
  </si>
  <si>
    <t>Mathilde</t>
  </si>
  <si>
    <t>Pauline</t>
  </si>
  <si>
    <t>sérégraphie</t>
  </si>
  <si>
    <t>Leponse</t>
  </si>
  <si>
    <t>Lucchese</t>
  </si>
  <si>
    <t>Cecilia</t>
  </si>
  <si>
    <t>Lyzea</t>
  </si>
  <si>
    <t>87/o</t>
  </si>
  <si>
    <t>commande</t>
  </si>
  <si>
    <t>Reste
en
stock</t>
  </si>
  <si>
    <t>Sorti
du
stock</t>
  </si>
  <si>
    <t>STOCK</t>
  </si>
  <si>
    <t>diff</t>
  </si>
  <si>
    <t>JC 2</t>
  </si>
  <si>
    <t>VL 2</t>
  </si>
  <si>
    <t>Achat</t>
  </si>
  <si>
    <t>CONSOMATION
par
taille</t>
  </si>
  <si>
    <t>plus foncé</t>
  </si>
  <si>
    <t>Qté par commande</t>
  </si>
  <si>
    <t>taille</t>
  </si>
  <si>
    <t>Yasmine</t>
  </si>
  <si>
    <t>Assunta</t>
  </si>
  <si>
    <t>Giusseppa</t>
  </si>
  <si>
    <t>Noella</t>
  </si>
  <si>
    <t>Eve</t>
  </si>
  <si>
    <t>Ileana</t>
  </si>
  <si>
    <t>Valeria</t>
  </si>
  <si>
    <t>Chantal</t>
  </si>
  <si>
    <t>Wissem</t>
  </si>
  <si>
    <t>Anna</t>
  </si>
  <si>
    <t>Guénaëlle</t>
  </si>
  <si>
    <t>Josée-Christine</t>
  </si>
  <si>
    <t>Marie-Therèse</t>
  </si>
  <si>
    <t>2013-14</t>
  </si>
  <si>
    <t>2014-15</t>
  </si>
  <si>
    <t>Date
d'envoie
 Vincent</t>
  </si>
  <si>
    <t>2015-2016</t>
  </si>
  <si>
    <t>Saison15_16</t>
  </si>
  <si>
    <t>ComJ</t>
  </si>
  <si>
    <t>Comj</t>
  </si>
  <si>
    <t>droit 
a l'image
N° doc</t>
  </si>
  <si>
    <t>F</t>
  </si>
  <si>
    <t>0497/38 42 26
0499/19 29 99 M</t>
  </si>
  <si>
    <t>33/o</t>
  </si>
  <si>
    <t>34/o</t>
  </si>
  <si>
    <t>Rue Fond-Pirette 87</t>
  </si>
  <si>
    <t>0483/36 10 47
0486/27 74 55 M</t>
  </si>
  <si>
    <t>2/o</t>
  </si>
  <si>
    <t>Reis</t>
  </si>
  <si>
    <t>Taina</t>
  </si>
  <si>
    <t>Rue Naniot 151</t>
  </si>
  <si>
    <t>04/226 15 12</t>
  </si>
  <si>
    <t>0491/04 71 40
0493/52 67 68 M</t>
  </si>
  <si>
    <t>feirataina@hotmail.com</t>
  </si>
  <si>
    <t>Betty</t>
  </si>
  <si>
    <t>Rue de Joie 157</t>
  </si>
  <si>
    <t>04/229 59 54</t>
  </si>
  <si>
    <t>pirlotcoletta@gmail.com</t>
  </si>
  <si>
    <t>8/o</t>
  </si>
  <si>
    <t>Eliane</t>
  </si>
  <si>
    <t>Rue des Noyers 49</t>
  </si>
  <si>
    <t>04/226 97 46</t>
  </si>
  <si>
    <t>0473/46 27 57</t>
  </si>
  <si>
    <t>10/o</t>
  </si>
  <si>
    <t>0498/78 32 68
0496/11 12 13 M</t>
  </si>
  <si>
    <t>39/o</t>
  </si>
  <si>
    <t>rue des Mugets 34</t>
  </si>
  <si>
    <t>Ital</t>
  </si>
  <si>
    <t>0499/176643</t>
  </si>
  <si>
    <t>67/o</t>
  </si>
  <si>
    <t>6/o</t>
  </si>
  <si>
    <t>Mercier</t>
  </si>
  <si>
    <t>Myriam</t>
  </si>
  <si>
    <t>Rue Des Prés 15</t>
  </si>
  <si>
    <t>04/252 51 03</t>
  </si>
  <si>
    <t>0475/930 959</t>
  </si>
  <si>
    <t>myriammercier1957@hotmail.com</t>
  </si>
  <si>
    <t>Av Fr. Van Belle 41</t>
  </si>
  <si>
    <t>Tilleur (lg)</t>
  </si>
  <si>
    <t>04/234 05 51</t>
  </si>
  <si>
    <t>0491/08 92 93</t>
  </si>
  <si>
    <t>Sciasciaanna@gmail.com</t>
  </si>
  <si>
    <t>9/o</t>
  </si>
  <si>
    <t>Concetta</t>
  </si>
  <si>
    <t>Rue du Centre 127</t>
  </si>
  <si>
    <t>04/233 70 93</t>
  </si>
  <si>
    <t>0474/06 65 54</t>
  </si>
  <si>
    <t>refus de payé</t>
  </si>
  <si>
    <t>Salvina</t>
  </si>
  <si>
    <t>Rue Hurloz 29</t>
  </si>
  <si>
    <t>04/231 26 12</t>
  </si>
  <si>
    <t>0495/42 22 47</t>
  </si>
  <si>
    <t>62/o</t>
  </si>
  <si>
    <t>Rue Davio 17</t>
  </si>
  <si>
    <t>Ougrée</t>
  </si>
  <si>
    <t>04/384 78 00</t>
  </si>
  <si>
    <t>0471/71 35 31
0493/58 36 16 M</t>
  </si>
  <si>
    <t>lucie.nieduziak@hotmail.be</t>
  </si>
  <si>
    <t>36/o</t>
  </si>
  <si>
    <t>Jenny</t>
  </si>
  <si>
    <t>Rue Malaise 112</t>
  </si>
  <si>
    <t>04/253 17 60</t>
  </si>
  <si>
    <t>66/o</t>
  </si>
  <si>
    <t>Vincianne</t>
  </si>
  <si>
    <t>Rue du Carrefour 165</t>
  </si>
  <si>
    <t>Jemeppe</t>
  </si>
  <si>
    <t>04/265 63 31</t>
  </si>
  <si>
    <t>0485/56 99 79</t>
  </si>
  <si>
    <t>vincentarrisico@gmail.com</t>
  </si>
  <si>
    <t>65/o</t>
  </si>
  <si>
    <t>Rue des Noyers 53</t>
  </si>
  <si>
    <t>Glain (LG)</t>
  </si>
  <si>
    <t>04/226 41 71</t>
  </si>
  <si>
    <t>0485/37 22 41</t>
  </si>
  <si>
    <t>dominique-picone@live.fr</t>
  </si>
  <si>
    <t>12/o</t>
  </si>
  <si>
    <t>Av des Maronniers 162</t>
  </si>
  <si>
    <t>04/233 51 72</t>
  </si>
  <si>
    <t>0477/79 09 23</t>
  </si>
  <si>
    <t>14/o</t>
  </si>
  <si>
    <t>Rue du Mayeur 27</t>
  </si>
  <si>
    <t>0494/08 92 67</t>
  </si>
  <si>
    <t>13/o</t>
  </si>
  <si>
    <t>Monique</t>
  </si>
  <si>
    <t>Rue des Genêts 24</t>
  </si>
  <si>
    <t>04/252 76 91</t>
  </si>
  <si>
    <t>61/o</t>
  </si>
  <si>
    <t>Chemin des Puisatiers 10</t>
  </si>
  <si>
    <t>Loncin</t>
  </si>
  <si>
    <t>0496/08 07 02</t>
  </si>
  <si>
    <t>Maëlyse</t>
  </si>
  <si>
    <t>Rue de Boncelles 81</t>
  </si>
  <si>
    <t>04/337 17 32</t>
  </si>
  <si>
    <t>0495/50 50 13 Mr</t>
  </si>
  <si>
    <t>hansoul96@hotmail.com</t>
  </si>
  <si>
    <t>43/o</t>
  </si>
  <si>
    <t>rue des Noyers 27</t>
  </si>
  <si>
    <t>04/229 32 04</t>
  </si>
  <si>
    <t>0493/62 02 80</t>
  </si>
  <si>
    <t>ben-nyns@hotmail.com</t>
  </si>
  <si>
    <t>89/o</t>
  </si>
  <si>
    <t>Rue De Borsu 28</t>
  </si>
  <si>
    <t>Verlaine</t>
  </si>
  <si>
    <t>04/286 26 72</t>
  </si>
  <si>
    <t>0498/47 24 62</t>
  </si>
  <si>
    <t>franca081255@hotmail.fr</t>
  </si>
  <si>
    <t>30/o</t>
  </si>
  <si>
    <t>Morgane</t>
  </si>
  <si>
    <t>Rue de L'Industrie 37/3</t>
  </si>
  <si>
    <t>Seraing</t>
  </si>
  <si>
    <t>0497/77 55 87 GM</t>
  </si>
  <si>
    <t>francine10@live.be</t>
  </si>
  <si>
    <t>42/o</t>
  </si>
  <si>
    <t>Allée des Fauvettes 63</t>
  </si>
  <si>
    <t>Alleur</t>
  </si>
  <si>
    <t>04/372 06 69</t>
  </si>
  <si>
    <t>0498/37 49 24 M
0476/44 39 18 P</t>
  </si>
  <si>
    <t>veronique_doutrewe@hotmail.com</t>
  </si>
  <si>
    <t>124/N</t>
  </si>
  <si>
    <t>Rue Bois-Gotha 93</t>
  </si>
  <si>
    <t>04/2242728</t>
  </si>
  <si>
    <t>0485/74 97 35 P
0486/40 87 10 M</t>
  </si>
  <si>
    <t>ermarechal@gmail.com</t>
  </si>
  <si>
    <t>7/o</t>
  </si>
  <si>
    <t xml:space="preserve">rue Joseph Dejardin 160 </t>
  </si>
  <si>
    <t>Montegnée</t>
  </si>
  <si>
    <t>0494/34 00 86 M
0495/42 74 44 P</t>
  </si>
  <si>
    <t>francottedaniel@hotmail.com</t>
  </si>
  <si>
    <t>58/o</t>
  </si>
  <si>
    <t>21/o</t>
  </si>
  <si>
    <t>Anne Marie</t>
  </si>
  <si>
    <t>Rue Paul Janson 30</t>
  </si>
  <si>
    <t>0497/08 12 12</t>
  </si>
  <si>
    <t>54/o</t>
  </si>
  <si>
    <t>19/o</t>
  </si>
  <si>
    <t>Mathy</t>
  </si>
  <si>
    <t>Joelle</t>
  </si>
  <si>
    <t>Rue Thierbise 81</t>
  </si>
  <si>
    <t>0497/18 45 07</t>
  </si>
  <si>
    <t>/o</t>
  </si>
  <si>
    <t>rue de la Coopération 117</t>
  </si>
  <si>
    <t>04/226 20 15</t>
  </si>
  <si>
    <t>0498/62 65 82</t>
  </si>
  <si>
    <t>11/o</t>
  </si>
  <si>
    <t>rue des Chalets 132</t>
  </si>
  <si>
    <t>Jemeppe S/M</t>
  </si>
  <si>
    <t>04/231 09 57</t>
  </si>
  <si>
    <t>0496/67 07 80 P 0494/84 03 28 M</t>
  </si>
  <si>
    <t>girardibrun@hotmail.com</t>
  </si>
  <si>
    <t>73/o</t>
  </si>
  <si>
    <t>Rue des Wallons 223</t>
  </si>
  <si>
    <t>04/252 58 28</t>
  </si>
  <si>
    <t>0495/43 36 51 M</t>
  </si>
  <si>
    <t>genevieve.lizin@skynet.be</t>
  </si>
  <si>
    <t>45/o</t>
  </si>
  <si>
    <t xml:space="preserve">Arrisico </t>
  </si>
  <si>
    <t xml:space="preserve"> Emanuel </t>
  </si>
  <si>
    <t xml:space="preserve">Rue du Carrefour 165 </t>
  </si>
  <si>
    <t>0485/56 99 79 M
0493/60 09 11 P</t>
  </si>
  <si>
    <t>64/o</t>
  </si>
  <si>
    <t>Rue Sous les Vignes 63</t>
  </si>
  <si>
    <t>04/266 21 09</t>
  </si>
  <si>
    <t>0494/36 82 71 M</t>
  </si>
  <si>
    <t>am.binnici@live.be</t>
  </si>
  <si>
    <t>57/o</t>
  </si>
  <si>
    <t>55/o</t>
  </si>
  <si>
    <t>16/o</t>
  </si>
  <si>
    <t> Rue Cherave 25</t>
  </si>
  <si>
    <t>Huy</t>
  </si>
  <si>
    <t>085/30 12 88</t>
  </si>
  <si>
    <t>0497/76 56 00</t>
  </si>
  <si>
    <t>sferrazza.vittoria@hotmail.com</t>
  </si>
  <si>
    <t>4/o</t>
  </si>
  <si>
    <t>1/o</t>
  </si>
  <si>
    <t>32/o</t>
  </si>
  <si>
    <t>Rue St Laurent 319</t>
  </si>
  <si>
    <t>0497/70 48 99</t>
  </si>
  <si>
    <t>53/o</t>
  </si>
  <si>
    <t>Rue du Carrefour 163</t>
  </si>
  <si>
    <t>04/233 15 50</t>
  </si>
  <si>
    <t xml:space="preserve">0497/16 90 90 </t>
  </si>
  <si>
    <t>pinapolo@hotmail.com</t>
  </si>
  <si>
    <t>41/o</t>
  </si>
  <si>
    <t>Chaussée J.J. Knaepen 241</t>
  </si>
  <si>
    <t>04/246 10 87</t>
  </si>
  <si>
    <t>0476/62 70 68 M</t>
  </si>
  <si>
    <t>miprilou@hotmail.com</t>
  </si>
  <si>
    <t>46/o</t>
  </si>
  <si>
    <t>Rue Sous les Vignes 70</t>
  </si>
  <si>
    <t>Sclessin</t>
  </si>
  <si>
    <t>04/252 37 73</t>
  </si>
  <si>
    <t>0488/41 37 22</t>
  </si>
  <si>
    <t>40/o</t>
  </si>
  <si>
    <t>Rue du Jardin Botanique 20</t>
  </si>
  <si>
    <t>0477/18 91 22 M</t>
  </si>
  <si>
    <t>flocomblin@gmail.com</t>
  </si>
  <si>
    <t>44/o</t>
  </si>
  <si>
    <t>Rue des Genêts 43</t>
  </si>
  <si>
    <t>0496/30 61 30 M
0496/30 61 33 P</t>
  </si>
  <si>
    <t>christine-pirouette@hotmail.com</t>
  </si>
  <si>
    <t>49/o</t>
  </si>
  <si>
    <t>Rue Henri Maus 181</t>
  </si>
  <si>
    <t xml:space="preserve">04/253 43 71 </t>
  </si>
  <si>
    <t>0494/64 35 22 M
0497/30 65 93 P</t>
  </si>
  <si>
    <t>quittreanne@hotmail.com</t>
  </si>
  <si>
    <t>47/o</t>
  </si>
  <si>
    <t>Rue des Sorbiers 12</t>
  </si>
  <si>
    <t>0497/ 42 32 21 M</t>
  </si>
  <si>
    <t>marie_durieux@hotmail.com</t>
  </si>
  <si>
    <t>37/o</t>
  </si>
  <si>
    <t>Rue St Nicolas 47</t>
  </si>
  <si>
    <t>04/375 31 02</t>
  </si>
  <si>
    <t>0476/28 13 47 P</t>
  </si>
  <si>
    <t>benoit.marchal4000@gmail.com</t>
  </si>
  <si>
    <t>48/o</t>
  </si>
  <si>
    <t>Rue F. Nicolay 566</t>
  </si>
  <si>
    <t>04/225 06 18</t>
  </si>
  <si>
    <t>0498/37 38 06 M</t>
  </si>
  <si>
    <t>melinda.sferrazza@gmail.com</t>
  </si>
  <si>
    <t>35/o</t>
  </si>
  <si>
    <t>Rue des Genêts 48</t>
  </si>
  <si>
    <t>04/254 22 64</t>
  </si>
  <si>
    <t>0495/20 70 71 M</t>
  </si>
  <si>
    <t>patrumfels@hotmail.com</t>
  </si>
  <si>
    <t>28/o</t>
  </si>
  <si>
    <t>Rue de la Justice 35</t>
  </si>
  <si>
    <t>04/252 82 73</t>
  </si>
  <si>
    <t>0473/31 44 20 M
0472/61 51 11 P</t>
  </si>
  <si>
    <t>gordon.chrystinne56@skynet.be</t>
  </si>
  <si>
    <t>22/o</t>
  </si>
  <si>
    <t xml:space="preserve"> Anne</t>
  </si>
  <si>
    <t>0493/52 67 68</t>
  </si>
  <si>
    <t>thebergamote@hotmail.com</t>
  </si>
  <si>
    <t>Allée des Abbesses 6</t>
  </si>
  <si>
    <t>Rocourt</t>
  </si>
  <si>
    <t>0475/83 88 35</t>
  </si>
  <si>
    <t>18/o</t>
  </si>
  <si>
    <t>Rue Cour Robert 51</t>
  </si>
  <si>
    <t>04/233 15 24</t>
  </si>
  <si>
    <t>0479/74 22 10</t>
  </si>
  <si>
    <t>pasquale.reale@hotmail.com</t>
  </si>
  <si>
    <t>20/o</t>
  </si>
  <si>
    <t>Rue de la Cité 8</t>
  </si>
  <si>
    <t>Vottem</t>
  </si>
  <si>
    <t>04/227 61 08</t>
  </si>
  <si>
    <t>0494/63 13 48</t>
  </si>
  <si>
    <t>17/o</t>
  </si>
  <si>
    <t>Rue Malaise 65</t>
  </si>
  <si>
    <t>04/254 22 15</t>
  </si>
  <si>
    <t>0497/23 37 08 M</t>
  </si>
  <si>
    <t>lorenamazzocco@outlook.com</t>
  </si>
  <si>
    <t>5/o</t>
  </si>
  <si>
    <t>Rue F. Nicolay 525</t>
  </si>
  <si>
    <t>04/233 52 25</t>
  </si>
  <si>
    <t>0493/53 15 53 M
0493/53 15 39 P</t>
  </si>
  <si>
    <t>pinocirino@hotmail.fr</t>
  </si>
  <si>
    <t>3/o</t>
  </si>
  <si>
    <t>Rue de l'Aqueduc 20</t>
  </si>
  <si>
    <t>Grâce-Hollogne</t>
  </si>
  <si>
    <t>0498/65 12 31
0491/03 20 35 M</t>
  </si>
  <si>
    <t>eve-dethier@hotmail.com</t>
  </si>
  <si>
    <t>56/o</t>
  </si>
  <si>
    <t>Rue F. Nicolay 632</t>
  </si>
  <si>
    <t>Tilleur</t>
  </si>
  <si>
    <t>0496/86 62 75
0496/86 64 54 M</t>
  </si>
  <si>
    <t>carmy43_3@hotmail.com</t>
  </si>
  <si>
    <t>52/o</t>
  </si>
  <si>
    <t>Rue Malaise 63</t>
  </si>
  <si>
    <t>0483/51 94 95 M</t>
  </si>
  <si>
    <t>tonypillitteri@hotmail.com</t>
  </si>
  <si>
    <t>29/o</t>
  </si>
  <si>
    <t>rue de la Station 39/1</t>
  </si>
  <si>
    <t>0497/32 64 63 M</t>
  </si>
  <si>
    <t>angy.randa@hotmail.com</t>
  </si>
  <si>
    <t>60/o</t>
  </si>
  <si>
    <t>rue de l'Hippodrome 10/11</t>
  </si>
  <si>
    <t>0495/19 68 29 M
0485/59 67 90 P</t>
  </si>
  <si>
    <t>candy32290@msn.com</t>
  </si>
  <si>
    <t>59/o</t>
  </si>
  <si>
    <t>rue des Pampres 44</t>
  </si>
  <si>
    <t>04/233 86 27</t>
  </si>
  <si>
    <t>0496/30 43 89 M</t>
  </si>
  <si>
    <t>cindygiulianil@live.be</t>
  </si>
  <si>
    <t>24/o</t>
  </si>
  <si>
    <t>25/o</t>
  </si>
  <si>
    <t>Esplanade Lairesse 11</t>
  </si>
  <si>
    <t>04/252 67 37</t>
  </si>
  <si>
    <t>0493/77 56 77 M
0496/28 69 27 P</t>
  </si>
  <si>
    <t>23/o</t>
  </si>
  <si>
    <t>Rue du Mayeur 44</t>
  </si>
  <si>
    <t>0477/82 27 43 M</t>
  </si>
  <si>
    <t>ginalucania@hotmail.com</t>
  </si>
  <si>
    <t>26/o</t>
  </si>
  <si>
    <t>Rue du petit Chêne 73</t>
  </si>
  <si>
    <t>0495/30 69 64 M
0475/61 97 99 GP</t>
  </si>
  <si>
    <t>isabellevirzi@yahoo.fr</t>
  </si>
  <si>
    <t>31/o</t>
  </si>
  <si>
    <t xml:space="preserve">Rue Aulichamps 6 </t>
  </si>
  <si>
    <t>0492/31 10 22 M
0492/31 10 26 P</t>
  </si>
  <si>
    <t>magange@live.be</t>
  </si>
  <si>
    <t>38/o</t>
  </si>
  <si>
    <t>Rue Cour Robert 49</t>
  </si>
  <si>
    <t>04/233 33 20</t>
  </si>
  <si>
    <t>0496/04 21 59</t>
  </si>
  <si>
    <t>50/o</t>
  </si>
  <si>
    <t>rue Buraufosse 68</t>
  </si>
  <si>
    <t>0486/70 72 93 M</t>
  </si>
  <si>
    <t>boobaa1978@hotmail.com</t>
  </si>
  <si>
    <t>27/o</t>
  </si>
  <si>
    <t>rue A. Delville 65</t>
  </si>
  <si>
    <t>Jemeppe/M</t>
  </si>
  <si>
    <t>04 247 41 45</t>
  </si>
  <si>
    <t>0497/06 71 26</t>
  </si>
  <si>
    <t>carineschrooten@hotmail.com</t>
  </si>
  <si>
    <t>51/o</t>
  </si>
  <si>
    <t>rue aux Ruelles 75 R</t>
  </si>
  <si>
    <t>0495/429016</t>
  </si>
  <si>
    <t>63/o</t>
  </si>
  <si>
    <t xml:space="preserve"> Tahar</t>
  </si>
  <si>
    <t>rue des Grand Champs 107</t>
  </si>
  <si>
    <t>0488/324384 M</t>
  </si>
  <si>
    <t>120/o</t>
  </si>
  <si>
    <t xml:space="preserve"> Amandine</t>
  </si>
  <si>
    <t>Rue de la Paix 66</t>
  </si>
  <si>
    <t>04/224 49 84</t>
  </si>
  <si>
    <t>0491/36 00 47 M</t>
  </si>
  <si>
    <t>petitcoeur456@hotmail.com</t>
  </si>
  <si>
    <t>68/o</t>
  </si>
  <si>
    <t>Dessart</t>
  </si>
  <si>
    <t xml:space="preserve"> Randy</t>
  </si>
  <si>
    <t>rue de l'Industrie 39</t>
  </si>
  <si>
    <t>Flémalle</t>
  </si>
  <si>
    <t>Nizet</t>
  </si>
  <si>
    <t>Av Joseph Wuidar 76/13</t>
  </si>
  <si>
    <t>0494/184586 M</t>
  </si>
  <si>
    <t>aurelie228_5@hotmail.com</t>
  </si>
  <si>
    <t xml:space="preserve"> Lucas</t>
  </si>
  <si>
    <t xml:space="preserve"> Eva</t>
  </si>
  <si>
    <t>rue de Tilleur 56</t>
  </si>
  <si>
    <t>st Nicolas</t>
  </si>
  <si>
    <t>0495/32 94 03
0494/10 08 05</t>
  </si>
  <si>
    <t>cochi_20@hotmail.com</t>
  </si>
  <si>
    <t>71/o</t>
  </si>
  <si>
    <t xml:space="preserve"> Lucie</t>
  </si>
  <si>
    <t>70/o</t>
  </si>
  <si>
    <t xml:space="preserve"> Zoé</t>
  </si>
  <si>
    <t>rue Général de Gaulle 150</t>
  </si>
  <si>
    <t>0489/720415 M</t>
  </si>
  <si>
    <t>beneclerdent@hotmail.com</t>
  </si>
  <si>
    <t>72/o</t>
  </si>
  <si>
    <t xml:space="preserve"> Line</t>
  </si>
  <si>
    <t>rue Fond-Pirette 170</t>
  </si>
  <si>
    <t>04/253 09 52</t>
  </si>
  <si>
    <t>0497/41 90 07
0477/13 69 96</t>
  </si>
  <si>
    <t>sandrinecoomans@hotmail.com</t>
  </si>
  <si>
    <t>74/o</t>
  </si>
  <si>
    <t>rue Bidaut 55</t>
  </si>
  <si>
    <t>liège</t>
  </si>
  <si>
    <t>0494/67 75 72 M</t>
  </si>
  <si>
    <t>77/o</t>
  </si>
  <si>
    <t>rue Florent Joannes 43</t>
  </si>
  <si>
    <t>04/233 53 76</t>
  </si>
  <si>
    <t>0491/59 26 45 P</t>
  </si>
  <si>
    <t>vwilkin@voo.be</t>
  </si>
  <si>
    <t>76/o</t>
  </si>
  <si>
    <t>Av des Marronniers 156</t>
  </si>
  <si>
    <t>04/233 82 52</t>
  </si>
  <si>
    <t>0476/75 30 11</t>
  </si>
  <si>
    <t>vos.danielle@hotmail.com</t>
  </si>
  <si>
    <t>99/o</t>
  </si>
  <si>
    <t>court Robert 53</t>
  </si>
  <si>
    <t>0495/26 77 09</t>
  </si>
  <si>
    <t>lardinois.roxane@gmail.com</t>
  </si>
  <si>
    <t>90/o</t>
  </si>
  <si>
    <t>rue du Pommier 42</t>
  </si>
  <si>
    <t>Liege</t>
  </si>
  <si>
    <t>0474/62 15 28 P</t>
  </si>
  <si>
    <t>rudyvanstraelen@yahoo.fr</t>
  </si>
  <si>
    <t>rue Chèvrement 46</t>
  </si>
  <si>
    <t>vaux s/chèvremont</t>
  </si>
  <si>
    <t>0491/51 49 97 P</t>
  </si>
  <si>
    <t>82/o</t>
  </si>
  <si>
    <t>rue Aulichamps 7</t>
  </si>
  <si>
    <t>0497/65 54 31 M</t>
  </si>
  <si>
    <t>sabrina0508@hotmail.fr</t>
  </si>
  <si>
    <t>80/o</t>
  </si>
  <si>
    <t>81/o</t>
  </si>
  <si>
    <t>rue des genet 11</t>
  </si>
  <si>
    <t>04/253 15 54</t>
  </si>
  <si>
    <t>0495/68 25 59</t>
  </si>
  <si>
    <t>125/N</t>
  </si>
  <si>
    <t>rue de la collectivité 14</t>
  </si>
  <si>
    <t>472/65 24 99</t>
  </si>
  <si>
    <t>carmelina_05@yahoo.fr</t>
  </si>
  <si>
    <t>84/o</t>
  </si>
  <si>
    <t>rue Morchamps 188</t>
  </si>
  <si>
    <t>04/269 55 78</t>
  </si>
  <si>
    <t>0497/86 62 28 M
0496/84 51 81  P</t>
  </si>
  <si>
    <t>brayeurisabelle@gmail.com</t>
  </si>
  <si>
    <t>88/o</t>
  </si>
  <si>
    <t>rue de la Tulipe18</t>
  </si>
  <si>
    <t>04/337 49 69</t>
  </si>
  <si>
    <t>0494/14 22 86 M
0470/87 16 27 P
04/253 03 41 Fix Gp
0494/ 47 13 99 GM
0497/ 64 81 52 GP</t>
  </si>
  <si>
    <t>lefebvrec1976@gmail.com</t>
  </si>
  <si>
    <t>78/o</t>
  </si>
  <si>
    <t>rue Malaise 5/15</t>
  </si>
  <si>
    <t>042 33 67 00</t>
  </si>
  <si>
    <t>0495/33 52 67 M</t>
  </si>
  <si>
    <t>cricri57@live.be</t>
  </si>
  <si>
    <t>86/o</t>
  </si>
  <si>
    <t>rue Baltus 40 b</t>
  </si>
  <si>
    <t>0497/42 04 86 M</t>
  </si>
  <si>
    <t>collard_68@hotmail.com</t>
  </si>
  <si>
    <t>85/o</t>
  </si>
  <si>
    <t>rue des Genets 11</t>
  </si>
  <si>
    <t>0495/28 36 84 M</t>
  </si>
  <si>
    <t>83/o</t>
  </si>
  <si>
    <t>98/o</t>
  </si>
  <si>
    <t>rue malaise 87</t>
  </si>
  <si>
    <t>0477/66 17 94</t>
  </si>
  <si>
    <t>100/o</t>
  </si>
  <si>
    <t>rue Schmerling 38</t>
  </si>
  <si>
    <t>0493/60 04 55 M</t>
  </si>
  <si>
    <t>102/o</t>
  </si>
  <si>
    <t>rue cheveaufosse 70</t>
  </si>
  <si>
    <t xml:space="preserve">04/223 00 58 </t>
  </si>
  <si>
    <t>Bastin Bernard R</t>
  </si>
  <si>
    <t>asbllamaison@skynet.be</t>
  </si>
  <si>
    <t>106/N</t>
  </si>
  <si>
    <t>107/N</t>
  </si>
  <si>
    <t>rue Louis Barmol 66</t>
  </si>
  <si>
    <t>0495/79 51 86  P
0479/45 67 43 M</t>
  </si>
  <si>
    <t>macgil2405@gmail.com</t>
  </si>
  <si>
    <t>108/o</t>
  </si>
  <si>
    <t>quai du condroz 4</t>
  </si>
  <si>
    <t>FR</t>
  </si>
  <si>
    <t>04/2656579</t>
  </si>
  <si>
    <t>0486/08 74 74</t>
  </si>
  <si>
    <t>megane.jennysauvebois@gmail.com</t>
  </si>
  <si>
    <t>105/o</t>
  </si>
  <si>
    <t>Bureaufosse 120</t>
  </si>
  <si>
    <t>04/233 71 65</t>
  </si>
  <si>
    <t>0475/ 37 28 68 M</t>
  </si>
  <si>
    <t>giordanopane@outlook.be</t>
  </si>
  <si>
    <t>103/o</t>
  </si>
  <si>
    <t>rue du Bonnet 159</t>
  </si>
  <si>
    <t>04/226 23 05</t>
  </si>
  <si>
    <t>0495/21 06 39</t>
  </si>
  <si>
    <t>fc211151@skynet.be</t>
  </si>
  <si>
    <t>97/o</t>
  </si>
  <si>
    <t>rue d'angleur 38</t>
  </si>
  <si>
    <t xml:space="preserve">04/265 75 44 </t>
  </si>
  <si>
    <t>0496/35 99 69 M
0494/75 75 15 P</t>
  </si>
  <si>
    <t>adriano-romeo@live.be</t>
  </si>
  <si>
    <t>95/o</t>
  </si>
  <si>
    <t>101/o</t>
  </si>
  <si>
    <t>94/o</t>
  </si>
  <si>
    <t>126/N</t>
  </si>
  <si>
    <t>Chaussée de Tongre 187</t>
  </si>
  <si>
    <t>0475/81 44 77 M</t>
  </si>
  <si>
    <t>109/o</t>
  </si>
  <si>
    <t>rue du Rond Point 7</t>
  </si>
  <si>
    <t>0476/46 43 31 M</t>
  </si>
  <si>
    <t>pippo.lombardo@hotmail.com</t>
  </si>
  <si>
    <t>79/o</t>
  </si>
  <si>
    <t>rue Ferdinant Nicolay 52/B</t>
  </si>
  <si>
    <t>0487/72 16 08 M</t>
  </si>
  <si>
    <t>nayass_anas@hotmail.com</t>
  </si>
  <si>
    <t>110/o</t>
  </si>
  <si>
    <t>Valles 64</t>
  </si>
  <si>
    <t>04/254 31 72</t>
  </si>
  <si>
    <t>0495/51 86 07 M</t>
  </si>
  <si>
    <t>91/o</t>
  </si>
  <si>
    <t>93/o</t>
  </si>
  <si>
    <t>rue Du Fort  120</t>
  </si>
  <si>
    <t>04/265 33 05</t>
  </si>
  <si>
    <t>0499/19 75 09 M
0495/11 24 32 P</t>
  </si>
  <si>
    <t>rojessica@voo.be</t>
  </si>
  <si>
    <t>111/o</t>
  </si>
  <si>
    <t>0476/62 70 68</t>
  </si>
  <si>
    <t>113/o</t>
  </si>
  <si>
    <t>rue Neuve 12</t>
  </si>
  <si>
    <t>042/34 64 88</t>
  </si>
  <si>
    <t>0493/55 13 22</t>
  </si>
  <si>
    <t>114/o</t>
  </si>
  <si>
    <t>rue du centre 100</t>
  </si>
  <si>
    <t>042/66 82 95</t>
  </si>
  <si>
    <t>0491/29 87 66</t>
  </si>
  <si>
    <t>avolacateno@gmail.com</t>
  </si>
  <si>
    <t>115/o</t>
  </si>
  <si>
    <t>Rue Frédéric Braconier 37</t>
  </si>
  <si>
    <t>0474/32 25 65 M
0496/20 41 53</t>
  </si>
  <si>
    <t>corinnejoslet@hotmail.com</t>
  </si>
  <si>
    <t>112/o</t>
  </si>
  <si>
    <t>0471/71 51 02</t>
  </si>
  <si>
    <t>0474/32 25 65 M</t>
  </si>
  <si>
    <t>116/o</t>
  </si>
  <si>
    <t>rue Tout Va Bien 38</t>
  </si>
  <si>
    <t>0498/59 84 28 M</t>
  </si>
  <si>
    <t>donromina@hotmail.com</t>
  </si>
  <si>
    <t>117/o</t>
  </si>
  <si>
    <t>rue Tout Va Bien 27</t>
  </si>
  <si>
    <t>0497/68 82 14  M</t>
  </si>
  <si>
    <t>laeti2102@hotmail.com</t>
  </si>
  <si>
    <t>104/o</t>
  </si>
  <si>
    <t>rue Baltus 47</t>
  </si>
  <si>
    <t>042/52 25 46</t>
  </si>
  <si>
    <t>0497/24 06 76
0495/94 56 10 M
0495/65 68 92 P</t>
  </si>
  <si>
    <t>mfallea@skynet.be</t>
  </si>
  <si>
    <t>118/o</t>
  </si>
  <si>
    <t>rue basse Henne 57</t>
  </si>
  <si>
    <t>043/676848</t>
  </si>
  <si>
    <t>0499/742834</t>
  </si>
  <si>
    <t>dubleg9@hotmail.com</t>
  </si>
  <si>
    <t>119/o</t>
  </si>
  <si>
    <t>zzn/dispo</t>
  </si>
  <si>
    <t>Burgio</t>
  </si>
  <si>
    <t>rue du Perron 170</t>
  </si>
  <si>
    <t>0499/127007</t>
  </si>
  <si>
    <t>skasyl@hotmail.com</t>
  </si>
  <si>
    <t>69/o</t>
  </si>
  <si>
    <t>rue Fr Roosevelt 64</t>
  </si>
  <si>
    <t>0497/10 44 77</t>
  </si>
  <si>
    <t>.</t>
  </si>
  <si>
    <t>122/o</t>
  </si>
  <si>
    <t>Giovanna</t>
  </si>
  <si>
    <t>rue Gilles Galler 79</t>
  </si>
  <si>
    <t>0498/19 44 16</t>
  </si>
  <si>
    <t>moa_c_moa33@hotmail.com</t>
  </si>
  <si>
    <t>121/o</t>
  </si>
  <si>
    <t>Christine</t>
  </si>
  <si>
    <t>rue de la Justice 128</t>
  </si>
  <si>
    <t>75/o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</si>
</sst>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9">
    <numFmt numFmtId="164" formatCode="d/m/yy;@"/>
    <numFmt numFmtId="165" formatCode="General\ &quot;sem&quot;"/>
    <numFmt numFmtId="166" formatCode="General\ &quot;mois&quot;"/>
    <numFmt numFmtId="167" formatCode="General\ &quot;euros&quot;"/>
    <numFmt numFmtId="168" formatCode="General\ &quot;jrs&quot;"/>
    <numFmt numFmtId="169" formatCode="General\ &quot;Ok&quot;"/>
    <numFmt numFmtId="170" formatCode="General\ &quot;Jrs&quot;"/>
    <numFmt numFmtId="171" formatCode="General\ &quot;Sem&quot;"/>
    <numFmt numFmtId="172" formatCode="General\ &quot;€&quot;"/>
    <numFmt numFmtId="173" formatCode="\+\ #,##0;[Red]\-#,##0"/>
    <numFmt numFmtId="174" formatCode="General\ &quot;ad mails&quot;"/>
    <numFmt numFmtId="175" formatCode="d/mm/yy;@"/>
    <numFmt numFmtId="176" formatCode="mmm"/>
    <numFmt numFmtId="177" formatCode="[$-40C]mmm\-yy;@"/>
    <numFmt numFmtId="178" formatCode="\+\ #,##0;\-#,##0"/>
    <numFmt numFmtId="179" formatCode="#,##0\ &quot;taille des membres&quot;"/>
    <numFmt numFmtId="180" formatCode="\+#,##0.00;\-#,##0.00"/>
    <numFmt numFmtId="181" formatCode="\+#,##0.00;[Red]\-#,##0.00"/>
    <numFmt numFmtId="182" formatCode="mm\-yy"/>
  </numFmts>
  <fonts count="53">
    <font>
      <sz val="10"/>
      <name val="Arial"/>
    </font>
    <font>
      <sz val="10"/>
      <name val="Arial"/>
      <family val="2"/>
    </font>
    <font>
      <u/>
      <sz val="10"/>
      <color indexed="12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8"/>
      <name val="Arial"/>
      <family val="2"/>
    </font>
    <font>
      <sz val="9"/>
      <name val="Arial"/>
      <family val="2"/>
    </font>
    <font>
      <sz val="9"/>
      <name val="Arial"/>
      <family val="2"/>
    </font>
    <font>
      <sz val="10"/>
      <color indexed="23"/>
      <name val="Arial"/>
      <family val="2"/>
    </font>
    <font>
      <vertAlign val="superscript"/>
      <sz val="8"/>
      <name val="Arial"/>
      <family val="2"/>
    </font>
    <font>
      <vertAlign val="superscript"/>
      <sz val="9"/>
      <name val="Arial"/>
      <family val="2"/>
    </font>
    <font>
      <b/>
      <sz val="9"/>
      <name val="Arial"/>
      <family val="2"/>
    </font>
    <font>
      <sz val="9"/>
      <color indexed="10"/>
      <name val="Arial"/>
      <family val="2"/>
    </font>
    <font>
      <b/>
      <sz val="9"/>
      <name val="Arial"/>
      <family val="2"/>
    </font>
    <font>
      <u/>
      <sz val="8"/>
      <color indexed="12"/>
      <name val="Arial"/>
      <family val="2"/>
    </font>
    <font>
      <i/>
      <sz val="9"/>
      <color indexed="48"/>
      <name val="Arial"/>
      <family val="2"/>
    </font>
    <font>
      <b/>
      <sz val="10"/>
      <color indexed="10"/>
      <name val="Arial"/>
      <family val="2"/>
    </font>
    <font>
      <sz val="5"/>
      <name val="Arial"/>
      <family val="2"/>
    </font>
    <font>
      <b/>
      <sz val="9"/>
      <color indexed="10"/>
      <name val="Arial"/>
      <family val="2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b/>
      <sz val="8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0"/>
      <color indexed="55"/>
      <name val="Arial"/>
      <family val="2"/>
    </font>
    <font>
      <sz val="8"/>
      <name val="Arial"/>
      <family val="2"/>
    </font>
    <font>
      <i/>
      <sz val="12"/>
      <name val="Times New Roman"/>
      <family val="1"/>
    </font>
    <font>
      <vertAlign val="superscript"/>
      <sz val="10"/>
      <name val="Arial"/>
      <family val="2"/>
    </font>
    <font>
      <sz val="9"/>
      <color indexed="8"/>
      <name val="Arial"/>
      <family val="2"/>
    </font>
    <font>
      <u/>
      <sz val="9"/>
      <color indexed="12"/>
      <name val="Arial"/>
      <family val="2"/>
    </font>
    <font>
      <sz val="10"/>
      <color indexed="55"/>
      <name val="Arial"/>
      <family val="2"/>
    </font>
    <font>
      <sz val="9"/>
      <color indexed="10"/>
      <name val="Arial"/>
      <family val="2"/>
    </font>
    <font>
      <b/>
      <sz val="9"/>
      <color indexed="10"/>
      <name val="Arial"/>
      <family val="2"/>
    </font>
    <font>
      <sz val="8"/>
      <color indexed="55"/>
      <name val="Arial"/>
      <family val="2"/>
    </font>
    <font>
      <sz val="10"/>
      <color indexed="23"/>
      <name val="Arial"/>
      <family val="2"/>
    </font>
    <font>
      <sz val="10"/>
      <color indexed="55"/>
      <name val="Arial"/>
      <family val="2"/>
    </font>
    <font>
      <sz val="10"/>
      <color indexed="9"/>
      <name val="Arial"/>
      <family val="2"/>
    </font>
    <font>
      <b/>
      <sz val="8"/>
      <color indexed="10"/>
      <name val="Arial"/>
      <family val="2"/>
    </font>
    <font>
      <sz val="9"/>
      <color indexed="10"/>
      <name val="Arial"/>
      <family val="2"/>
    </font>
    <font>
      <b/>
      <sz val="10"/>
      <color indexed="23"/>
      <name val="Arial"/>
      <family val="2"/>
    </font>
    <font>
      <sz val="10"/>
      <color indexed="23"/>
      <name val="Arial"/>
      <family val="2"/>
    </font>
    <font>
      <u/>
      <sz val="8"/>
      <name val="Arial"/>
      <family val="2"/>
    </font>
    <font>
      <u/>
      <sz val="10"/>
      <color theme="10"/>
      <name val="Arial"/>
      <family val="2"/>
    </font>
    <font>
      <sz val="8"/>
      <color rgb="FFFF0000"/>
      <name val="Arial"/>
      <family val="2"/>
    </font>
    <font>
      <sz val="9"/>
      <color rgb="FFFF0000"/>
      <name val="Arial"/>
      <family val="2"/>
    </font>
    <font>
      <sz val="10"/>
      <color rgb="FFFF0000"/>
      <name val="Arial"/>
      <family val="2"/>
    </font>
    <font>
      <b/>
      <sz val="10"/>
      <color rgb="FFFF0000"/>
      <name val="Arial"/>
      <family val="2"/>
    </font>
    <font>
      <sz val="10"/>
      <name val="Calibri"/>
      <family val="2"/>
    </font>
    <font>
      <sz val="6"/>
      <name val="Arial"/>
      <family val="2"/>
    </font>
    <font>
      <sz val="8"/>
      <color indexed="8"/>
      <name val="Arial"/>
      <family val="2"/>
    </font>
    <font>
      <u/>
      <sz val="9"/>
      <color indexed="12"/>
      <name val="Calibri"/>
      <family val="2"/>
    </font>
  </fonts>
  <fills count="15">
    <fill>
      <patternFill patternType="none"/>
    </fill>
    <fill>
      <patternFill patternType="gray125"/>
    </fill>
    <fill>
      <patternFill patternType="solid">
        <fgColor indexed="11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/>
        <bgColor indexed="64"/>
      </patternFill>
    </fill>
  </fills>
  <borders count="1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hair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/>
      <top style="hair">
        <color indexed="64"/>
      </top>
      <bottom style="thin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/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/>
      <top style="thin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/>
      <diagonal/>
    </border>
    <border>
      <left style="medium">
        <color indexed="64"/>
      </left>
      <right style="medium">
        <color indexed="64"/>
      </right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/>
      <diagonal/>
    </border>
    <border>
      <left style="medium">
        <color indexed="64"/>
      </left>
      <right style="thin">
        <color indexed="64"/>
      </right>
      <top style="hair">
        <color indexed="64"/>
      </top>
      <bottom/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 style="thin">
        <color indexed="64"/>
      </left>
      <right style="hair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hair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hair">
        <color indexed="64"/>
      </bottom>
      <diagonal/>
    </border>
    <border>
      <left style="hair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  <border>
      <left/>
      <right/>
      <top style="hair">
        <color indexed="64"/>
      </top>
      <bottom style="medium">
        <color indexed="64"/>
      </bottom>
      <diagonal/>
    </border>
    <border>
      <left style="hair">
        <color indexed="64"/>
      </left>
      <right/>
      <top style="hair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/>
      <right/>
      <top style="medium">
        <color indexed="64"/>
      </top>
      <bottom style="hair">
        <color indexed="64"/>
      </bottom>
      <diagonal/>
    </border>
    <border>
      <left style="hair">
        <color indexed="64"/>
      </left>
      <right/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/>
      <diagonal/>
    </border>
  </borders>
  <cellStyleXfs count="5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  <xf numFmtId="0" fontId="44" fillId="0" borderId="0" applyNumberFormat="0" applyFill="0" applyBorder="0" applyAlignment="0" applyProtection="0"/>
    <xf numFmtId="0" fontId="4" fillId="0" borderId="0"/>
    <xf numFmtId="9" fontId="1" fillId="0" borderId="0" applyFont="0" applyFill="0" applyBorder="0" applyAlignment="0" applyProtection="0"/>
  </cellStyleXfs>
  <cellXfs count="832">
    <xf numFmtId="0" fontId="0" fillId="0" borderId="0" xfId="0"/>
    <xf numFmtId="0" fontId="4" fillId="0" borderId="0" xfId="0" applyFont="1"/>
    <xf numFmtId="0" fontId="4" fillId="0" borderId="1" xfId="0" applyFont="1" applyBorder="1"/>
    <xf numFmtId="0" fontId="4" fillId="0" borderId="1" xfId="0" applyFont="1" applyFill="1" applyBorder="1"/>
    <xf numFmtId="0" fontId="4" fillId="0" borderId="2" xfId="0" applyFont="1" applyFill="1" applyBorder="1"/>
    <xf numFmtId="0" fontId="4" fillId="0" borderId="0" xfId="0" applyFont="1" applyFill="1" applyBorder="1"/>
    <xf numFmtId="0" fontId="4" fillId="0" borderId="0" xfId="0" applyFont="1" applyBorder="1" applyAlignment="1">
      <alignment horizontal="right"/>
    </xf>
    <xf numFmtId="0" fontId="1" fillId="0" borderId="0" xfId="0" applyFont="1" applyBorder="1"/>
    <xf numFmtId="0" fontId="4" fillId="0" borderId="0" xfId="0" applyFont="1" applyBorder="1" applyAlignment="1" applyProtection="1">
      <protection locked="0"/>
    </xf>
    <xf numFmtId="0" fontId="6" fillId="0" borderId="0" xfId="0" applyFont="1" applyBorder="1" applyAlignment="1" applyProtection="1">
      <protection locked="0"/>
    </xf>
    <xf numFmtId="0" fontId="0" fillId="0" borderId="0" xfId="0" applyBorder="1"/>
    <xf numFmtId="0" fontId="9" fillId="0" borderId="0" xfId="0" applyFont="1" applyAlignment="1">
      <alignment horizontal="center"/>
    </xf>
    <xf numFmtId="0" fontId="9" fillId="0" borderId="0" xfId="0" applyFont="1"/>
    <xf numFmtId="0" fontId="9" fillId="0" borderId="1" xfId="0" applyFont="1" applyBorder="1"/>
    <xf numFmtId="0" fontId="4" fillId="0" borderId="0" xfId="0" applyFont="1" applyBorder="1"/>
    <xf numFmtId="3" fontId="4" fillId="0" borderId="0" xfId="0" applyNumberFormat="1" applyFont="1" applyBorder="1"/>
    <xf numFmtId="0" fontId="5" fillId="0" borderId="0" xfId="0" applyFont="1" applyBorder="1"/>
    <xf numFmtId="0" fontId="0" fillId="0" borderId="0" xfId="0" applyBorder="1" applyAlignment="1">
      <alignment horizontal="center"/>
    </xf>
    <xf numFmtId="17" fontId="4" fillId="0" borderId="0" xfId="0" applyNumberFormat="1" applyFont="1" applyBorder="1"/>
    <xf numFmtId="0" fontId="10" fillId="0" borderId="0" xfId="0" applyFont="1" applyBorder="1" applyAlignment="1">
      <alignment horizontal="center"/>
    </xf>
    <xf numFmtId="0" fontId="10" fillId="0" borderId="0" xfId="0" applyFont="1" applyBorder="1"/>
    <xf numFmtId="0" fontId="4" fillId="0" borderId="0" xfId="0" applyFont="1" applyBorder="1" applyAlignment="1">
      <alignment horizontal="center"/>
    </xf>
    <xf numFmtId="0" fontId="0" fillId="0" borderId="2" xfId="0" applyBorder="1"/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9" fillId="2" borderId="0" xfId="0" applyFont="1" applyFill="1"/>
    <xf numFmtId="0" fontId="9" fillId="0" borderId="0" xfId="0" applyFont="1" applyBorder="1"/>
    <xf numFmtId="0" fontId="9" fillId="0" borderId="2" xfId="0" applyFont="1" applyBorder="1"/>
    <xf numFmtId="0" fontId="9" fillId="0" borderId="6" xfId="0" applyFont="1" applyBorder="1"/>
    <xf numFmtId="0" fontId="9" fillId="2" borderId="0" xfId="0" applyFont="1" applyFill="1" applyAlignment="1">
      <alignment wrapText="1"/>
    </xf>
    <xf numFmtId="0" fontId="9" fillId="2" borderId="0" xfId="0" applyFont="1" applyFill="1" applyAlignment="1">
      <alignment horizontal="center"/>
    </xf>
    <xf numFmtId="164" fontId="9" fillId="0" borderId="0" xfId="0" applyNumberFormat="1" applyFont="1"/>
    <xf numFmtId="0" fontId="9" fillId="0" borderId="7" xfId="0" applyFont="1" applyBorder="1"/>
    <xf numFmtId="0" fontId="9" fillId="0" borderId="8" xfId="0" applyFont="1" applyBorder="1"/>
    <xf numFmtId="0" fontId="9" fillId="2" borderId="9" xfId="0" applyFont="1" applyFill="1" applyBorder="1" applyAlignment="1">
      <alignment horizontal="center"/>
    </xf>
    <xf numFmtId="0" fontId="7" fillId="0" borderId="10" xfId="0" applyFont="1" applyFill="1" applyBorder="1" applyAlignment="1" applyProtection="1">
      <alignment vertical="center"/>
      <protection locked="0"/>
    </xf>
    <xf numFmtId="0" fontId="4" fillId="0" borderId="8" xfId="0" applyFont="1" applyBorder="1" applyAlignment="1">
      <alignment horizontal="center"/>
    </xf>
    <xf numFmtId="0" fontId="4" fillId="0" borderId="11" xfId="0" applyFont="1" applyBorder="1"/>
    <xf numFmtId="0" fontId="4" fillId="0" borderId="12" xfId="0" applyFont="1" applyBorder="1"/>
    <xf numFmtId="0" fontId="4" fillId="0" borderId="13" xfId="0" applyFont="1" applyBorder="1"/>
    <xf numFmtId="0" fontId="4" fillId="0" borderId="14" xfId="0" applyFont="1" applyBorder="1"/>
    <xf numFmtId="0" fontId="4" fillId="0" borderId="15" xfId="0" applyFont="1" applyBorder="1"/>
    <xf numFmtId="0" fontId="0" fillId="0" borderId="1" xfId="0" applyBorder="1" applyAlignment="1">
      <alignment horizontal="center"/>
    </xf>
    <xf numFmtId="2" fontId="0" fillId="0" borderId="1" xfId="0" applyNumberFormat="1" applyBorder="1" applyAlignment="1">
      <alignment horizontal="center"/>
    </xf>
    <xf numFmtId="0" fontId="9" fillId="0" borderId="16" xfId="0" applyFont="1" applyBorder="1"/>
    <xf numFmtId="2" fontId="0" fillId="0" borderId="8" xfId="0" applyNumberFormat="1" applyBorder="1" applyAlignment="1">
      <alignment horizontal="center"/>
    </xf>
    <xf numFmtId="0" fontId="9" fillId="0" borderId="17" xfId="0" applyFont="1" applyBorder="1"/>
    <xf numFmtId="0" fontId="9" fillId="0" borderId="18" xfId="0" applyFont="1" applyBorder="1"/>
    <xf numFmtId="0" fontId="9" fillId="0" borderId="19" xfId="0" applyFont="1" applyBorder="1"/>
    <xf numFmtId="0" fontId="7" fillId="0" borderId="10" xfId="0" applyFont="1" applyFill="1" applyBorder="1" applyAlignment="1" applyProtection="1">
      <alignment horizontal="left" vertical="center"/>
      <protection locked="0"/>
    </xf>
    <xf numFmtId="0" fontId="4" fillId="0" borderId="2" xfId="0" applyFont="1" applyBorder="1"/>
    <xf numFmtId="0" fontId="13" fillId="0" borderId="19" xfId="0" applyFont="1" applyBorder="1" applyAlignment="1">
      <alignment horizontal="center"/>
    </xf>
    <xf numFmtId="0" fontId="7" fillId="0" borderId="10" xfId="0" applyFont="1" applyBorder="1" applyAlignment="1" applyProtection="1">
      <alignment vertical="center"/>
      <protection locked="0"/>
    </xf>
    <xf numFmtId="0" fontId="9" fillId="0" borderId="1" xfId="0" applyFont="1" applyBorder="1" applyAlignment="1">
      <alignment horizontal="center" wrapText="1"/>
    </xf>
    <xf numFmtId="0" fontId="9" fillId="3" borderId="0" xfId="0" applyFont="1" applyFill="1" applyBorder="1" applyAlignment="1">
      <alignment wrapText="1"/>
    </xf>
    <xf numFmtId="0" fontId="9" fillId="4" borderId="7" xfId="0" applyFont="1" applyFill="1" applyBorder="1"/>
    <xf numFmtId="0" fontId="3" fillId="4" borderId="20" xfId="0" applyFont="1" applyFill="1" applyBorder="1" applyAlignment="1">
      <alignment horizontal="right"/>
    </xf>
    <xf numFmtId="0" fontId="9" fillId="4" borderId="21" xfId="0" applyFont="1" applyFill="1" applyBorder="1" applyAlignment="1">
      <alignment horizontal="center"/>
    </xf>
    <xf numFmtId="0" fontId="9" fillId="0" borderId="4" xfId="0" applyFont="1" applyBorder="1"/>
    <xf numFmtId="0" fontId="9" fillId="0" borderId="2" xfId="0" applyFont="1" applyBorder="1" applyAlignment="1">
      <alignment horizontal="center"/>
    </xf>
    <xf numFmtId="0" fontId="7" fillId="0" borderId="1" xfId="0" applyFont="1" applyBorder="1" applyAlignment="1" applyProtection="1">
      <alignment horizontal="center" vertical="center"/>
      <protection locked="0"/>
    </xf>
    <xf numFmtId="0" fontId="7" fillId="0" borderId="10" xfId="0" applyFont="1" applyBorder="1" applyAlignment="1" applyProtection="1">
      <alignment horizontal="center" vertical="center"/>
      <protection locked="0"/>
    </xf>
    <xf numFmtId="164" fontId="7" fillId="0" borderId="10" xfId="0" applyNumberFormat="1" applyFont="1" applyBorder="1" applyAlignment="1" applyProtection="1">
      <alignment vertical="center"/>
      <protection locked="0"/>
    </xf>
    <xf numFmtId="0" fontId="16" fillId="0" borderId="10" xfId="1" applyFont="1" applyBorder="1" applyAlignment="1" applyProtection="1">
      <alignment horizontal="left" vertical="center"/>
      <protection locked="0"/>
    </xf>
    <xf numFmtId="0" fontId="7" fillId="0" borderId="10" xfId="0" quotePrefix="1" applyFont="1" applyBorder="1" applyAlignment="1" applyProtection="1">
      <alignment horizontal="center" vertical="center"/>
      <protection locked="0"/>
    </xf>
    <xf numFmtId="0" fontId="7" fillId="0" borderId="10" xfId="0" applyFont="1" applyBorder="1" applyAlignment="1" applyProtection="1">
      <alignment horizontal="left" vertical="center"/>
      <protection locked="0"/>
    </xf>
    <xf numFmtId="0" fontId="7" fillId="0" borderId="10" xfId="0" applyFont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9" fillId="0" borderId="1" xfId="0" applyFont="1" applyBorder="1" applyAlignment="1">
      <alignment horizontal="center"/>
    </xf>
    <xf numFmtId="0" fontId="9" fillId="4" borderId="22" xfId="0" applyFont="1" applyFill="1" applyBorder="1" applyAlignment="1">
      <alignment horizontal="center"/>
    </xf>
    <xf numFmtId="0" fontId="9" fillId="0" borderId="5" xfId="0" applyFont="1" applyBorder="1"/>
    <xf numFmtId="0" fontId="9" fillId="4" borderId="17" xfId="0" applyFont="1" applyFill="1" applyBorder="1"/>
    <xf numFmtId="0" fontId="9" fillId="4" borderId="20" xfId="0" applyFont="1" applyFill="1" applyBorder="1" applyAlignment="1">
      <alignment horizontal="center"/>
    </xf>
    <xf numFmtId="0" fontId="9" fillId="4" borderId="18" xfId="0" applyFont="1" applyFill="1" applyBorder="1"/>
    <xf numFmtId="0" fontId="9" fillId="0" borderId="23" xfId="0" applyFont="1" applyBorder="1" applyAlignment="1">
      <alignment horizontal="center"/>
    </xf>
    <xf numFmtId="0" fontId="15" fillId="0" borderId="0" xfId="0" applyFont="1" applyFill="1" applyBorder="1"/>
    <xf numFmtId="0" fontId="9" fillId="0" borderId="16" xfId="0" applyFont="1" applyBorder="1" applyAlignment="1">
      <alignment horizontal="center"/>
    </xf>
    <xf numFmtId="0" fontId="15" fillId="0" borderId="8" xfId="0" applyFont="1" applyBorder="1" applyAlignment="1">
      <alignment horizontal="center"/>
    </xf>
    <xf numFmtId="0" fontId="15" fillId="0" borderId="24" xfId="0" applyFont="1" applyBorder="1" applyAlignment="1">
      <alignment horizontal="center"/>
    </xf>
    <xf numFmtId="0" fontId="15" fillId="0" borderId="21" xfId="0" applyFont="1" applyBorder="1" applyAlignment="1">
      <alignment horizontal="center"/>
    </xf>
    <xf numFmtId="0" fontId="17" fillId="0" borderId="0" xfId="0" applyFont="1"/>
    <xf numFmtId="0" fontId="9" fillId="0" borderId="25" xfId="0" applyFont="1" applyBorder="1"/>
    <xf numFmtId="0" fontId="9" fillId="0" borderId="3" xfId="0" applyFont="1" applyBorder="1" applyAlignment="1">
      <alignment horizontal="center"/>
    </xf>
    <xf numFmtId="0" fontId="9" fillId="0" borderId="4" xfId="0" applyFont="1" applyBorder="1" applyAlignment="1">
      <alignment horizontal="center"/>
    </xf>
    <xf numFmtId="0" fontId="9" fillId="0" borderId="5" xfId="0" applyFont="1" applyBorder="1" applyAlignment="1">
      <alignment horizontal="center"/>
    </xf>
    <xf numFmtId="0" fontId="9" fillId="0" borderId="2" xfId="0" applyFont="1" applyBorder="1" applyAlignment="1">
      <alignment horizontal="center" wrapText="1"/>
    </xf>
    <xf numFmtId="2" fontId="9" fillId="0" borderId="1" xfId="0" applyNumberFormat="1" applyFont="1" applyBorder="1" applyAlignment="1">
      <alignment horizontal="center"/>
    </xf>
    <xf numFmtId="2" fontId="5" fillId="0" borderId="1" xfId="0" applyNumberFormat="1" applyFont="1" applyBorder="1" applyAlignment="1">
      <alignment horizontal="center"/>
    </xf>
    <xf numFmtId="166" fontId="9" fillId="0" borderId="23" xfId="0" applyNumberFormat="1" applyFont="1" applyBorder="1" applyAlignment="1">
      <alignment horizontal="center"/>
    </xf>
    <xf numFmtId="0" fontId="9" fillId="0" borderId="18" xfId="0" applyFont="1" applyBorder="1" applyAlignment="1">
      <alignment wrapText="1"/>
    </xf>
    <xf numFmtId="167" fontId="9" fillId="0" borderId="6" xfId="0" applyNumberFormat="1" applyFont="1" applyBorder="1" applyAlignment="1">
      <alignment horizontal="center"/>
    </xf>
    <xf numFmtId="0" fontId="5" fillId="0" borderId="1" xfId="0" applyFont="1" applyFill="1" applyBorder="1" applyAlignment="1">
      <alignment horizontal="center"/>
    </xf>
    <xf numFmtId="0" fontId="9" fillId="0" borderId="19" xfId="0" applyFont="1" applyBorder="1" applyAlignment="1">
      <alignment horizontal="center"/>
    </xf>
    <xf numFmtId="1" fontId="9" fillId="0" borderId="3" xfId="0" applyNumberFormat="1" applyFont="1" applyBorder="1" applyAlignment="1">
      <alignment horizontal="center"/>
    </xf>
    <xf numFmtId="1" fontId="9" fillId="0" borderId="4" xfId="0" applyNumberFormat="1" applyFont="1" applyBorder="1" applyAlignment="1">
      <alignment horizontal="center"/>
    </xf>
    <xf numFmtId="1" fontId="9" fillId="0" borderId="5" xfId="0" applyNumberFormat="1" applyFont="1" applyBorder="1" applyAlignment="1">
      <alignment horizontal="center"/>
    </xf>
    <xf numFmtId="0" fontId="15" fillId="0" borderId="26" xfId="0" applyFont="1" applyFill="1" applyBorder="1" applyAlignment="1">
      <alignment horizontal="center"/>
    </xf>
    <xf numFmtId="168" fontId="9" fillId="0" borderId="0" xfId="0" applyNumberFormat="1" applyFont="1" applyAlignment="1">
      <alignment horizontal="center"/>
    </xf>
    <xf numFmtId="0" fontId="0" fillId="0" borderId="24" xfId="0" applyBorder="1" applyAlignment="1">
      <alignment horizontal="center" wrapText="1"/>
    </xf>
    <xf numFmtId="0" fontId="17" fillId="0" borderId="6" xfId="0" applyFont="1" applyBorder="1"/>
    <xf numFmtId="0" fontId="0" fillId="0" borderId="27" xfId="0" applyBorder="1" applyAlignment="1">
      <alignment horizontal="right"/>
    </xf>
    <xf numFmtId="0" fontId="0" fillId="0" borderId="19" xfId="0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0" fillId="0" borderId="2" xfId="0" applyBorder="1" applyAlignment="1">
      <alignment horizontal="center" wrapText="1"/>
    </xf>
    <xf numFmtId="0" fontId="9" fillId="0" borderId="0" xfId="0" applyFont="1" applyFill="1"/>
    <xf numFmtId="0" fontId="9" fillId="0" borderId="28" xfId="0" applyFont="1" applyFill="1" applyBorder="1"/>
    <xf numFmtId="0" fontId="9" fillId="0" borderId="28" xfId="0" applyFont="1" applyFill="1" applyBorder="1" applyAlignment="1">
      <alignment horizontal="center"/>
    </xf>
    <xf numFmtId="0" fontId="9" fillId="0" borderId="0" xfId="0" applyFont="1" applyFill="1" applyBorder="1" applyAlignment="1">
      <alignment horizontal="center"/>
    </xf>
    <xf numFmtId="0" fontId="9" fillId="0" borderId="29" xfId="0" applyFont="1" applyFill="1" applyBorder="1" applyAlignment="1">
      <alignment horizontal="center"/>
    </xf>
    <xf numFmtId="0" fontId="9" fillId="0" borderId="0" xfId="0" applyFont="1" applyFill="1" applyBorder="1" applyAlignment="1">
      <alignment wrapText="1"/>
    </xf>
    <xf numFmtId="0" fontId="15" fillId="0" borderId="30" xfId="0" applyFont="1" applyFill="1" applyBorder="1" applyAlignment="1">
      <alignment horizontal="center"/>
    </xf>
    <xf numFmtId="0" fontId="9" fillId="0" borderId="8" xfId="0" applyFont="1" applyFill="1" applyBorder="1" applyAlignment="1">
      <alignment horizontal="center"/>
    </xf>
    <xf numFmtId="0" fontId="9" fillId="0" borderId="16" xfId="0" applyFont="1" applyFill="1" applyBorder="1" applyAlignment="1">
      <alignment horizontal="center"/>
    </xf>
    <xf numFmtId="0" fontId="15" fillId="0" borderId="31" xfId="0" applyFont="1" applyFill="1" applyBorder="1" applyAlignment="1">
      <alignment horizontal="center"/>
    </xf>
    <xf numFmtId="0" fontId="9" fillId="0" borderId="24" xfId="0" applyFont="1" applyFill="1" applyBorder="1"/>
    <xf numFmtId="0" fontId="9" fillId="0" borderId="24" xfId="0" applyFont="1" applyFill="1" applyBorder="1" applyAlignment="1">
      <alignment horizontal="center" wrapText="1"/>
    </xf>
    <xf numFmtId="2" fontId="9" fillId="0" borderId="0" xfId="0" applyNumberFormat="1" applyFont="1" applyFill="1" applyBorder="1"/>
    <xf numFmtId="0" fontId="9" fillId="0" borderId="0" xfId="0" applyFont="1" applyFill="1" applyBorder="1"/>
    <xf numFmtId="1" fontId="8" fillId="0" borderId="0" xfId="0" applyNumberFormat="1" applyFont="1" applyFill="1" applyBorder="1" applyAlignment="1">
      <alignment horizontal="center"/>
    </xf>
    <xf numFmtId="0" fontId="17" fillId="0" borderId="0" xfId="0" applyFont="1" applyFill="1"/>
    <xf numFmtId="0" fontId="9" fillId="0" borderId="0" xfId="0" applyFont="1" applyFill="1" applyAlignment="1">
      <alignment horizontal="center"/>
    </xf>
    <xf numFmtId="1" fontId="9" fillId="0" borderId="0" xfId="0" applyNumberFormat="1" applyFont="1" applyFill="1" applyAlignment="1">
      <alignment horizontal="center"/>
    </xf>
    <xf numFmtId="0" fontId="9" fillId="0" borderId="32" xfId="0" applyFont="1" applyFill="1" applyBorder="1" applyAlignment="1">
      <alignment horizontal="center"/>
    </xf>
    <xf numFmtId="1" fontId="9" fillId="0" borderId="33" xfId="0" applyNumberFormat="1" applyFont="1" applyFill="1" applyBorder="1" applyAlignment="1">
      <alignment horizontal="center"/>
    </xf>
    <xf numFmtId="0" fontId="9" fillId="0" borderId="34" xfId="0" applyFont="1" applyFill="1" applyBorder="1"/>
    <xf numFmtId="1" fontId="8" fillId="0" borderId="34" xfId="0" applyNumberFormat="1" applyFont="1" applyFill="1" applyBorder="1" applyAlignment="1">
      <alignment horizontal="center"/>
    </xf>
    <xf numFmtId="1" fontId="9" fillId="0" borderId="35" xfId="0" applyNumberFormat="1" applyFont="1" applyFill="1" applyBorder="1" applyAlignment="1">
      <alignment horizontal="center"/>
    </xf>
    <xf numFmtId="0" fontId="9" fillId="0" borderId="36" xfId="0" applyFont="1" applyBorder="1" applyAlignment="1">
      <alignment horizontal="center" wrapText="1"/>
    </xf>
    <xf numFmtId="0" fontId="9" fillId="0" borderId="37" xfId="0" applyFont="1" applyBorder="1" applyAlignment="1">
      <alignment horizontal="center" wrapText="1"/>
    </xf>
    <xf numFmtId="0" fontId="9" fillId="0" borderId="38" xfId="0" applyFont="1" applyFill="1" applyBorder="1" applyAlignment="1" applyProtection="1">
      <alignment horizontal="center"/>
      <protection locked="0"/>
    </xf>
    <xf numFmtId="0" fontId="9" fillId="0" borderId="39" xfId="0" applyFont="1" applyFill="1" applyBorder="1" applyAlignment="1" applyProtection="1">
      <alignment horizontal="center"/>
      <protection locked="0"/>
    </xf>
    <xf numFmtId="0" fontId="9" fillId="0" borderId="40" xfId="0" applyFont="1" applyBorder="1" applyAlignment="1">
      <alignment horizontal="center"/>
    </xf>
    <xf numFmtId="0" fontId="9" fillId="0" borderId="7" xfId="0" applyFont="1" applyBorder="1" applyAlignment="1">
      <alignment horizontal="center"/>
    </xf>
    <xf numFmtId="0" fontId="9" fillId="0" borderId="0" xfId="0" applyFont="1" applyBorder="1" applyAlignment="1">
      <alignment horizontal="center"/>
    </xf>
    <xf numFmtId="0" fontId="14" fillId="0" borderId="0" xfId="0" applyFont="1" applyBorder="1" applyAlignment="1" applyProtection="1">
      <alignment horizontal="center"/>
      <protection locked="0"/>
    </xf>
    <xf numFmtId="0" fontId="5" fillId="0" borderId="2" xfId="0" applyFont="1" applyBorder="1"/>
    <xf numFmtId="0" fontId="0" fillId="0" borderId="19" xfId="0" applyBorder="1"/>
    <xf numFmtId="0" fontId="19" fillId="0" borderId="6" xfId="0" applyFont="1" applyFill="1" applyBorder="1" applyAlignment="1">
      <alignment horizontal="center"/>
    </xf>
    <xf numFmtId="0" fontId="7" fillId="0" borderId="10" xfId="0" applyFont="1" applyBorder="1" applyAlignment="1">
      <alignment vertical="center"/>
    </xf>
    <xf numFmtId="0" fontId="4" fillId="0" borderId="2" xfId="0" applyFont="1" applyBorder="1" applyAlignment="1">
      <alignment horizontal="right"/>
    </xf>
    <xf numFmtId="0" fontId="0" fillId="0" borderId="28" xfId="0" applyBorder="1"/>
    <xf numFmtId="0" fontId="0" fillId="0" borderId="29" xfId="0" applyBorder="1"/>
    <xf numFmtId="0" fontId="0" fillId="0" borderId="33" xfId="0" applyBorder="1"/>
    <xf numFmtId="9" fontId="18" fillId="0" borderId="0" xfId="4" applyFont="1" applyBorder="1" applyAlignment="1">
      <alignment horizontal="center"/>
    </xf>
    <xf numFmtId="0" fontId="4" fillId="0" borderId="34" xfId="0" applyFont="1" applyBorder="1"/>
    <xf numFmtId="0" fontId="0" fillId="0" borderId="34" xfId="0" applyBorder="1"/>
    <xf numFmtId="9" fontId="18" fillId="0" borderId="34" xfId="4" applyFont="1" applyBorder="1" applyAlignment="1">
      <alignment horizontal="center"/>
    </xf>
    <xf numFmtId="0" fontId="0" fillId="0" borderId="35" xfId="0" applyBorder="1"/>
    <xf numFmtId="14" fontId="0" fillId="0" borderId="28" xfId="0" applyNumberFormat="1" applyBorder="1"/>
    <xf numFmtId="0" fontId="0" fillId="0" borderId="28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42" xfId="0" applyBorder="1" applyAlignment="1">
      <alignment horizontal="center"/>
    </xf>
    <xf numFmtId="0" fontId="0" fillId="0" borderId="30" xfId="0" applyBorder="1" applyAlignment="1">
      <alignment horizontal="center"/>
    </xf>
    <xf numFmtId="0" fontId="4" fillId="0" borderId="30" xfId="0" applyFont="1" applyBorder="1" applyAlignment="1">
      <alignment horizontal="center"/>
    </xf>
    <xf numFmtId="0" fontId="5" fillId="0" borderId="13" xfId="0" applyFont="1" applyBorder="1" applyAlignment="1">
      <alignment horizontal="center"/>
    </xf>
    <xf numFmtId="0" fontId="0" fillId="0" borderId="31" xfId="0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4" fillId="0" borderId="0" xfId="0" applyFont="1" applyAlignment="1">
      <alignment horizontal="center"/>
    </xf>
    <xf numFmtId="0" fontId="4" fillId="0" borderId="24" xfId="0" applyFont="1" applyBorder="1" applyAlignment="1">
      <alignment horizontal="center"/>
    </xf>
    <xf numFmtId="0" fontId="5" fillId="0" borderId="6" xfId="0" applyFont="1" applyBorder="1" applyAlignment="1">
      <alignment horizontal="center"/>
    </xf>
    <xf numFmtId="0" fontId="7" fillId="0" borderId="0" xfId="0" quotePrefix="1" applyFont="1" applyBorder="1" applyAlignment="1" applyProtection="1">
      <alignment horizontal="center" vertical="center"/>
      <protection locked="0"/>
    </xf>
    <xf numFmtId="0" fontId="7" fillId="0" borderId="44" xfId="0" applyFont="1" applyFill="1" applyBorder="1" applyAlignment="1" applyProtection="1">
      <alignment horizontal="left" vertical="center"/>
      <protection locked="0"/>
    </xf>
    <xf numFmtId="0" fontId="7" fillId="0" borderId="1" xfId="0" quotePrefix="1" applyFont="1" applyBorder="1" applyAlignment="1" applyProtection="1">
      <alignment horizontal="center" vertical="center"/>
      <protection locked="0"/>
    </xf>
    <xf numFmtId="0" fontId="6" fillId="0" borderId="0" xfId="0" applyFont="1" applyBorder="1" applyAlignment="1" applyProtection="1">
      <alignment horizontal="center"/>
      <protection locked="0"/>
    </xf>
    <xf numFmtId="0" fontId="7" fillId="0" borderId="10" xfId="0" applyFont="1" applyBorder="1" applyAlignment="1">
      <alignment horizontal="left" vertical="center"/>
    </xf>
    <xf numFmtId="0" fontId="7" fillId="0" borderId="0" xfId="0" applyFont="1" applyAlignment="1" applyProtection="1">
      <alignment horizontal="left" vertical="center"/>
      <protection locked="0"/>
    </xf>
    <xf numFmtId="0" fontId="7" fillId="0" borderId="0" xfId="0" applyFont="1" applyBorder="1" applyAlignment="1" applyProtection="1">
      <alignment horizontal="left" vertical="center"/>
      <protection locked="0"/>
    </xf>
    <xf numFmtId="2" fontId="15" fillId="0" borderId="0" xfId="0" applyNumberFormat="1" applyFont="1" applyFill="1" applyBorder="1" applyAlignment="1">
      <alignment horizontal="center"/>
    </xf>
    <xf numFmtId="2" fontId="15" fillId="0" borderId="34" xfId="0" applyNumberFormat="1" applyFont="1" applyFill="1" applyBorder="1" applyAlignment="1">
      <alignment horizontal="center"/>
    </xf>
    <xf numFmtId="0" fontId="14" fillId="0" borderId="17" xfId="0" applyFont="1" applyBorder="1"/>
    <xf numFmtId="0" fontId="20" fillId="0" borderId="18" xfId="0" applyFont="1" applyFill="1" applyBorder="1" applyAlignment="1">
      <alignment horizontal="center" wrapText="1"/>
    </xf>
    <xf numFmtId="2" fontId="9" fillId="0" borderId="38" xfId="0" applyNumberFormat="1" applyFont="1" applyFill="1" applyBorder="1" applyAlignment="1" applyProtection="1">
      <alignment horizontal="center"/>
      <protection locked="0"/>
    </xf>
    <xf numFmtId="0" fontId="0" fillId="0" borderId="24" xfId="0" applyBorder="1" applyAlignment="1">
      <alignment horizontal="center"/>
    </xf>
    <xf numFmtId="0" fontId="0" fillId="0" borderId="8" xfId="0" applyBorder="1"/>
    <xf numFmtId="0" fontId="0" fillId="0" borderId="21" xfId="0" applyBorder="1"/>
    <xf numFmtId="172" fontId="5" fillId="0" borderId="45" xfId="0" applyNumberFormat="1" applyFont="1" applyBorder="1" applyAlignment="1">
      <alignment horizontal="center"/>
    </xf>
    <xf numFmtId="172" fontId="5" fillId="5" borderId="45" xfId="0" applyNumberFormat="1" applyFont="1" applyFill="1" applyBorder="1" applyAlignment="1">
      <alignment horizontal="center"/>
    </xf>
    <xf numFmtId="1" fontId="20" fillId="0" borderId="21" xfId="0" quotePrefix="1" applyNumberFormat="1" applyFont="1" applyBorder="1" applyAlignment="1" applyProtection="1">
      <alignment horizontal="center"/>
      <protection locked="0"/>
    </xf>
    <xf numFmtId="172" fontId="5" fillId="0" borderId="8" xfId="0" applyNumberFormat="1" applyFont="1" applyBorder="1" applyAlignment="1">
      <alignment horizontal="center"/>
    </xf>
    <xf numFmtId="172" fontId="5" fillId="0" borderId="1" xfId="0" applyNumberFormat="1" applyFont="1" applyBorder="1" applyAlignment="1">
      <alignment horizontal="center"/>
    </xf>
    <xf numFmtId="170" fontId="9" fillId="0" borderId="1" xfId="0" applyNumberFormat="1" applyFont="1" applyBorder="1" applyAlignment="1">
      <alignment horizontal="center"/>
    </xf>
    <xf numFmtId="171" fontId="9" fillId="0" borderId="1" xfId="0" applyNumberFormat="1" applyFont="1" applyBorder="1" applyAlignment="1">
      <alignment horizontal="center"/>
    </xf>
    <xf numFmtId="172" fontId="0" fillId="0" borderId="0" xfId="0" applyNumberFormat="1"/>
    <xf numFmtId="172" fontId="9" fillId="0" borderId="0" xfId="0" applyNumberFormat="1" applyFont="1"/>
    <xf numFmtId="0" fontId="9" fillId="0" borderId="27" xfId="0" applyFont="1" applyBorder="1"/>
    <xf numFmtId="0" fontId="9" fillId="0" borderId="46" xfId="0" applyFont="1" applyBorder="1"/>
    <xf numFmtId="0" fontId="9" fillId="0" borderId="47" xfId="0" applyFont="1" applyBorder="1"/>
    <xf numFmtId="0" fontId="23" fillId="0" borderId="48" xfId="0" applyFont="1" applyBorder="1" applyAlignment="1">
      <alignment horizontal="center" vertical="center"/>
    </xf>
    <xf numFmtId="0" fontId="7" fillId="0" borderId="48" xfId="0" applyFont="1" applyBorder="1" applyAlignment="1">
      <alignment horizontal="center" vertical="center"/>
    </xf>
    <xf numFmtId="0" fontId="23" fillId="0" borderId="0" xfId="0" applyFont="1" applyBorder="1" applyAlignment="1">
      <alignment horizontal="center" vertical="center"/>
    </xf>
    <xf numFmtId="0" fontId="7" fillId="0" borderId="48" xfId="0" quotePrefix="1" applyFont="1" applyBorder="1" applyAlignment="1" applyProtection="1">
      <alignment horizontal="center" vertical="center"/>
      <protection locked="0"/>
    </xf>
    <xf numFmtId="172" fontId="24" fillId="0" borderId="8" xfId="0" applyNumberFormat="1" applyFont="1" applyBorder="1" applyAlignment="1">
      <alignment horizontal="center"/>
    </xf>
    <xf numFmtId="0" fontId="13" fillId="0" borderId="21" xfId="0" applyFont="1" applyBorder="1" applyAlignment="1">
      <alignment horizontal="center"/>
    </xf>
    <xf numFmtId="2" fontId="25" fillId="0" borderId="8" xfId="0" applyNumberFormat="1" applyFont="1" applyBorder="1" applyAlignment="1">
      <alignment horizontal="center"/>
    </xf>
    <xf numFmtId="2" fontId="13" fillId="0" borderId="0" xfId="0" applyNumberFormat="1" applyFont="1" applyFill="1" applyBorder="1" applyAlignment="1">
      <alignment horizontal="center"/>
    </xf>
    <xf numFmtId="1" fontId="9" fillId="0" borderId="0" xfId="0" applyNumberFormat="1" applyFont="1" applyFill="1" applyBorder="1" applyAlignment="1">
      <alignment horizontal="center"/>
    </xf>
    <xf numFmtId="0" fontId="0" fillId="0" borderId="7" xfId="0" applyBorder="1" applyAlignment="1">
      <alignment horizontal="center" wrapText="1"/>
    </xf>
    <xf numFmtId="173" fontId="0" fillId="0" borderId="23" xfId="0" applyNumberFormat="1" applyBorder="1"/>
    <xf numFmtId="173" fontId="9" fillId="0" borderId="17" xfId="0" applyNumberFormat="1" applyFont="1" applyBorder="1"/>
    <xf numFmtId="0" fontId="0" fillId="0" borderId="6" xfId="0" applyBorder="1"/>
    <xf numFmtId="0" fontId="0" fillId="0" borderId="6" xfId="0" applyBorder="1" applyAlignment="1">
      <alignment horizontal="center" vertical="center"/>
    </xf>
    <xf numFmtId="0" fontId="3" fillId="0" borderId="44" xfId="0" applyFont="1" applyFill="1" applyBorder="1" applyAlignment="1" applyProtection="1">
      <alignment horizontal="left" vertical="center"/>
      <protection locked="0"/>
    </xf>
    <xf numFmtId="0" fontId="3" fillId="0" borderId="10" xfId="0" applyFont="1" applyBorder="1" applyAlignment="1">
      <alignment horizontal="left" vertical="center"/>
    </xf>
    <xf numFmtId="0" fontId="3" fillId="0" borderId="10" xfId="0" quotePrefix="1" applyFont="1" applyBorder="1" applyAlignment="1" applyProtection="1">
      <alignment horizontal="center" vertical="center"/>
      <protection locked="0"/>
    </xf>
    <xf numFmtId="0" fontId="3" fillId="0" borderId="48" xfId="0" applyFont="1" applyBorder="1" applyAlignment="1">
      <alignment horizontal="center" vertical="center"/>
    </xf>
    <xf numFmtId="0" fontId="3" fillId="0" borderId="10" xfId="0" applyFont="1" applyBorder="1" applyAlignment="1" applyProtection="1">
      <alignment horizontal="left" vertical="center"/>
      <protection locked="0"/>
    </xf>
    <xf numFmtId="0" fontId="0" fillId="0" borderId="24" xfId="0" applyBorder="1"/>
    <xf numFmtId="0" fontId="0" fillId="0" borderId="40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2" fontId="9" fillId="0" borderId="17" xfId="0" applyNumberFormat="1" applyFon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5" fillId="0" borderId="48" xfId="0" applyFont="1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48" xfId="0" applyBorder="1" applyAlignment="1">
      <alignment horizontal="center" vertical="center"/>
    </xf>
    <xf numFmtId="2" fontId="9" fillId="0" borderId="18" xfId="0" applyNumberFormat="1" applyFont="1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50" xfId="0" applyBorder="1" applyAlignment="1">
      <alignment horizontal="center" vertical="center"/>
    </xf>
    <xf numFmtId="0" fontId="5" fillId="0" borderId="44" xfId="0" applyFont="1" applyBorder="1" applyAlignment="1">
      <alignment horizontal="center" vertical="center"/>
    </xf>
    <xf numFmtId="1" fontId="5" fillId="0" borderId="44" xfId="0" applyNumberFormat="1" applyFont="1" applyBorder="1" applyAlignment="1">
      <alignment horizontal="center" vertical="center"/>
    </xf>
    <xf numFmtId="1" fontId="18" fillId="0" borderId="44" xfId="0" applyNumberFormat="1" applyFont="1" applyBorder="1" applyAlignment="1">
      <alignment horizontal="center" vertical="center"/>
    </xf>
    <xf numFmtId="1" fontId="18" fillId="0" borderId="51" xfId="0" applyNumberFormat="1" applyFont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5" fillId="0" borderId="49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18" fillId="0" borderId="52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13" fillId="0" borderId="1" xfId="0" applyFont="1" applyBorder="1" applyAlignment="1">
      <alignment horizontal="center"/>
    </xf>
    <xf numFmtId="0" fontId="8" fillId="0" borderId="0" xfId="0" applyFont="1"/>
    <xf numFmtId="0" fontId="0" fillId="0" borderId="7" xfId="0" applyBorder="1"/>
    <xf numFmtId="0" fontId="0" fillId="0" borderId="2" xfId="0" applyBorder="1" applyAlignment="1">
      <alignment vertical="center"/>
    </xf>
    <xf numFmtId="0" fontId="1" fillId="0" borderId="6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53" xfId="0" applyBorder="1" applyAlignment="1">
      <alignment horizontal="center" vertical="center"/>
    </xf>
    <xf numFmtId="0" fontId="0" fillId="0" borderId="11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/>
    </xf>
    <xf numFmtId="0" fontId="0" fillId="0" borderId="54" xfId="0" applyBorder="1" applyAlignment="1">
      <alignment horizontal="center" vertical="center"/>
    </xf>
    <xf numFmtId="0" fontId="1" fillId="0" borderId="20" xfId="0" applyFont="1" applyBorder="1" applyAlignment="1">
      <alignment horizontal="center" vertical="center" wrapText="1"/>
    </xf>
    <xf numFmtId="0" fontId="4" fillId="0" borderId="23" xfId="0" applyFont="1" applyBorder="1" applyAlignment="1">
      <alignment horizontal="center"/>
    </xf>
    <xf numFmtId="0" fontId="0" fillId="0" borderId="23" xfId="0" applyBorder="1" applyAlignment="1">
      <alignment horizontal="center"/>
    </xf>
    <xf numFmtId="17" fontId="1" fillId="0" borderId="16" xfId="0" applyNumberFormat="1" applyFont="1" applyBorder="1" applyAlignment="1">
      <alignment horizontal="center"/>
    </xf>
    <xf numFmtId="15" fontId="1" fillId="0" borderId="55" xfId="0" applyNumberFormat="1" applyFont="1" applyBorder="1" applyAlignment="1">
      <alignment horizontal="center"/>
    </xf>
    <xf numFmtId="15" fontId="1" fillId="0" borderId="20" xfId="0" applyNumberFormat="1" applyFont="1" applyBorder="1" applyAlignment="1">
      <alignment horizontal="center"/>
    </xf>
    <xf numFmtId="15" fontId="1" fillId="0" borderId="33" xfId="0" applyNumberFormat="1" applyFont="1" applyBorder="1" applyAlignment="1">
      <alignment horizontal="center"/>
    </xf>
    <xf numFmtId="0" fontId="0" fillId="0" borderId="20" xfId="0" applyBorder="1" applyAlignment="1">
      <alignment horizontal="center"/>
    </xf>
    <xf numFmtId="0" fontId="4" fillId="0" borderId="56" xfId="0" applyFont="1" applyBorder="1"/>
    <xf numFmtId="0" fontId="0" fillId="0" borderId="57" xfId="0" applyBorder="1"/>
    <xf numFmtId="0" fontId="10" fillId="0" borderId="58" xfId="0" applyFont="1" applyBorder="1" applyAlignment="1">
      <alignment horizontal="center"/>
    </xf>
    <xf numFmtId="0" fontId="10" fillId="0" borderId="59" xfId="0" applyFont="1" applyBorder="1" applyAlignment="1">
      <alignment horizontal="center"/>
    </xf>
    <xf numFmtId="0" fontId="0" fillId="0" borderId="60" xfId="0" applyBorder="1" applyAlignment="1">
      <alignment horizontal="center"/>
    </xf>
    <xf numFmtId="0" fontId="0" fillId="0" borderId="61" xfId="0" applyBorder="1"/>
    <xf numFmtId="0" fontId="0" fillId="0" borderId="62" xfId="0" applyBorder="1"/>
    <xf numFmtId="0" fontId="10" fillId="0" borderId="48" xfId="0" applyFont="1" applyBorder="1" applyAlignment="1">
      <alignment horizontal="center"/>
    </xf>
    <xf numFmtId="0" fontId="10" fillId="0" borderId="44" xfId="0" applyFont="1" applyBorder="1" applyAlignment="1">
      <alignment horizontal="center"/>
    </xf>
    <xf numFmtId="0" fontId="0" fillId="0" borderId="63" xfId="0" applyBorder="1" applyAlignment="1">
      <alignment horizontal="center"/>
    </xf>
    <xf numFmtId="0" fontId="0" fillId="0" borderId="64" xfId="0" applyBorder="1"/>
    <xf numFmtId="0" fontId="0" fillId="0" borderId="65" xfId="0" applyBorder="1"/>
    <xf numFmtId="0" fontId="10" fillId="0" borderId="50" xfId="0" applyFont="1" applyBorder="1" applyAlignment="1">
      <alignment horizontal="center"/>
    </xf>
    <xf numFmtId="0" fontId="10" fillId="0" borderId="51" xfId="0" applyFont="1" applyBorder="1" applyAlignment="1">
      <alignment horizontal="center"/>
    </xf>
    <xf numFmtId="0" fontId="0" fillId="0" borderId="66" xfId="0" applyBorder="1" applyAlignment="1">
      <alignment horizontal="center"/>
    </xf>
    <xf numFmtId="0" fontId="0" fillId="0" borderId="67" xfId="0" applyBorder="1"/>
    <xf numFmtId="0" fontId="0" fillId="0" borderId="68" xfId="0" applyBorder="1"/>
    <xf numFmtId="0" fontId="0" fillId="0" borderId="69" xfId="0" applyBorder="1"/>
    <xf numFmtId="0" fontId="0" fillId="0" borderId="70" xfId="0" applyBorder="1"/>
    <xf numFmtId="0" fontId="10" fillId="0" borderId="71" xfId="0" applyFont="1" applyBorder="1" applyAlignment="1">
      <alignment horizontal="center"/>
    </xf>
    <xf numFmtId="0" fontId="10" fillId="0" borderId="72" xfId="0" applyFont="1" applyBorder="1" applyAlignment="1">
      <alignment horizontal="center"/>
    </xf>
    <xf numFmtId="0" fontId="0" fillId="0" borderId="73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16" xfId="0" applyFill="1" applyBorder="1"/>
    <xf numFmtId="0" fontId="0" fillId="0" borderId="40" xfId="0" applyBorder="1"/>
    <xf numFmtId="0" fontId="0" fillId="0" borderId="23" xfId="0" applyBorder="1"/>
    <xf numFmtId="0" fontId="0" fillId="0" borderId="18" xfId="0" applyBorder="1"/>
    <xf numFmtId="0" fontId="0" fillId="0" borderId="36" xfId="0" applyBorder="1"/>
    <xf numFmtId="3" fontId="1" fillId="0" borderId="0" xfId="0" applyNumberFormat="1" applyFont="1" applyBorder="1"/>
    <xf numFmtId="0" fontId="1" fillId="0" borderId="24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4" fillId="0" borderId="15" xfId="0" applyFont="1" applyBorder="1" applyAlignment="1">
      <alignment horizontal="center"/>
    </xf>
    <xf numFmtId="15" fontId="1" fillId="0" borderId="26" xfId="0" applyNumberFormat="1" applyFont="1" applyBorder="1" applyAlignment="1">
      <alignment horizontal="center"/>
    </xf>
    <xf numFmtId="0" fontId="0" fillId="0" borderId="68" xfId="0" applyBorder="1" applyAlignment="1">
      <alignment horizontal="center"/>
    </xf>
    <xf numFmtId="0" fontId="5" fillId="0" borderId="68" xfId="0" applyFont="1" applyBorder="1" applyAlignment="1">
      <alignment horizontal="center"/>
    </xf>
    <xf numFmtId="0" fontId="0" fillId="0" borderId="62" xfId="0" applyBorder="1" applyAlignment="1">
      <alignment horizontal="center"/>
    </xf>
    <xf numFmtId="0" fontId="5" fillId="0" borderId="62" xfId="0" applyFont="1" applyBorder="1" applyAlignment="1">
      <alignment horizontal="center"/>
    </xf>
    <xf numFmtId="0" fontId="26" fillId="0" borderId="0" xfId="0" applyFont="1"/>
    <xf numFmtId="0" fontId="0" fillId="0" borderId="65" xfId="0" applyBorder="1" applyAlignment="1">
      <alignment horizontal="center"/>
    </xf>
    <xf numFmtId="0" fontId="0" fillId="0" borderId="74" xfId="0" applyBorder="1"/>
    <xf numFmtId="0" fontId="0" fillId="0" borderId="74" xfId="0" applyBorder="1" applyAlignment="1">
      <alignment horizontal="center"/>
    </xf>
    <xf numFmtId="0" fontId="5" fillId="0" borderId="74" xfId="0" applyFont="1" applyBorder="1" applyAlignment="1">
      <alignment horizontal="center"/>
    </xf>
    <xf numFmtId="0" fontId="0" fillId="0" borderId="18" xfId="0" applyBorder="1" applyAlignment="1">
      <alignment vertical="center"/>
    </xf>
    <xf numFmtId="0" fontId="1" fillId="0" borderId="36" xfId="0" applyFont="1" applyBorder="1" applyAlignment="1">
      <alignment horizontal="center" vertical="center"/>
    </xf>
    <xf numFmtId="0" fontId="4" fillId="0" borderId="18" xfId="0" applyFont="1" applyBorder="1" applyAlignment="1">
      <alignment horizontal="center" vertical="center"/>
    </xf>
    <xf numFmtId="0" fontId="1" fillId="0" borderId="24" xfId="0" applyFont="1" applyBorder="1" applyAlignment="1">
      <alignment horizontal="center" vertical="center" wrapText="1"/>
    </xf>
    <xf numFmtId="15" fontId="1" fillId="0" borderId="1" xfId="0" applyNumberFormat="1" applyFont="1" applyBorder="1" applyAlignment="1">
      <alignment horizontal="center"/>
    </xf>
    <xf numFmtId="0" fontId="4" fillId="0" borderId="62" xfId="0" applyFont="1" applyBorder="1"/>
    <xf numFmtId="0" fontId="4" fillId="0" borderId="70" xfId="0" applyFont="1" applyBorder="1"/>
    <xf numFmtId="0" fontId="8" fillId="0" borderId="1" xfId="0" applyFont="1" applyBorder="1" applyAlignment="1">
      <alignment horizontal="center" wrapText="1"/>
    </xf>
    <xf numFmtId="0" fontId="0" fillId="0" borderId="0" xfId="0" applyFill="1" applyBorder="1" applyAlignment="1">
      <alignment horizontal="center" vertical="center"/>
    </xf>
    <xf numFmtId="175" fontId="30" fillId="0" borderId="10" xfId="0" applyNumberFormat="1" applyFont="1" applyBorder="1" applyAlignment="1">
      <alignment horizontal="left" vertical="center"/>
    </xf>
    <xf numFmtId="49" fontId="8" fillId="0" borderId="10" xfId="0" applyNumberFormat="1" applyFont="1" applyBorder="1" applyAlignment="1" applyProtection="1">
      <alignment horizontal="center" vertical="center"/>
      <protection locked="0"/>
    </xf>
    <xf numFmtId="0" fontId="7" fillId="0" borderId="44" xfId="0" applyFont="1" applyBorder="1" applyAlignment="1" applyProtection="1">
      <alignment horizontal="left" vertical="center"/>
      <protection locked="0"/>
    </xf>
    <xf numFmtId="176" fontId="9" fillId="0" borderId="0" xfId="0" applyNumberFormat="1" applyFont="1" applyAlignment="1">
      <alignment horizontal="center"/>
    </xf>
    <xf numFmtId="0" fontId="9" fillId="0" borderId="36" xfId="0" applyFont="1" applyBorder="1"/>
    <xf numFmtId="0" fontId="3" fillId="0" borderId="10" xfId="0" applyFont="1" applyBorder="1" applyAlignment="1" applyProtection="1">
      <alignment horizontal="center" vertical="center"/>
      <protection locked="0"/>
    </xf>
    <xf numFmtId="0" fontId="4" fillId="0" borderId="18" xfId="0" applyFont="1" applyBorder="1"/>
    <xf numFmtId="0" fontId="3" fillId="0" borderId="10" xfId="0" applyFont="1" applyBorder="1" applyAlignment="1" applyProtection="1">
      <alignment vertical="center"/>
      <protection locked="0"/>
    </xf>
    <xf numFmtId="0" fontId="4" fillId="0" borderId="76" xfId="0" applyFont="1" applyBorder="1"/>
    <xf numFmtId="0" fontId="4" fillId="0" borderId="24" xfId="0" applyFont="1" applyBorder="1"/>
    <xf numFmtId="0" fontId="4" fillId="0" borderId="8" xfId="0" applyFont="1" applyBorder="1"/>
    <xf numFmtId="0" fontId="4" fillId="0" borderId="21" xfId="0" applyFont="1" applyBorder="1"/>
    <xf numFmtId="0" fontId="3" fillId="0" borderId="10" xfId="0" applyFont="1" applyBorder="1" applyAlignment="1">
      <alignment horizontal="center" vertical="center"/>
    </xf>
    <xf numFmtId="0" fontId="3" fillId="0" borderId="1" xfId="0" applyFont="1" applyFill="1" applyBorder="1" applyAlignment="1" applyProtection="1">
      <alignment horizontal="center" vertical="center"/>
      <protection locked="0"/>
    </xf>
    <xf numFmtId="0" fontId="3" fillId="0" borderId="1" xfId="0" applyFont="1" applyBorder="1" applyAlignment="1" applyProtection="1">
      <alignment horizontal="center" vertical="center"/>
      <protection locked="0"/>
    </xf>
    <xf numFmtId="0" fontId="3" fillId="0" borderId="2" xfId="0" applyFont="1" applyBorder="1" applyAlignment="1" applyProtection="1">
      <alignment horizontal="center" vertical="center"/>
      <protection locked="0"/>
    </xf>
    <xf numFmtId="164" fontId="3" fillId="0" borderId="1" xfId="0" applyNumberFormat="1" applyFont="1" applyBorder="1" applyAlignment="1">
      <alignment horizontal="left" vertical="center"/>
    </xf>
    <xf numFmtId="49" fontId="3" fillId="0" borderId="1" xfId="0" applyNumberFormat="1" applyFont="1" applyBorder="1" applyAlignment="1" applyProtection="1">
      <alignment horizontal="center" vertical="center"/>
      <protection locked="0"/>
    </xf>
    <xf numFmtId="0" fontId="3" fillId="0" borderId="0" xfId="0" applyFont="1" applyBorder="1" applyAlignment="1">
      <alignment horizontal="center" vertical="center"/>
    </xf>
    <xf numFmtId="0" fontId="3" fillId="0" borderId="0" xfId="0" quotePrefix="1" applyFont="1" applyBorder="1" applyAlignment="1">
      <alignment horizontal="center" vertical="center"/>
    </xf>
    <xf numFmtId="164" fontId="3" fillId="0" borderId="0" xfId="0" applyNumberFormat="1" applyFont="1" applyBorder="1" applyAlignment="1" applyProtection="1">
      <alignment horizontal="center" vertical="center"/>
      <protection locked="0"/>
    </xf>
    <xf numFmtId="0" fontId="3" fillId="0" borderId="0" xfId="0" applyFont="1"/>
    <xf numFmtId="0" fontId="4" fillId="0" borderId="0" xfId="0" applyFont="1" applyBorder="1" applyAlignment="1" applyProtection="1">
      <alignment horizontal="center"/>
      <protection locked="0"/>
    </xf>
    <xf numFmtId="0" fontId="4" fillId="0" borderId="0" xfId="0" applyFont="1" applyAlignment="1">
      <alignment horizontal="right"/>
    </xf>
    <xf numFmtId="0" fontId="4" fillId="0" borderId="0" xfId="0" applyFont="1" applyFill="1" applyBorder="1" applyAlignment="1" applyProtection="1">
      <alignment horizontal="right"/>
      <protection locked="0"/>
    </xf>
    <xf numFmtId="0" fontId="4" fillId="0" borderId="0" xfId="0" applyFont="1" applyBorder="1" applyAlignment="1" applyProtection="1">
      <alignment horizontal="right"/>
      <protection locked="0"/>
    </xf>
    <xf numFmtId="0" fontId="4" fillId="0" borderId="61" xfId="0" applyFont="1" applyBorder="1"/>
    <xf numFmtId="0" fontId="4" fillId="0" borderId="64" xfId="0" applyFont="1" applyBorder="1"/>
    <xf numFmtId="0" fontId="4" fillId="0" borderId="67" xfId="0" applyFont="1" applyBorder="1"/>
    <xf numFmtId="0" fontId="32" fillId="0" borderId="61" xfId="0" applyFont="1" applyBorder="1"/>
    <xf numFmtId="0" fontId="8" fillId="0" borderId="40" xfId="0" applyFont="1" applyBorder="1"/>
    <xf numFmtId="0" fontId="8" fillId="0" borderId="0" xfId="0" applyFont="1" applyBorder="1"/>
    <xf numFmtId="0" fontId="8" fillId="0" borderId="7" xfId="0" applyFont="1" applyBorder="1"/>
    <xf numFmtId="0" fontId="5" fillId="0" borderId="8" xfId="0" applyFont="1" applyBorder="1"/>
    <xf numFmtId="0" fontId="5" fillId="0" borderId="19" xfId="0" applyFont="1" applyBorder="1"/>
    <xf numFmtId="0" fontId="5" fillId="0" borderId="6" xfId="0" applyFont="1" applyBorder="1"/>
    <xf numFmtId="0" fontId="8" fillId="0" borderId="10" xfId="0" applyFont="1" applyBorder="1" applyAlignment="1">
      <alignment horizontal="left" vertical="center"/>
    </xf>
    <xf numFmtId="0" fontId="8" fillId="0" borderId="10" xfId="0" applyFont="1" applyBorder="1" applyAlignment="1" applyProtection="1">
      <alignment horizontal="center" vertical="center"/>
      <protection locked="0"/>
    </xf>
    <xf numFmtId="0" fontId="8" fillId="0" borderId="44" xfId="0" applyFont="1" applyBorder="1" applyAlignment="1">
      <alignment horizontal="left" vertical="center"/>
    </xf>
    <xf numFmtId="0" fontId="8" fillId="0" borderId="48" xfId="0" applyFont="1" applyBorder="1" applyAlignment="1">
      <alignment horizontal="left" vertical="center"/>
    </xf>
    <xf numFmtId="0" fontId="8" fillId="0" borderId="10" xfId="0" applyFont="1" applyBorder="1" applyAlignment="1">
      <alignment horizontal="center" vertical="center"/>
    </xf>
    <xf numFmtId="0" fontId="8" fillId="0" borderId="9" xfId="0" quotePrefix="1" applyFont="1" applyBorder="1" applyAlignment="1">
      <alignment horizontal="center" vertical="center"/>
    </xf>
    <xf numFmtId="164" fontId="8" fillId="0" borderId="10" xfId="0" applyNumberFormat="1" applyFont="1" applyBorder="1" applyAlignment="1">
      <alignment horizontal="left" vertical="center"/>
    </xf>
    <xf numFmtId="0" fontId="8" fillId="6" borderId="10" xfId="0" applyFont="1" applyFill="1" applyBorder="1" applyAlignment="1">
      <alignment horizontal="left" vertical="center"/>
    </xf>
    <xf numFmtId="0" fontId="3" fillId="0" borderId="44" xfId="0" applyFont="1" applyFill="1" applyBorder="1"/>
    <xf numFmtId="164" fontId="3" fillId="0" borderId="10" xfId="0" applyNumberFormat="1" applyFont="1" applyBorder="1" applyAlignment="1" applyProtection="1">
      <alignment horizontal="center" vertical="center"/>
      <protection locked="0"/>
    </xf>
    <xf numFmtId="0" fontId="3" fillId="0" borderId="43" xfId="0" applyFont="1" applyBorder="1" applyAlignment="1">
      <alignment horizontal="left" vertical="center" wrapText="1"/>
    </xf>
    <xf numFmtId="0" fontId="3" fillId="0" borderId="1" xfId="0" applyFont="1" applyBorder="1" applyAlignment="1">
      <alignment horizontal="left" vertical="center" wrapText="1"/>
    </xf>
    <xf numFmtId="164" fontId="3" fillId="0" borderId="1" xfId="0" applyNumberFormat="1" applyFont="1" applyBorder="1" applyAlignment="1" applyProtection="1">
      <alignment horizontal="center" vertical="center"/>
      <protection locked="0"/>
    </xf>
    <xf numFmtId="171" fontId="9" fillId="0" borderId="0" xfId="0" applyNumberFormat="1" applyFont="1" applyBorder="1" applyAlignment="1">
      <alignment horizontal="center" vertical="center"/>
    </xf>
    <xf numFmtId="0" fontId="0" fillId="0" borderId="0" xfId="0" applyBorder="1" applyAlignment="1">
      <alignment horizontal="center" vertical="center" wrapText="1"/>
    </xf>
    <xf numFmtId="2" fontId="9" fillId="0" borderId="0" xfId="0" applyNumberFormat="1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18" fillId="0" borderId="0" xfId="0" applyFont="1" applyBorder="1" applyAlignment="1">
      <alignment horizontal="center" vertical="center"/>
    </xf>
    <xf numFmtId="1" fontId="5" fillId="0" borderId="0" xfId="0" applyNumberFormat="1" applyFont="1" applyBorder="1" applyAlignment="1">
      <alignment horizontal="center" vertical="center"/>
    </xf>
    <xf numFmtId="1" fontId="18" fillId="0" borderId="0" xfId="0" applyNumberFormat="1" applyFont="1" applyBorder="1" applyAlignment="1">
      <alignment horizontal="center" vertical="center"/>
    </xf>
    <xf numFmtId="0" fontId="5" fillId="0" borderId="16" xfId="0" applyFont="1" applyBorder="1"/>
    <xf numFmtId="0" fontId="5" fillId="0" borderId="40" xfId="0" applyFont="1" applyBorder="1"/>
    <xf numFmtId="0" fontId="5" fillId="0" borderId="23" xfId="0" applyFont="1" applyBorder="1"/>
    <xf numFmtId="0" fontId="5" fillId="0" borderId="17" xfId="0" applyFont="1" applyBorder="1"/>
    <xf numFmtId="9" fontId="5" fillId="0" borderId="0" xfId="0" applyNumberFormat="1" applyFont="1" applyBorder="1"/>
    <xf numFmtId="0" fontId="5" fillId="0" borderId="20" xfId="0" applyFont="1" applyBorder="1"/>
    <xf numFmtId="0" fontId="5" fillId="0" borderId="18" xfId="0" applyFont="1" applyBorder="1"/>
    <xf numFmtId="0" fontId="5" fillId="0" borderId="7" xfId="0" applyFont="1" applyBorder="1"/>
    <xf numFmtId="0" fontId="5" fillId="0" borderId="36" xfId="0" applyFont="1" applyBorder="1"/>
    <xf numFmtId="0" fontId="4" fillId="0" borderId="77" xfId="0" applyFont="1" applyBorder="1" applyAlignment="1">
      <alignment horizontal="center"/>
    </xf>
    <xf numFmtId="0" fontId="4" fillId="0" borderId="6" xfId="0" applyFont="1" applyBorder="1" applyAlignment="1">
      <alignment horizontal="center"/>
    </xf>
    <xf numFmtId="0" fontId="4" fillId="0" borderId="78" xfId="0" applyFont="1" applyBorder="1" applyAlignment="1">
      <alignment horizontal="center"/>
    </xf>
    <xf numFmtId="0" fontId="4" fillId="0" borderId="36" xfId="0" applyFont="1" applyBorder="1" applyAlignment="1">
      <alignment horizontal="center"/>
    </xf>
    <xf numFmtId="0" fontId="9" fillId="0" borderId="1" xfId="0" applyFont="1" applyBorder="1" applyAlignment="1" applyProtection="1">
      <alignment horizontal="center"/>
      <protection locked="0"/>
    </xf>
    <xf numFmtId="0" fontId="4" fillId="0" borderId="1" xfId="0" applyFont="1" applyFill="1" applyBorder="1" applyAlignment="1">
      <alignment horizontal="center"/>
    </xf>
    <xf numFmtId="174" fontId="3" fillId="0" borderId="2" xfId="0" applyNumberFormat="1" applyFont="1" applyBorder="1" applyAlignment="1" applyProtection="1">
      <alignment horizontal="center" vertical="center"/>
      <protection locked="0"/>
    </xf>
    <xf numFmtId="0" fontId="3" fillId="0" borderId="0" xfId="0" applyFont="1" applyBorder="1" applyAlignment="1">
      <alignment horizontal="center" vertical="center" wrapText="1"/>
    </xf>
    <xf numFmtId="0" fontId="3" fillId="0" borderId="10" xfId="0" applyFont="1" applyFill="1" applyBorder="1" applyAlignment="1" applyProtection="1">
      <alignment vertical="center"/>
      <protection locked="0"/>
    </xf>
    <xf numFmtId="0" fontId="3" fillId="0" borderId="43" xfId="0" applyFont="1" applyFill="1" applyBorder="1" applyAlignment="1">
      <alignment horizontal="left" vertical="center"/>
    </xf>
    <xf numFmtId="0" fontId="7" fillId="0" borderId="1" xfId="0" applyFont="1" applyFill="1" applyBorder="1" applyAlignment="1" applyProtection="1">
      <alignment vertical="center"/>
      <protection locked="0"/>
    </xf>
    <xf numFmtId="0" fontId="3" fillId="0" borderId="10" xfId="0" applyFont="1" applyBorder="1" applyAlignment="1">
      <alignment vertical="center"/>
    </xf>
    <xf numFmtId="0" fontId="30" fillId="0" borderId="10" xfId="0" applyFont="1" applyBorder="1" applyAlignment="1">
      <alignment vertical="center"/>
    </xf>
    <xf numFmtId="175" fontId="30" fillId="0" borderId="10" xfId="0" applyNumberFormat="1" applyFont="1" applyBorder="1" applyAlignment="1">
      <alignment vertical="center"/>
    </xf>
    <xf numFmtId="0" fontId="7" fillId="0" borderId="0" xfId="0" applyFont="1" applyFill="1" applyAlignment="1" applyProtection="1">
      <alignment vertical="center"/>
      <protection locked="0"/>
    </xf>
    <xf numFmtId="0" fontId="3" fillId="0" borderId="44" xfId="0" applyFont="1" applyFill="1" applyBorder="1" applyAlignment="1">
      <alignment horizontal="left" vertical="center"/>
    </xf>
    <xf numFmtId="49" fontId="3" fillId="0" borderId="10" xfId="0" applyNumberFormat="1" applyFont="1" applyBorder="1" applyAlignment="1" applyProtection="1">
      <alignment vertical="center"/>
      <protection locked="0"/>
    </xf>
    <xf numFmtId="0" fontId="3" fillId="0" borderId="1" xfId="0" applyFont="1" applyBorder="1" applyAlignment="1">
      <alignment horizontal="center" wrapText="1"/>
    </xf>
    <xf numFmtId="0" fontId="3" fillId="0" borderId="1" xfId="0" applyFont="1" applyFill="1" applyBorder="1" applyAlignment="1" applyProtection="1">
      <alignment horizontal="center" vertical="center" wrapText="1"/>
      <protection locked="0"/>
    </xf>
    <xf numFmtId="0" fontId="8" fillId="0" borderId="44" xfId="0" applyFont="1" applyBorder="1" applyAlignment="1">
      <alignment horizontal="left" vertical="center" wrapText="1"/>
    </xf>
    <xf numFmtId="164" fontId="9" fillId="0" borderId="23" xfId="0" applyNumberFormat="1" applyFont="1" applyBorder="1"/>
    <xf numFmtId="164" fontId="9" fillId="0" borderId="20" xfId="0" applyNumberFormat="1" applyFont="1" applyBorder="1"/>
    <xf numFmtId="0" fontId="20" fillId="0" borderId="17" xfId="0" applyFont="1" applyBorder="1"/>
    <xf numFmtId="164" fontId="9" fillId="0" borderId="36" xfId="0" applyNumberFormat="1" applyFont="1" applyBorder="1"/>
    <xf numFmtId="0" fontId="13" fillId="0" borderId="16" xfId="0" applyFont="1" applyBorder="1" applyAlignment="1">
      <alignment horizontal="center"/>
    </xf>
    <xf numFmtId="0" fontId="9" fillId="0" borderId="24" xfId="0" applyFont="1" applyBorder="1"/>
    <xf numFmtId="0" fontId="9" fillId="0" borderId="38" xfId="0" applyFont="1" applyBorder="1" applyAlignment="1">
      <alignment horizontal="center"/>
    </xf>
    <xf numFmtId="0" fontId="9" fillId="0" borderId="39" xfId="0" applyFont="1" applyBorder="1" applyAlignment="1">
      <alignment horizontal="center"/>
    </xf>
    <xf numFmtId="0" fontId="9" fillId="0" borderId="79" xfId="0" applyFont="1" applyBorder="1" applyAlignment="1">
      <alignment horizontal="center"/>
    </xf>
    <xf numFmtId="0" fontId="9" fillId="0" borderId="80" xfId="0" applyFont="1" applyBorder="1" applyAlignment="1">
      <alignment horizontal="center"/>
    </xf>
    <xf numFmtId="0" fontId="9" fillId="0" borderId="45" xfId="0" applyFont="1" applyBorder="1" applyAlignment="1">
      <alignment horizontal="center"/>
    </xf>
    <xf numFmtId="0" fontId="9" fillId="0" borderId="25" xfId="0" applyFont="1" applyBorder="1" applyAlignment="1">
      <alignment horizontal="center"/>
    </xf>
    <xf numFmtId="0" fontId="9" fillId="0" borderId="9" xfId="0" applyFont="1" applyBorder="1" applyAlignment="1">
      <alignment horizontal="center"/>
    </xf>
    <xf numFmtId="0" fontId="9" fillId="0" borderId="81" xfId="0" applyFont="1" applyBorder="1" applyAlignment="1">
      <alignment horizontal="center"/>
    </xf>
    <xf numFmtId="0" fontId="13" fillId="0" borderId="39" xfId="0" applyFont="1" applyBorder="1"/>
    <xf numFmtId="0" fontId="3" fillId="0" borderId="43" xfId="0" quotePrefix="1" applyFont="1" applyBorder="1" applyAlignment="1" applyProtection="1">
      <alignment horizontal="center" vertical="center"/>
      <protection locked="0"/>
    </xf>
    <xf numFmtId="0" fontId="3" fillId="0" borderId="0" xfId="0" quotePrefix="1" applyFont="1" applyBorder="1" applyAlignment="1" applyProtection="1">
      <alignment horizontal="center" vertical="center"/>
      <protection locked="0"/>
    </xf>
    <xf numFmtId="0" fontId="8" fillId="0" borderId="8" xfId="0" applyFont="1" applyBorder="1"/>
    <xf numFmtId="0" fontId="9" fillId="0" borderId="21" xfId="0" applyFont="1" applyBorder="1" applyAlignment="1">
      <alignment horizontal="center"/>
    </xf>
    <xf numFmtId="0" fontId="9" fillId="0" borderId="24" xfId="0" applyFont="1" applyBorder="1" applyAlignment="1">
      <alignment horizontal="center"/>
    </xf>
    <xf numFmtId="164" fontId="9" fillId="0" borderId="2" xfId="0" applyNumberFormat="1" applyFont="1" applyBorder="1"/>
    <xf numFmtId="164" fontId="9" fillId="0" borderId="19" xfId="0" applyNumberFormat="1" applyFont="1" applyBorder="1"/>
    <xf numFmtId="164" fontId="9" fillId="0" borderId="6" xfId="0" applyNumberFormat="1" applyFont="1" applyBorder="1"/>
    <xf numFmtId="0" fontId="0" fillId="0" borderId="56" xfId="0" applyBorder="1"/>
    <xf numFmtId="0" fontId="3" fillId="0" borderId="43" xfId="0" applyFont="1" applyBorder="1" applyAlignment="1">
      <alignment horizontal="center" vertical="center" wrapText="1"/>
    </xf>
    <xf numFmtId="0" fontId="3" fillId="0" borderId="48" xfId="0" applyFont="1" applyBorder="1" applyAlignment="1">
      <alignment horizontal="center" vertical="center" wrapText="1"/>
    </xf>
    <xf numFmtId="0" fontId="3" fillId="0" borderId="44" xfId="0" applyFont="1" applyBorder="1" applyAlignment="1" applyProtection="1">
      <alignment vertical="center"/>
      <protection locked="0"/>
    </xf>
    <xf numFmtId="0" fontId="3" fillId="0" borderId="48" xfId="0" applyFont="1" applyBorder="1" applyAlignment="1" applyProtection="1">
      <alignment vertical="center"/>
      <protection locked="0"/>
    </xf>
    <xf numFmtId="0" fontId="8" fillId="0" borderId="44" xfId="0" applyFont="1" applyBorder="1" applyAlignment="1">
      <alignment horizontal="center" vertical="center"/>
    </xf>
    <xf numFmtId="0" fontId="3" fillId="0" borderId="43" xfId="0" applyFont="1" applyFill="1" applyBorder="1" applyAlignment="1" applyProtection="1">
      <alignment horizontal="left" vertical="center"/>
      <protection locked="0"/>
    </xf>
    <xf numFmtId="0" fontId="3" fillId="0" borderId="1" xfId="0" applyFont="1" applyFill="1" applyBorder="1" applyAlignment="1" applyProtection="1">
      <alignment horizontal="left" vertical="center"/>
      <protection locked="0"/>
    </xf>
    <xf numFmtId="0" fontId="3" fillId="0" borderId="1" xfId="0" applyFont="1" applyBorder="1" applyAlignment="1" applyProtection="1">
      <alignment vertical="center"/>
      <protection locked="0"/>
    </xf>
    <xf numFmtId="0" fontId="27" fillId="0" borderId="0" xfId="0" applyFont="1"/>
    <xf numFmtId="0" fontId="27" fillId="0" borderId="10" xfId="0" applyFont="1" applyBorder="1" applyAlignment="1" applyProtection="1">
      <alignment horizontal="left" vertical="center"/>
      <protection locked="0"/>
    </xf>
    <xf numFmtId="0" fontId="27" fillId="0" borderId="10" xfId="0" applyFont="1" applyBorder="1" applyAlignment="1" applyProtection="1">
      <alignment vertical="center"/>
      <protection locked="0"/>
    </xf>
    <xf numFmtId="0" fontId="27" fillId="6" borderId="10" xfId="0" applyFont="1" applyFill="1" applyBorder="1" applyAlignment="1" applyProtection="1">
      <alignment horizontal="left" vertical="center"/>
      <protection locked="0"/>
    </xf>
    <xf numFmtId="0" fontId="27" fillId="0" borderId="0" xfId="0" applyFont="1" applyBorder="1" applyAlignment="1">
      <alignment horizontal="left" vertical="center" wrapText="1"/>
    </xf>
    <xf numFmtId="0" fontId="27" fillId="0" borderId="0" xfId="0" applyFont="1" applyAlignment="1">
      <alignment horizontal="left"/>
    </xf>
    <xf numFmtId="164" fontId="27" fillId="0" borderId="0" xfId="0" applyNumberFormat="1" applyFont="1" applyBorder="1" applyAlignment="1">
      <alignment horizontal="left" vertical="center"/>
    </xf>
    <xf numFmtId="0" fontId="27" fillId="0" borderId="0" xfId="0" applyFont="1" applyBorder="1"/>
    <xf numFmtId="0" fontId="16" fillId="0" borderId="48" xfId="1" applyFont="1" applyFill="1" applyBorder="1" applyAlignment="1" applyProtection="1">
      <alignment horizontal="left" vertical="center"/>
      <protection locked="0"/>
    </xf>
    <xf numFmtId="0" fontId="31" fillId="0" borderId="48" xfId="1" applyFont="1" applyFill="1" applyBorder="1" applyAlignment="1" applyProtection="1">
      <alignment horizontal="left" vertical="center"/>
    </xf>
    <xf numFmtId="0" fontId="27" fillId="0" borderId="0" xfId="0" applyFont="1" applyFill="1"/>
    <xf numFmtId="0" fontId="8" fillId="0" borderId="1" xfId="0" applyFont="1" applyBorder="1" applyProtection="1">
      <protection locked="0"/>
    </xf>
    <xf numFmtId="0" fontId="3" fillId="0" borderId="1" xfId="0" quotePrefix="1" applyFont="1" applyBorder="1" applyAlignment="1" applyProtection="1">
      <alignment horizontal="center" vertical="center"/>
      <protection locked="0"/>
    </xf>
    <xf numFmtId="164" fontId="3" fillId="0" borderId="1" xfId="0" applyNumberFormat="1" applyFont="1" applyBorder="1" applyAlignment="1">
      <alignment horizontal="center" vertical="center"/>
    </xf>
    <xf numFmtId="0" fontId="3" fillId="0" borderId="6" xfId="0" applyFont="1" applyBorder="1" applyAlignment="1" applyProtection="1">
      <alignment horizontal="center" vertical="center"/>
      <protection locked="0"/>
    </xf>
    <xf numFmtId="175" fontId="3" fillId="0" borderId="44" xfId="0" applyNumberFormat="1" applyFont="1" applyBorder="1" applyAlignment="1">
      <alignment horizontal="center" vertical="center"/>
    </xf>
    <xf numFmtId="164" fontId="8" fillId="0" borderId="10" xfId="0" applyNumberFormat="1" applyFont="1" applyBorder="1" applyAlignment="1">
      <alignment horizontal="center" vertical="center"/>
    </xf>
    <xf numFmtId="0" fontId="8" fillId="0" borderId="48" xfId="0" applyFont="1" applyBorder="1" applyAlignment="1">
      <alignment horizontal="center" vertical="center"/>
    </xf>
    <xf numFmtId="164" fontId="3" fillId="0" borderId="0" xfId="1" applyNumberFormat="1" applyFont="1" applyBorder="1" applyAlignment="1" applyProtection="1">
      <alignment horizontal="center" vertical="center"/>
      <protection locked="0"/>
    </xf>
    <xf numFmtId="0" fontId="16" fillId="0" borderId="0" xfId="1" applyFont="1" applyBorder="1" applyAlignment="1" applyProtection="1">
      <alignment horizontal="center" vertical="center"/>
      <protection locked="0"/>
    </xf>
    <xf numFmtId="0" fontId="33" fillId="0" borderId="10" xfId="0" applyFont="1" applyBorder="1" applyAlignment="1">
      <alignment horizontal="left" vertical="center"/>
    </xf>
    <xf numFmtId="17" fontId="8" fillId="0" borderId="90" xfId="0" applyNumberFormat="1" applyFont="1" applyBorder="1" applyAlignment="1">
      <alignment horizontal="center" vertical="center" wrapText="1"/>
    </xf>
    <xf numFmtId="164" fontId="3" fillId="0" borderId="75" xfId="1" applyNumberFormat="1" applyFont="1" applyBorder="1" applyAlignment="1" applyProtection="1">
      <alignment horizontal="left" vertical="center"/>
      <protection locked="0"/>
    </xf>
    <xf numFmtId="0" fontId="3" fillId="0" borderId="1" xfId="0" applyFont="1" applyBorder="1" applyAlignment="1">
      <alignment vertical="center"/>
    </xf>
    <xf numFmtId="0" fontId="27" fillId="0" borderId="0" xfId="0" applyFont="1" applyAlignment="1">
      <alignment vertical="center"/>
    </xf>
    <xf numFmtId="164" fontId="8" fillId="4" borderId="20" xfId="0" applyNumberFormat="1" applyFont="1" applyFill="1" applyBorder="1"/>
    <xf numFmtId="0" fontId="8" fillId="0" borderId="17" xfId="0" applyFont="1" applyBorder="1"/>
    <xf numFmtId="0" fontId="34" fillId="0" borderId="17" xfId="0" applyFont="1" applyBorder="1"/>
    <xf numFmtId="0" fontId="9" fillId="7" borderId="17" xfId="0" applyFont="1" applyFill="1" applyBorder="1"/>
    <xf numFmtId="164" fontId="9" fillId="7" borderId="20" xfId="0" applyNumberFormat="1" applyFont="1" applyFill="1" applyBorder="1"/>
    <xf numFmtId="0" fontId="2" fillId="0" borderId="48" xfId="1" applyFill="1" applyBorder="1" applyAlignment="1" applyProtection="1">
      <alignment horizontal="left" vertical="center"/>
    </xf>
    <xf numFmtId="0" fontId="35" fillId="0" borderId="43" xfId="0" applyFont="1" applyBorder="1" applyAlignment="1">
      <alignment horizontal="center" vertical="center" wrapText="1"/>
    </xf>
    <xf numFmtId="0" fontId="20" fillId="0" borderId="26" xfId="0" applyNumberFormat="1" applyFont="1" applyBorder="1"/>
    <xf numFmtId="164" fontId="8" fillId="4" borderId="1" xfId="0" applyNumberFormat="1" applyFont="1" applyFill="1" applyBorder="1"/>
    <xf numFmtId="0" fontId="9" fillId="0" borderId="0" xfId="0" applyNumberFormat="1" applyFont="1" applyAlignment="1">
      <alignment horizontal="center"/>
    </xf>
    <xf numFmtId="0" fontId="7" fillId="0" borderId="48" xfId="0" applyFont="1" applyBorder="1" applyAlignment="1" applyProtection="1">
      <alignment vertical="center"/>
      <protection locked="0"/>
    </xf>
    <xf numFmtId="0" fontId="3" fillId="0" borderId="0" xfId="0" applyFont="1" applyFill="1" applyAlignment="1">
      <alignment horizontal="left" vertical="center"/>
    </xf>
    <xf numFmtId="0" fontId="36" fillId="0" borderId="60" xfId="0" applyFont="1" applyBorder="1" applyAlignment="1">
      <alignment horizontal="center"/>
    </xf>
    <xf numFmtId="0" fontId="36" fillId="0" borderId="63" xfId="0" applyFont="1" applyBorder="1" applyAlignment="1">
      <alignment horizontal="center"/>
    </xf>
    <xf numFmtId="0" fontId="36" fillId="0" borderId="66" xfId="0" applyFont="1" applyBorder="1" applyAlignment="1">
      <alignment horizontal="center"/>
    </xf>
    <xf numFmtId="0" fontId="36" fillId="0" borderId="73" xfId="0" applyFont="1" applyBorder="1" applyAlignment="1">
      <alignment horizontal="center"/>
    </xf>
    <xf numFmtId="0" fontId="4" fillId="0" borderId="59" xfId="0" applyFont="1" applyBorder="1" applyAlignment="1">
      <alignment horizontal="center"/>
    </xf>
    <xf numFmtId="0" fontId="4" fillId="0" borderId="44" xfId="0" applyFont="1" applyBorder="1" applyAlignment="1">
      <alignment horizontal="center"/>
    </xf>
    <xf numFmtId="0" fontId="4" fillId="0" borderId="51" xfId="0" applyFont="1" applyBorder="1" applyAlignment="1">
      <alignment horizontal="center"/>
    </xf>
    <xf numFmtId="0" fontId="4" fillId="0" borderId="72" xfId="0" applyFont="1" applyBorder="1" applyAlignment="1">
      <alignment horizontal="center"/>
    </xf>
    <xf numFmtId="0" fontId="37" fillId="0" borderId="3" xfId="0" applyFont="1" applyBorder="1" applyAlignment="1">
      <alignment horizontal="center"/>
    </xf>
    <xf numFmtId="0" fontId="37" fillId="0" borderId="4" xfId="0" applyFont="1" applyBorder="1" applyAlignment="1">
      <alignment horizontal="center"/>
    </xf>
    <xf numFmtId="0" fontId="37" fillId="0" borderId="5" xfId="0" applyFont="1" applyBorder="1" applyAlignment="1">
      <alignment horizontal="center"/>
    </xf>
    <xf numFmtId="0" fontId="0" fillId="0" borderId="17" xfId="0" applyBorder="1"/>
    <xf numFmtId="0" fontId="3" fillId="0" borderId="0" xfId="0" applyFont="1" applyBorder="1" applyAlignment="1">
      <alignment horizontal="center"/>
    </xf>
    <xf numFmtId="0" fontId="23" fillId="0" borderId="0" xfId="0" applyFont="1" applyAlignment="1">
      <alignment horizontal="left"/>
    </xf>
    <xf numFmtId="14" fontId="3" fillId="9" borderId="1" xfId="0" quotePrefix="1" applyNumberFormat="1" applyFont="1" applyFill="1" applyBorder="1" applyAlignment="1">
      <alignment horizontal="center" vertical="center" wrapText="1"/>
    </xf>
    <xf numFmtId="177" fontId="3" fillId="10" borderId="1" xfId="0" quotePrefix="1" applyNumberFormat="1" applyFont="1" applyFill="1" applyBorder="1" applyAlignment="1">
      <alignment horizontal="center" vertical="center" wrapText="1"/>
    </xf>
    <xf numFmtId="0" fontId="3" fillId="10" borderId="1" xfId="0" applyFont="1" applyFill="1" applyBorder="1" applyAlignment="1" applyProtection="1">
      <alignment horizontal="center" vertical="center" wrapText="1"/>
      <protection locked="0"/>
    </xf>
    <xf numFmtId="177" fontId="3" fillId="2" borderId="1" xfId="0" quotePrefix="1" applyNumberFormat="1" applyFont="1" applyFill="1" applyBorder="1" applyAlignment="1">
      <alignment horizontal="center" vertical="center" wrapText="1"/>
    </xf>
    <xf numFmtId="0" fontId="3" fillId="2" borderId="1" xfId="0" applyFont="1" applyFill="1" applyBorder="1" applyAlignment="1" applyProtection="1">
      <alignment horizontal="center" vertical="center" wrapText="1"/>
      <protection locked="0"/>
    </xf>
    <xf numFmtId="177" fontId="3" fillId="11" borderId="1" xfId="0" quotePrefix="1" applyNumberFormat="1" applyFont="1" applyFill="1" applyBorder="1" applyAlignment="1">
      <alignment horizontal="center" vertical="center" wrapText="1"/>
    </xf>
    <xf numFmtId="0" fontId="3" fillId="11" borderId="1" xfId="0" applyFont="1" applyFill="1" applyBorder="1" applyAlignment="1" applyProtection="1">
      <alignment horizontal="center" vertical="center" wrapText="1"/>
      <protection locked="0"/>
    </xf>
    <xf numFmtId="177" fontId="3" fillId="12" borderId="1" xfId="0" quotePrefix="1" applyNumberFormat="1" applyFont="1" applyFill="1" applyBorder="1" applyAlignment="1">
      <alignment horizontal="center" vertical="center" wrapText="1"/>
    </xf>
    <xf numFmtId="0" fontId="3" fillId="12" borderId="1" xfId="0" applyFont="1" applyFill="1" applyBorder="1" applyAlignment="1" applyProtection="1">
      <alignment horizontal="center" vertical="center" wrapText="1"/>
      <protection locked="0"/>
    </xf>
    <xf numFmtId="164" fontId="3" fillId="12" borderId="1" xfId="0" quotePrefix="1" applyNumberFormat="1" applyFont="1" applyFill="1" applyBorder="1" applyAlignment="1">
      <alignment horizontal="center" vertical="center" wrapText="1"/>
    </xf>
    <xf numFmtId="169" fontId="3" fillId="11" borderId="1" xfId="0" applyNumberFormat="1" applyFont="1" applyFill="1" applyBorder="1" applyAlignment="1" applyProtection="1">
      <alignment horizontal="center" vertical="center"/>
      <protection locked="0"/>
    </xf>
    <xf numFmtId="177" fontId="3" fillId="3" borderId="1" xfId="0" quotePrefix="1" applyNumberFormat="1" applyFont="1" applyFill="1" applyBorder="1" applyAlignment="1">
      <alignment horizontal="center" vertical="center" wrapText="1"/>
    </xf>
    <xf numFmtId="0" fontId="3" fillId="3" borderId="1" xfId="0" applyFont="1" applyFill="1" applyBorder="1" applyAlignment="1" applyProtection="1">
      <alignment horizontal="center" vertical="center" wrapText="1"/>
      <protection locked="0"/>
    </xf>
    <xf numFmtId="175" fontId="8" fillId="0" borderId="0" xfId="0" applyNumberFormat="1" applyFont="1" applyAlignment="1">
      <alignment vertical="center"/>
    </xf>
    <xf numFmtId="164" fontId="8" fillId="8" borderId="20" xfId="0" applyNumberFormat="1" applyFont="1" applyFill="1" applyBorder="1"/>
    <xf numFmtId="164" fontId="9" fillId="11" borderId="20" xfId="0" applyNumberFormat="1" applyFont="1" applyFill="1" applyBorder="1"/>
    <xf numFmtId="0" fontId="8" fillId="7" borderId="17" xfId="0" applyFont="1" applyFill="1" applyBorder="1"/>
    <xf numFmtId="164" fontId="9" fillId="8" borderId="20" xfId="0" applyNumberFormat="1" applyFont="1" applyFill="1" applyBorder="1"/>
    <xf numFmtId="164" fontId="9" fillId="0" borderId="21" xfId="0" applyNumberFormat="1" applyFont="1" applyBorder="1"/>
    <xf numFmtId="164" fontId="9" fillId="7" borderId="1" xfId="0" applyNumberFormat="1" applyFont="1" applyFill="1" applyBorder="1"/>
    <xf numFmtId="0" fontId="0" fillId="0" borderId="1" xfId="0" applyBorder="1" applyAlignment="1">
      <alignment horizontal="right"/>
    </xf>
    <xf numFmtId="0" fontId="4" fillId="0" borderId="40" xfId="0" applyFont="1" applyBorder="1" applyAlignment="1">
      <alignment horizontal="right"/>
    </xf>
    <xf numFmtId="0" fontId="0" fillId="0" borderId="24" xfId="0" applyBorder="1" applyAlignment="1">
      <alignment horizontal="right"/>
    </xf>
    <xf numFmtId="0" fontId="4" fillId="0" borderId="19" xfId="0" applyFont="1" applyBorder="1" applyAlignment="1">
      <alignment horizontal="right"/>
    </xf>
    <xf numFmtId="0" fontId="4" fillId="0" borderId="16" xfId="0" applyFont="1" applyBorder="1"/>
    <xf numFmtId="0" fontId="4" fillId="0" borderId="19" xfId="0" applyFont="1" applyBorder="1"/>
    <xf numFmtId="0" fontId="38" fillId="0" borderId="7" xfId="0" applyFont="1" applyBorder="1"/>
    <xf numFmtId="0" fontId="38" fillId="0" borderId="19" xfId="0" applyFont="1" applyBorder="1"/>
    <xf numFmtId="0" fontId="0" fillId="0" borderId="8" xfId="0" applyBorder="1" applyAlignment="1">
      <alignment horizontal="right"/>
    </xf>
    <xf numFmtId="0" fontId="38" fillId="0" borderId="40" xfId="0" applyFont="1" applyBorder="1"/>
    <xf numFmtId="0" fontId="37" fillId="6" borderId="2" xfId="0" applyFont="1" applyFill="1" applyBorder="1"/>
    <xf numFmtId="0" fontId="37" fillId="6" borderId="19" xfId="0" applyFont="1" applyFill="1" applyBorder="1"/>
    <xf numFmtId="0" fontId="37" fillId="6" borderId="1" xfId="0" applyFont="1" applyFill="1" applyBorder="1" applyAlignment="1">
      <alignment horizontal="center" vertical="center"/>
    </xf>
    <xf numFmtId="0" fontId="37" fillId="0" borderId="1" xfId="0" applyFont="1" applyBorder="1" applyAlignment="1">
      <alignment horizontal="center" vertical="center"/>
    </xf>
    <xf numFmtId="0" fontId="37" fillId="0" borderId="1" xfId="0" applyFont="1" applyFill="1" applyBorder="1" applyAlignment="1">
      <alignment horizontal="center" vertical="center"/>
    </xf>
    <xf numFmtId="0" fontId="5" fillId="0" borderId="6" xfId="0" applyFont="1" applyFill="1" applyBorder="1"/>
    <xf numFmtId="0" fontId="5" fillId="0" borderId="1" xfId="0" applyFont="1" applyFill="1" applyBorder="1"/>
    <xf numFmtId="0" fontId="5" fillId="0" borderId="1" xfId="0" applyFont="1" applyBorder="1"/>
    <xf numFmtId="15" fontId="4" fillId="0" borderId="21" xfId="0" applyNumberFormat="1" applyFont="1" applyBorder="1" applyAlignment="1">
      <alignment horizontal="center"/>
    </xf>
    <xf numFmtId="0" fontId="8" fillId="0" borderId="0" xfId="0" applyFont="1" applyAlignment="1">
      <alignment horizontal="right"/>
    </xf>
    <xf numFmtId="17" fontId="9" fillId="0" borderId="0" xfId="0" applyNumberFormat="1" applyFont="1" applyBorder="1"/>
    <xf numFmtId="169" fontId="3" fillId="3" borderId="1" xfId="0" applyNumberFormat="1" applyFont="1" applyFill="1" applyBorder="1" applyAlignment="1" applyProtection="1">
      <alignment horizontal="center" vertical="center"/>
      <protection locked="0"/>
    </xf>
    <xf numFmtId="169" fontId="3" fillId="10" borderId="1" xfId="0" applyNumberFormat="1" applyFont="1" applyFill="1" applyBorder="1" applyAlignment="1" applyProtection="1">
      <alignment horizontal="center" vertical="center"/>
      <protection locked="0"/>
    </xf>
    <xf numFmtId="0" fontId="3" fillId="0" borderId="10" xfId="0" quotePrefix="1" applyFont="1" applyBorder="1" applyAlignment="1">
      <alignment horizontal="left" vertical="center"/>
    </xf>
    <xf numFmtId="0" fontId="1" fillId="0" borderId="0" xfId="0" applyFont="1"/>
    <xf numFmtId="0" fontId="3" fillId="0" borderId="0" xfId="0" applyFont="1" applyBorder="1" applyAlignment="1">
      <alignment horizontal="left" vertical="center"/>
    </xf>
    <xf numFmtId="0" fontId="3" fillId="0" borderId="0" xfId="0" quotePrefix="1" applyFont="1" applyBorder="1" applyAlignment="1">
      <alignment horizontal="left" vertical="center"/>
    </xf>
    <xf numFmtId="0" fontId="4" fillId="0" borderId="69" xfId="0" applyFont="1" applyBorder="1"/>
    <xf numFmtId="0" fontId="4" fillId="0" borderId="57" xfId="0" applyFont="1" applyBorder="1"/>
    <xf numFmtId="0" fontId="4" fillId="0" borderId="65" xfId="0" applyFont="1" applyBorder="1"/>
    <xf numFmtId="0" fontId="8" fillId="0" borderId="25" xfId="0" quotePrefix="1" applyFont="1" applyFill="1" applyBorder="1" applyAlignment="1">
      <alignment horizontal="center" vertical="center"/>
    </xf>
    <xf numFmtId="0" fontId="8" fillId="0" borderId="9" xfId="0" quotePrefix="1" applyFont="1" applyFill="1" applyBorder="1" applyAlignment="1">
      <alignment horizontal="center" vertical="center"/>
    </xf>
    <xf numFmtId="175" fontId="3" fillId="0" borderId="9" xfId="0" quotePrefix="1" applyNumberFormat="1" applyFont="1" applyFill="1" applyBorder="1" applyAlignment="1">
      <alignment horizontal="center" vertical="center"/>
    </xf>
    <xf numFmtId="0" fontId="8" fillId="0" borderId="90" xfId="0" quotePrefix="1" applyNumberFormat="1" applyFont="1" applyFill="1" applyBorder="1" applyAlignment="1">
      <alignment horizontal="center" vertical="center"/>
    </xf>
    <xf numFmtId="164" fontId="3" fillId="0" borderId="82" xfId="0" applyNumberFormat="1" applyFont="1" applyFill="1" applyBorder="1" applyAlignment="1" applyProtection="1">
      <alignment horizontal="center" vertical="center"/>
      <protection locked="0"/>
    </xf>
    <xf numFmtId="164" fontId="3" fillId="0" borderId="10" xfId="0" applyNumberFormat="1" applyFont="1" applyFill="1" applyBorder="1" applyAlignment="1" applyProtection="1">
      <alignment horizontal="center" vertical="center"/>
      <protection locked="0"/>
    </xf>
    <xf numFmtId="175" fontId="8" fillId="0" borderId="86" xfId="0" quotePrefix="1" applyNumberFormat="1" applyFont="1" applyFill="1" applyBorder="1" applyAlignment="1">
      <alignment horizontal="center" vertical="center"/>
    </xf>
    <xf numFmtId="0" fontId="8" fillId="0" borderId="82" xfId="0" applyFont="1" applyFill="1" applyBorder="1"/>
    <xf numFmtId="0" fontId="8" fillId="0" borderId="82" xfId="0" quotePrefix="1" applyNumberFormat="1" applyFont="1" applyFill="1" applyBorder="1" applyAlignment="1">
      <alignment horizontal="center" vertical="center"/>
    </xf>
    <xf numFmtId="175" fontId="8" fillId="0" borderId="75" xfId="0" quotePrefix="1" applyNumberFormat="1" applyFont="1" applyFill="1" applyBorder="1" applyAlignment="1">
      <alignment horizontal="center" vertical="center"/>
    </xf>
    <xf numFmtId="175" fontId="8" fillId="0" borderId="10" xfId="0" applyNumberFormat="1" applyFont="1" applyFill="1" applyBorder="1"/>
    <xf numFmtId="0" fontId="8" fillId="0" borderId="10" xfId="0" quotePrefix="1" applyNumberFormat="1" applyFont="1" applyFill="1" applyBorder="1" applyAlignment="1">
      <alignment horizontal="center" vertical="center"/>
    </xf>
    <xf numFmtId="0" fontId="8" fillId="0" borderId="10" xfId="0" applyFont="1" applyFill="1" applyBorder="1"/>
    <xf numFmtId="0" fontId="3" fillId="0" borderId="2" xfId="0" applyFont="1" applyBorder="1" applyAlignment="1">
      <alignment vertical="center"/>
    </xf>
    <xf numFmtId="0" fontId="39" fillId="0" borderId="0" xfId="0" applyFont="1" applyBorder="1"/>
    <xf numFmtId="0" fontId="13" fillId="0" borderId="0" xfId="0" applyFont="1" applyBorder="1"/>
    <xf numFmtId="0" fontId="8" fillId="0" borderId="92" xfId="0" applyFont="1" applyFill="1" applyBorder="1" applyAlignment="1">
      <alignment horizontal="center" vertical="center"/>
    </xf>
    <xf numFmtId="175" fontId="3" fillId="0" borderId="44" xfId="0" applyNumberFormat="1" applyFont="1" applyBorder="1" applyAlignment="1">
      <alignment horizontal="left" vertical="center"/>
    </xf>
    <xf numFmtId="14" fontId="9" fillId="0" borderId="0" xfId="0" applyNumberFormat="1" applyFont="1" applyAlignment="1">
      <alignment horizontal="center"/>
    </xf>
    <xf numFmtId="0" fontId="1" fillId="0" borderId="0" xfId="0" applyFont="1" applyFill="1" applyBorder="1"/>
    <xf numFmtId="0" fontId="9" fillId="0" borderId="0" xfId="0" applyFont="1" applyAlignment="1">
      <alignment horizontal="left"/>
    </xf>
    <xf numFmtId="0" fontId="40" fillId="0" borderId="9" xfId="0" quotePrefix="1" applyFont="1" applyBorder="1" applyAlignment="1">
      <alignment horizontal="center"/>
    </xf>
    <xf numFmtId="0" fontId="40" fillId="0" borderId="9" xfId="0" applyFont="1" applyBorder="1" applyAlignment="1">
      <alignment horizontal="center"/>
    </xf>
    <xf numFmtId="0" fontId="9" fillId="4" borderId="7" xfId="0" applyFont="1" applyFill="1" applyBorder="1" applyAlignment="1">
      <alignment horizontal="center"/>
    </xf>
    <xf numFmtId="0" fontId="13" fillId="0" borderId="6" xfId="0" applyFont="1" applyBorder="1" applyAlignment="1">
      <alignment horizontal="center"/>
    </xf>
    <xf numFmtId="0" fontId="9" fillId="2" borderId="25" xfId="0" applyFont="1" applyFill="1" applyBorder="1" applyAlignment="1">
      <alignment horizontal="center"/>
    </xf>
    <xf numFmtId="0" fontId="9" fillId="3" borderId="83" xfId="0" applyFont="1" applyFill="1" applyBorder="1" applyAlignment="1">
      <alignment horizontal="center"/>
    </xf>
    <xf numFmtId="0" fontId="9" fillId="3" borderId="90" xfId="0" applyFont="1" applyFill="1" applyBorder="1" applyAlignment="1">
      <alignment horizontal="center"/>
    </xf>
    <xf numFmtId="0" fontId="9" fillId="2" borderId="84" xfId="0" applyFont="1" applyFill="1" applyBorder="1" applyAlignment="1">
      <alignment horizontal="center"/>
    </xf>
    <xf numFmtId="0" fontId="9" fillId="3" borderId="85" xfId="0" applyFont="1" applyFill="1" applyBorder="1" applyAlignment="1">
      <alignment horizontal="center"/>
    </xf>
    <xf numFmtId="0" fontId="8" fillId="0" borderId="2" xfId="0" applyFont="1" applyBorder="1" applyAlignment="1">
      <alignment horizontal="center"/>
    </xf>
    <xf numFmtId="176" fontId="13" fillId="0" borderId="23" xfId="0" applyNumberFormat="1" applyFont="1" applyBorder="1" applyAlignment="1">
      <alignment horizontal="center"/>
    </xf>
    <xf numFmtId="0" fontId="13" fillId="0" borderId="0" xfId="0" applyFont="1"/>
    <xf numFmtId="0" fontId="13" fillId="0" borderId="0" xfId="0" applyNumberFormat="1" applyFont="1"/>
    <xf numFmtId="0" fontId="9" fillId="0" borderId="6" xfId="0" applyFont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9" fillId="0" borderId="93" xfId="0" applyFont="1" applyBorder="1" applyAlignment="1">
      <alignment horizontal="center" vertical="center"/>
    </xf>
    <xf numFmtId="0" fontId="9" fillId="0" borderId="2" xfId="0" applyFont="1" applyBorder="1" applyAlignment="1">
      <alignment horizontal="left" vertical="center"/>
    </xf>
    <xf numFmtId="1" fontId="9" fillId="0" borderId="0" xfId="0" applyNumberFormat="1" applyFont="1"/>
    <xf numFmtId="178" fontId="9" fillId="0" borderId="0" xfId="0" applyNumberFormat="1" applyFont="1"/>
    <xf numFmtId="0" fontId="13" fillId="0" borderId="6" xfId="0" applyFont="1" applyBorder="1"/>
    <xf numFmtId="0" fontId="5" fillId="0" borderId="0" xfId="0" applyFont="1" applyAlignment="1">
      <alignment horizontal="right"/>
    </xf>
    <xf numFmtId="0" fontId="40" fillId="0" borderId="0" xfId="0" applyFont="1" applyBorder="1"/>
    <xf numFmtId="0" fontId="8" fillId="0" borderId="2" xfId="0" applyFont="1" applyBorder="1"/>
    <xf numFmtId="178" fontId="9" fillId="0" borderId="0" xfId="0" applyNumberFormat="1" applyFont="1" applyBorder="1"/>
    <xf numFmtId="0" fontId="9" fillId="0" borderId="20" xfId="0" applyFont="1" applyBorder="1" applyAlignment="1">
      <alignment horizontal="center"/>
    </xf>
    <xf numFmtId="0" fontId="9" fillId="0" borderId="20" xfId="0" applyFont="1" applyBorder="1"/>
    <xf numFmtId="178" fontId="9" fillId="0" borderId="7" xfId="0" applyNumberFormat="1" applyFont="1" applyBorder="1"/>
    <xf numFmtId="0" fontId="9" fillId="0" borderId="40" xfId="0" applyFont="1" applyBorder="1"/>
    <xf numFmtId="0" fontId="9" fillId="0" borderId="23" xfId="0" applyFont="1" applyBorder="1"/>
    <xf numFmtId="176" fontId="9" fillId="0" borderId="67" xfId="0" applyNumberFormat="1" applyFont="1" applyBorder="1"/>
    <xf numFmtId="0" fontId="9" fillId="0" borderId="86" xfId="0" applyFont="1" applyBorder="1"/>
    <xf numFmtId="1" fontId="9" fillId="0" borderId="86" xfId="0" applyNumberFormat="1" applyFont="1" applyBorder="1"/>
    <xf numFmtId="0" fontId="9" fillId="0" borderId="94" xfId="0" applyFont="1" applyBorder="1"/>
    <xf numFmtId="176" fontId="9" fillId="0" borderId="61" xfId="0" applyNumberFormat="1" applyFont="1" applyBorder="1"/>
    <xf numFmtId="0" fontId="9" fillId="0" borderId="75" xfId="0" applyFont="1" applyBorder="1"/>
    <xf numFmtId="1" fontId="9" fillId="0" borderId="75" xfId="0" applyNumberFormat="1" applyFont="1" applyBorder="1"/>
    <xf numFmtId="0" fontId="9" fillId="0" borderId="89" xfId="0" applyFont="1" applyBorder="1"/>
    <xf numFmtId="176" fontId="9" fillId="0" borderId="64" xfId="0" applyNumberFormat="1" applyFont="1" applyBorder="1"/>
    <xf numFmtId="0" fontId="9" fillId="0" borderId="87" xfId="0" applyFont="1" applyBorder="1"/>
    <xf numFmtId="1" fontId="9" fillId="0" borderId="87" xfId="0" applyNumberFormat="1" applyFont="1" applyBorder="1"/>
    <xf numFmtId="0" fontId="9" fillId="0" borderId="88" xfId="0" applyFont="1" applyBorder="1"/>
    <xf numFmtId="175" fontId="5" fillId="0" borderId="0" xfId="0" applyNumberFormat="1" applyFont="1" applyBorder="1"/>
    <xf numFmtId="0" fontId="13" fillId="0" borderId="1" xfId="0" applyFont="1" applyBorder="1"/>
    <xf numFmtId="164" fontId="9" fillId="0" borderId="0" xfId="0" applyNumberFormat="1" applyFont="1" applyBorder="1"/>
    <xf numFmtId="0" fontId="8" fillId="0" borderId="0" xfId="0" applyFont="1" applyAlignment="1">
      <alignment horizontal="center"/>
    </xf>
    <xf numFmtId="165" fontId="9" fillId="0" borderId="0" xfId="0" applyNumberFormat="1" applyFont="1" applyAlignment="1">
      <alignment horizontal="center" vertical="center"/>
    </xf>
    <xf numFmtId="178" fontId="9" fillId="0" borderId="19" xfId="0" applyNumberFormat="1" applyFont="1" applyBorder="1"/>
    <xf numFmtId="0" fontId="8" fillId="0" borderId="1" xfId="0" applyFont="1" applyBorder="1" applyAlignment="1">
      <alignment horizontal="center"/>
    </xf>
    <xf numFmtId="0" fontId="8" fillId="0" borderId="0" xfId="0" quotePrefix="1" applyFont="1" applyBorder="1" applyAlignment="1">
      <alignment horizontal="center" vertical="center"/>
    </xf>
    <xf numFmtId="0" fontId="3" fillId="0" borderId="10" xfId="0" applyFont="1" applyFill="1" applyBorder="1" applyAlignment="1" applyProtection="1">
      <alignment horizontal="left" vertical="center"/>
      <protection locked="0"/>
    </xf>
    <xf numFmtId="0" fontId="3" fillId="0" borderId="0" xfId="0" applyFont="1" applyFill="1" applyAlignment="1" applyProtection="1">
      <alignment horizontal="left" vertical="center"/>
      <protection locked="0"/>
    </xf>
    <xf numFmtId="0" fontId="3" fillId="0" borderId="43" xfId="0" applyFont="1" applyBorder="1" applyAlignment="1">
      <alignment vertical="center"/>
    </xf>
    <xf numFmtId="0" fontId="3" fillId="0" borderId="10" xfId="0" applyFont="1" applyFill="1" applyBorder="1" applyAlignment="1">
      <alignment horizontal="left" vertical="center"/>
    </xf>
    <xf numFmtId="0" fontId="1" fillId="0" borderId="2" xfId="0" applyFont="1" applyBorder="1"/>
    <xf numFmtId="0" fontId="1" fillId="0" borderId="19" xfId="0" quotePrefix="1" applyFont="1" applyBorder="1"/>
    <xf numFmtId="0" fontId="4" fillId="0" borderId="2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82" xfId="0" applyBorder="1" applyAlignment="1">
      <alignment horizontal="center" vertical="center"/>
    </xf>
    <xf numFmtId="0" fontId="0" fillId="0" borderId="83" xfId="0" applyBorder="1" applyAlignment="1">
      <alignment horizontal="center" vertical="center"/>
    </xf>
    <xf numFmtId="0" fontId="4" fillId="0" borderId="16" xfId="0" applyFont="1" applyBorder="1" applyAlignment="1">
      <alignment horizontal="center" vertical="center"/>
    </xf>
    <xf numFmtId="0" fontId="4" fillId="0" borderId="23" xfId="0" applyFont="1" applyBorder="1" applyAlignment="1">
      <alignment horizontal="center" vertical="center"/>
    </xf>
    <xf numFmtId="0" fontId="0" fillId="0" borderId="95" xfId="0" applyBorder="1" applyAlignment="1">
      <alignment horizontal="center" vertical="center"/>
    </xf>
    <xf numFmtId="0" fontId="0" fillId="0" borderId="96" xfId="0" applyBorder="1" applyAlignment="1">
      <alignment horizontal="center" vertical="center"/>
    </xf>
    <xf numFmtId="0" fontId="0" fillId="0" borderId="97" xfId="0" applyBorder="1" applyAlignment="1">
      <alignment horizontal="center" vertical="center"/>
    </xf>
    <xf numFmtId="0" fontId="41" fillId="0" borderId="1" xfId="0" applyFont="1" applyFill="1" applyBorder="1" applyAlignment="1">
      <alignment horizontal="center" vertical="center"/>
    </xf>
    <xf numFmtId="0" fontId="42" fillId="0" borderId="83" xfId="0" applyFont="1" applyBorder="1" applyAlignment="1">
      <alignment horizontal="center" vertical="center"/>
    </xf>
    <xf numFmtId="0" fontId="42" fillId="0" borderId="97" xfId="0" applyFont="1" applyBorder="1" applyAlignment="1">
      <alignment horizontal="center" vertical="center"/>
    </xf>
    <xf numFmtId="0" fontId="42" fillId="0" borderId="19" xfId="0" applyFont="1" applyBorder="1"/>
    <xf numFmtId="0" fontId="42" fillId="0" borderId="6" xfId="0" applyFont="1" applyBorder="1"/>
    <xf numFmtId="0" fontId="0" fillId="0" borderId="49" xfId="0" applyBorder="1" applyAlignment="1">
      <alignment horizontal="center"/>
    </xf>
    <xf numFmtId="0" fontId="0" fillId="0" borderId="0" xfId="0" applyAlignment="1">
      <alignment horizontal="center" wrapText="1"/>
    </xf>
    <xf numFmtId="0" fontId="0" fillId="0" borderId="43" xfId="0" applyBorder="1" applyAlignment="1">
      <alignment horizontal="center"/>
    </xf>
    <xf numFmtId="0" fontId="0" fillId="0" borderId="1" xfId="0" applyBorder="1"/>
    <xf numFmtId="0" fontId="8" fillId="0" borderId="8" xfId="0" applyFont="1" applyBorder="1" applyAlignment="1">
      <alignment horizontal="center"/>
    </xf>
    <xf numFmtId="0" fontId="0" fillId="0" borderId="52" xfId="0" applyBorder="1" applyAlignment="1">
      <alignment horizontal="center"/>
    </xf>
    <xf numFmtId="0" fontId="0" fillId="0" borderId="41" xfId="0" applyFill="1" applyBorder="1" applyAlignment="1">
      <alignment horizontal="center"/>
    </xf>
    <xf numFmtId="17" fontId="8" fillId="0" borderId="94" xfId="0" applyNumberFormat="1" applyFont="1" applyBorder="1" applyAlignment="1">
      <alignment horizontal="center" vertical="center" wrapText="1"/>
    </xf>
    <xf numFmtId="0" fontId="45" fillId="0" borderId="10" xfId="0" applyFont="1" applyBorder="1" applyAlignment="1">
      <alignment horizontal="left" vertical="center"/>
    </xf>
    <xf numFmtId="175" fontId="46" fillId="0" borderId="0" xfId="0" applyNumberFormat="1" applyFont="1" applyAlignment="1">
      <alignment vertical="center"/>
    </xf>
    <xf numFmtId="0" fontId="45" fillId="0" borderId="0" xfId="0" applyFont="1" applyBorder="1"/>
    <xf numFmtId="0" fontId="46" fillId="0" borderId="0" xfId="0" applyFont="1" applyBorder="1"/>
    <xf numFmtId="0" fontId="47" fillId="0" borderId="0" xfId="0" applyFont="1"/>
    <xf numFmtId="0" fontId="46" fillId="0" borderId="0" xfId="0" applyFont="1"/>
    <xf numFmtId="0" fontId="43" fillId="0" borderId="0" xfId="1" applyFont="1" applyBorder="1" applyAlignment="1" applyProtection="1">
      <alignment horizontal="center" vertical="center"/>
      <protection locked="0"/>
    </xf>
    <xf numFmtId="0" fontId="45" fillId="6" borderId="10" xfId="0" applyFont="1" applyFill="1" applyBorder="1" applyAlignment="1">
      <alignment horizontal="center" vertical="center"/>
    </xf>
    <xf numFmtId="0" fontId="3" fillId="0" borderId="10" xfId="0" quotePrefix="1" applyFont="1" applyBorder="1" applyAlignment="1" applyProtection="1">
      <alignment horizontal="left" vertical="center"/>
      <protection locked="0"/>
    </xf>
    <xf numFmtId="0" fontId="3" fillId="6" borderId="10" xfId="0" applyFont="1" applyFill="1" applyBorder="1" applyAlignment="1" applyProtection="1">
      <alignment horizontal="left" vertical="center"/>
      <protection locked="0"/>
    </xf>
    <xf numFmtId="0" fontId="0" fillId="0" borderId="0" xfId="0" applyAlignment="1">
      <alignment horizontal="left" vertical="center"/>
    </xf>
    <xf numFmtId="0" fontId="3" fillId="6" borderId="0" xfId="0" applyFont="1" applyFill="1" applyAlignment="1">
      <alignment horizontal="left" vertical="center"/>
    </xf>
    <xf numFmtId="49" fontId="18" fillId="0" borderId="75" xfId="0" applyNumberFormat="1" applyFont="1" applyBorder="1" applyAlignment="1" applyProtection="1">
      <alignment horizontal="center" vertical="center"/>
      <protection locked="0"/>
    </xf>
    <xf numFmtId="0" fontId="3" fillId="0" borderId="10" xfId="0" applyNumberFormat="1" applyFont="1" applyBorder="1" applyAlignment="1" applyProtection="1">
      <alignment horizontal="center" vertical="center"/>
      <protection locked="0"/>
    </xf>
    <xf numFmtId="0" fontId="1" fillId="0" borderId="1" xfId="0" applyFont="1" applyBorder="1"/>
    <xf numFmtId="49" fontId="1" fillId="0" borderId="2" xfId="0" applyNumberFormat="1" applyFont="1" applyBorder="1" applyAlignment="1" applyProtection="1">
      <alignment horizontal="center" vertical="center"/>
      <protection locked="0"/>
    </xf>
    <xf numFmtId="49" fontId="1" fillId="0" borderId="19" xfId="0" applyNumberFormat="1" applyFont="1" applyBorder="1" applyAlignment="1" applyProtection="1">
      <alignment horizontal="center" vertical="center"/>
      <protection locked="0"/>
    </xf>
    <xf numFmtId="0" fontId="1" fillId="0" borderId="96" xfId="0" applyFont="1" applyFill="1" applyBorder="1" applyAlignment="1" applyProtection="1">
      <alignment horizontal="center" vertical="center"/>
      <protection locked="0"/>
    </xf>
    <xf numFmtId="0" fontId="0" fillId="0" borderId="0" xfId="0" applyNumberFormat="1"/>
    <xf numFmtId="174" fontId="3" fillId="0" borderId="1" xfId="0" applyNumberFormat="1" applyFont="1" applyFill="1" applyBorder="1" applyAlignment="1" applyProtection="1">
      <alignment horizontal="center" vertical="center"/>
    </xf>
    <xf numFmtId="169" fontId="3" fillId="9" borderId="1" xfId="0" applyNumberFormat="1" applyFont="1" applyFill="1" applyBorder="1" applyAlignment="1" applyProtection="1">
      <alignment horizontal="center" vertical="center"/>
    </xf>
    <xf numFmtId="169" fontId="3" fillId="2" borderId="1" xfId="0" applyNumberFormat="1" applyFont="1" applyFill="1" applyBorder="1" applyAlignment="1" applyProtection="1">
      <alignment horizontal="center" vertical="center"/>
    </xf>
    <xf numFmtId="0" fontId="3" fillId="0" borderId="1" xfId="0" applyFont="1" applyBorder="1" applyAlignment="1">
      <alignment horizontal="center" vertical="center"/>
    </xf>
    <xf numFmtId="179" fontId="3" fillId="0" borderId="1" xfId="0" applyNumberFormat="1" applyFont="1" applyBorder="1" applyAlignment="1">
      <alignment horizontal="center" vertical="center" wrapText="1"/>
    </xf>
    <xf numFmtId="0" fontId="1" fillId="0" borderId="0" xfId="0" applyFont="1" applyAlignment="1">
      <alignment horizontal="center"/>
    </xf>
    <xf numFmtId="0" fontId="3" fillId="0" borderId="1" xfId="0" applyNumberFormat="1" applyFont="1" applyBorder="1" applyAlignment="1">
      <alignment horizontal="center" vertical="center" wrapText="1"/>
    </xf>
    <xf numFmtId="0" fontId="8" fillId="0" borderId="10" xfId="0" applyNumberFormat="1" applyFont="1" applyBorder="1" applyAlignment="1">
      <alignment horizontal="center" vertical="center"/>
    </xf>
    <xf numFmtId="0" fontId="3" fillId="0" borderId="10" xfId="0" applyNumberFormat="1" applyFont="1" applyBorder="1" applyAlignment="1">
      <alignment horizontal="center" vertical="center"/>
    </xf>
    <xf numFmtId="0" fontId="27" fillId="0" borderId="0" xfId="0" applyNumberFormat="1" applyFont="1" applyAlignment="1">
      <alignment horizontal="center"/>
    </xf>
    <xf numFmtId="2" fontId="0" fillId="0" borderId="0" xfId="0" applyNumberFormat="1"/>
    <xf numFmtId="1" fontId="0" fillId="0" borderId="0" xfId="0" applyNumberFormat="1"/>
    <xf numFmtId="1" fontId="0" fillId="0" borderId="0" xfId="0" applyNumberFormat="1" applyFont="1"/>
    <xf numFmtId="2" fontId="0" fillId="0" borderId="8" xfId="0" applyNumberFormat="1" applyBorder="1"/>
    <xf numFmtId="2" fontId="0" fillId="0" borderId="21" xfId="0" applyNumberFormat="1" applyBorder="1"/>
    <xf numFmtId="2" fontId="0" fillId="0" borderId="24" xfId="0" applyNumberFormat="1" applyBorder="1"/>
    <xf numFmtId="2" fontId="1" fillId="0" borderId="0" xfId="0" applyNumberFormat="1" applyFont="1"/>
    <xf numFmtId="0" fontId="1" fillId="0" borderId="0" xfId="0" applyFont="1" applyAlignment="1">
      <alignment horizontal="right"/>
    </xf>
    <xf numFmtId="0" fontId="47" fillId="0" borderId="24" xfId="0" applyFont="1" applyBorder="1"/>
    <xf numFmtId="0" fontId="1" fillId="0" borderId="44" xfId="0" applyFont="1" applyBorder="1" applyAlignment="1">
      <alignment horizontal="center" vertical="center"/>
    </xf>
    <xf numFmtId="0" fontId="1" fillId="0" borderId="72" xfId="0" applyFont="1" applyBorder="1" applyAlignment="1">
      <alignment horizontal="center" vertical="center"/>
    </xf>
    <xf numFmtId="0" fontId="1" fillId="0" borderId="59" xfId="0" applyFont="1" applyBorder="1" applyAlignment="1">
      <alignment horizontal="center" vertical="center"/>
    </xf>
    <xf numFmtId="0" fontId="1" fillId="0" borderId="51" xfId="0" applyFont="1" applyBorder="1" applyAlignment="1">
      <alignment horizontal="center" vertical="center"/>
    </xf>
    <xf numFmtId="0" fontId="1" fillId="0" borderId="52" xfId="0" applyFont="1" applyBorder="1" applyAlignment="1">
      <alignment horizontal="center" vertical="center"/>
    </xf>
    <xf numFmtId="0" fontId="1" fillId="0" borderId="99" xfId="0" applyFont="1" applyBorder="1" applyAlignment="1">
      <alignment horizontal="center" vertical="center"/>
    </xf>
    <xf numFmtId="0" fontId="48" fillId="0" borderId="21" xfId="0" applyFont="1" applyBorder="1"/>
    <xf numFmtId="2" fontId="48" fillId="0" borderId="0" xfId="0" applyNumberFormat="1" applyFont="1"/>
    <xf numFmtId="2" fontId="0" fillId="0" borderId="2" xfId="0" applyNumberFormat="1" applyBorder="1"/>
    <xf numFmtId="2" fontId="0" fillId="0" borderId="16" xfId="0" applyNumberFormat="1" applyBorder="1"/>
    <xf numFmtId="0" fontId="5" fillId="0" borderId="21" xfId="0" applyFont="1" applyBorder="1"/>
    <xf numFmtId="0" fontId="1" fillId="0" borderId="21" xfId="0" applyFont="1" applyBorder="1"/>
    <xf numFmtId="0" fontId="5" fillId="0" borderId="0" xfId="0" applyFont="1"/>
    <xf numFmtId="2" fontId="5" fillId="0" borderId="23" xfId="0" applyNumberFormat="1" applyFont="1" applyBorder="1"/>
    <xf numFmtId="2" fontId="5" fillId="0" borderId="8" xfId="0" applyNumberFormat="1" applyFont="1" applyBorder="1"/>
    <xf numFmtId="2" fontId="48" fillId="0" borderId="21" xfId="0" applyNumberFormat="1" applyFont="1" applyBorder="1"/>
    <xf numFmtId="181" fontId="5" fillId="0" borderId="21" xfId="0" applyNumberFormat="1" applyFont="1" applyBorder="1"/>
    <xf numFmtId="2" fontId="5" fillId="0" borderId="24" xfId="0" applyNumberFormat="1" applyFont="1" applyBorder="1"/>
    <xf numFmtId="2" fontId="5" fillId="0" borderId="21" xfId="0" applyNumberFormat="1" applyFont="1" applyBorder="1"/>
    <xf numFmtId="2" fontId="5" fillId="0" borderId="0" xfId="0" applyNumberFormat="1" applyFont="1"/>
    <xf numFmtId="180" fontId="48" fillId="0" borderId="21" xfId="0" applyNumberFormat="1" applyFont="1" applyBorder="1"/>
    <xf numFmtId="0" fontId="5" fillId="0" borderId="24" xfId="0" applyFont="1" applyBorder="1"/>
    <xf numFmtId="0" fontId="48" fillId="0" borderId="24" xfId="0" applyFont="1" applyBorder="1"/>
    <xf numFmtId="2" fontId="5" fillId="0" borderId="6" xfId="0" applyNumberFormat="1" applyFont="1" applyBorder="1"/>
    <xf numFmtId="0" fontId="0" fillId="0" borderId="0" xfId="0" applyAlignment="1">
      <alignment horizontal="right"/>
    </xf>
    <xf numFmtId="1" fontId="1" fillId="0" borderId="0" xfId="0" applyNumberFormat="1" applyFont="1" applyAlignment="1">
      <alignment horizontal="right"/>
    </xf>
    <xf numFmtId="0" fontId="0" fillId="0" borderId="16" xfId="0" applyBorder="1"/>
    <xf numFmtId="182" fontId="1" fillId="0" borderId="17" xfId="0" applyNumberFormat="1" applyFont="1" applyBorder="1"/>
    <xf numFmtId="182" fontId="5" fillId="0" borderId="20" xfId="0" applyNumberFormat="1" applyFont="1" applyBorder="1"/>
    <xf numFmtId="2" fontId="0" fillId="0" borderId="17" xfId="0" applyNumberFormat="1" applyFont="1" applyBorder="1"/>
    <xf numFmtId="2" fontId="5" fillId="0" borderId="20" xfId="0" applyNumberFormat="1" applyFont="1" applyBorder="1"/>
    <xf numFmtId="2" fontId="1" fillId="0" borderId="17" xfId="0" applyNumberFormat="1" applyFont="1" applyBorder="1"/>
    <xf numFmtId="0" fontId="1" fillId="0" borderId="17" xfId="0" applyFont="1" applyBorder="1"/>
    <xf numFmtId="181" fontId="5" fillId="0" borderId="20" xfId="0" applyNumberFormat="1" applyFont="1" applyBorder="1"/>
    <xf numFmtId="2" fontId="0" fillId="0" borderId="1" xfId="0" applyNumberFormat="1" applyBorder="1"/>
    <xf numFmtId="49" fontId="18" fillId="0" borderId="98" xfId="0" applyNumberFormat="1" applyFont="1" applyBorder="1" applyAlignment="1" applyProtection="1">
      <alignment horizontal="center" vertical="center"/>
      <protection locked="0"/>
    </xf>
    <xf numFmtId="49" fontId="1" fillId="0" borderId="42" xfId="0" applyNumberFormat="1" applyFont="1" applyBorder="1" applyAlignment="1" applyProtection="1">
      <alignment horizontal="center" vertical="center"/>
      <protection locked="0"/>
    </xf>
    <xf numFmtId="0" fontId="1" fillId="0" borderId="100" xfId="0" applyFont="1" applyBorder="1" applyAlignment="1">
      <alignment horizontal="center" vertical="center"/>
    </xf>
    <xf numFmtId="49" fontId="1" fillId="0" borderId="101" xfId="0" applyNumberFormat="1" applyFont="1" applyBorder="1" applyAlignment="1" applyProtection="1">
      <alignment horizontal="center" vertical="center"/>
      <protection locked="0"/>
    </xf>
    <xf numFmtId="49" fontId="1" fillId="0" borderId="102" xfId="0" applyNumberFormat="1" applyFont="1" applyBorder="1" applyAlignment="1" applyProtection="1">
      <alignment horizontal="center" vertical="center"/>
      <protection locked="0"/>
    </xf>
    <xf numFmtId="49" fontId="1" fillId="0" borderId="103" xfId="0" applyNumberFormat="1" applyFont="1" applyBorder="1" applyAlignment="1" applyProtection="1">
      <alignment horizontal="center" vertical="center"/>
      <protection locked="0"/>
    </xf>
    <xf numFmtId="0" fontId="1" fillId="0" borderId="105" xfId="0" applyFont="1" applyBorder="1" applyAlignment="1">
      <alignment horizontal="center" vertical="center"/>
    </xf>
    <xf numFmtId="0" fontId="47" fillId="0" borderId="0" xfId="0" applyFont="1" applyFill="1" applyBorder="1" applyAlignment="1" applyProtection="1">
      <alignment horizontal="center" vertical="center"/>
      <protection locked="0"/>
    </xf>
    <xf numFmtId="0" fontId="1" fillId="0" borderId="41" xfId="0" applyFont="1" applyFill="1" applyBorder="1" applyAlignment="1" applyProtection="1">
      <alignment horizontal="center" vertical="center"/>
      <protection locked="0"/>
    </xf>
    <xf numFmtId="49" fontId="1" fillId="0" borderId="106" xfId="0" applyNumberFormat="1" applyFont="1" applyBorder="1" applyAlignment="1" applyProtection="1">
      <alignment horizontal="center" vertical="center"/>
      <protection locked="0"/>
    </xf>
    <xf numFmtId="0" fontId="1" fillId="0" borderId="108" xfId="0" applyFont="1" applyBorder="1" applyAlignment="1">
      <alignment horizontal="center" vertical="center"/>
    </xf>
    <xf numFmtId="49" fontId="1" fillId="0" borderId="109" xfId="0" applyNumberFormat="1" applyFont="1" applyBorder="1" applyAlignment="1" applyProtection="1">
      <alignment horizontal="center" vertical="center"/>
      <protection locked="0"/>
    </xf>
    <xf numFmtId="49" fontId="1" fillId="0" borderId="110" xfId="0" applyNumberFormat="1" applyFont="1" applyBorder="1" applyAlignment="1" applyProtection="1">
      <alignment horizontal="center" vertical="center"/>
      <protection locked="0"/>
    </xf>
    <xf numFmtId="0" fontId="1" fillId="0" borderId="102" xfId="0" applyFont="1" applyFill="1" applyBorder="1" applyAlignment="1" applyProtection="1">
      <alignment horizontal="center" vertical="center"/>
      <protection locked="0"/>
    </xf>
    <xf numFmtId="0" fontId="1" fillId="0" borderId="103" xfId="0" applyFont="1" applyFill="1" applyBorder="1" applyAlignment="1" applyProtection="1">
      <alignment horizontal="center" vertical="center"/>
      <protection locked="0"/>
    </xf>
    <xf numFmtId="1" fontId="0" fillId="0" borderId="0" xfId="0" applyNumberFormat="1" applyBorder="1"/>
    <xf numFmtId="49" fontId="1" fillId="13" borderId="28" xfId="0" applyNumberFormat="1" applyFont="1" applyFill="1" applyBorder="1" applyAlignment="1" applyProtection="1">
      <alignment horizontal="center" vertical="center"/>
      <protection locked="0"/>
    </xf>
    <xf numFmtId="49" fontId="1" fillId="13" borderId="86" xfId="0" applyNumberFormat="1" applyFont="1" applyFill="1" applyBorder="1" applyAlignment="1" applyProtection="1">
      <alignment horizontal="center" vertical="center"/>
      <protection locked="0"/>
    </xf>
    <xf numFmtId="49" fontId="1" fillId="13" borderId="75" xfId="0" applyNumberFormat="1" applyFont="1" applyFill="1" applyBorder="1" applyAlignment="1" applyProtection="1">
      <alignment horizontal="center" vertical="center"/>
      <protection locked="0"/>
    </xf>
    <xf numFmtId="49" fontId="1" fillId="13" borderId="104" xfId="0" applyNumberFormat="1" applyFont="1" applyFill="1" applyBorder="1" applyAlignment="1" applyProtection="1">
      <alignment horizontal="center" vertical="center"/>
      <protection locked="0"/>
    </xf>
    <xf numFmtId="49" fontId="1" fillId="14" borderId="107" xfId="0" applyNumberFormat="1" applyFont="1" applyFill="1" applyBorder="1" applyAlignment="1" applyProtection="1">
      <alignment horizontal="center" vertical="center"/>
      <protection locked="0"/>
    </xf>
    <xf numFmtId="49" fontId="1" fillId="14" borderId="87" xfId="0" applyNumberFormat="1" applyFont="1" applyFill="1" applyBorder="1" applyAlignment="1" applyProtection="1">
      <alignment horizontal="center" vertical="center"/>
      <protection locked="0"/>
    </xf>
    <xf numFmtId="49" fontId="1" fillId="14" borderId="91" xfId="0" applyNumberFormat="1" applyFont="1" applyFill="1" applyBorder="1" applyAlignment="1" applyProtection="1">
      <alignment horizontal="center" vertical="center"/>
      <protection locked="0"/>
    </xf>
    <xf numFmtId="0" fontId="1" fillId="14" borderId="75" xfId="0" applyFont="1" applyFill="1" applyBorder="1" applyAlignment="1" applyProtection="1">
      <alignment horizontal="center" vertical="center"/>
      <protection locked="0"/>
    </xf>
    <xf numFmtId="0" fontId="1" fillId="14" borderId="104" xfId="0" applyFont="1" applyFill="1" applyBorder="1" applyAlignment="1" applyProtection="1">
      <alignment horizontal="center" vertical="center"/>
      <protection locked="0"/>
    </xf>
    <xf numFmtId="0" fontId="1" fillId="0" borderId="0" xfId="0" applyFont="1" applyAlignment="1">
      <alignment vertical="center"/>
    </xf>
    <xf numFmtId="0" fontId="3" fillId="0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NumberFormat="1" applyFill="1"/>
    <xf numFmtId="0" fontId="27" fillId="0" borderId="0" xfId="0" applyNumberFormat="1" applyFont="1" applyFill="1"/>
    <xf numFmtId="0" fontId="3" fillId="0" borderId="0" xfId="0" applyNumberFormat="1" applyFont="1" applyFill="1"/>
    <xf numFmtId="0" fontId="46" fillId="0" borderId="10" xfId="0" applyNumberFormat="1" applyFont="1" applyFill="1" applyBorder="1" applyAlignment="1" applyProtection="1">
      <alignment horizontal="center" vertical="center"/>
      <protection locked="0"/>
    </xf>
    <xf numFmtId="0" fontId="45" fillId="0" borderId="10" xfId="0" applyNumberFormat="1" applyFont="1" applyFill="1" applyBorder="1" applyAlignment="1" applyProtection="1">
      <alignment horizontal="center" vertical="center"/>
      <protection locked="0"/>
    </xf>
    <xf numFmtId="1" fontId="1" fillId="0" borderId="0" xfId="0" applyNumberFormat="1" applyFont="1" applyBorder="1"/>
    <xf numFmtId="2" fontId="5" fillId="0" borderId="36" xfId="0" applyNumberFormat="1" applyFont="1" applyBorder="1"/>
    <xf numFmtId="0" fontId="49" fillId="0" borderId="10" xfId="0" applyFont="1" applyFill="1" applyBorder="1" applyAlignment="1">
      <alignment horizontal="center" vertical="center"/>
    </xf>
    <xf numFmtId="0" fontId="7" fillId="0" borderId="43" xfId="0" applyFont="1" applyBorder="1" applyAlignment="1">
      <alignment horizontal="center" vertical="center"/>
    </xf>
    <xf numFmtId="0" fontId="1" fillId="0" borderId="0" xfId="0" applyFont="1" applyAlignment="1">
      <alignment horizontal="center" wrapText="1"/>
    </xf>
    <xf numFmtId="0" fontId="1" fillId="0" borderId="0" xfId="0" quotePrefix="1" applyFont="1"/>
    <xf numFmtId="0" fontId="1" fillId="0" borderId="43" xfId="0" quotePrefix="1" applyFont="1" applyFill="1" applyBorder="1" applyAlignment="1" applyProtection="1">
      <alignment horizontal="center" vertical="center"/>
      <protection locked="0"/>
    </xf>
    <xf numFmtId="0" fontId="1" fillId="0" borderId="0" xfId="0" applyFont="1" applyFill="1" applyBorder="1" applyAlignment="1">
      <alignment horizontal="center" wrapText="1"/>
    </xf>
    <xf numFmtId="0" fontId="5" fillId="0" borderId="0" xfId="0" applyFont="1" applyAlignment="1">
      <alignment horizontal="center"/>
    </xf>
    <xf numFmtId="0" fontId="1" fillId="0" borderId="0" xfId="0" applyFont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14" fontId="1" fillId="0" borderId="0" xfId="0" applyNumberFormat="1" applyFont="1" applyAlignment="1">
      <alignment vertical="center"/>
    </xf>
    <xf numFmtId="175" fontId="0" fillId="0" borderId="1" xfId="0" applyNumberFormat="1" applyBorder="1"/>
    <xf numFmtId="175" fontId="1" fillId="0" borderId="1" xfId="0" applyNumberFormat="1" applyFont="1" applyBorder="1"/>
    <xf numFmtId="0" fontId="3" fillId="0" borderId="0" xfId="0" quotePrefix="1" applyFont="1"/>
    <xf numFmtId="0" fontId="1" fillId="0" borderId="0" xfId="0" applyFont="1" applyFill="1" applyBorder="1" applyAlignment="1">
      <alignment horizontal="center"/>
    </xf>
    <xf numFmtId="0" fontId="0" fillId="0" borderId="20" xfId="0" applyBorder="1"/>
    <xf numFmtId="2" fontId="3" fillId="0" borderId="1" xfId="0" applyNumberFormat="1" applyFont="1" applyFill="1" applyBorder="1" applyAlignment="1" applyProtection="1">
      <alignment horizontal="left" vertical="center"/>
      <protection locked="0"/>
    </xf>
    <xf numFmtId="2" fontId="8" fillId="0" borderId="10" xfId="0" applyNumberFormat="1" applyFont="1" applyBorder="1" applyAlignment="1">
      <alignment horizontal="left" vertical="center"/>
    </xf>
    <xf numFmtId="2" fontId="3" fillId="0" borderId="0" xfId="0" applyNumberFormat="1" applyFont="1" applyFill="1" applyAlignment="1">
      <alignment horizontal="left" vertical="center"/>
    </xf>
    <xf numFmtId="175" fontId="8" fillId="0" borderId="10" xfId="0" quotePrefix="1" applyNumberFormat="1" applyFont="1" applyFill="1" applyBorder="1" applyAlignment="1">
      <alignment horizontal="center" vertical="center"/>
    </xf>
    <xf numFmtId="175" fontId="8" fillId="0" borderId="82" xfId="0" applyNumberFormat="1" applyFont="1" applyFill="1" applyBorder="1"/>
    <xf numFmtId="0" fontId="1" fillId="0" borderId="18" xfId="0" applyFont="1" applyBorder="1"/>
    <xf numFmtId="0" fontId="1" fillId="0" borderId="17" xfId="0" applyFont="1" applyFill="1" applyBorder="1"/>
    <xf numFmtId="0" fontId="1" fillId="0" borderId="1" xfId="0" applyFont="1" applyFill="1" applyBorder="1"/>
    <xf numFmtId="0" fontId="3" fillId="0" borderId="0" xfId="0" applyFont="1" applyAlignment="1">
      <alignment horizontal="center" vertical="center"/>
    </xf>
    <xf numFmtId="0" fontId="3" fillId="6" borderId="1" xfId="0" quotePrefix="1" applyFont="1" applyFill="1" applyBorder="1" applyAlignment="1" applyProtection="1">
      <alignment horizontal="left" vertical="center"/>
      <protection locked="0"/>
    </xf>
    <xf numFmtId="0" fontId="3" fillId="0" borderId="1" xfId="0" applyFont="1" applyBorder="1" applyAlignment="1" applyProtection="1">
      <alignment horizontal="left" vertical="center"/>
      <protection locked="0"/>
    </xf>
    <xf numFmtId="0" fontId="50" fillId="0" borderId="1" xfId="0" applyFont="1" applyBorder="1" applyAlignment="1" applyProtection="1">
      <alignment horizontal="center" vertical="center"/>
      <protection locked="0"/>
    </xf>
    <xf numFmtId="164" fontId="3" fillId="0" borderId="1" xfId="0" applyNumberFormat="1" applyFont="1" applyBorder="1" applyAlignment="1" applyProtection="1">
      <alignment vertical="center"/>
      <protection locked="0"/>
    </xf>
    <xf numFmtId="49" fontId="3" fillId="0" borderId="1" xfId="0" applyNumberFormat="1" applyFont="1" applyBorder="1" applyAlignment="1" applyProtection="1">
      <alignment vertical="center"/>
      <protection locked="0"/>
    </xf>
    <xf numFmtId="174" fontId="3" fillId="0" borderId="1" xfId="0" applyNumberFormat="1" applyFont="1" applyBorder="1" applyAlignment="1" applyProtection="1">
      <alignment horizontal="center" vertical="center"/>
      <protection locked="0"/>
    </xf>
    <xf numFmtId="164" fontId="3" fillId="0" borderId="6" xfId="0" applyNumberFormat="1" applyFont="1" applyBorder="1" applyAlignment="1" applyProtection="1">
      <alignment horizontal="left" vertical="center"/>
      <protection locked="0"/>
    </xf>
    <xf numFmtId="0" fontId="3" fillId="0" borderId="0" xfId="0" applyFont="1" applyAlignment="1">
      <alignment vertical="center"/>
    </xf>
    <xf numFmtId="0" fontId="3" fillId="0" borderId="41" xfId="0" applyFont="1" applyFill="1" applyBorder="1" applyAlignment="1" applyProtection="1">
      <alignment horizontal="center" vertical="center"/>
      <protection locked="0"/>
    </xf>
    <xf numFmtId="0" fontId="3" fillId="0" borderId="111" xfId="0" applyFont="1" applyBorder="1" applyAlignment="1" applyProtection="1">
      <alignment horizontal="left" vertical="center"/>
      <protection locked="0"/>
    </xf>
    <xf numFmtId="0" fontId="3" fillId="0" borderId="111" xfId="0" applyFont="1" applyFill="1" applyBorder="1" applyAlignment="1" applyProtection="1">
      <alignment horizontal="left" vertical="center"/>
      <protection locked="0"/>
    </xf>
    <xf numFmtId="0" fontId="3" fillId="0" borderId="43" xfId="0" applyFont="1" applyBorder="1" applyAlignment="1" applyProtection="1">
      <alignment horizontal="left" vertical="center"/>
      <protection locked="0"/>
    </xf>
    <xf numFmtId="164" fontId="3" fillId="0" borderId="43" xfId="0" applyNumberFormat="1" applyFont="1" applyBorder="1" applyAlignment="1" applyProtection="1">
      <alignment vertical="center"/>
      <protection locked="0"/>
    </xf>
    <xf numFmtId="0" fontId="3" fillId="0" borderId="43" xfId="0" applyFont="1" applyBorder="1" applyAlignment="1" applyProtection="1">
      <alignment vertical="center"/>
      <protection locked="0"/>
    </xf>
    <xf numFmtId="49" fontId="3" fillId="0" borderId="43" xfId="0" applyNumberFormat="1" applyFont="1" applyBorder="1" applyAlignment="1" applyProtection="1">
      <alignment vertical="center"/>
      <protection locked="0"/>
    </xf>
    <xf numFmtId="0" fontId="3" fillId="0" borderId="49" xfId="0" applyFont="1" applyBorder="1" applyAlignment="1">
      <alignment horizontal="center" vertical="center"/>
    </xf>
    <xf numFmtId="164" fontId="3" fillId="0" borderId="0" xfId="1" applyNumberFormat="1" applyFont="1" applyBorder="1" applyAlignment="1" applyProtection="1">
      <alignment horizontal="left" vertical="center"/>
      <protection locked="0"/>
    </xf>
    <xf numFmtId="164" fontId="3" fillId="0" borderId="10" xfId="0" applyNumberFormat="1" applyFont="1" applyBorder="1" applyAlignment="1" applyProtection="1">
      <alignment vertical="center"/>
      <protection locked="0"/>
    </xf>
    <xf numFmtId="0" fontId="8" fillId="0" borderId="10" xfId="0" applyFont="1" applyBorder="1" applyAlignment="1">
      <alignment horizontal="left" vertical="center" wrapText="1"/>
    </xf>
    <xf numFmtId="17" fontId="3" fillId="0" borderId="10" xfId="0" applyNumberFormat="1" applyFont="1" applyBorder="1" applyAlignment="1">
      <alignment horizontal="center" vertical="center" wrapText="1"/>
    </xf>
    <xf numFmtId="0" fontId="3" fillId="0" borderId="10" xfId="0" applyFont="1" applyBorder="1" applyAlignment="1" applyProtection="1">
      <alignment horizontal="left" vertical="center" wrapText="1"/>
      <protection locked="0"/>
    </xf>
    <xf numFmtId="0" fontId="2" fillId="0" borderId="10" xfId="1" applyBorder="1" applyAlignment="1" applyProtection="1">
      <alignment horizontal="left" vertical="center"/>
      <protection locked="0"/>
    </xf>
    <xf numFmtId="49" fontId="3" fillId="0" borderId="10" xfId="0" applyNumberFormat="1" applyFont="1" applyBorder="1" applyAlignment="1" applyProtection="1">
      <alignment horizontal="center" vertical="center"/>
      <protection locked="0"/>
    </xf>
    <xf numFmtId="0" fontId="16" fillId="0" borderId="10" xfId="1" applyFont="1" applyBorder="1" applyAlignment="1" applyProtection="1">
      <alignment vertical="center" wrapText="1"/>
      <protection locked="0"/>
    </xf>
    <xf numFmtId="17" fontId="3" fillId="0" borderId="75" xfId="0" applyNumberFormat="1" applyFont="1" applyBorder="1" applyAlignment="1">
      <alignment horizontal="left" vertical="center"/>
    </xf>
    <xf numFmtId="14" fontId="3" fillId="0" borderId="10" xfId="0" applyNumberFormat="1" applyFont="1" applyBorder="1" applyAlignment="1">
      <alignment vertical="center"/>
    </xf>
    <xf numFmtId="0" fontId="3" fillId="0" borderId="10" xfId="0" applyFont="1" applyFill="1" applyBorder="1" applyAlignment="1" applyProtection="1">
      <alignment horizontal="left" vertical="center" wrapText="1"/>
      <protection locked="0"/>
    </xf>
    <xf numFmtId="164" fontId="3" fillId="0" borderId="10" xfId="1" applyNumberFormat="1" applyFont="1" applyBorder="1" applyAlignment="1" applyProtection="1">
      <alignment horizontal="left" vertical="center"/>
      <protection locked="0"/>
    </xf>
    <xf numFmtId="0" fontId="3" fillId="0" borderId="44" xfId="0" quotePrefix="1" applyFont="1" applyBorder="1" applyAlignment="1" applyProtection="1">
      <alignment horizontal="left" vertical="center"/>
      <protection locked="0"/>
    </xf>
    <xf numFmtId="0" fontId="51" fillId="0" borderId="10" xfId="0" applyFont="1" applyBorder="1" applyAlignment="1" applyProtection="1">
      <alignment vertical="center" wrapText="1"/>
      <protection locked="0"/>
    </xf>
    <xf numFmtId="0" fontId="3" fillId="0" borderId="44" xfId="0" applyFont="1" applyBorder="1" applyAlignment="1" applyProtection="1">
      <alignment horizontal="left" vertical="center"/>
      <protection locked="0"/>
    </xf>
    <xf numFmtId="0" fontId="31" fillId="0" borderId="10" xfId="1" applyFont="1" applyFill="1" applyBorder="1" applyAlignment="1" applyProtection="1">
      <alignment horizontal="left" vertical="center"/>
    </xf>
    <xf numFmtId="14" fontId="3" fillId="0" borderId="10" xfId="0" applyNumberFormat="1" applyFont="1" applyBorder="1" applyAlignment="1">
      <alignment horizontal="center" vertical="center"/>
    </xf>
    <xf numFmtId="0" fontId="3" fillId="0" borderId="44" xfId="0" applyFont="1" applyBorder="1" applyAlignment="1">
      <alignment horizontal="left" vertical="center"/>
    </xf>
    <xf numFmtId="0" fontId="2" fillId="0" borderId="10" xfId="1" applyBorder="1" applyAlignment="1" applyProtection="1">
      <alignment horizontal="center" vertical="center"/>
    </xf>
    <xf numFmtId="0" fontId="3" fillId="0" borderId="44" xfId="0" applyFont="1" applyBorder="1" applyAlignment="1" applyProtection="1">
      <alignment horizontal="left" vertical="center" wrapText="1"/>
      <protection locked="0"/>
    </xf>
    <xf numFmtId="0" fontId="3" fillId="6" borderId="44" xfId="0" applyFont="1" applyFill="1" applyBorder="1" applyAlignment="1" applyProtection="1">
      <alignment horizontal="left" vertical="center"/>
      <protection locked="0"/>
    </xf>
    <xf numFmtId="0" fontId="16" fillId="0" borderId="10" xfId="1" applyFont="1" applyFill="1" applyBorder="1" applyAlignment="1" applyProtection="1">
      <alignment horizontal="left" vertical="center"/>
      <protection locked="0"/>
    </xf>
    <xf numFmtId="0" fontId="3" fillId="0" borderId="48" xfId="0" applyNumberFormat="1" applyFont="1" applyBorder="1" applyAlignment="1" applyProtection="1">
      <alignment horizontal="center" vertical="center"/>
      <protection locked="0"/>
    </xf>
    <xf numFmtId="0" fontId="30" fillId="0" borderId="10" xfId="0" applyFont="1" applyBorder="1" applyAlignment="1">
      <alignment horizontal="center" vertical="center"/>
    </xf>
    <xf numFmtId="0" fontId="8" fillId="0" borderId="10" xfId="0" applyFont="1" applyBorder="1" applyAlignment="1" applyProtection="1">
      <alignment horizontal="left" vertical="center" wrapText="1"/>
      <protection locked="0"/>
    </xf>
    <xf numFmtId="0" fontId="52" fillId="0" borderId="10" xfId="1" applyFont="1" applyBorder="1" applyAlignment="1" applyProtection="1">
      <alignment vertical="center"/>
    </xf>
    <xf numFmtId="0" fontId="2" fillId="0" borderId="10" xfId="1" applyFill="1" applyBorder="1" applyAlignment="1" applyProtection="1">
      <alignment horizontal="left" vertical="center"/>
      <protection locked="0"/>
    </xf>
    <xf numFmtId="164" fontId="3" fillId="0" borderId="10" xfId="0" applyNumberFormat="1" applyFont="1" applyBorder="1" applyAlignment="1">
      <alignment horizontal="center" vertical="center"/>
    </xf>
    <xf numFmtId="0" fontId="2" fillId="0" borderId="10" xfId="1" applyFill="1" applyBorder="1" applyAlignment="1" applyProtection="1">
      <alignment horizontal="left" vertical="center"/>
    </xf>
    <xf numFmtId="0" fontId="3" fillId="0" borderId="48" xfId="0" applyNumberFormat="1" applyFont="1" applyBorder="1" applyAlignment="1">
      <alignment horizontal="center" vertical="center"/>
    </xf>
    <xf numFmtId="0" fontId="3" fillId="0" borderId="75" xfId="0" applyFont="1" applyBorder="1" applyAlignment="1" applyProtection="1">
      <alignment horizontal="left" vertical="center"/>
      <protection locked="0"/>
    </xf>
    <xf numFmtId="164" fontId="3" fillId="0" borderId="44" xfId="1" applyNumberFormat="1" applyFont="1" applyBorder="1" applyAlignment="1" applyProtection="1">
      <alignment horizontal="left" vertical="center"/>
      <protection locked="0"/>
    </xf>
    <xf numFmtId="0" fontId="3" fillId="0" borderId="48" xfId="0" applyFont="1" applyBorder="1" applyAlignment="1" applyProtection="1">
      <alignment horizontal="left" vertical="center"/>
      <protection locked="0"/>
    </xf>
    <xf numFmtId="49" fontId="3" fillId="0" borderId="44" xfId="0" applyNumberFormat="1" applyFont="1" applyBorder="1" applyAlignment="1" applyProtection="1">
      <alignment horizontal="left" vertical="center"/>
      <protection locked="0"/>
    </xf>
    <xf numFmtId="0" fontId="16" fillId="0" borderId="48" xfId="1" applyFont="1" applyBorder="1" applyAlignment="1" applyProtection="1">
      <alignment horizontal="left" vertical="center"/>
      <protection locked="0"/>
    </xf>
    <xf numFmtId="0" fontId="23" fillId="0" borderId="10" xfId="0" applyFont="1" applyBorder="1" applyAlignment="1">
      <alignment horizontal="center" vertical="center"/>
    </xf>
    <xf numFmtId="0" fontId="3" fillId="0" borderId="44" xfId="0" applyFont="1" applyBorder="1" applyAlignment="1" applyProtection="1">
      <alignment horizontal="center" vertical="center"/>
      <protection locked="0"/>
    </xf>
    <xf numFmtId="0" fontId="2" fillId="0" borderId="48" xfId="1" applyBorder="1" applyAlignment="1" applyProtection="1">
      <alignment horizontal="left" vertical="center"/>
      <protection locked="0"/>
    </xf>
    <xf numFmtId="175" fontId="30" fillId="0" borderId="44" xfId="0" applyNumberFormat="1" applyFont="1" applyBorder="1" applyAlignment="1">
      <alignment horizontal="left" vertical="center"/>
    </xf>
    <xf numFmtId="175" fontId="30" fillId="0" borderId="48" xfId="0" applyNumberFormat="1" applyFont="1" applyBorder="1" applyAlignment="1">
      <alignment horizontal="center" vertical="center"/>
    </xf>
    <xf numFmtId="0" fontId="30" fillId="0" borderId="10" xfId="0" applyFont="1" applyBorder="1" applyAlignment="1">
      <alignment horizontal="left" vertical="center" wrapText="1"/>
    </xf>
    <xf numFmtId="0" fontId="52" fillId="0" borderId="48" xfId="1" applyFont="1" applyBorder="1" applyAlignment="1" applyProtection="1">
      <alignment vertical="center"/>
    </xf>
    <xf numFmtId="164" fontId="3" fillId="0" borderId="10" xfId="0" applyNumberFormat="1" applyFont="1" applyBorder="1" applyAlignment="1" applyProtection="1">
      <alignment horizontal="left" vertical="center"/>
      <protection locked="0"/>
    </xf>
    <xf numFmtId="0" fontId="30" fillId="0" borderId="10" xfId="0" applyFont="1" applyBorder="1" applyAlignment="1">
      <alignment horizontal="left" vertical="center"/>
    </xf>
    <xf numFmtId="175" fontId="30" fillId="0" borderId="10" xfId="0" applyNumberFormat="1" applyFont="1" applyBorder="1" applyAlignment="1">
      <alignment horizontal="center" vertical="center"/>
    </xf>
    <xf numFmtId="0" fontId="30" fillId="0" borderId="44" xfId="0" applyFont="1" applyBorder="1" applyAlignment="1">
      <alignment horizontal="left" vertical="center"/>
    </xf>
    <xf numFmtId="0" fontId="30" fillId="0" borderId="48" xfId="0" applyFont="1" applyBorder="1" applyAlignment="1">
      <alignment horizontal="center" vertical="center"/>
    </xf>
    <xf numFmtId="0" fontId="8" fillId="0" borderId="0" xfId="0" applyFont="1" applyBorder="1" applyAlignment="1">
      <alignment horizontal="left" vertical="center"/>
    </xf>
    <xf numFmtId="164" fontId="8" fillId="6" borderId="10" xfId="0" applyNumberFormat="1" applyFont="1" applyFill="1" applyBorder="1" applyAlignment="1">
      <alignment horizontal="left" vertical="center"/>
    </xf>
    <xf numFmtId="0" fontId="3" fillId="0" borderId="48" xfId="0" applyFont="1" applyBorder="1" applyAlignment="1">
      <alignment horizontal="left" vertical="center"/>
    </xf>
    <xf numFmtId="0" fontId="3" fillId="0" borderId="44" xfId="0" applyFont="1" applyBorder="1" applyAlignment="1">
      <alignment horizontal="center" vertical="center"/>
    </xf>
    <xf numFmtId="0" fontId="3" fillId="0" borderId="75" xfId="0" applyFont="1" applyBorder="1" applyAlignment="1">
      <alignment horizontal="center" vertical="center"/>
    </xf>
    <xf numFmtId="0" fontId="3" fillId="0" borderId="10" xfId="0" applyFont="1" applyBorder="1" applyAlignment="1">
      <alignment horizontal="left"/>
    </xf>
    <xf numFmtId="0" fontId="28" fillId="0" borderId="16" xfId="0" applyFont="1" applyBorder="1" applyAlignment="1">
      <alignment horizontal="center"/>
    </xf>
    <xf numFmtId="0" fontId="28" fillId="0" borderId="40" xfId="0" applyFont="1" applyBorder="1" applyAlignment="1">
      <alignment horizontal="center"/>
    </xf>
    <xf numFmtId="0" fontId="28" fillId="0" borderId="23" xfId="0" applyFont="1" applyBorder="1" applyAlignment="1">
      <alignment horizontal="center"/>
    </xf>
    <xf numFmtId="176" fontId="8" fillId="0" borderId="18" xfId="0" applyNumberFormat="1" applyFont="1" applyBorder="1" applyAlignment="1">
      <alignment horizontal="center"/>
    </xf>
    <xf numFmtId="176" fontId="9" fillId="0" borderId="36" xfId="0" applyNumberFormat="1" applyFont="1" applyBorder="1" applyAlignment="1">
      <alignment horizontal="center"/>
    </xf>
    <xf numFmtId="176" fontId="8" fillId="0" borderId="2" xfId="0" applyNumberFormat="1" applyFont="1" applyBorder="1" applyAlignment="1">
      <alignment horizontal="center"/>
    </xf>
    <xf numFmtId="176" fontId="9" fillId="0" borderId="6" xfId="0" applyNumberFormat="1" applyFont="1" applyBorder="1" applyAlignment="1">
      <alignment horizontal="center"/>
    </xf>
    <xf numFmtId="0" fontId="9" fillId="0" borderId="27" xfId="0" applyFont="1" applyBorder="1" applyAlignment="1">
      <alignment horizontal="center"/>
    </xf>
    <xf numFmtId="0" fontId="9" fillId="0" borderId="47" xfId="0" applyFont="1" applyBorder="1" applyAlignment="1">
      <alignment horizontal="center"/>
    </xf>
    <xf numFmtId="0" fontId="0" fillId="0" borderId="2" xfId="0" applyFill="1" applyBorder="1" applyAlignment="1">
      <alignment horizontal="center" wrapText="1"/>
    </xf>
    <xf numFmtId="0" fontId="0" fillId="0" borderId="6" xfId="0" applyFill="1" applyBorder="1" applyAlignment="1">
      <alignment horizontal="center" wrapText="1"/>
    </xf>
    <xf numFmtId="0" fontId="9" fillId="0" borderId="2" xfId="0" applyFont="1" applyBorder="1" applyAlignment="1">
      <alignment horizontal="center"/>
    </xf>
    <xf numFmtId="0" fontId="9" fillId="0" borderId="19" xfId="0" applyFont="1" applyBorder="1" applyAlignment="1">
      <alignment horizontal="center"/>
    </xf>
    <xf numFmtId="0" fontId="9" fillId="0" borderId="6" xfId="0" applyFont="1" applyBorder="1" applyAlignment="1">
      <alignment horizontal="center"/>
    </xf>
    <xf numFmtId="0" fontId="15" fillId="0" borderId="2" xfId="0" applyFont="1" applyBorder="1" applyAlignment="1">
      <alignment horizontal="center"/>
    </xf>
    <xf numFmtId="0" fontId="15" fillId="0" borderId="19" xfId="0" applyFont="1" applyBorder="1" applyAlignment="1">
      <alignment horizontal="center"/>
    </xf>
    <xf numFmtId="0" fontId="15" fillId="0" borderId="6" xfId="0" applyFont="1" applyBorder="1" applyAlignment="1">
      <alignment horizontal="center"/>
    </xf>
  </cellXfs>
  <cellStyles count="5">
    <cellStyle name="Lien hypertexte" xfId="1" builtinId="8"/>
    <cellStyle name="Lien hypertexte 2" xfId="2"/>
    <cellStyle name="Normal" xfId="0" builtinId="0"/>
    <cellStyle name="Normal 2" xfId="3"/>
    <cellStyle name="Pourcentage" xfId="4" builtinId="5"/>
  </cellStyles>
  <dxfs count="131"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ont>
        <color auto="1"/>
      </font>
      <fill>
        <patternFill>
          <bgColor rgb="FFFFFF00"/>
        </patternFill>
      </fill>
    </dxf>
    <dxf>
      <font>
        <strike val="0"/>
        <color theme="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auto="1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strike val="0"/>
      </font>
    </dxf>
    <dxf>
      <font>
        <color auto="1"/>
      </font>
    </dxf>
    <dxf>
      <fill>
        <patternFill>
          <bgColor rgb="FFFFFF00"/>
        </patternFill>
      </fill>
    </dxf>
    <dxf>
      <font>
        <color auto="1"/>
      </font>
      <fill>
        <patternFill>
          <bgColor rgb="FFFFFF00"/>
        </patternFill>
      </fill>
    </dxf>
    <dxf>
      <font>
        <color auto="1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0" tint="-0.14996795556505021"/>
        </patternFill>
      </fill>
    </dxf>
    <dxf>
      <font>
        <color rgb="FFFF0000"/>
      </font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rgb="FFFF000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FFFF00"/>
        </patternFill>
      </fill>
    </dxf>
    <dxf>
      <font>
        <color auto="1"/>
      </font>
      <fill>
        <patternFill>
          <bgColor rgb="FFFFFF00"/>
        </patternFill>
      </fill>
    </dxf>
    <dxf>
      <font>
        <color auto="1"/>
      </font>
      <fill>
        <patternFill>
          <bgColor rgb="FFFFFF00"/>
        </patternFill>
      </fill>
    </dxf>
    <dxf>
      <font>
        <color auto="1"/>
      </font>
      <fill>
        <patternFill>
          <bgColor rgb="FFFFFF0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ont>
        <color auto="1"/>
      </font>
      <fill>
        <patternFill>
          <bgColor rgb="FFFFFF00"/>
        </patternFill>
      </fill>
    </dxf>
    <dxf>
      <font>
        <color auto="1"/>
      </font>
      <fill>
        <patternFill>
          <bgColor rgb="FFFFFF00"/>
        </patternFill>
      </fill>
    </dxf>
    <dxf>
      <font>
        <color auto="1"/>
      </font>
      <fill>
        <patternFill>
          <bgColor rgb="FFFFFF00"/>
        </patternFill>
      </fill>
    </dxf>
    <dxf>
      <font>
        <color auto="1"/>
      </font>
      <fill>
        <patternFill>
          <bgColor rgb="FFFFFF00"/>
        </patternFill>
      </fill>
    </dxf>
    <dxf>
      <font>
        <color auto="1"/>
      </font>
      <fill>
        <patternFill>
          <bgColor rgb="FFFFFF00"/>
        </patternFill>
      </fill>
    </dxf>
    <dxf>
      <font>
        <color auto="1"/>
      </font>
      <fill>
        <patternFill>
          <bgColor rgb="FFFFFF00"/>
        </patternFill>
      </fill>
    </dxf>
    <dxf>
      <font>
        <color auto="1"/>
      </font>
      <fill>
        <patternFill>
          <bgColor rgb="FFFFFF00"/>
        </patternFill>
      </fill>
    </dxf>
    <dxf>
      <font>
        <color auto="1"/>
      </font>
      <fill>
        <patternFill>
          <bgColor rgb="FFFFFF00"/>
        </patternFill>
      </fill>
    </dxf>
    <dxf>
      <font>
        <color auto="1"/>
      </font>
      <fill>
        <patternFill>
          <bgColor rgb="FFFFFF00"/>
        </patternFill>
      </fill>
    </dxf>
    <dxf>
      <font>
        <color auto="1"/>
      </font>
      <fill>
        <patternFill>
          <bgColor rgb="FFFFFF00"/>
        </patternFill>
      </fill>
    </dxf>
    <dxf>
      <font>
        <color auto="1"/>
      </font>
      <fill>
        <patternFill>
          <bgColor rgb="FFFFFF00"/>
        </patternFill>
      </fill>
    </dxf>
    <dxf>
      <font>
        <color auto="1"/>
      </font>
      <fill>
        <patternFill>
          <bgColor rgb="FFFFFF00"/>
        </patternFill>
      </fill>
    </dxf>
    <dxf>
      <font>
        <color auto="1"/>
      </font>
      <fill>
        <patternFill>
          <bgColor rgb="FFFFFF00"/>
        </patternFill>
      </fill>
    </dxf>
    <dxf>
      <font>
        <color auto="1"/>
      </font>
      <fill>
        <patternFill>
          <bgColor rgb="FFFFFF00"/>
        </patternFill>
      </fill>
    </dxf>
    <dxf>
      <font>
        <color auto="1"/>
      </font>
      <fill>
        <patternFill>
          <bgColor rgb="FFFFFF00"/>
        </patternFill>
      </fill>
    </dxf>
    <dxf>
      <font>
        <color auto="1"/>
      </font>
      <fill>
        <patternFill>
          <bgColor rgb="FFFFFF00"/>
        </patternFill>
      </fill>
    </dxf>
    <dxf>
      <font>
        <color auto="1"/>
      </font>
      <fill>
        <patternFill>
          <bgColor rgb="FFFFFF00"/>
        </patternFill>
      </fill>
    </dxf>
    <dxf>
      <font>
        <color auto="1"/>
      </font>
      <fill>
        <patternFill>
          <bgColor rgb="FFFFFF00"/>
        </patternFill>
      </fill>
    </dxf>
    <dxf>
      <font>
        <color auto="1"/>
      </font>
      <fill>
        <patternFill>
          <bgColor rgb="FFFFFF00"/>
        </patternFill>
      </fill>
    </dxf>
    <dxf>
      <font>
        <color auto="1"/>
      </font>
      <fill>
        <patternFill>
          <bgColor rgb="FFFFFF00"/>
        </patternFill>
      </fill>
    </dxf>
    <dxf>
      <font>
        <color auto="1"/>
      </font>
      <fill>
        <patternFill>
          <bgColor rgb="FFFFFF00"/>
        </patternFill>
      </fill>
    </dxf>
    <dxf>
      <font>
        <color auto="1"/>
      </font>
      <fill>
        <patternFill>
          <bgColor rgb="FFFFFF00"/>
        </patternFill>
      </fill>
    </dxf>
    <dxf>
      <font>
        <color auto="1"/>
      </font>
      <fill>
        <patternFill>
          <bgColor rgb="FFFFFF00"/>
        </patternFill>
      </fill>
    </dxf>
    <dxf>
      <font>
        <color auto="1"/>
      </font>
      <fill>
        <patternFill>
          <bgColor rgb="FFFFFF00"/>
        </patternFill>
      </fill>
    </dxf>
    <dxf>
      <font>
        <color auto="1"/>
      </font>
      <fill>
        <patternFill>
          <bgColor rgb="FFFFFF00"/>
        </patternFill>
      </fill>
    </dxf>
    <dxf>
      <font>
        <color auto="1"/>
      </font>
      <fill>
        <patternFill>
          <bgColor rgb="FFFFFF00"/>
        </patternFill>
      </fill>
    </dxf>
    <dxf>
      <font>
        <color auto="1"/>
      </font>
      <fill>
        <patternFill>
          <bgColor rgb="FFFFFF00"/>
        </patternFill>
      </fill>
    </dxf>
    <dxf>
      <font>
        <color auto="1"/>
      </font>
      <fill>
        <patternFill>
          <bgColor rgb="FFFFFF00"/>
        </patternFill>
      </fill>
    </dxf>
    <dxf>
      <font>
        <color auto="1"/>
      </font>
      <fill>
        <patternFill>
          <bgColor rgb="FFFFFF00"/>
        </patternFill>
      </fill>
    </dxf>
    <dxf>
      <font>
        <color auto="1"/>
      </font>
      <fill>
        <patternFill>
          <bgColor rgb="FFFFFF00"/>
        </patternFill>
      </fill>
    </dxf>
    <dxf>
      <font>
        <color auto="1"/>
      </font>
      <fill>
        <patternFill>
          <bgColor rgb="FFFFFF00"/>
        </patternFill>
      </fill>
    </dxf>
    <dxf>
      <font>
        <color auto="1"/>
      </font>
      <fill>
        <patternFill>
          <bgColor rgb="FFFFFF00"/>
        </patternFill>
      </fill>
    </dxf>
    <dxf>
      <font>
        <color auto="1"/>
      </font>
      <fill>
        <patternFill>
          <bgColor rgb="FFFFFF00"/>
        </patternFill>
      </fill>
    </dxf>
    <dxf>
      <font>
        <color auto="1"/>
      </font>
      <fill>
        <patternFill>
          <bgColor rgb="FFFFFF00"/>
        </patternFill>
      </fill>
    </dxf>
    <dxf>
      <font>
        <color auto="1"/>
      </font>
      <fill>
        <patternFill>
          <bgColor rgb="FFFFFF00"/>
        </patternFill>
      </fill>
    </dxf>
    <dxf>
      <font>
        <color auto="1"/>
      </font>
      <fill>
        <patternFill>
          <bgColor rgb="FFFFFF00"/>
        </patternFill>
      </fill>
    </dxf>
    <dxf>
      <font>
        <color auto="1"/>
      </font>
      <fill>
        <patternFill>
          <bgColor rgb="FFFFFF0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auto="1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auto="1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auto="1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strike val="0"/>
      </font>
    </dxf>
    <dxf>
      <font>
        <color auto="1"/>
      </font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rgb="FFFFFF00"/>
        </patternFill>
      </fill>
    </dxf>
    <dxf>
      <font>
        <color auto="1"/>
      </font>
      <fill>
        <patternFill>
          <bgColor rgb="FFFFFF0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indexed="10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0"/>
          <c:order val="0"/>
          <c:marker>
            <c:symbol val="none"/>
          </c:marker>
          <c:val>
            <c:numRef>
              <c:f>'equilibre cotisation'!$F$39:$F$61</c:f>
              <c:numCache>
                <c:formatCode>General</c:formatCode>
                <c:ptCount val="23"/>
                <c:pt idx="0">
                  <c:v>1.591</c:v>
                </c:pt>
                <c:pt idx="1">
                  <c:v>1.288</c:v>
                </c:pt>
                <c:pt idx="2">
                  <c:v>1.1359999999999999</c:v>
                </c:pt>
                <c:pt idx="3">
                  <c:v>1</c:v>
                </c:pt>
                <c:pt idx="4">
                  <c:v>0.90900000000000003</c:v>
                </c:pt>
                <c:pt idx="5">
                  <c:v>0.84399999999999997</c:v>
                </c:pt>
                <c:pt idx="6">
                  <c:v>0.79500000000000004</c:v>
                </c:pt>
                <c:pt idx="7">
                  <c:v>0.75800000000000001</c:v>
                </c:pt>
                <c:pt idx="8">
                  <c:v>0.72699999999999998</c:v>
                </c:pt>
                <c:pt idx="9">
                  <c:v>0.70199999999999996</c:v>
                </c:pt>
                <c:pt idx="10">
                  <c:v>0.68200000000000005</c:v>
                </c:pt>
                <c:pt idx="11">
                  <c:v>0.66400000000000003</c:v>
                </c:pt>
                <c:pt idx="12">
                  <c:v>0.64900000000000002</c:v>
                </c:pt>
                <c:pt idx="13">
                  <c:v>0.63600000000000001</c:v>
                </c:pt>
                <c:pt idx="14">
                  <c:v>0.625</c:v>
                </c:pt>
                <c:pt idx="15">
                  <c:v>0.61499999999999999</c:v>
                </c:pt>
                <c:pt idx="16">
                  <c:v>0.60599999999999998</c:v>
                </c:pt>
                <c:pt idx="17">
                  <c:v>0.59799999999999998</c:v>
                </c:pt>
                <c:pt idx="18">
                  <c:v>0.59099999999999997</c:v>
                </c:pt>
                <c:pt idx="19">
                  <c:v>0.58399999999999996</c:v>
                </c:pt>
                <c:pt idx="20">
                  <c:v>0.57899999999999996</c:v>
                </c:pt>
                <c:pt idx="21">
                  <c:v>0.57299999999999995</c:v>
                </c:pt>
                <c:pt idx="22">
                  <c:v>0.56799999999999995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4124544"/>
        <c:axId val="34126080"/>
      </c:lineChart>
      <c:catAx>
        <c:axId val="3412454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34126080"/>
        <c:crosses val="autoZero"/>
        <c:auto val="1"/>
        <c:lblAlgn val="ctr"/>
        <c:lblOffset val="100"/>
        <c:noMultiLvlLbl val="0"/>
      </c:catAx>
      <c:valAx>
        <c:axId val="3412608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34124544"/>
        <c:crosses val="autoZero"/>
        <c:crossBetween val="between"/>
      </c:valAx>
    </c:plotArea>
    <c:plotVisOnly val="1"/>
    <c:dispBlanksAs val="gap"/>
    <c:showDLblsOverMax val="0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" l="0.7" r="0.7" t="0.75" header="0.3" footer="0.3"/>
    <c:pageSetup paperSize="9" orientation="landscape"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190500</xdr:colOff>
      <xdr:row>12</xdr:row>
      <xdr:rowOff>114300</xdr:rowOff>
    </xdr:from>
    <xdr:to>
      <xdr:col>12</xdr:col>
      <xdr:colOff>304800</xdr:colOff>
      <xdr:row>12</xdr:row>
      <xdr:rowOff>114300</xdr:rowOff>
    </xdr:to>
    <xdr:cxnSp macro="">
      <xdr:nvCxnSpPr>
        <xdr:cNvPr id="6168" name="AutoShape 4"/>
        <xdr:cNvCxnSpPr>
          <a:cxnSpLocks noChangeShapeType="1"/>
        </xdr:cNvCxnSpPr>
      </xdr:nvCxnSpPr>
      <xdr:spPr bwMode="auto">
        <a:xfrm>
          <a:off x="5791200" y="2381250"/>
          <a:ext cx="1181100" cy="0"/>
        </a:xfrm>
        <a:prstGeom prst="straightConnector1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 type="triangle" w="med" len="med"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cxnSp>
    <xdr:clientData/>
  </xdr:twoCellAnchor>
  <xdr:twoCellAnchor>
    <xdr:from>
      <xdr:col>6</xdr:col>
      <xdr:colOff>600075</xdr:colOff>
      <xdr:row>39</xdr:row>
      <xdr:rowOff>9525</xdr:rowOff>
    </xdr:from>
    <xdr:to>
      <xdr:col>16</xdr:col>
      <xdr:colOff>38100</xdr:colOff>
      <xdr:row>56</xdr:row>
      <xdr:rowOff>0</xdr:rowOff>
    </xdr:to>
    <xdr:graphicFrame macro="">
      <xdr:nvGraphicFramePr>
        <xdr:cNvPr id="6169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reserve%20excrementiel\GR%20Enfants%20du%20Peuple\gestion%20comptable\gestion%20saison%20EDP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ESTION"/>
      <sheetName val="saison1314"/>
      <sheetName val="saison1415"/>
      <sheetName val="Caisse"/>
      <sheetName val="Banque"/>
      <sheetName val="code ventillation"/>
      <sheetName val="cloture mensuelle"/>
      <sheetName val="compteur liquide"/>
      <sheetName val="Feuil1"/>
      <sheetName val="Défraiement"/>
      <sheetName val="Echéancier"/>
      <sheetName val="Feuil2"/>
      <sheetName val="Feuil3"/>
    </sheetNames>
    <sheetDataSet>
      <sheetData sheetId="0"/>
      <sheetData sheetId="1"/>
      <sheetData sheetId="2"/>
      <sheetData sheetId="3">
        <row r="3">
          <cell r="E3" t="str">
            <v>Fonctionnement</v>
          </cell>
          <cell r="G3" t="str">
            <v>serviettes papier</v>
          </cell>
          <cell r="I3"/>
        </row>
        <row r="4">
          <cell r="E4" t="str">
            <v>Bureau</v>
          </cell>
          <cell r="G4" t="str">
            <v>Papier A4</v>
          </cell>
          <cell r="I4"/>
        </row>
        <row r="5">
          <cell r="E5" t="str">
            <v>Fonctionnement</v>
          </cell>
          <cell r="G5" t="str">
            <v>boissons chips porte ouverte</v>
          </cell>
          <cell r="I5"/>
        </row>
        <row r="6">
          <cell r="E6" t="str">
            <v>LEDP</v>
          </cell>
          <cell r="G6" t="str">
            <v>Transfert liquidité</v>
          </cell>
          <cell r="I6">
            <v>613.5</v>
          </cell>
        </row>
        <row r="7">
          <cell r="E7" t="str">
            <v>Cotisation</v>
          </cell>
          <cell r="G7">
            <v>41527</v>
          </cell>
          <cell r="I7">
            <v>55</v>
          </cell>
        </row>
        <row r="8">
          <cell r="E8" t="str">
            <v>Cotisation</v>
          </cell>
          <cell r="G8">
            <v>41536</v>
          </cell>
          <cell r="I8">
            <v>55</v>
          </cell>
        </row>
        <row r="9">
          <cell r="E9" t="str">
            <v>Défraiement</v>
          </cell>
          <cell r="G9">
            <v>41518</v>
          </cell>
          <cell r="I9"/>
        </row>
        <row r="10">
          <cell r="E10" t="str">
            <v>Cotisation</v>
          </cell>
          <cell r="G10">
            <v>41518</v>
          </cell>
          <cell r="I10">
            <v>35</v>
          </cell>
        </row>
        <row r="11">
          <cell r="E11" t="str">
            <v>Batiment</v>
          </cell>
          <cell r="G11" t="str">
            <v xml:space="preserve">clé </v>
          </cell>
          <cell r="I11"/>
        </row>
        <row r="12">
          <cell r="E12" t="str">
            <v>Défraiement</v>
          </cell>
          <cell r="G12">
            <v>41487</v>
          </cell>
          <cell r="I12"/>
        </row>
        <row r="13">
          <cell r="E13" t="str">
            <v>Défraiement</v>
          </cell>
          <cell r="G13">
            <v>41518</v>
          </cell>
          <cell r="I13"/>
        </row>
        <row r="14">
          <cell r="E14" t="str">
            <v>Cotisation</v>
          </cell>
          <cell r="G14">
            <v>41518</v>
          </cell>
          <cell r="I14">
            <v>60</v>
          </cell>
        </row>
        <row r="15">
          <cell r="E15" t="str">
            <v>Cotisation</v>
          </cell>
          <cell r="G15">
            <v>41518</v>
          </cell>
          <cell r="I15">
            <v>60</v>
          </cell>
        </row>
        <row r="16">
          <cell r="E16" t="str">
            <v>Fonctionnement</v>
          </cell>
          <cell r="G16" t="str">
            <v>frais avec la province</v>
          </cell>
          <cell r="I16"/>
        </row>
        <row r="17">
          <cell r="E17" t="str">
            <v>Cotisation</v>
          </cell>
          <cell r="G17">
            <v>41518</v>
          </cell>
          <cell r="I17">
            <v>55</v>
          </cell>
        </row>
        <row r="18">
          <cell r="E18" t="str">
            <v>Cotisation</v>
          </cell>
          <cell r="G18">
            <v>41518</v>
          </cell>
          <cell r="I18">
            <v>60</v>
          </cell>
        </row>
        <row r="19">
          <cell r="E19" t="str">
            <v>Batiment</v>
          </cell>
          <cell r="G19" t="str">
            <v>clé</v>
          </cell>
          <cell r="I19"/>
        </row>
        <row r="20">
          <cell r="E20" t="str">
            <v>Cotisation</v>
          </cell>
          <cell r="G20">
            <v>41518</v>
          </cell>
          <cell r="I20">
            <v>55</v>
          </cell>
        </row>
        <row r="21">
          <cell r="E21" t="str">
            <v>Cotisation</v>
          </cell>
          <cell r="G21">
            <v>41518</v>
          </cell>
          <cell r="I21">
            <v>55</v>
          </cell>
        </row>
        <row r="22">
          <cell r="E22" t="str">
            <v>Défraiement</v>
          </cell>
          <cell r="G22">
            <v>41518</v>
          </cell>
          <cell r="I22"/>
        </row>
        <row r="23">
          <cell r="E23" t="str">
            <v>Cotisation</v>
          </cell>
          <cell r="G23">
            <v>41518</v>
          </cell>
          <cell r="I23">
            <v>25</v>
          </cell>
        </row>
        <row r="24">
          <cell r="E24" t="str">
            <v>Cotisation</v>
          </cell>
          <cell r="G24">
            <v>41518</v>
          </cell>
          <cell r="I24">
            <v>55</v>
          </cell>
        </row>
        <row r="25">
          <cell r="E25" t="str">
            <v>Cotisation</v>
          </cell>
          <cell r="G25">
            <v>41518</v>
          </cell>
          <cell r="I25">
            <v>55</v>
          </cell>
        </row>
        <row r="26">
          <cell r="E26" t="str">
            <v>Cotisation</v>
          </cell>
          <cell r="G26">
            <v>41518</v>
          </cell>
          <cell r="I26">
            <v>60</v>
          </cell>
        </row>
        <row r="27">
          <cell r="E27" t="str">
            <v>Cotisation</v>
          </cell>
          <cell r="G27">
            <v>41518</v>
          </cell>
          <cell r="I27">
            <v>60</v>
          </cell>
        </row>
        <row r="28">
          <cell r="E28" t="str">
            <v>Cotisation</v>
          </cell>
          <cell r="G28">
            <v>41518</v>
          </cell>
          <cell r="I28">
            <v>55</v>
          </cell>
        </row>
        <row r="29">
          <cell r="E29" t="str">
            <v>Bureau</v>
          </cell>
          <cell r="G29"/>
          <cell r="I29"/>
        </row>
        <row r="30">
          <cell r="E30" t="str">
            <v>Cotisation</v>
          </cell>
          <cell r="G30">
            <v>41518</v>
          </cell>
          <cell r="I30">
            <v>5</v>
          </cell>
        </row>
        <row r="31">
          <cell r="E31" t="str">
            <v>Batiment</v>
          </cell>
          <cell r="G31" t="str">
            <v>clé</v>
          </cell>
          <cell r="I31"/>
        </row>
        <row r="32">
          <cell r="E32" t="str">
            <v>Cotisation</v>
          </cell>
          <cell r="G32">
            <v>41518</v>
          </cell>
          <cell r="I32">
            <v>55</v>
          </cell>
        </row>
        <row r="33">
          <cell r="E33"/>
          <cell r="G33"/>
          <cell r="I33"/>
        </row>
        <row r="34">
          <cell r="E34"/>
          <cell r="G34"/>
          <cell r="I34"/>
        </row>
        <row r="35">
          <cell r="E35"/>
          <cell r="G35"/>
          <cell r="I35"/>
        </row>
        <row r="36">
          <cell r="E36"/>
          <cell r="G36"/>
          <cell r="I36"/>
        </row>
        <row r="37">
          <cell r="E37" t="str">
            <v>Livre cpte</v>
          </cell>
          <cell r="G37" t="str">
            <v>entrée</v>
          </cell>
          <cell r="I37"/>
        </row>
        <row r="38">
          <cell r="E38" t="str">
            <v>Livre cpte</v>
          </cell>
          <cell r="G38" t="str">
            <v>sortie</v>
          </cell>
          <cell r="I38"/>
        </row>
        <row r="39">
          <cell r="E39" t="str">
            <v>Cotisation</v>
          </cell>
          <cell r="G39">
            <v>41518</v>
          </cell>
          <cell r="I39">
            <v>55</v>
          </cell>
        </row>
        <row r="40">
          <cell r="E40" t="str">
            <v>Matériel</v>
          </cell>
          <cell r="G40" t="str">
            <v>masque GR E</v>
          </cell>
          <cell r="I40"/>
        </row>
        <row r="41">
          <cell r="E41" t="str">
            <v>Matériel</v>
          </cell>
          <cell r="G41" t="str">
            <v>raquettes bagminton</v>
          </cell>
          <cell r="I41"/>
        </row>
        <row r="42">
          <cell r="E42" t="str">
            <v>représentation</v>
          </cell>
          <cell r="G42" t="str">
            <v>juge</v>
          </cell>
        </row>
        <row r="43">
          <cell r="E43" t="str">
            <v>Fonctionnement</v>
          </cell>
          <cell r="G43" t="str">
            <v>Papier WC</v>
          </cell>
          <cell r="I43"/>
        </row>
        <row r="44">
          <cell r="E44" t="str">
            <v>Batiment</v>
          </cell>
          <cell r="G44" t="str">
            <v>clé</v>
          </cell>
          <cell r="I44"/>
        </row>
        <row r="45">
          <cell r="E45" t="str">
            <v>Défraiement</v>
          </cell>
          <cell r="G45">
            <v>41548</v>
          </cell>
          <cell r="I45"/>
        </row>
        <row r="46">
          <cell r="E46" t="str">
            <v>Défraiement</v>
          </cell>
          <cell r="G46">
            <v>41548</v>
          </cell>
          <cell r="I46"/>
        </row>
        <row r="47">
          <cell r="E47" t="str">
            <v>Cotisation</v>
          </cell>
          <cell r="G47" t="str">
            <v>saison 2013-2014</v>
          </cell>
          <cell r="I47">
            <v>40</v>
          </cell>
        </row>
        <row r="48">
          <cell r="E48" t="str">
            <v>représentation</v>
          </cell>
          <cell r="G48" t="str">
            <v>consomations gymnastes</v>
          </cell>
          <cell r="I48"/>
        </row>
        <row r="49">
          <cell r="E49" t="str">
            <v>Bureau</v>
          </cell>
          <cell r="G49" t="str">
            <v>badges</v>
          </cell>
          <cell r="I49"/>
        </row>
        <row r="50">
          <cell r="E50" t="str">
            <v>Fonctionnement</v>
          </cell>
          <cell r="G50" t="str">
            <v>serpillière</v>
          </cell>
          <cell r="I50"/>
        </row>
        <row r="51">
          <cell r="E51" t="str">
            <v>Fonctionnement</v>
          </cell>
          <cell r="G51" t="str">
            <v>Papier WC</v>
          </cell>
          <cell r="I51"/>
        </row>
        <row r="52">
          <cell r="E52" t="str">
            <v>représentation</v>
          </cell>
          <cell r="G52" t="str">
            <v>cadeaux gymnaste</v>
          </cell>
          <cell r="I52"/>
        </row>
        <row r="53">
          <cell r="E53" t="str">
            <v>Défraiement</v>
          </cell>
          <cell r="G53">
            <v>41579</v>
          </cell>
          <cell r="I53"/>
        </row>
        <row r="54">
          <cell r="E54" t="str">
            <v>Cotisation</v>
          </cell>
          <cell r="G54">
            <v>41640</v>
          </cell>
          <cell r="I54">
            <v>36</v>
          </cell>
        </row>
        <row r="55">
          <cell r="E55" t="str">
            <v>Bureau</v>
          </cell>
          <cell r="G55" t="str">
            <v>téléphone</v>
          </cell>
          <cell r="I55"/>
        </row>
        <row r="56">
          <cell r="E56" t="str">
            <v>Défraiement</v>
          </cell>
          <cell r="G56">
            <v>41609</v>
          </cell>
          <cell r="I56"/>
        </row>
        <row r="57">
          <cell r="E57" t="str">
            <v>Cotisation</v>
          </cell>
          <cell r="G57">
            <v>41640</v>
          </cell>
          <cell r="I57">
            <v>36</v>
          </cell>
        </row>
        <row r="58">
          <cell r="E58" t="str">
            <v>Cotisation</v>
          </cell>
          <cell r="G58">
            <v>41640</v>
          </cell>
          <cell r="I58">
            <v>30</v>
          </cell>
        </row>
        <row r="59">
          <cell r="E59" t="str">
            <v>Cotisation</v>
          </cell>
          <cell r="G59">
            <v>41640</v>
          </cell>
          <cell r="I59">
            <v>30</v>
          </cell>
        </row>
        <row r="60">
          <cell r="E60" t="str">
            <v>Cotisation</v>
          </cell>
          <cell r="G60">
            <v>41640</v>
          </cell>
          <cell r="I60">
            <v>30</v>
          </cell>
        </row>
        <row r="61">
          <cell r="E61" t="str">
            <v>Cotisation</v>
          </cell>
          <cell r="G61">
            <v>41640</v>
          </cell>
          <cell r="I61">
            <v>30</v>
          </cell>
        </row>
        <row r="62">
          <cell r="E62" t="str">
            <v>Cotisation</v>
          </cell>
          <cell r="G62">
            <v>41640</v>
          </cell>
          <cell r="I62">
            <v>30</v>
          </cell>
        </row>
        <row r="63">
          <cell r="E63" t="str">
            <v>Cotisation</v>
          </cell>
          <cell r="G63">
            <v>41640</v>
          </cell>
          <cell r="I63">
            <v>30</v>
          </cell>
        </row>
        <row r="64">
          <cell r="E64" t="str">
            <v>Cotisation</v>
          </cell>
          <cell r="G64">
            <v>41640</v>
          </cell>
          <cell r="I64">
            <v>20</v>
          </cell>
        </row>
        <row r="65">
          <cell r="E65" t="str">
            <v>Cotisation</v>
          </cell>
          <cell r="G65">
            <v>41640</v>
          </cell>
          <cell r="I65">
            <v>20</v>
          </cell>
        </row>
        <row r="66">
          <cell r="E66" t="str">
            <v>Cotisation</v>
          </cell>
          <cell r="G66">
            <v>41640</v>
          </cell>
          <cell r="I66">
            <v>20</v>
          </cell>
        </row>
        <row r="67">
          <cell r="E67" t="str">
            <v>Cotisation</v>
          </cell>
          <cell r="G67">
            <v>41640</v>
          </cell>
          <cell r="I67">
            <v>20</v>
          </cell>
        </row>
        <row r="68">
          <cell r="E68" t="str">
            <v>Cotisation</v>
          </cell>
          <cell r="G68">
            <v>41640</v>
          </cell>
          <cell r="I68">
            <v>20</v>
          </cell>
        </row>
        <row r="69">
          <cell r="E69"/>
          <cell r="G69"/>
          <cell r="I69"/>
        </row>
        <row r="70">
          <cell r="E70"/>
          <cell r="G70"/>
          <cell r="I70"/>
        </row>
        <row r="71">
          <cell r="E71"/>
          <cell r="G71"/>
          <cell r="I71"/>
        </row>
        <row r="72">
          <cell r="E72"/>
          <cell r="G72"/>
          <cell r="I72"/>
        </row>
        <row r="73">
          <cell r="E73"/>
          <cell r="G73"/>
          <cell r="I73"/>
        </row>
        <row r="74">
          <cell r="E74" t="str">
            <v>Livre Cpte</v>
          </cell>
          <cell r="G74" t="str">
            <v>entrée</v>
          </cell>
          <cell r="I74"/>
        </row>
        <row r="75">
          <cell r="E75" t="str">
            <v>Livre Cpte</v>
          </cell>
          <cell r="G75" t="str">
            <v>sortie</v>
          </cell>
          <cell r="I75"/>
        </row>
        <row r="76">
          <cell r="E76" t="str">
            <v>Cotisation</v>
          </cell>
          <cell r="G76">
            <v>41640</v>
          </cell>
          <cell r="I76">
            <v>20</v>
          </cell>
        </row>
        <row r="77">
          <cell r="E77" t="str">
            <v>Cotisation</v>
          </cell>
          <cell r="G77">
            <v>41640</v>
          </cell>
          <cell r="I77">
            <v>36</v>
          </cell>
        </row>
        <row r="78">
          <cell r="E78" t="str">
            <v>Cotisation</v>
          </cell>
          <cell r="G78">
            <v>41640</v>
          </cell>
          <cell r="I78">
            <v>30</v>
          </cell>
        </row>
        <row r="79">
          <cell r="E79" t="str">
            <v>Défraiement</v>
          </cell>
          <cell r="G79">
            <v>41609</v>
          </cell>
          <cell r="I79"/>
        </row>
        <row r="80">
          <cell r="E80" t="str">
            <v>Cotisation</v>
          </cell>
          <cell r="G80">
            <v>41640</v>
          </cell>
          <cell r="I80">
            <v>1</v>
          </cell>
        </row>
        <row r="81">
          <cell r="E81" t="str">
            <v>Cotisation</v>
          </cell>
          <cell r="G81" t="str">
            <v>remboursement banque</v>
          </cell>
          <cell r="I81"/>
        </row>
        <row r="82">
          <cell r="E82" t="str">
            <v>Cotisation</v>
          </cell>
          <cell r="G82">
            <v>41640</v>
          </cell>
          <cell r="I82">
            <v>30</v>
          </cell>
        </row>
        <row r="83">
          <cell r="E83" t="str">
            <v>Cotisation</v>
          </cell>
          <cell r="G83">
            <v>41640</v>
          </cell>
          <cell r="I83">
            <v>36</v>
          </cell>
        </row>
        <row r="84">
          <cell r="E84" t="str">
            <v>Cotisation</v>
          </cell>
          <cell r="G84">
            <v>41640</v>
          </cell>
          <cell r="I84">
            <v>36</v>
          </cell>
        </row>
        <row r="85">
          <cell r="E85" t="str">
            <v>Cotisation</v>
          </cell>
          <cell r="G85">
            <v>41640</v>
          </cell>
          <cell r="I85">
            <v>36</v>
          </cell>
        </row>
        <row r="86">
          <cell r="E86" t="str">
            <v>Défraiement</v>
          </cell>
          <cell r="G86">
            <v>41640</v>
          </cell>
          <cell r="I86"/>
        </row>
        <row r="87">
          <cell r="E87" t="str">
            <v>Bureau</v>
          </cell>
          <cell r="G87" t="str">
            <v>téléphone</v>
          </cell>
          <cell r="I87"/>
        </row>
        <row r="88">
          <cell r="E88" t="str">
            <v>Cotisation</v>
          </cell>
          <cell r="G88">
            <v>41640</v>
          </cell>
          <cell r="I88">
            <v>50</v>
          </cell>
        </row>
        <row r="89">
          <cell r="E89" t="str">
            <v>Bureau</v>
          </cell>
          <cell r="G89" t="str">
            <v>Papier A4</v>
          </cell>
          <cell r="I89"/>
        </row>
        <row r="90">
          <cell r="E90" t="str">
            <v>Cotisation</v>
          </cell>
          <cell r="G90">
            <v>41640</v>
          </cell>
          <cell r="I90">
            <v>36</v>
          </cell>
        </row>
        <row r="91">
          <cell r="E91" t="str">
            <v>Cotisation</v>
          </cell>
          <cell r="G91">
            <v>41640</v>
          </cell>
          <cell r="I91">
            <v>39</v>
          </cell>
        </row>
        <row r="92">
          <cell r="E92" t="str">
            <v>représentation</v>
          </cell>
          <cell r="G92" t="str">
            <v>frais nourriture (4 personnes)</v>
          </cell>
          <cell r="I92"/>
        </row>
        <row r="93">
          <cell r="E93" t="str">
            <v>Défraiement</v>
          </cell>
          <cell r="G93" t="str">
            <v>Km louvain 180</v>
          </cell>
          <cell r="I93"/>
        </row>
        <row r="94">
          <cell r="E94" t="str">
            <v>Défraiement</v>
          </cell>
          <cell r="G94">
            <v>41671</v>
          </cell>
          <cell r="I94"/>
        </row>
        <row r="95">
          <cell r="E95" t="str">
            <v>Bureau</v>
          </cell>
          <cell r="G95" t="str">
            <v>téléphone</v>
          </cell>
          <cell r="I95"/>
        </row>
        <row r="96">
          <cell r="E96" t="str">
            <v>Cotisation</v>
          </cell>
          <cell r="G96" t="str">
            <v>remboursement</v>
          </cell>
          <cell r="I96"/>
        </row>
        <row r="97">
          <cell r="E97" t="str">
            <v>Défraiement</v>
          </cell>
          <cell r="G97">
            <v>41699</v>
          </cell>
          <cell r="I97"/>
        </row>
        <row r="98">
          <cell r="E98" t="str">
            <v>Défraiement</v>
          </cell>
          <cell r="G98" t="str">
            <v>Km ffg Namur 128</v>
          </cell>
          <cell r="I98"/>
        </row>
        <row r="99">
          <cell r="E99" t="str">
            <v>Défraiement</v>
          </cell>
          <cell r="G99" t="str">
            <v>Km ffg Namur 128</v>
          </cell>
          <cell r="I99"/>
        </row>
        <row r="100">
          <cell r="E100" t="str">
            <v>Bureau</v>
          </cell>
          <cell r="G100" t="str">
            <v>téléphone</v>
          </cell>
          <cell r="I100"/>
        </row>
        <row r="101">
          <cell r="E101" t="str">
            <v>Cotisation</v>
          </cell>
          <cell r="G101">
            <v>41730</v>
          </cell>
          <cell r="I101">
            <v>36</v>
          </cell>
        </row>
        <row r="102">
          <cell r="E102" t="str">
            <v>représentation</v>
          </cell>
          <cell r="G102" t="str">
            <v>couronne pour Yvette</v>
          </cell>
          <cell r="I102"/>
        </row>
        <row r="103">
          <cell r="E103" t="str">
            <v>Cotisation</v>
          </cell>
          <cell r="G103" t="str">
            <v>remboursement</v>
          </cell>
          <cell r="I103"/>
        </row>
        <row r="104">
          <cell r="E104" t="str">
            <v>Batiment</v>
          </cell>
          <cell r="G104" t="str">
            <v>clé</v>
          </cell>
          <cell r="I104"/>
        </row>
        <row r="105">
          <cell r="E105" t="str">
            <v>Défraiement</v>
          </cell>
          <cell r="G105" t="str">
            <v>Maude 2x retour 64x0,3461</v>
          </cell>
          <cell r="I105"/>
        </row>
        <row r="106">
          <cell r="E106" t="str">
            <v>Défraiement</v>
          </cell>
          <cell r="G106">
            <v>41730</v>
          </cell>
          <cell r="I106"/>
        </row>
        <row r="107">
          <cell r="E107"/>
          <cell r="G107"/>
          <cell r="I107"/>
        </row>
        <row r="108">
          <cell r="E108"/>
          <cell r="G108"/>
          <cell r="I108"/>
        </row>
        <row r="109">
          <cell r="E109"/>
          <cell r="G109"/>
          <cell r="I109"/>
        </row>
        <row r="110">
          <cell r="E110"/>
          <cell r="G110"/>
          <cell r="I110"/>
        </row>
        <row r="111">
          <cell r="E111" t="str">
            <v>Livre Cpte</v>
          </cell>
          <cell r="G111" t="str">
            <v>entrée</v>
          </cell>
          <cell r="I111"/>
        </row>
        <row r="112">
          <cell r="E112" t="str">
            <v>Livre Cpte</v>
          </cell>
          <cell r="G112" t="str">
            <v>sortie</v>
          </cell>
          <cell r="I112"/>
        </row>
        <row r="113">
          <cell r="E113" t="str">
            <v>Bureau</v>
          </cell>
          <cell r="G113" t="str">
            <v>téléphone</v>
          </cell>
          <cell r="I113"/>
        </row>
        <row r="114">
          <cell r="E114" t="str">
            <v>Matériel</v>
          </cell>
          <cell r="G114" t="str">
            <v>achat tutu douane</v>
          </cell>
          <cell r="I114"/>
        </row>
        <row r="115">
          <cell r="E115" t="str">
            <v>représentation</v>
          </cell>
          <cell r="G115" t="str">
            <v>Montegnée</v>
          </cell>
          <cell r="I115"/>
        </row>
        <row r="116">
          <cell r="E116" t="str">
            <v>Matériel</v>
          </cell>
          <cell r="G116" t="str">
            <v>banderolle EDP</v>
          </cell>
          <cell r="I116"/>
        </row>
        <row r="117">
          <cell r="E117" t="str">
            <v>Fonctionnement</v>
          </cell>
          <cell r="G117" t="str">
            <v>Papier WC lavettes ….</v>
          </cell>
          <cell r="I117"/>
        </row>
        <row r="118">
          <cell r="E118" t="str">
            <v>Matériel</v>
          </cell>
          <cell r="G118" t="str">
            <v>cerceaux</v>
          </cell>
          <cell r="I118"/>
        </row>
        <row r="119">
          <cell r="E119" t="str">
            <v>Xtransfert</v>
          </cell>
          <cell r="G119" t="str">
            <v>banque Op 93-2014</v>
          </cell>
          <cell r="I119">
            <v>92.38</v>
          </cell>
        </row>
        <row r="120">
          <cell r="E120" t="str">
            <v>Défraiement</v>
          </cell>
          <cell r="G120">
            <v>41760</v>
          </cell>
          <cell r="I120"/>
        </row>
        <row r="121">
          <cell r="E121" t="str">
            <v>Défraiement</v>
          </cell>
          <cell r="G121" t="str">
            <v>KM 2x Maude 64x0,3461</v>
          </cell>
          <cell r="I121"/>
        </row>
        <row r="122">
          <cell r="E122" t="str">
            <v>Défraiement</v>
          </cell>
          <cell r="G122" t="str">
            <v>Km Maude 32*0,3461</v>
          </cell>
          <cell r="I122"/>
        </row>
        <row r="123">
          <cell r="E123" t="str">
            <v>Défraiement</v>
          </cell>
          <cell r="G123" t="str">
            <v>Km Maude 32*0,3461</v>
          </cell>
          <cell r="I123"/>
        </row>
        <row r="124">
          <cell r="E124" t="str">
            <v>Bureau</v>
          </cell>
          <cell r="G124" t="str">
            <v>téléphone</v>
          </cell>
          <cell r="I124"/>
        </row>
        <row r="125">
          <cell r="E125" t="str">
            <v>XTransfert</v>
          </cell>
          <cell r="G125"/>
          <cell r="I125">
            <v>300</v>
          </cell>
        </row>
        <row r="126">
          <cell r="E126" t="str">
            <v>Défraiement</v>
          </cell>
          <cell r="G126" t="str">
            <v>Km Maude 32*0,3461</v>
          </cell>
          <cell r="I126"/>
        </row>
        <row r="127">
          <cell r="E127" t="str">
            <v>Défraiement</v>
          </cell>
          <cell r="G127">
            <v>41791</v>
          </cell>
          <cell r="I127"/>
        </row>
        <row r="128">
          <cell r="E128" t="str">
            <v>Bureau</v>
          </cell>
          <cell r="G128" t="str">
            <v>téléphone</v>
          </cell>
          <cell r="I128"/>
        </row>
        <row r="129">
          <cell r="E129" t="str">
            <v>Fonctionnement</v>
          </cell>
          <cell r="G129" t="str">
            <v>STGR14</v>
          </cell>
          <cell r="I129"/>
        </row>
        <row r="130">
          <cell r="E130" t="str">
            <v>Fonctionnement</v>
          </cell>
          <cell r="G130" t="str">
            <v>STGR14</v>
          </cell>
          <cell r="I130"/>
        </row>
        <row r="131">
          <cell r="E131" t="str">
            <v>Fonctionnement</v>
          </cell>
          <cell r="G131" t="str">
            <v>STGR14</v>
          </cell>
          <cell r="I131"/>
        </row>
        <row r="132">
          <cell r="E132" t="str">
            <v>représentation</v>
          </cell>
          <cell r="G132" t="str">
            <v>porte ouverte et acceuil</v>
          </cell>
          <cell r="I132"/>
        </row>
        <row r="133">
          <cell r="E133" t="str">
            <v>Défraiement</v>
          </cell>
          <cell r="G133" t="str">
            <v>STGR14</v>
          </cell>
          <cell r="I133"/>
        </row>
        <row r="134">
          <cell r="E134" t="str">
            <v>représentation</v>
          </cell>
          <cell r="G134" t="str">
            <v>porte ouverte et acceuil</v>
          </cell>
          <cell r="I134">
            <v>33</v>
          </cell>
        </row>
        <row r="135">
          <cell r="E135" t="str">
            <v>Bureau</v>
          </cell>
          <cell r="G135" t="str">
            <v>téléphone</v>
          </cell>
          <cell r="I135"/>
        </row>
        <row r="136">
          <cell r="E136" t="str">
            <v>Matériel</v>
          </cell>
          <cell r="G136" t="str">
            <v>pompe et aiguilles</v>
          </cell>
          <cell r="I136"/>
        </row>
        <row r="137">
          <cell r="E137" t="str">
            <v>Défraiement</v>
          </cell>
          <cell r="G137" t="str">
            <v>Km Maude 32*0,3461</v>
          </cell>
          <cell r="I137"/>
        </row>
        <row r="138">
          <cell r="E138" t="str">
            <v>Matériel</v>
          </cell>
          <cell r="G138" t="str">
            <v>CD vierge Maude</v>
          </cell>
          <cell r="I138"/>
        </row>
        <row r="139">
          <cell r="E139" t="str">
            <v>Défraiement</v>
          </cell>
          <cell r="G139" t="str">
            <v>service rendu affiche</v>
          </cell>
          <cell r="I139"/>
        </row>
        <row r="140">
          <cell r="E140" t="str">
            <v>Cotisation</v>
          </cell>
          <cell r="G140" t="str">
            <v>STGR140825</v>
          </cell>
          <cell r="I140">
            <v>60</v>
          </cell>
        </row>
        <row r="141">
          <cell r="E141" t="str">
            <v>représentation</v>
          </cell>
          <cell r="G141" t="str">
            <v>boissons+anniversaire</v>
          </cell>
          <cell r="I141"/>
        </row>
        <row r="142">
          <cell r="E142" t="str">
            <v>Fonctionnement</v>
          </cell>
          <cell r="G142" t="str">
            <v>STGR14</v>
          </cell>
          <cell r="I142"/>
        </row>
        <row r="143">
          <cell r="E143" t="str">
            <v>Xtransfert</v>
          </cell>
          <cell r="G143"/>
          <cell r="I143">
            <v>250</v>
          </cell>
        </row>
        <row r="144">
          <cell r="E144"/>
          <cell r="G144"/>
          <cell r="I144"/>
        </row>
        <row r="145">
          <cell r="E145"/>
          <cell r="G145"/>
          <cell r="I145"/>
        </row>
        <row r="146">
          <cell r="E146"/>
          <cell r="G146"/>
          <cell r="I146"/>
        </row>
        <row r="147">
          <cell r="E147"/>
          <cell r="G147"/>
          <cell r="I147"/>
        </row>
        <row r="148">
          <cell r="E148" t="str">
            <v>Livre Cpte</v>
          </cell>
          <cell r="G148" t="str">
            <v>entrée</v>
          </cell>
          <cell r="I148"/>
        </row>
        <row r="149">
          <cell r="E149" t="str">
            <v>Livre Cpte</v>
          </cell>
          <cell r="G149" t="str">
            <v>sortie</v>
          </cell>
          <cell r="I149"/>
        </row>
        <row r="150">
          <cell r="E150" t="str">
            <v>Défraiement</v>
          </cell>
          <cell r="G150" t="str">
            <v>STGR14</v>
          </cell>
          <cell r="I150"/>
        </row>
        <row r="151">
          <cell r="E151" t="str">
            <v>Xtransfert</v>
          </cell>
          <cell r="G151"/>
          <cell r="I151">
            <v>300</v>
          </cell>
        </row>
        <row r="152">
          <cell r="E152" t="str">
            <v>Défraiement</v>
          </cell>
          <cell r="G152" t="str">
            <v>STGR14</v>
          </cell>
          <cell r="I152"/>
        </row>
        <row r="153">
          <cell r="E153" t="str">
            <v>EDP13_14</v>
          </cell>
          <cell r="G153"/>
          <cell r="I153"/>
        </row>
        <row r="154">
          <cell r="E154" t="str">
            <v>vente</v>
          </cell>
          <cell r="G154" t="str">
            <v>Tee-shirts</v>
          </cell>
          <cell r="I154">
            <v>72</v>
          </cell>
        </row>
        <row r="155">
          <cell r="E155" t="str">
            <v>Défraiement</v>
          </cell>
          <cell r="G155" t="str">
            <v>Km Maude 32*0,3461</v>
          </cell>
          <cell r="I155"/>
        </row>
        <row r="156">
          <cell r="E156" t="str">
            <v>cotisation</v>
          </cell>
          <cell r="G156" t="str">
            <v>Assurance Edam</v>
          </cell>
          <cell r="I156">
            <v>25</v>
          </cell>
        </row>
        <row r="157">
          <cell r="E157" t="str">
            <v>vente</v>
          </cell>
          <cell r="G157" t="str">
            <v>Tee-shirts</v>
          </cell>
          <cell r="I157">
            <v>48</v>
          </cell>
        </row>
        <row r="158">
          <cell r="E158" t="str">
            <v>Défraiement</v>
          </cell>
          <cell r="G158" t="str">
            <v>Km Maude 32*0,3461</v>
          </cell>
          <cell r="I158"/>
        </row>
        <row r="159">
          <cell r="E159" t="str">
            <v>Défraiement</v>
          </cell>
          <cell r="G159"/>
          <cell r="I159"/>
        </row>
        <row r="160">
          <cell r="E160" t="str">
            <v>cotisation</v>
          </cell>
          <cell r="G160" t="str">
            <v>GRE+dis</v>
          </cell>
          <cell r="I160">
            <v>75</v>
          </cell>
        </row>
        <row r="161">
          <cell r="E161" t="str">
            <v>cotisation</v>
          </cell>
          <cell r="G161" t="str">
            <v>GRB +Ass</v>
          </cell>
          <cell r="I161">
            <v>125</v>
          </cell>
        </row>
        <row r="162">
          <cell r="E162" t="str">
            <v>cotisation</v>
          </cell>
          <cell r="G162" t="str">
            <v>Assurance GRB</v>
          </cell>
          <cell r="I162">
            <v>25</v>
          </cell>
        </row>
        <row r="163">
          <cell r="E163" t="str">
            <v>Défraiement</v>
          </cell>
          <cell r="G163"/>
          <cell r="I163"/>
        </row>
        <row r="164">
          <cell r="E164" t="str">
            <v>Fonctionnement</v>
          </cell>
          <cell r="G164" t="str">
            <v>porte ouverte</v>
          </cell>
          <cell r="I164"/>
        </row>
        <row r="165">
          <cell r="E165" t="str">
            <v>Fonctionnement</v>
          </cell>
          <cell r="G165" t="str">
            <v>porte ouverte</v>
          </cell>
          <cell r="I165">
            <v>59</v>
          </cell>
        </row>
        <row r="166">
          <cell r="E166" t="str">
            <v>Bureau</v>
          </cell>
          <cell r="G166" t="str">
            <v>téléphone</v>
          </cell>
          <cell r="I166"/>
        </row>
        <row r="167">
          <cell r="E167" t="str">
            <v>vente</v>
          </cell>
          <cell r="G167" t="str">
            <v>Tee-shirts</v>
          </cell>
          <cell r="I167">
            <v>24</v>
          </cell>
        </row>
        <row r="168">
          <cell r="E168" t="str">
            <v>vente</v>
          </cell>
          <cell r="G168" t="str">
            <v>Tee-shirts</v>
          </cell>
          <cell r="I168">
            <v>12</v>
          </cell>
        </row>
        <row r="169">
          <cell r="E169" t="str">
            <v>Défraiement</v>
          </cell>
          <cell r="G169" t="str">
            <v>Km Maude 32*0,3461</v>
          </cell>
          <cell r="I169"/>
        </row>
        <row r="170">
          <cell r="E170" t="str">
            <v>Cotisation</v>
          </cell>
          <cell r="G170" t="str">
            <v>Edam</v>
          </cell>
          <cell r="I170">
            <v>50</v>
          </cell>
        </row>
        <row r="171">
          <cell r="E171" t="str">
            <v>Cotisation</v>
          </cell>
          <cell r="G171" t="str">
            <v>Assurance Edam</v>
          </cell>
          <cell r="I171">
            <v>25</v>
          </cell>
        </row>
        <row r="172">
          <cell r="E172" t="str">
            <v>Cotisation</v>
          </cell>
          <cell r="G172" t="str">
            <v>Ass Mjazz</v>
          </cell>
          <cell r="I172">
            <v>25</v>
          </cell>
        </row>
        <row r="173">
          <cell r="E173" t="str">
            <v>Cotisation</v>
          </cell>
          <cell r="G173" t="str">
            <v>Mjazz+assurance</v>
          </cell>
          <cell r="I173">
            <v>95</v>
          </cell>
        </row>
        <row r="174">
          <cell r="E174" t="str">
            <v>Cotisation</v>
          </cell>
          <cell r="G174" t="str">
            <v>Assurance GRB</v>
          </cell>
          <cell r="I174">
            <v>25</v>
          </cell>
        </row>
        <row r="175">
          <cell r="E175" t="str">
            <v>Cotisation</v>
          </cell>
          <cell r="G175" t="str">
            <v>Assurance Edam</v>
          </cell>
          <cell r="I175">
            <v>25</v>
          </cell>
        </row>
        <row r="176">
          <cell r="E176" t="str">
            <v>Cotisation</v>
          </cell>
          <cell r="G176" t="str">
            <v>Assurance Edam</v>
          </cell>
          <cell r="I176">
            <v>25</v>
          </cell>
        </row>
        <row r="177">
          <cell r="E177" t="str">
            <v>Défraiement</v>
          </cell>
          <cell r="G177" t="str">
            <v>Km Maude 32*0,3461</v>
          </cell>
          <cell r="I177"/>
        </row>
        <row r="178">
          <cell r="E178" t="str">
            <v>Cotisation</v>
          </cell>
          <cell r="G178" t="str">
            <v>Assurance 1/2 GRB 1/2 Mjazz</v>
          </cell>
          <cell r="I178">
            <v>110</v>
          </cell>
        </row>
        <row r="179">
          <cell r="E179" t="str">
            <v>Cotisation</v>
          </cell>
          <cell r="G179" t="str">
            <v>Assurance GRE</v>
          </cell>
          <cell r="I179">
            <v>25</v>
          </cell>
        </row>
        <row r="180">
          <cell r="E180" t="str">
            <v>représentation</v>
          </cell>
          <cell r="G180" t="str">
            <v>fancy fair communale</v>
          </cell>
          <cell r="I180"/>
        </row>
        <row r="181">
          <cell r="E181" t="str">
            <v>Défraiement</v>
          </cell>
          <cell r="G181" t="str">
            <v>GRI</v>
          </cell>
          <cell r="I181"/>
        </row>
        <row r="182">
          <cell r="E182"/>
          <cell r="G182"/>
          <cell r="I182"/>
        </row>
        <row r="183">
          <cell r="E183"/>
          <cell r="G183"/>
          <cell r="I183"/>
        </row>
        <row r="184">
          <cell r="E184"/>
          <cell r="G184"/>
          <cell r="I184"/>
        </row>
        <row r="185">
          <cell r="E185" t="str">
            <v>Livre Cpte</v>
          </cell>
          <cell r="G185" t="str">
            <v>entrée</v>
          </cell>
          <cell r="I185"/>
        </row>
        <row r="186">
          <cell r="E186" t="str">
            <v>Livre Cpte</v>
          </cell>
          <cell r="G186" t="str">
            <v>sortie</v>
          </cell>
          <cell r="I186"/>
        </row>
        <row r="187">
          <cell r="E187" t="str">
            <v>Cotisation</v>
          </cell>
          <cell r="G187" t="str">
            <v>GRE</v>
          </cell>
          <cell r="I187">
            <v>150</v>
          </cell>
        </row>
        <row r="188">
          <cell r="E188" t="str">
            <v>Cotisation</v>
          </cell>
          <cell r="G188" t="str">
            <v>Ass GRB</v>
          </cell>
          <cell r="I188">
            <v>25</v>
          </cell>
        </row>
        <row r="189">
          <cell r="E189" t="str">
            <v>Cotisation</v>
          </cell>
          <cell r="G189" t="str">
            <v>Ass psyc</v>
          </cell>
          <cell r="I189">
            <v>25</v>
          </cell>
        </row>
        <row r="190">
          <cell r="E190" t="str">
            <v>Cotisation</v>
          </cell>
          <cell r="G190" t="str">
            <v>Mjazz+assurance</v>
          </cell>
          <cell r="I190">
            <v>95</v>
          </cell>
        </row>
        <row r="191">
          <cell r="E191" t="str">
            <v>Cotisation</v>
          </cell>
          <cell r="G191" t="str">
            <v>Assurance GRB</v>
          </cell>
          <cell r="I191">
            <v>25</v>
          </cell>
        </row>
        <row r="192">
          <cell r="E192" t="str">
            <v>représentation</v>
          </cell>
          <cell r="G192" t="str">
            <v>Film montegnée</v>
          </cell>
          <cell r="I192"/>
        </row>
        <row r="193">
          <cell r="E193" t="str">
            <v>Cotisation</v>
          </cell>
          <cell r="G193" t="str">
            <v>ass GRE</v>
          </cell>
          <cell r="I193">
            <v>25</v>
          </cell>
        </row>
        <row r="194">
          <cell r="E194" t="str">
            <v>Cotisation</v>
          </cell>
          <cell r="G194" t="str">
            <v>Assurance 1/4 Edam</v>
          </cell>
          <cell r="I194">
            <v>50</v>
          </cell>
        </row>
        <row r="195">
          <cell r="E195" t="str">
            <v>Cotisation</v>
          </cell>
          <cell r="G195" t="str">
            <v>Edam</v>
          </cell>
          <cell r="I195">
            <v>50</v>
          </cell>
        </row>
        <row r="196">
          <cell r="E196" t="str">
            <v>Cotisation</v>
          </cell>
          <cell r="G196" t="str">
            <v>Mjazz 1/2+ass</v>
          </cell>
          <cell r="I196">
            <v>60</v>
          </cell>
        </row>
        <row r="197">
          <cell r="E197" t="str">
            <v>Défraiement</v>
          </cell>
          <cell r="G197" t="str">
            <v>GRI</v>
          </cell>
          <cell r="I197"/>
        </row>
        <row r="198">
          <cell r="E198" t="str">
            <v>Défraiement</v>
          </cell>
          <cell r="G198" t="str">
            <v>GRB</v>
          </cell>
          <cell r="I198"/>
        </row>
        <row r="199">
          <cell r="E199" t="str">
            <v>Défraiement</v>
          </cell>
          <cell r="G199" t="str">
            <v xml:space="preserve">GRE 1/2 </v>
          </cell>
          <cell r="I199"/>
        </row>
        <row r="200">
          <cell r="E200" t="str">
            <v>Défraiement</v>
          </cell>
          <cell r="G200" t="str">
            <v xml:space="preserve">GRE 1/2 </v>
          </cell>
          <cell r="I200"/>
        </row>
        <row r="201">
          <cell r="E201" t="str">
            <v>Défraiement</v>
          </cell>
          <cell r="G201" t="str">
            <v>Edam</v>
          </cell>
          <cell r="I201"/>
        </row>
        <row r="202">
          <cell r="E202" t="str">
            <v>Bureau</v>
          </cell>
          <cell r="G202" t="str">
            <v>téléphone</v>
          </cell>
          <cell r="I202"/>
        </row>
        <row r="203">
          <cell r="E203" t="str">
            <v>Cotisation</v>
          </cell>
          <cell r="G203" t="str">
            <v>Edam</v>
          </cell>
          <cell r="I203">
            <v>50</v>
          </cell>
        </row>
        <row r="204">
          <cell r="E204" t="str">
            <v>Cotisation</v>
          </cell>
          <cell r="G204" t="str">
            <v>Edam</v>
          </cell>
          <cell r="I204">
            <v>50</v>
          </cell>
        </row>
        <row r="205">
          <cell r="E205" t="str">
            <v>vente</v>
          </cell>
          <cell r="G205" t="str">
            <v>Tee-shirts</v>
          </cell>
          <cell r="I205">
            <v>12</v>
          </cell>
        </row>
        <row r="206">
          <cell r="E206" t="str">
            <v>Cotisation</v>
          </cell>
          <cell r="G206" t="str">
            <v>Mjazz</v>
          </cell>
          <cell r="I206">
            <v>25</v>
          </cell>
        </row>
        <row r="207">
          <cell r="E207" t="str">
            <v>Cotisation</v>
          </cell>
          <cell r="G207" t="str">
            <v>Mjazz</v>
          </cell>
          <cell r="I207">
            <v>25</v>
          </cell>
        </row>
        <row r="208">
          <cell r="E208" t="str">
            <v>Cotisation</v>
          </cell>
          <cell r="G208" t="str">
            <v>ass Mjazz</v>
          </cell>
          <cell r="I208">
            <v>25</v>
          </cell>
        </row>
        <row r="209">
          <cell r="E209" t="str">
            <v>représentation</v>
          </cell>
          <cell r="G209" t="str">
            <v>boissons italofolie</v>
          </cell>
          <cell r="I209"/>
        </row>
        <row r="210">
          <cell r="E210" t="str">
            <v>Fonctionnement</v>
          </cell>
          <cell r="G210" t="str">
            <v>Arnica</v>
          </cell>
          <cell r="I210"/>
        </row>
        <row r="211">
          <cell r="E211" t="str">
            <v>Défraiement</v>
          </cell>
          <cell r="G211" t="str">
            <v>grb</v>
          </cell>
          <cell r="I211"/>
        </row>
        <row r="212">
          <cell r="E212" t="str">
            <v>Défraiement</v>
          </cell>
          <cell r="G212" t="str">
            <v>grb</v>
          </cell>
          <cell r="I212"/>
        </row>
        <row r="213">
          <cell r="E213" t="str">
            <v>Défraiement</v>
          </cell>
          <cell r="G213" t="str">
            <v>Edam</v>
          </cell>
          <cell r="I213"/>
        </row>
        <row r="214">
          <cell r="E214" t="str">
            <v>Défraiement</v>
          </cell>
          <cell r="G214" t="str">
            <v>GRI</v>
          </cell>
          <cell r="I214"/>
        </row>
        <row r="215">
          <cell r="E215" t="str">
            <v>Bureau</v>
          </cell>
          <cell r="G215" t="str">
            <v>téléphone</v>
          </cell>
          <cell r="I215"/>
        </row>
        <row r="216">
          <cell r="E216" t="str">
            <v>Cotisation</v>
          </cell>
          <cell r="G216" t="str">
            <v>GRE</v>
          </cell>
          <cell r="I216">
            <v>100</v>
          </cell>
        </row>
        <row r="217">
          <cell r="E217" t="str">
            <v>vente</v>
          </cell>
          <cell r="G217" t="str">
            <v>Tee-shirts</v>
          </cell>
          <cell r="I217">
            <v>24</v>
          </cell>
        </row>
        <row r="218">
          <cell r="E218"/>
          <cell r="G218"/>
          <cell r="I218"/>
        </row>
        <row r="219">
          <cell r="E219"/>
          <cell r="G219"/>
          <cell r="I219"/>
        </row>
        <row r="220">
          <cell r="E220"/>
          <cell r="G220"/>
          <cell r="I220"/>
        </row>
        <row r="221">
          <cell r="E221" t="str">
            <v>Livre Cpte</v>
          </cell>
          <cell r="G221" t="str">
            <v>entrée</v>
          </cell>
          <cell r="I221"/>
        </row>
        <row r="222">
          <cell r="E222" t="str">
            <v>Livre Cpte</v>
          </cell>
          <cell r="G222" t="str">
            <v>sortie</v>
          </cell>
          <cell r="I222"/>
        </row>
        <row r="223">
          <cell r="E223"/>
          <cell r="G223"/>
          <cell r="I223"/>
        </row>
        <row r="224">
          <cell r="E224" t="str">
            <v>Défraiement</v>
          </cell>
          <cell r="G224" t="str">
            <v>GRE</v>
          </cell>
          <cell r="I224"/>
        </row>
        <row r="225">
          <cell r="E225" t="str">
            <v>Défraiement</v>
          </cell>
          <cell r="G225" t="str">
            <v>GRE</v>
          </cell>
          <cell r="I225"/>
        </row>
        <row r="226">
          <cell r="E226" t="str">
            <v>représentation</v>
          </cell>
          <cell r="G226" t="str">
            <v>représentant</v>
          </cell>
          <cell r="I226"/>
        </row>
        <row r="227">
          <cell r="E227" t="str">
            <v>Cotisation</v>
          </cell>
          <cell r="G227" t="str">
            <v>GRI 1/2</v>
          </cell>
          <cell r="I227">
            <v>80</v>
          </cell>
        </row>
        <row r="228">
          <cell r="E228" t="str">
            <v>Défraiement</v>
          </cell>
          <cell r="G228" t="str">
            <v>Formation Km 552,8*0,3461</v>
          </cell>
          <cell r="I228"/>
        </row>
        <row r="229">
          <cell r="E229" t="str">
            <v>Cotisation</v>
          </cell>
          <cell r="G229" t="str">
            <v>Edam</v>
          </cell>
          <cell r="I229">
            <v>25</v>
          </cell>
        </row>
        <row r="230">
          <cell r="E230" t="str">
            <v>Cotisation</v>
          </cell>
          <cell r="G230" t="str">
            <v>GRB 2/2</v>
          </cell>
          <cell r="I230">
            <v>50</v>
          </cell>
        </row>
        <row r="231">
          <cell r="E231" t="str">
            <v>Cotisation</v>
          </cell>
          <cell r="G231" t="str">
            <v>Mjazz 2/2</v>
          </cell>
          <cell r="I231">
            <v>35</v>
          </cell>
        </row>
        <row r="232">
          <cell r="E232" t="str">
            <v>Cotisation</v>
          </cell>
          <cell r="G232" t="str">
            <v>ass Mjazz</v>
          </cell>
          <cell r="I232">
            <v>40</v>
          </cell>
        </row>
        <row r="233">
          <cell r="E233" t="str">
            <v>Cotisation</v>
          </cell>
          <cell r="G233" t="str">
            <v>Ass psyc</v>
          </cell>
          <cell r="I233">
            <v>25</v>
          </cell>
        </row>
        <row r="234">
          <cell r="E234" t="str">
            <v>Cotisation</v>
          </cell>
          <cell r="G234" t="str">
            <v>Psyc</v>
          </cell>
          <cell r="I234">
            <v>70</v>
          </cell>
        </row>
        <row r="235">
          <cell r="E235" t="str">
            <v>vente</v>
          </cell>
          <cell r="G235" t="str">
            <v>Tee-shirts</v>
          </cell>
          <cell r="I235">
            <v>36</v>
          </cell>
        </row>
        <row r="236">
          <cell r="E236" t="str">
            <v>Défraiement</v>
          </cell>
          <cell r="G236" t="str">
            <v>Eve AR rue bellenay st Nicolas</v>
          </cell>
          <cell r="I236"/>
        </row>
        <row r="237">
          <cell r="E237" t="str">
            <v>représentation</v>
          </cell>
          <cell r="G237" t="str">
            <v>boissons gymnaste</v>
          </cell>
          <cell r="I237"/>
        </row>
        <row r="238">
          <cell r="E238" t="str">
            <v>Cotisation</v>
          </cell>
          <cell r="G238" t="str">
            <v>Edam</v>
          </cell>
          <cell r="I238">
            <v>50</v>
          </cell>
        </row>
        <row r="239">
          <cell r="E239" t="str">
            <v>Cotisation</v>
          </cell>
          <cell r="G239" t="str">
            <v>Mjazz 2/2</v>
          </cell>
          <cell r="I239">
            <v>35</v>
          </cell>
        </row>
        <row r="240">
          <cell r="E240" t="str">
            <v>Cotisation</v>
          </cell>
          <cell r="G240" t="str">
            <v>Edam</v>
          </cell>
          <cell r="I240">
            <v>50</v>
          </cell>
        </row>
        <row r="241">
          <cell r="E241" t="str">
            <v>Cotisation</v>
          </cell>
          <cell r="G241" t="str">
            <v>Mjazz 1/2</v>
          </cell>
          <cell r="I241">
            <v>35</v>
          </cell>
        </row>
        <row r="242">
          <cell r="E242" t="str">
            <v>Cotisation</v>
          </cell>
          <cell r="G242" t="str">
            <v>Mjazz 1/2</v>
          </cell>
          <cell r="I242">
            <v>35</v>
          </cell>
        </row>
        <row r="243">
          <cell r="E243" t="str">
            <v>Cotisation</v>
          </cell>
          <cell r="G243" t="str">
            <v>GRE</v>
          </cell>
          <cell r="I243">
            <v>150</v>
          </cell>
        </row>
        <row r="244">
          <cell r="E244" t="str">
            <v>Cotisation</v>
          </cell>
          <cell r="G244" t="str">
            <v>GRIP</v>
          </cell>
          <cell r="I244">
            <v>80</v>
          </cell>
        </row>
        <row r="245">
          <cell r="E245" t="str">
            <v>Défraiement</v>
          </cell>
          <cell r="G245" t="str">
            <v>GRB+GRE</v>
          </cell>
          <cell r="I245"/>
        </row>
        <row r="246">
          <cell r="E246" t="str">
            <v>Défraiement</v>
          </cell>
          <cell r="G246" t="str">
            <v>GRE</v>
          </cell>
          <cell r="I246"/>
        </row>
        <row r="247">
          <cell r="E247" t="str">
            <v>Défraiement</v>
          </cell>
          <cell r="G247" t="str">
            <v>Edam</v>
          </cell>
          <cell r="I247"/>
        </row>
        <row r="248">
          <cell r="E248" t="str">
            <v>Bureau</v>
          </cell>
          <cell r="G248" t="str">
            <v>téléphone</v>
          </cell>
          <cell r="I248"/>
        </row>
        <row r="249">
          <cell r="E249" t="str">
            <v>Cotisation</v>
          </cell>
          <cell r="G249" t="str">
            <v>Psyc Ass+1/2</v>
          </cell>
          <cell r="I249">
            <v>45</v>
          </cell>
        </row>
        <row r="250">
          <cell r="E250" t="str">
            <v>Cotisation</v>
          </cell>
          <cell r="G250" t="str">
            <v>ass Mjazz</v>
          </cell>
          <cell r="I250">
            <v>25</v>
          </cell>
        </row>
        <row r="251">
          <cell r="E251" t="str">
            <v>Cotisation</v>
          </cell>
          <cell r="G251" t="str">
            <v>Edam</v>
          </cell>
          <cell r="I251">
            <v>88</v>
          </cell>
        </row>
        <row r="252">
          <cell r="E252" t="str">
            <v>Cotisation</v>
          </cell>
          <cell r="G252" t="str">
            <v>GRI</v>
          </cell>
          <cell r="I252">
            <v>160</v>
          </cell>
        </row>
        <row r="253">
          <cell r="E253" t="str">
            <v>Cotisation</v>
          </cell>
          <cell r="G253" t="str">
            <v>GRI</v>
          </cell>
          <cell r="I253">
            <v>10</v>
          </cell>
        </row>
        <row r="254">
          <cell r="E254" t="str">
            <v>Cotisation</v>
          </cell>
          <cell r="G254" t="str">
            <v>psyc 2/2</v>
          </cell>
          <cell r="I254">
            <v>64</v>
          </cell>
        </row>
        <row r="255">
          <cell r="E255"/>
          <cell r="G255"/>
          <cell r="I255"/>
        </row>
        <row r="256">
          <cell r="E256"/>
          <cell r="G256"/>
          <cell r="I256"/>
        </row>
        <row r="257">
          <cell r="E257"/>
          <cell r="G257"/>
          <cell r="I257"/>
        </row>
        <row r="258">
          <cell r="E258" t="str">
            <v>Livre Cpte</v>
          </cell>
          <cell r="G258" t="str">
            <v>entrée</v>
          </cell>
          <cell r="I258"/>
        </row>
        <row r="259">
          <cell r="E259" t="str">
            <v>Livre Cpte</v>
          </cell>
          <cell r="G259" t="str">
            <v>sortie</v>
          </cell>
          <cell r="I259"/>
        </row>
        <row r="260">
          <cell r="E260"/>
          <cell r="G260"/>
          <cell r="I260"/>
        </row>
        <row r="261">
          <cell r="E261" t="str">
            <v>Cotisation</v>
          </cell>
          <cell r="G261" t="str">
            <v>GRE assurance</v>
          </cell>
          <cell r="I261">
            <v>25</v>
          </cell>
        </row>
        <row r="262">
          <cell r="E262" t="str">
            <v>Défraiement</v>
          </cell>
          <cell r="G262" t="str">
            <v>GRI</v>
          </cell>
          <cell r="I262"/>
        </row>
        <row r="263">
          <cell r="E263" t="str">
            <v>Cotisation</v>
          </cell>
          <cell r="G263" t="str">
            <v>GRI</v>
          </cell>
          <cell r="I263">
            <v>80</v>
          </cell>
        </row>
        <row r="264">
          <cell r="E264" t="str">
            <v>représentation</v>
          </cell>
          <cell r="G264" t="str">
            <v>st nicolas 2014</v>
          </cell>
          <cell r="I264"/>
        </row>
        <row r="265">
          <cell r="E265" t="str">
            <v>Fête</v>
          </cell>
          <cell r="G265" t="str">
            <v>st nicolas 2014 (542 €)</v>
          </cell>
          <cell r="I265">
            <v>1999</v>
          </cell>
        </row>
        <row r="266">
          <cell r="E266" t="str">
            <v>Défraiement</v>
          </cell>
          <cell r="G266" t="str">
            <v>GRI</v>
          </cell>
          <cell r="I266"/>
        </row>
        <row r="267">
          <cell r="E267" t="str">
            <v>vente</v>
          </cell>
          <cell r="G267" t="str">
            <v>Tee-shirts</v>
          </cell>
          <cell r="I267">
            <v>12</v>
          </cell>
        </row>
        <row r="268">
          <cell r="E268" t="str">
            <v>Cotisation</v>
          </cell>
          <cell r="G268" t="str">
            <v>GRB</v>
          </cell>
          <cell r="I268">
            <v>100</v>
          </cell>
        </row>
        <row r="269">
          <cell r="E269" t="str">
            <v>Fonctionnement</v>
          </cell>
          <cell r="G269" t="str">
            <v>flutes (24*0,4)</v>
          </cell>
          <cell r="I269"/>
        </row>
        <row r="270">
          <cell r="E270" t="str">
            <v>Batiment</v>
          </cell>
          <cell r="G270" t="str">
            <v>clé</v>
          </cell>
          <cell r="I270"/>
        </row>
        <row r="271">
          <cell r="E271" t="str">
            <v>Défraiement</v>
          </cell>
          <cell r="G271" t="str">
            <v>Edam</v>
          </cell>
          <cell r="I271"/>
        </row>
        <row r="272">
          <cell r="E272" t="str">
            <v>Fonctionnement</v>
          </cell>
          <cell r="G272" t="str">
            <v>entretien costume 07/14-12/14</v>
          </cell>
          <cell r="I272"/>
        </row>
        <row r="273">
          <cell r="E273" t="str">
            <v>Bureau</v>
          </cell>
          <cell r="G273" t="str">
            <v>téléphone</v>
          </cell>
          <cell r="I273"/>
        </row>
        <row r="274">
          <cell r="E274" t="str">
            <v>Défraiement</v>
          </cell>
          <cell r="G274" t="str">
            <v>GRB+GRE</v>
          </cell>
          <cell r="I274"/>
        </row>
        <row r="275">
          <cell r="E275" t="str">
            <v>Défraiement</v>
          </cell>
          <cell r="G275" t="str">
            <v>GRE</v>
          </cell>
          <cell r="I275"/>
        </row>
        <row r="276">
          <cell r="E276" t="str">
            <v>représentation</v>
          </cell>
          <cell r="G276" t="str">
            <v>bic publicitaire</v>
          </cell>
          <cell r="I276">
            <v>195</v>
          </cell>
        </row>
        <row r="277">
          <cell r="E277" t="str">
            <v>Cotisation</v>
          </cell>
          <cell r="G277" t="str">
            <v>Edam</v>
          </cell>
          <cell r="I277">
            <v>108</v>
          </cell>
        </row>
        <row r="278">
          <cell r="E278" t="str">
            <v>Cotisation</v>
          </cell>
          <cell r="G278" t="str">
            <v>Mjazz 2/2</v>
          </cell>
          <cell r="I278">
            <v>55</v>
          </cell>
        </row>
        <row r="279">
          <cell r="E279" t="str">
            <v>Cotisation</v>
          </cell>
          <cell r="G279" t="str">
            <v>Psyc 2/2</v>
          </cell>
          <cell r="I279">
            <v>43</v>
          </cell>
        </row>
        <row r="280">
          <cell r="E280" t="str">
            <v>Défraiement</v>
          </cell>
          <cell r="G280" t="str">
            <v>GRI</v>
          </cell>
          <cell r="I280"/>
        </row>
        <row r="281">
          <cell r="E281" t="str">
            <v>Défraiement</v>
          </cell>
          <cell r="G281" t="str">
            <v>GRI</v>
          </cell>
          <cell r="I281"/>
        </row>
        <row r="282">
          <cell r="E282" t="str">
            <v>Défraiement</v>
          </cell>
          <cell r="G282" t="str">
            <v>Edam</v>
          </cell>
          <cell r="I282"/>
        </row>
        <row r="283">
          <cell r="E283" t="str">
            <v>Bureau</v>
          </cell>
          <cell r="G283" t="str">
            <v>téléphone</v>
          </cell>
          <cell r="I283"/>
        </row>
        <row r="284">
          <cell r="E284" t="str">
            <v>Fonctionnement</v>
          </cell>
          <cell r="G284" t="str">
            <v>entretien costume prêt 07/01/15</v>
          </cell>
          <cell r="I284"/>
        </row>
        <row r="285">
          <cell r="E285" t="str">
            <v>Défraiement</v>
          </cell>
          <cell r="G285" t="str">
            <v>GRI</v>
          </cell>
          <cell r="I285"/>
        </row>
        <row r="286">
          <cell r="E286" t="str">
            <v>Défraiement</v>
          </cell>
          <cell r="G286" t="str">
            <v>GRB+GRE</v>
          </cell>
          <cell r="I286"/>
        </row>
        <row r="287">
          <cell r="E287" t="str">
            <v>Défraiement</v>
          </cell>
          <cell r="G287" t="str">
            <v>GRE</v>
          </cell>
          <cell r="I287"/>
        </row>
        <row r="288">
          <cell r="E288" t="str">
            <v>Défraiement</v>
          </cell>
          <cell r="G288" t="str">
            <v>Km Maude 32*0,3461</v>
          </cell>
          <cell r="I288"/>
        </row>
        <row r="289">
          <cell r="E289" t="str">
            <v>Bureau</v>
          </cell>
          <cell r="G289" t="str">
            <v>remboursement N°  tél club</v>
          </cell>
          <cell r="I289"/>
        </row>
        <row r="290">
          <cell r="E290" t="str">
            <v>Défraiement</v>
          </cell>
          <cell r="G290" t="str">
            <v>GRI</v>
          </cell>
          <cell r="I290"/>
        </row>
        <row r="291">
          <cell r="E291" t="str">
            <v>Défraiement</v>
          </cell>
          <cell r="G291" t="str">
            <v>GRI</v>
          </cell>
          <cell r="I291"/>
        </row>
        <row r="292">
          <cell r="E292"/>
          <cell r="G292"/>
          <cell r="I292"/>
        </row>
        <row r="293">
          <cell r="E293"/>
          <cell r="G293"/>
          <cell r="I293"/>
        </row>
        <row r="294">
          <cell r="E294"/>
          <cell r="G294"/>
          <cell r="I294"/>
        </row>
        <row r="295">
          <cell r="E295" t="str">
            <v>Livre Cpte</v>
          </cell>
          <cell r="G295" t="str">
            <v>entrée</v>
          </cell>
          <cell r="I295"/>
        </row>
        <row r="296">
          <cell r="E296" t="str">
            <v>Livre Cpte</v>
          </cell>
          <cell r="G296" t="str">
            <v>sortie</v>
          </cell>
          <cell r="I296"/>
        </row>
        <row r="297">
          <cell r="E297"/>
          <cell r="G297"/>
          <cell r="I297"/>
        </row>
        <row r="298">
          <cell r="E298" t="str">
            <v>Défraiement</v>
          </cell>
          <cell r="G298" t="str">
            <v>GRI</v>
          </cell>
          <cell r="I298"/>
        </row>
        <row r="299">
          <cell r="E299" t="str">
            <v>Défraiement</v>
          </cell>
          <cell r="G299" t="str">
            <v>Edam</v>
          </cell>
          <cell r="I299"/>
        </row>
        <row r="300">
          <cell r="E300" t="str">
            <v>Bureau</v>
          </cell>
          <cell r="G300" t="str">
            <v>téléphone</v>
          </cell>
          <cell r="I300"/>
        </row>
        <row r="301">
          <cell r="E301" t="str">
            <v>Batiment</v>
          </cell>
          <cell r="G301" t="str">
            <v>clé</v>
          </cell>
          <cell r="I301"/>
        </row>
        <row r="302">
          <cell r="E302" t="str">
            <v>Cotisation</v>
          </cell>
          <cell r="G302" t="str">
            <v>Psyc</v>
          </cell>
          <cell r="I302">
            <v>85</v>
          </cell>
        </row>
        <row r="303">
          <cell r="E303" t="str">
            <v>Batiment</v>
          </cell>
          <cell r="G303" t="str">
            <v>clé</v>
          </cell>
          <cell r="I303"/>
        </row>
        <row r="304">
          <cell r="E304" t="str">
            <v>Défraiement</v>
          </cell>
          <cell r="G304" t="str">
            <v>Km Maude 32*0,3461</v>
          </cell>
          <cell r="I304"/>
        </row>
        <row r="305">
          <cell r="E305" t="str">
            <v>Fonctionnement</v>
          </cell>
          <cell r="G305" t="str">
            <v>entretien training 07/03/15</v>
          </cell>
          <cell r="I305"/>
        </row>
        <row r="306">
          <cell r="E306" t="str">
            <v>Cotisation</v>
          </cell>
          <cell r="G306" t="str">
            <v>Edam</v>
          </cell>
          <cell r="I306">
            <v>30</v>
          </cell>
        </row>
        <row r="307">
          <cell r="E307" t="str">
            <v>Défraiement</v>
          </cell>
          <cell r="G307" t="str">
            <v>Km Maude 32*0,3461</v>
          </cell>
          <cell r="I307"/>
        </row>
        <row r="308">
          <cell r="E308" t="str">
            <v>représentation</v>
          </cell>
          <cell r="G308" t="str">
            <v>repas membres</v>
          </cell>
          <cell r="I308"/>
        </row>
        <row r="309">
          <cell r="E309" t="str">
            <v>Défraiement</v>
          </cell>
          <cell r="G309" t="str">
            <v>Edam</v>
          </cell>
          <cell r="I309"/>
        </row>
        <row r="310">
          <cell r="E310" t="str">
            <v>Bureau</v>
          </cell>
          <cell r="G310" t="str">
            <v>téléphone</v>
          </cell>
          <cell r="I310"/>
        </row>
        <row r="311">
          <cell r="E311" t="str">
            <v>Fonctionnement</v>
          </cell>
          <cell r="G311" t="str">
            <v>machines 3 costume</v>
          </cell>
          <cell r="I311"/>
        </row>
        <row r="312">
          <cell r="E312" t="str">
            <v>vente</v>
          </cell>
          <cell r="G312" t="str">
            <v>Tee-shirts</v>
          </cell>
          <cell r="I312">
            <v>24</v>
          </cell>
        </row>
        <row r="313">
          <cell r="E313" t="str">
            <v>Cotisation</v>
          </cell>
          <cell r="G313" t="str">
            <v>assurance Mjazz</v>
          </cell>
          <cell r="I313">
            <v>30</v>
          </cell>
        </row>
        <row r="314">
          <cell r="E314" t="str">
            <v>Fonctionnement</v>
          </cell>
          <cell r="G314" t="str">
            <v>boisson réunion</v>
          </cell>
          <cell r="I314"/>
        </row>
        <row r="315">
          <cell r="E315" t="str">
            <v>représentation</v>
          </cell>
          <cell r="G315" t="str">
            <v>liège bastogne politique St nicolas</v>
          </cell>
          <cell r="I315"/>
        </row>
        <row r="316">
          <cell r="E316" t="str">
            <v>vente</v>
          </cell>
          <cell r="G316" t="str">
            <v>Tee-shirts</v>
          </cell>
          <cell r="I316">
            <v>12</v>
          </cell>
        </row>
        <row r="317">
          <cell r="E317" t="str">
            <v>Défraiement</v>
          </cell>
          <cell r="G317" t="str">
            <v>Edam</v>
          </cell>
          <cell r="I317"/>
        </row>
        <row r="318">
          <cell r="E318" t="str">
            <v>Fonctionnement</v>
          </cell>
          <cell r="G318" t="str">
            <v>machines 3 training +costume</v>
          </cell>
          <cell r="I318"/>
        </row>
        <row r="319">
          <cell r="E319" t="str">
            <v>Fonctionnement</v>
          </cell>
          <cell r="G319" t="str">
            <v>inscription compétition</v>
          </cell>
          <cell r="I319"/>
        </row>
        <row r="320">
          <cell r="E320" t="str">
            <v>représentation</v>
          </cell>
          <cell r="G320" t="str">
            <v>bénéfice Lg Bastogne Lg</v>
          </cell>
          <cell r="I320">
            <v>40.450000000000003</v>
          </cell>
        </row>
        <row r="321">
          <cell r="E321" t="str">
            <v>vente</v>
          </cell>
          <cell r="G321" t="str">
            <v>Tee-shirts</v>
          </cell>
          <cell r="I321">
            <v>70</v>
          </cell>
        </row>
        <row r="322">
          <cell r="E322" t="str">
            <v>vente</v>
          </cell>
          <cell r="G322" t="str">
            <v>Tee-shirts</v>
          </cell>
          <cell r="I322">
            <v>36</v>
          </cell>
        </row>
        <row r="323">
          <cell r="E323" t="str">
            <v>vente</v>
          </cell>
          <cell r="G323" t="str">
            <v>Tee-shirts</v>
          </cell>
          <cell r="I323">
            <v>96</v>
          </cell>
        </row>
        <row r="324">
          <cell r="E324" t="str">
            <v>Fête</v>
          </cell>
          <cell r="G324" t="str">
            <v>bénéfice soirée gala gym (751)</v>
          </cell>
          <cell r="I324">
            <v>1177.78</v>
          </cell>
        </row>
        <row r="325">
          <cell r="E325" t="str">
            <v>Xtransfert</v>
          </cell>
          <cell r="G325"/>
          <cell r="I325"/>
        </row>
        <row r="326">
          <cell r="E326" t="str">
            <v>Fonctionnement</v>
          </cell>
          <cell r="G326" t="str">
            <v>machines 15</v>
          </cell>
          <cell r="I326"/>
        </row>
        <row r="327">
          <cell r="E327" t="str">
            <v>vente</v>
          </cell>
          <cell r="G327" t="str">
            <v>Tee-shirts</v>
          </cell>
          <cell r="I327">
            <v>2</v>
          </cell>
        </row>
        <row r="328">
          <cell r="E328" t="str">
            <v>Fonctionnement</v>
          </cell>
          <cell r="G328" t="str">
            <v>machines 5 (Sportissimo)</v>
          </cell>
          <cell r="I328"/>
        </row>
        <row r="329">
          <cell r="E329"/>
          <cell r="G329"/>
          <cell r="I329"/>
        </row>
        <row r="330">
          <cell r="E330"/>
          <cell r="G330"/>
          <cell r="I330"/>
        </row>
        <row r="331">
          <cell r="E331"/>
          <cell r="G331"/>
          <cell r="I331"/>
        </row>
        <row r="332">
          <cell r="E332" t="str">
            <v>Livre Cpte</v>
          </cell>
          <cell r="G332" t="str">
            <v>entrée</v>
          </cell>
          <cell r="I332"/>
        </row>
        <row r="333">
          <cell r="E333" t="str">
            <v>Livre Cpte</v>
          </cell>
          <cell r="G333" t="str">
            <v>sortie</v>
          </cell>
          <cell r="I333"/>
        </row>
        <row r="334">
          <cell r="E334"/>
          <cell r="G334"/>
          <cell r="I334"/>
        </row>
        <row r="335">
          <cell r="E335" t="str">
            <v>Cotisation</v>
          </cell>
          <cell r="G335" t="str">
            <v>STGR150706T</v>
          </cell>
          <cell r="I335">
            <v>80</v>
          </cell>
        </row>
        <row r="336">
          <cell r="E336" t="str">
            <v>Matériel</v>
          </cell>
          <cell r="G336" t="str">
            <v>karaoke+2micros(avec et sans fil)</v>
          </cell>
          <cell r="I336"/>
        </row>
        <row r="337">
          <cell r="E337" t="str">
            <v>Fête</v>
          </cell>
          <cell r="G337" t="str">
            <v>echantillons cadeau St nicolas</v>
          </cell>
          <cell r="I337"/>
        </row>
        <row r="338">
          <cell r="E338"/>
          <cell r="G338"/>
          <cell r="I338"/>
        </row>
        <row r="339">
          <cell r="E339"/>
          <cell r="G339"/>
          <cell r="I339"/>
        </row>
        <row r="340">
          <cell r="E340"/>
          <cell r="G340"/>
          <cell r="I340"/>
        </row>
        <row r="341">
          <cell r="E341"/>
          <cell r="G341"/>
          <cell r="I341"/>
        </row>
        <row r="342">
          <cell r="E342"/>
          <cell r="G342"/>
          <cell r="I342"/>
        </row>
        <row r="343">
          <cell r="E343"/>
          <cell r="G343"/>
          <cell r="I343"/>
        </row>
        <row r="344">
          <cell r="E344"/>
          <cell r="G344"/>
          <cell r="I344"/>
        </row>
        <row r="345">
          <cell r="E345"/>
          <cell r="G345"/>
          <cell r="I345"/>
        </row>
        <row r="346">
          <cell r="E346"/>
          <cell r="G346"/>
          <cell r="I346"/>
        </row>
        <row r="347">
          <cell r="E347"/>
          <cell r="G347"/>
          <cell r="I347"/>
        </row>
        <row r="348">
          <cell r="E348"/>
          <cell r="G348"/>
          <cell r="I348"/>
        </row>
        <row r="349">
          <cell r="E349"/>
          <cell r="G349"/>
          <cell r="I349"/>
        </row>
        <row r="350">
          <cell r="E350"/>
          <cell r="G350"/>
          <cell r="I350"/>
        </row>
        <row r="351">
          <cell r="E351"/>
          <cell r="G351"/>
          <cell r="I351"/>
        </row>
        <row r="352">
          <cell r="E352"/>
          <cell r="G352"/>
          <cell r="I352"/>
        </row>
        <row r="353">
          <cell r="E353"/>
          <cell r="G353"/>
          <cell r="I353"/>
        </row>
        <row r="354">
          <cell r="E354"/>
          <cell r="G354"/>
          <cell r="I354"/>
        </row>
        <row r="355">
          <cell r="E355"/>
          <cell r="G355"/>
          <cell r="I355"/>
        </row>
        <row r="356">
          <cell r="E356"/>
          <cell r="G356"/>
          <cell r="I356"/>
        </row>
        <row r="357">
          <cell r="E357"/>
          <cell r="G357"/>
          <cell r="I357"/>
        </row>
        <row r="358">
          <cell r="E358"/>
          <cell r="G358"/>
          <cell r="I358"/>
        </row>
        <row r="359">
          <cell r="E359"/>
          <cell r="G359"/>
          <cell r="I359"/>
        </row>
        <row r="360">
          <cell r="E360"/>
          <cell r="G360"/>
          <cell r="I360"/>
        </row>
        <row r="361">
          <cell r="E361"/>
          <cell r="G361"/>
          <cell r="I361"/>
        </row>
        <row r="362">
          <cell r="E362"/>
          <cell r="G362"/>
          <cell r="I362"/>
        </row>
        <row r="363">
          <cell r="E363"/>
          <cell r="G363"/>
          <cell r="I363"/>
        </row>
        <row r="364">
          <cell r="E364"/>
          <cell r="G364"/>
          <cell r="I364"/>
        </row>
        <row r="365">
          <cell r="E365"/>
          <cell r="G365"/>
          <cell r="I365"/>
        </row>
        <row r="366">
          <cell r="E366"/>
          <cell r="G366"/>
          <cell r="I366"/>
        </row>
        <row r="367">
          <cell r="E367"/>
          <cell r="G367"/>
          <cell r="I367"/>
        </row>
        <row r="368">
          <cell r="E368"/>
          <cell r="G368"/>
          <cell r="I368"/>
        </row>
        <row r="369">
          <cell r="E369" t="str">
            <v>Livre Cpte</v>
          </cell>
          <cell r="G369" t="str">
            <v>entrée</v>
          </cell>
          <cell r="I369"/>
        </row>
        <row r="370">
          <cell r="E370" t="str">
            <v>Livre Cpte</v>
          </cell>
          <cell r="G370" t="str">
            <v>sortie</v>
          </cell>
          <cell r="I370"/>
        </row>
        <row r="371">
          <cell r="E371"/>
          <cell r="G371"/>
          <cell r="I371"/>
        </row>
        <row r="372">
          <cell r="E372"/>
          <cell r="G372"/>
          <cell r="I372"/>
        </row>
        <row r="373">
          <cell r="E373"/>
          <cell r="G373"/>
          <cell r="I373"/>
        </row>
      </sheetData>
      <sheetData sheetId="4">
        <row r="3">
          <cell r="E3" t="str">
            <v>Cotisation</v>
          </cell>
          <cell r="G3" t="str">
            <v>GRB</v>
          </cell>
          <cell r="I3">
            <v>60</v>
          </cell>
        </row>
        <row r="4">
          <cell r="E4" t="str">
            <v>Cotisation</v>
          </cell>
          <cell r="G4" t="str">
            <v>GRB</v>
          </cell>
          <cell r="I4">
            <v>85</v>
          </cell>
        </row>
        <row r="5">
          <cell r="E5" t="str">
            <v>Cotisation</v>
          </cell>
          <cell r="G5" t="str">
            <v>GRB</v>
          </cell>
          <cell r="I5">
            <v>60</v>
          </cell>
        </row>
        <row r="6">
          <cell r="E6" t="str">
            <v>Cotisation</v>
          </cell>
          <cell r="G6" t="str">
            <v>GRB</v>
          </cell>
          <cell r="I6">
            <v>60</v>
          </cell>
        </row>
        <row r="7">
          <cell r="E7" t="str">
            <v>Cotisation</v>
          </cell>
          <cell r="G7" t="str">
            <v>GRB</v>
          </cell>
          <cell r="I7">
            <v>55</v>
          </cell>
        </row>
        <row r="8">
          <cell r="E8" t="str">
            <v>Cotisation</v>
          </cell>
          <cell r="G8" t="str">
            <v>GRB</v>
          </cell>
          <cell r="I8">
            <v>55</v>
          </cell>
        </row>
        <row r="9">
          <cell r="E9" t="str">
            <v>Cotisation</v>
          </cell>
          <cell r="G9" t="str">
            <v>GRB</v>
          </cell>
          <cell r="I9">
            <v>55</v>
          </cell>
        </row>
        <row r="10">
          <cell r="E10" t="str">
            <v>Cotisation</v>
          </cell>
          <cell r="G10" t="str">
            <v>GRB</v>
          </cell>
          <cell r="I10">
            <v>55</v>
          </cell>
        </row>
        <row r="11">
          <cell r="E11" t="str">
            <v>Cotisation</v>
          </cell>
          <cell r="G11" t="str">
            <v>GRB</v>
          </cell>
          <cell r="I11">
            <v>55</v>
          </cell>
        </row>
        <row r="12">
          <cell r="E12" t="str">
            <v>Cotisation</v>
          </cell>
          <cell r="G12" t="str">
            <v>MJazz</v>
          </cell>
          <cell r="I12">
            <v>55</v>
          </cell>
        </row>
        <row r="13">
          <cell r="E13" t="str">
            <v>Cotisation</v>
          </cell>
          <cell r="G13" t="str">
            <v>GRE</v>
          </cell>
          <cell r="I13">
            <v>60</v>
          </cell>
        </row>
        <row r="14">
          <cell r="E14" t="str">
            <v>Cotisation</v>
          </cell>
          <cell r="G14" t="str">
            <v>EDam</v>
          </cell>
          <cell r="I14">
            <v>55</v>
          </cell>
        </row>
        <row r="15">
          <cell r="E15" t="str">
            <v>Cotisation</v>
          </cell>
          <cell r="G15" t="str">
            <v>EDam</v>
          </cell>
          <cell r="I15">
            <v>55</v>
          </cell>
        </row>
        <row r="16">
          <cell r="E16" t="str">
            <v>Cotisation</v>
          </cell>
          <cell r="G16" t="str">
            <v>GRB</v>
          </cell>
          <cell r="I16">
            <v>55</v>
          </cell>
        </row>
        <row r="17">
          <cell r="E17" t="str">
            <v>Cotisation</v>
          </cell>
          <cell r="G17" t="str">
            <v>EDam</v>
          </cell>
          <cell r="I17">
            <v>30</v>
          </cell>
        </row>
        <row r="18">
          <cell r="E18" t="str">
            <v>Cotisation</v>
          </cell>
          <cell r="G18" t="str">
            <v>GRE</v>
          </cell>
          <cell r="I18">
            <v>60</v>
          </cell>
        </row>
        <row r="19">
          <cell r="E19" t="str">
            <v>Cotisation</v>
          </cell>
          <cell r="G19" t="str">
            <v>S GD</v>
          </cell>
          <cell r="I19">
            <v>55</v>
          </cell>
        </row>
        <row r="20">
          <cell r="E20" t="str">
            <v>Cotisation</v>
          </cell>
          <cell r="G20" t="str">
            <v>GRB</v>
          </cell>
          <cell r="I20">
            <v>55</v>
          </cell>
        </row>
        <row r="21">
          <cell r="E21" t="str">
            <v>vente</v>
          </cell>
          <cell r="G21" t="str">
            <v>Pointe</v>
          </cell>
          <cell r="I21">
            <v>7</v>
          </cell>
        </row>
        <row r="22">
          <cell r="E22" t="str">
            <v>Cotisation</v>
          </cell>
          <cell r="G22" t="str">
            <v>EDam</v>
          </cell>
          <cell r="I22">
            <v>55</v>
          </cell>
        </row>
        <row r="23">
          <cell r="E23" t="str">
            <v>Cotisation</v>
          </cell>
          <cell r="G23" t="str">
            <v>EDam</v>
          </cell>
          <cell r="I23">
            <v>55</v>
          </cell>
        </row>
        <row r="24">
          <cell r="E24" t="str">
            <v>Cotisation</v>
          </cell>
          <cell r="G24" t="str">
            <v>GRB</v>
          </cell>
          <cell r="I24">
            <v>55</v>
          </cell>
        </row>
        <row r="25">
          <cell r="E25" t="str">
            <v>Cotisation</v>
          </cell>
          <cell r="G25" t="str">
            <v>GRB</v>
          </cell>
          <cell r="I25">
            <v>55</v>
          </cell>
        </row>
        <row r="26">
          <cell r="E26" t="str">
            <v>Cotisation</v>
          </cell>
          <cell r="G26" t="str">
            <v>MJazz</v>
          </cell>
          <cell r="I26">
            <v>55</v>
          </cell>
        </row>
        <row r="27">
          <cell r="E27" t="str">
            <v>Bureau</v>
          </cell>
          <cell r="G27" t="str">
            <v>scotch+livre de compte</v>
          </cell>
          <cell r="I27"/>
        </row>
        <row r="28">
          <cell r="E28" t="str">
            <v>Cotisation</v>
          </cell>
          <cell r="G28" t="str">
            <v>GRB GRE</v>
          </cell>
          <cell r="I28">
            <v>90</v>
          </cell>
        </row>
        <row r="29">
          <cell r="E29" t="str">
            <v>Cotisation</v>
          </cell>
          <cell r="G29" t="str">
            <v>GRB GRE</v>
          </cell>
          <cell r="I29">
            <v>85</v>
          </cell>
        </row>
        <row r="30">
          <cell r="E30" t="str">
            <v>Cotisation</v>
          </cell>
          <cell r="G30" t="str">
            <v>Psyc</v>
          </cell>
          <cell r="I30">
            <v>30</v>
          </cell>
        </row>
        <row r="31">
          <cell r="E31" t="str">
            <v>ffg</v>
          </cell>
          <cell r="G31" t="str">
            <v>Ass Ffg volontaire</v>
          </cell>
          <cell r="I31"/>
        </row>
        <row r="32">
          <cell r="E32" t="str">
            <v>Cotisation</v>
          </cell>
          <cell r="G32" t="str">
            <v>EDam</v>
          </cell>
          <cell r="I32">
            <v>55</v>
          </cell>
        </row>
        <row r="33">
          <cell r="E33" t="str">
            <v>Cotisation</v>
          </cell>
          <cell r="G33" t="str">
            <v>EDam</v>
          </cell>
          <cell r="I33">
            <v>55</v>
          </cell>
        </row>
        <row r="34">
          <cell r="E34" t="str">
            <v>Cotisation</v>
          </cell>
          <cell r="G34" t="str">
            <v>GRE</v>
          </cell>
          <cell r="I34">
            <v>60</v>
          </cell>
        </row>
        <row r="35">
          <cell r="E35" t="str">
            <v>Cotisation</v>
          </cell>
          <cell r="G35" t="str">
            <v>MJazz</v>
          </cell>
          <cell r="I35">
            <v>55</v>
          </cell>
        </row>
        <row r="36">
          <cell r="E36" t="str">
            <v>banque</v>
          </cell>
          <cell r="G36"/>
          <cell r="I36"/>
        </row>
        <row r="37">
          <cell r="E37" t="str">
            <v>banque</v>
          </cell>
          <cell r="G37">
            <v>41639</v>
          </cell>
          <cell r="I37"/>
        </row>
        <row r="38">
          <cell r="E38" t="str">
            <v>Cotisation</v>
          </cell>
          <cell r="G38" t="str">
            <v>MJazz</v>
          </cell>
          <cell r="I38">
            <v>110</v>
          </cell>
        </row>
        <row r="39">
          <cell r="E39" t="str">
            <v>Cotisation</v>
          </cell>
          <cell r="G39" t="str">
            <v>GRE</v>
          </cell>
          <cell r="I39">
            <v>60</v>
          </cell>
        </row>
        <row r="40">
          <cell r="E40" t="str">
            <v>Cotisation</v>
          </cell>
          <cell r="G40" t="str">
            <v>EDam</v>
          </cell>
          <cell r="I40">
            <v>55</v>
          </cell>
        </row>
        <row r="41">
          <cell r="E41" t="str">
            <v>LEDP</v>
          </cell>
          <cell r="G41"/>
          <cell r="I41">
            <v>2406.15</v>
          </cell>
        </row>
        <row r="42">
          <cell r="E42" t="str">
            <v>Cotisation</v>
          </cell>
          <cell r="G42" t="str">
            <v>EDam</v>
          </cell>
          <cell r="I42">
            <v>55</v>
          </cell>
        </row>
        <row r="43">
          <cell r="E43" t="str">
            <v>Cotisation</v>
          </cell>
          <cell r="G43" t="str">
            <v>GRB</v>
          </cell>
          <cell r="I43">
            <v>35</v>
          </cell>
        </row>
        <row r="44">
          <cell r="E44" t="str">
            <v>banque</v>
          </cell>
          <cell r="G44" t="str">
            <v>service</v>
          </cell>
          <cell r="I44"/>
        </row>
        <row r="45">
          <cell r="E45" t="str">
            <v>Cotisation</v>
          </cell>
          <cell r="G45" t="str">
            <v>EDam</v>
          </cell>
          <cell r="I45">
            <v>55</v>
          </cell>
        </row>
        <row r="46">
          <cell r="E46" t="str">
            <v>Cotisation</v>
          </cell>
          <cell r="G46" t="str">
            <v>GRB</v>
          </cell>
          <cell r="I46">
            <v>20</v>
          </cell>
        </row>
        <row r="47">
          <cell r="E47" t="str">
            <v>Cotisation</v>
          </cell>
          <cell r="G47" t="str">
            <v>MJazz</v>
          </cell>
          <cell r="I47">
            <v>55</v>
          </cell>
        </row>
        <row r="48">
          <cell r="E48" t="str">
            <v>Cotisation</v>
          </cell>
          <cell r="G48" t="str">
            <v>MJazz</v>
          </cell>
          <cell r="I48">
            <v>55</v>
          </cell>
        </row>
        <row r="49">
          <cell r="E49" t="str">
            <v>Cotisation</v>
          </cell>
          <cell r="G49" t="str">
            <v>MJazz</v>
          </cell>
          <cell r="I49">
            <v>55</v>
          </cell>
        </row>
        <row r="50">
          <cell r="E50" t="str">
            <v>ffg</v>
          </cell>
          <cell r="G50" t="str">
            <v>2013-14</v>
          </cell>
          <cell r="I50"/>
        </row>
        <row r="51">
          <cell r="E51" t="str">
            <v>ffg</v>
          </cell>
          <cell r="G51" t="str">
            <v>note de crédit 2012-2013</v>
          </cell>
          <cell r="I51">
            <v>78</v>
          </cell>
        </row>
        <row r="52">
          <cell r="E52" t="str">
            <v>ffg</v>
          </cell>
          <cell r="G52" t="str">
            <v>Ass 2013-2014</v>
          </cell>
          <cell r="I52"/>
        </row>
        <row r="53">
          <cell r="E53" t="str">
            <v>Cotisation</v>
          </cell>
          <cell r="G53" t="str">
            <v>GRE</v>
          </cell>
          <cell r="I53"/>
        </row>
        <row r="54">
          <cell r="E54" t="str">
            <v>Cotisation</v>
          </cell>
          <cell r="G54" t="str">
            <v>Edam</v>
          </cell>
          <cell r="I54"/>
        </row>
        <row r="55">
          <cell r="E55" t="str">
            <v>Cotisation</v>
          </cell>
          <cell r="G55" t="str">
            <v>S GD</v>
          </cell>
          <cell r="I55">
            <v>30</v>
          </cell>
        </row>
        <row r="56">
          <cell r="E56" t="str">
            <v>Cotisation</v>
          </cell>
          <cell r="G56" t="str">
            <v>GRB</v>
          </cell>
          <cell r="I56">
            <v>95</v>
          </cell>
        </row>
        <row r="57">
          <cell r="E57" t="str">
            <v>Cotisation</v>
          </cell>
          <cell r="G57" t="str">
            <v>GRB</v>
          </cell>
          <cell r="I57">
            <v>55</v>
          </cell>
        </row>
        <row r="58">
          <cell r="E58" t="str">
            <v>Cotisation</v>
          </cell>
          <cell r="G58" t="str">
            <v>GRE</v>
          </cell>
          <cell r="I58">
            <v>60</v>
          </cell>
        </row>
        <row r="59">
          <cell r="E59" t="str">
            <v>Cotisation</v>
          </cell>
          <cell r="G59" t="str">
            <v>EDam</v>
          </cell>
          <cell r="I59">
            <v>55</v>
          </cell>
        </row>
        <row r="60">
          <cell r="E60" t="str">
            <v>Cotisation</v>
          </cell>
          <cell r="G60" t="str">
            <v>EDam</v>
          </cell>
          <cell r="I60">
            <v>55</v>
          </cell>
        </row>
        <row r="61">
          <cell r="E61" t="str">
            <v>Défraiement</v>
          </cell>
          <cell r="G61" t="str">
            <v>GRE</v>
          </cell>
          <cell r="I61"/>
        </row>
        <row r="62">
          <cell r="E62" t="str">
            <v>représentation</v>
          </cell>
          <cell r="G62" t="str">
            <v>Demo gymnium entrées</v>
          </cell>
          <cell r="I62"/>
        </row>
        <row r="63">
          <cell r="E63" t="str">
            <v>Cotisation</v>
          </cell>
          <cell r="G63" t="str">
            <v>EDam</v>
          </cell>
          <cell r="I63">
            <v>55</v>
          </cell>
        </row>
        <row r="64">
          <cell r="E64" t="str">
            <v>Matériel</v>
          </cell>
          <cell r="G64" t="str">
            <v>cd musique</v>
          </cell>
          <cell r="I64"/>
        </row>
        <row r="65">
          <cell r="E65" t="str">
            <v>Défraiement</v>
          </cell>
          <cell r="G65" t="str">
            <v>GRE</v>
          </cell>
          <cell r="I65"/>
        </row>
        <row r="66">
          <cell r="E66" t="str">
            <v>Défraiement</v>
          </cell>
          <cell r="G66" t="str">
            <v>Psy + MJazz</v>
          </cell>
          <cell r="I66"/>
        </row>
        <row r="67">
          <cell r="E67" t="str">
            <v>Bureau</v>
          </cell>
          <cell r="G67" t="str">
            <v>cartouche encre</v>
          </cell>
          <cell r="I67"/>
        </row>
        <row r="68">
          <cell r="E68" t="str">
            <v>Cotisation</v>
          </cell>
          <cell r="G68" t="str">
            <v>EDam</v>
          </cell>
          <cell r="I68">
            <v>30</v>
          </cell>
        </row>
        <row r="69">
          <cell r="E69" t="str">
            <v>Cotisation</v>
          </cell>
          <cell r="G69" t="str">
            <v>EDam</v>
          </cell>
          <cell r="I69">
            <v>30</v>
          </cell>
        </row>
        <row r="70">
          <cell r="E70" t="str">
            <v>Cotisation</v>
          </cell>
          <cell r="G70" t="str">
            <v>GRE</v>
          </cell>
          <cell r="I70">
            <v>25</v>
          </cell>
        </row>
        <row r="71">
          <cell r="E71" t="str">
            <v>Cotisation</v>
          </cell>
          <cell r="G71" t="str">
            <v>GRE</v>
          </cell>
          <cell r="I71">
            <v>36</v>
          </cell>
        </row>
        <row r="72">
          <cell r="E72" t="str">
            <v>Cotisation</v>
          </cell>
          <cell r="G72" t="str">
            <v>EDam</v>
          </cell>
          <cell r="I72">
            <v>30</v>
          </cell>
        </row>
        <row r="73">
          <cell r="E73" t="str">
            <v>Défraiement</v>
          </cell>
          <cell r="G73" t="str">
            <v>GRE</v>
          </cell>
          <cell r="I73"/>
        </row>
        <row r="74">
          <cell r="E74" t="str">
            <v>Cotisation</v>
          </cell>
          <cell r="G74" t="str">
            <v>GRB</v>
          </cell>
          <cell r="I74">
            <v>30</v>
          </cell>
        </row>
        <row r="75">
          <cell r="E75" t="str">
            <v>Cotisation</v>
          </cell>
          <cell r="G75" t="str">
            <v>GRB</v>
          </cell>
          <cell r="I75">
            <v>30</v>
          </cell>
        </row>
        <row r="76">
          <cell r="E76" t="str">
            <v>Cotisation</v>
          </cell>
          <cell r="G76" t="str">
            <v>GRE</v>
          </cell>
          <cell r="I76">
            <v>36</v>
          </cell>
        </row>
        <row r="77">
          <cell r="E77" t="str">
            <v>Cotisation</v>
          </cell>
          <cell r="G77" t="str">
            <v>GRB</v>
          </cell>
          <cell r="I77">
            <v>30</v>
          </cell>
        </row>
        <row r="78">
          <cell r="E78" t="str">
            <v>Cotisation</v>
          </cell>
          <cell r="G78" t="str">
            <v>EDam</v>
          </cell>
          <cell r="I78">
            <v>30</v>
          </cell>
        </row>
        <row r="79">
          <cell r="E79" t="str">
            <v>banque</v>
          </cell>
          <cell r="G79" t="str">
            <v>frais de gestion</v>
          </cell>
          <cell r="I79"/>
        </row>
        <row r="80">
          <cell r="E80" t="str">
            <v>banque</v>
          </cell>
          <cell r="G80" t="str">
            <v>pc-banking</v>
          </cell>
          <cell r="I80"/>
        </row>
        <row r="81">
          <cell r="E81" t="str">
            <v>banque</v>
          </cell>
          <cell r="G81" t="str">
            <v>service</v>
          </cell>
          <cell r="I81"/>
        </row>
        <row r="82">
          <cell r="E82" t="str">
            <v>Cotisation</v>
          </cell>
          <cell r="G82" t="str">
            <v>EDam</v>
          </cell>
          <cell r="I82">
            <v>30</v>
          </cell>
        </row>
        <row r="83">
          <cell r="E83" t="str">
            <v>Cotisation</v>
          </cell>
          <cell r="G83" t="str">
            <v>EDam</v>
          </cell>
          <cell r="I83">
            <v>30</v>
          </cell>
        </row>
        <row r="84">
          <cell r="E84" t="str">
            <v>Cotisation</v>
          </cell>
          <cell r="G84" t="str">
            <v>GRE</v>
          </cell>
          <cell r="I84">
            <v>36</v>
          </cell>
        </row>
        <row r="85">
          <cell r="E85" t="str">
            <v>Cotisation</v>
          </cell>
          <cell r="G85" t="str">
            <v>GRE</v>
          </cell>
          <cell r="I85">
            <v>36</v>
          </cell>
        </row>
        <row r="86">
          <cell r="E86" t="str">
            <v>Cotisation</v>
          </cell>
          <cell r="G86" t="str">
            <v>GRE</v>
          </cell>
          <cell r="I86">
            <v>50</v>
          </cell>
        </row>
        <row r="87">
          <cell r="E87" t="str">
            <v>Cotisation</v>
          </cell>
          <cell r="G87" t="str">
            <v>EDam</v>
          </cell>
          <cell r="I87">
            <v>30</v>
          </cell>
        </row>
        <row r="88">
          <cell r="E88" t="str">
            <v>Cotisation</v>
          </cell>
          <cell r="G88" t="str">
            <v>EDam</v>
          </cell>
          <cell r="I88">
            <v>25</v>
          </cell>
        </row>
        <row r="89">
          <cell r="E89" t="str">
            <v>Cotisation</v>
          </cell>
          <cell r="G89" t="str">
            <v>MJazz</v>
          </cell>
          <cell r="I89">
            <v>20</v>
          </cell>
        </row>
        <row r="90">
          <cell r="E90" t="str">
            <v>Cotisation</v>
          </cell>
          <cell r="G90" t="str">
            <v>MJazz</v>
          </cell>
          <cell r="I90">
            <v>20</v>
          </cell>
        </row>
        <row r="91">
          <cell r="E91" t="str">
            <v>Cotisation</v>
          </cell>
          <cell r="G91" t="str">
            <v>MJazz</v>
          </cell>
          <cell r="I91">
            <v>20</v>
          </cell>
        </row>
        <row r="92">
          <cell r="E92" t="str">
            <v>Cotisation</v>
          </cell>
          <cell r="G92" t="str">
            <v>EDam</v>
          </cell>
          <cell r="I92">
            <v>30</v>
          </cell>
        </row>
        <row r="93">
          <cell r="E93" t="str">
            <v>Cotisation</v>
          </cell>
          <cell r="G93" t="str">
            <v>GRE</v>
          </cell>
          <cell r="I93"/>
        </row>
        <row r="94">
          <cell r="E94" t="str">
            <v>Cotisation</v>
          </cell>
          <cell r="G94" t="str">
            <v>EDam</v>
          </cell>
          <cell r="I94">
            <v>30</v>
          </cell>
        </row>
        <row r="95">
          <cell r="E95" t="str">
            <v>Cotisation</v>
          </cell>
          <cell r="G95" t="str">
            <v>GRB</v>
          </cell>
          <cell r="I95">
            <v>20</v>
          </cell>
        </row>
        <row r="96">
          <cell r="E96" t="str">
            <v>Cotisation</v>
          </cell>
          <cell r="G96" t="str">
            <v>GRE</v>
          </cell>
          <cell r="I96">
            <v>10</v>
          </cell>
        </row>
        <row r="97">
          <cell r="E97" t="str">
            <v>formation</v>
          </cell>
          <cell r="G97" t="str">
            <v>Gr Div 3</v>
          </cell>
          <cell r="I97"/>
        </row>
        <row r="98">
          <cell r="E98" t="str">
            <v>formation</v>
          </cell>
          <cell r="G98" t="str">
            <v>GR Div 4-5</v>
          </cell>
          <cell r="I98"/>
        </row>
        <row r="99">
          <cell r="E99" t="str">
            <v>formation</v>
          </cell>
          <cell r="G99" t="str">
            <v>Myriam Recyclage</v>
          </cell>
          <cell r="I99"/>
        </row>
        <row r="100">
          <cell r="E100" t="str">
            <v>Cotisation</v>
          </cell>
          <cell r="G100" t="str">
            <v>EDam</v>
          </cell>
          <cell r="I100">
            <v>30</v>
          </cell>
        </row>
        <row r="101">
          <cell r="E101" t="str">
            <v>Cotisation</v>
          </cell>
          <cell r="G101" t="str">
            <v>EDam</v>
          </cell>
          <cell r="I101">
            <v>30</v>
          </cell>
        </row>
        <row r="102">
          <cell r="E102" t="str">
            <v>Cotisation</v>
          </cell>
          <cell r="G102" t="str">
            <v>GRB</v>
          </cell>
          <cell r="I102">
            <v>30</v>
          </cell>
        </row>
        <row r="103">
          <cell r="E103" t="str">
            <v>Cotisation</v>
          </cell>
          <cell r="G103" t="str">
            <v>GRB</v>
          </cell>
          <cell r="I103">
            <v>10</v>
          </cell>
        </row>
        <row r="104">
          <cell r="E104" t="str">
            <v>Cotisation</v>
          </cell>
          <cell r="G104" t="str">
            <v>GRE</v>
          </cell>
          <cell r="I104">
            <v>1</v>
          </cell>
        </row>
        <row r="105">
          <cell r="E105" t="str">
            <v>Cotisation</v>
          </cell>
          <cell r="G105" t="str">
            <v>GRB</v>
          </cell>
          <cell r="I105">
            <v>40</v>
          </cell>
        </row>
        <row r="106">
          <cell r="E106" t="str">
            <v>Cotisation</v>
          </cell>
          <cell r="G106" t="str">
            <v>EDam</v>
          </cell>
          <cell r="I106">
            <v>30</v>
          </cell>
        </row>
        <row r="107">
          <cell r="E107" t="str">
            <v>Cotisation</v>
          </cell>
          <cell r="G107" t="str">
            <v>GRB</v>
          </cell>
          <cell r="I107"/>
        </row>
        <row r="108">
          <cell r="E108" t="str">
            <v>Cotisation</v>
          </cell>
          <cell r="G108" t="str">
            <v>GRB</v>
          </cell>
          <cell r="I108">
            <v>30</v>
          </cell>
        </row>
        <row r="109">
          <cell r="E109" t="str">
            <v>Cotisation</v>
          </cell>
          <cell r="G109" t="str">
            <v>GRB</v>
          </cell>
          <cell r="I109">
            <v>30</v>
          </cell>
        </row>
        <row r="110">
          <cell r="E110" t="str">
            <v>Cotisation</v>
          </cell>
          <cell r="G110" t="str">
            <v>GRE</v>
          </cell>
          <cell r="I110">
            <v>36</v>
          </cell>
        </row>
        <row r="111">
          <cell r="E111" t="str">
            <v>Bureau</v>
          </cell>
          <cell r="G111" t="str">
            <v>timbres</v>
          </cell>
          <cell r="I111"/>
        </row>
        <row r="112">
          <cell r="E112" t="str">
            <v>Défraiement</v>
          </cell>
          <cell r="G112" t="str">
            <v>GRE</v>
          </cell>
          <cell r="I112"/>
        </row>
        <row r="113">
          <cell r="E113" t="str">
            <v>formation</v>
          </cell>
          <cell r="G113" t="str">
            <v>Maude &amp; Vittoria</v>
          </cell>
          <cell r="I113"/>
        </row>
        <row r="114">
          <cell r="E114" t="str">
            <v>Bureau</v>
          </cell>
          <cell r="G114" t="str">
            <v>cartouche encre</v>
          </cell>
          <cell r="I114"/>
        </row>
        <row r="115">
          <cell r="E115" t="str">
            <v>Défraiement</v>
          </cell>
          <cell r="G115" t="str">
            <v>GRE</v>
          </cell>
          <cell r="I115"/>
        </row>
        <row r="116">
          <cell r="E116" t="str">
            <v>Cotisation</v>
          </cell>
          <cell r="G116" t="str">
            <v>GRE</v>
          </cell>
          <cell r="I116">
            <v>36</v>
          </cell>
        </row>
        <row r="117">
          <cell r="E117" t="str">
            <v>Cotisation</v>
          </cell>
          <cell r="G117" t="str">
            <v>GRB</v>
          </cell>
          <cell r="I117">
            <v>35</v>
          </cell>
        </row>
        <row r="118">
          <cell r="E118" t="str">
            <v>représentation</v>
          </cell>
          <cell r="G118" t="str">
            <v>demo Guillemins</v>
          </cell>
          <cell r="I118"/>
        </row>
        <row r="119">
          <cell r="E119" t="str">
            <v>Cotisation</v>
          </cell>
          <cell r="G119" t="str">
            <v>Psyc</v>
          </cell>
          <cell r="I119">
            <v>39</v>
          </cell>
        </row>
        <row r="120">
          <cell r="E120" t="str">
            <v>Cotisation</v>
          </cell>
          <cell r="G120" t="str">
            <v>Psyc</v>
          </cell>
          <cell r="I120">
            <v>39</v>
          </cell>
        </row>
        <row r="121">
          <cell r="E121" t="str">
            <v>Cotisation</v>
          </cell>
          <cell r="G121" t="str">
            <v>Psyc</v>
          </cell>
          <cell r="I121">
            <v>39</v>
          </cell>
        </row>
        <row r="122">
          <cell r="E122" t="str">
            <v>Matériel</v>
          </cell>
          <cell r="G122" t="str">
            <v>matériel de réparation</v>
          </cell>
          <cell r="I122"/>
        </row>
        <row r="123">
          <cell r="E123" t="str">
            <v>Matériel</v>
          </cell>
          <cell r="G123" t="str">
            <v>grip + emerillons</v>
          </cell>
          <cell r="I123"/>
        </row>
        <row r="124">
          <cell r="E124" t="str">
            <v>Matériel</v>
          </cell>
          <cell r="G124" t="str">
            <v>matériel de réparation</v>
          </cell>
          <cell r="I124"/>
        </row>
        <row r="125">
          <cell r="E125" t="str">
            <v>Cotisation</v>
          </cell>
          <cell r="G125" t="str">
            <v>GRE</v>
          </cell>
          <cell r="I125">
            <v>36</v>
          </cell>
        </row>
        <row r="126">
          <cell r="E126" t="str">
            <v>Cotisation</v>
          </cell>
          <cell r="G126" t="str">
            <v>GRE</v>
          </cell>
          <cell r="I126">
            <v>36</v>
          </cell>
        </row>
        <row r="127">
          <cell r="E127" t="str">
            <v>représentation</v>
          </cell>
          <cell r="G127" t="str">
            <v>sandwicht</v>
          </cell>
          <cell r="I127"/>
        </row>
        <row r="128">
          <cell r="E128" t="str">
            <v>Cotisation</v>
          </cell>
          <cell r="G128" t="str">
            <v>Edam</v>
          </cell>
          <cell r="I128">
            <v>30</v>
          </cell>
        </row>
        <row r="129">
          <cell r="E129" t="str">
            <v>Cotisation</v>
          </cell>
          <cell r="G129" t="str">
            <v>GRB</v>
          </cell>
          <cell r="I129">
            <v>30</v>
          </cell>
        </row>
        <row r="130">
          <cell r="E130" t="str">
            <v>Cotisation</v>
          </cell>
          <cell r="G130" t="str">
            <v>GRB</v>
          </cell>
          <cell r="I130">
            <v>36</v>
          </cell>
        </row>
        <row r="131">
          <cell r="E131" t="str">
            <v>Cotisation</v>
          </cell>
          <cell r="G131" t="str">
            <v>GRB</v>
          </cell>
          <cell r="I131">
            <v>30</v>
          </cell>
        </row>
        <row r="132">
          <cell r="E132" t="str">
            <v>Cotisation</v>
          </cell>
          <cell r="G132" t="str">
            <v>GRE</v>
          </cell>
          <cell r="I132">
            <v>36</v>
          </cell>
        </row>
        <row r="133">
          <cell r="E133" t="str">
            <v>Défraiement</v>
          </cell>
          <cell r="G133" t="str">
            <v>GRE</v>
          </cell>
          <cell r="I133"/>
        </row>
        <row r="134">
          <cell r="E134" t="str">
            <v>Défraiement</v>
          </cell>
          <cell r="G134" t="str">
            <v>psyc+Mjazz</v>
          </cell>
          <cell r="I134"/>
        </row>
        <row r="135">
          <cell r="E135" t="str">
            <v>banque</v>
          </cell>
          <cell r="G135" t="str">
            <v>frais de gestion</v>
          </cell>
          <cell r="I135"/>
        </row>
        <row r="136">
          <cell r="E136" t="str">
            <v>banque</v>
          </cell>
          <cell r="G136" t="str">
            <v>pc-banking</v>
          </cell>
          <cell r="I136"/>
        </row>
        <row r="137">
          <cell r="E137" t="str">
            <v>banque</v>
          </cell>
          <cell r="G137" t="str">
            <v>service</v>
          </cell>
          <cell r="I137"/>
        </row>
        <row r="138">
          <cell r="E138" t="str">
            <v>Cotisation</v>
          </cell>
          <cell r="G138" t="str">
            <v>GRE</v>
          </cell>
          <cell r="I138">
            <v>36</v>
          </cell>
        </row>
        <row r="139">
          <cell r="E139" t="str">
            <v>Cotisation</v>
          </cell>
          <cell r="G139" t="str">
            <v>GRE</v>
          </cell>
          <cell r="I139">
            <v>36</v>
          </cell>
        </row>
        <row r="140">
          <cell r="E140" t="str">
            <v>Cotisation</v>
          </cell>
          <cell r="G140" t="str">
            <v>MJazz</v>
          </cell>
          <cell r="I140">
            <v>20</v>
          </cell>
        </row>
        <row r="141">
          <cell r="E141" t="str">
            <v>Cotisation</v>
          </cell>
          <cell r="G141" t="str">
            <v>GRE</v>
          </cell>
          <cell r="I141">
            <v>50</v>
          </cell>
        </row>
        <row r="142">
          <cell r="E142" t="str">
            <v>Cotisation</v>
          </cell>
          <cell r="G142" t="str">
            <v>GRB</v>
          </cell>
          <cell r="I142">
            <v>30</v>
          </cell>
        </row>
        <row r="143">
          <cell r="E143" t="str">
            <v>Cotisation</v>
          </cell>
          <cell r="G143" t="str">
            <v>EDam</v>
          </cell>
          <cell r="I143">
            <v>30</v>
          </cell>
        </row>
        <row r="144">
          <cell r="E144" t="str">
            <v>Cotisation</v>
          </cell>
          <cell r="G144" t="str">
            <v>GRE</v>
          </cell>
          <cell r="I144"/>
        </row>
        <row r="145">
          <cell r="E145" t="str">
            <v>Cotisation</v>
          </cell>
          <cell r="G145" t="str">
            <v>GRB GRE</v>
          </cell>
          <cell r="I145">
            <v>112</v>
          </cell>
        </row>
        <row r="146">
          <cell r="E146" t="str">
            <v>Cotisation</v>
          </cell>
          <cell r="G146" t="str">
            <v>GRB</v>
          </cell>
          <cell r="I146">
            <v>30</v>
          </cell>
        </row>
        <row r="147">
          <cell r="E147" t="str">
            <v>Cotisation</v>
          </cell>
          <cell r="G147" t="str">
            <v>GRE</v>
          </cell>
          <cell r="I147">
            <v>36</v>
          </cell>
        </row>
        <row r="148">
          <cell r="E148" t="str">
            <v>Cotisation</v>
          </cell>
          <cell r="G148" t="str">
            <v>GRB</v>
          </cell>
          <cell r="I148">
            <v>30</v>
          </cell>
        </row>
        <row r="149">
          <cell r="E149" t="str">
            <v>Cotisation</v>
          </cell>
          <cell r="G149" t="str">
            <v>EDam</v>
          </cell>
          <cell r="I149">
            <v>30</v>
          </cell>
        </row>
        <row r="150">
          <cell r="E150" t="str">
            <v>Cotisation</v>
          </cell>
          <cell r="G150" t="str">
            <v>EDam</v>
          </cell>
          <cell r="I150">
            <v>30</v>
          </cell>
        </row>
        <row r="151">
          <cell r="E151" t="str">
            <v>Cotisation</v>
          </cell>
          <cell r="G151" t="str">
            <v>GRE</v>
          </cell>
          <cell r="I151">
            <v>36</v>
          </cell>
        </row>
        <row r="152">
          <cell r="E152" t="str">
            <v>Cotisation</v>
          </cell>
          <cell r="G152" t="str">
            <v>GRB</v>
          </cell>
          <cell r="I152">
            <v>30</v>
          </cell>
        </row>
        <row r="153">
          <cell r="E153" t="str">
            <v>Cotisation</v>
          </cell>
          <cell r="G153" t="str">
            <v>Edam</v>
          </cell>
          <cell r="I153">
            <v>30</v>
          </cell>
        </row>
        <row r="154">
          <cell r="E154" t="str">
            <v>Fonctionnement</v>
          </cell>
          <cell r="G154" t="str">
            <v>soft réunion</v>
          </cell>
          <cell r="I154"/>
        </row>
        <row r="155">
          <cell r="E155" t="str">
            <v>Cotisation</v>
          </cell>
          <cell r="G155" t="str">
            <v>GRB</v>
          </cell>
          <cell r="I155">
            <v>30</v>
          </cell>
        </row>
        <row r="156">
          <cell r="E156" t="str">
            <v>Bureau</v>
          </cell>
          <cell r="G156" t="str">
            <v>cartouche enveloppes</v>
          </cell>
          <cell r="I156"/>
        </row>
        <row r="157">
          <cell r="E157" t="str">
            <v>Batiment</v>
          </cell>
          <cell r="G157" t="str">
            <v>armoire changement</v>
          </cell>
          <cell r="I157"/>
        </row>
        <row r="158">
          <cell r="E158" t="str">
            <v>Cotisation</v>
          </cell>
          <cell r="G158" t="str">
            <v>EDam</v>
          </cell>
          <cell r="I158">
            <v>30</v>
          </cell>
        </row>
        <row r="159">
          <cell r="E159" t="str">
            <v>Cotisation</v>
          </cell>
          <cell r="G159" t="str">
            <v>GRB</v>
          </cell>
          <cell r="I159">
            <v>30</v>
          </cell>
        </row>
        <row r="160">
          <cell r="E160" t="str">
            <v>Cotisation</v>
          </cell>
          <cell r="G160" t="str">
            <v>EDam</v>
          </cell>
          <cell r="I160">
            <v>20</v>
          </cell>
        </row>
        <row r="161">
          <cell r="E161" t="str">
            <v>Cotisation</v>
          </cell>
          <cell r="G161" t="str">
            <v>Psyc</v>
          </cell>
          <cell r="I161">
            <v>40</v>
          </cell>
        </row>
        <row r="162">
          <cell r="E162" t="str">
            <v>Cotisation</v>
          </cell>
          <cell r="G162" t="str">
            <v>GRB</v>
          </cell>
          <cell r="I162"/>
        </row>
        <row r="163">
          <cell r="E163" t="str">
            <v>Matériel</v>
          </cell>
          <cell r="G163" t="str">
            <v>achat tutu Visa Jc</v>
          </cell>
          <cell r="I163"/>
        </row>
        <row r="164">
          <cell r="E164" t="str">
            <v>Matériel</v>
          </cell>
          <cell r="G164" t="str">
            <v>cerceaux garniture</v>
          </cell>
          <cell r="I164"/>
        </row>
        <row r="165">
          <cell r="E165" t="str">
            <v>Bureau</v>
          </cell>
          <cell r="G165" t="str">
            <v>portefeuille collant marqueur</v>
          </cell>
          <cell r="I165"/>
        </row>
        <row r="166">
          <cell r="E166" t="str">
            <v>Défraiement</v>
          </cell>
          <cell r="G166" t="str">
            <v>GRE</v>
          </cell>
          <cell r="I166"/>
        </row>
        <row r="167">
          <cell r="E167" t="str">
            <v>Matériel</v>
          </cell>
          <cell r="G167" t="str">
            <v>cerceaux garniture</v>
          </cell>
          <cell r="I167"/>
        </row>
        <row r="168">
          <cell r="E168" t="str">
            <v>sponsor</v>
          </cell>
          <cell r="G168" t="str">
            <v>versement</v>
          </cell>
          <cell r="I168">
            <v>50</v>
          </cell>
        </row>
        <row r="169">
          <cell r="E169" t="str">
            <v>XTransfert</v>
          </cell>
          <cell r="G169" t="str">
            <v>remboursé le 24/5 en liquide</v>
          </cell>
          <cell r="I169"/>
        </row>
        <row r="170">
          <cell r="E170" t="str">
            <v>Fonctionnement</v>
          </cell>
          <cell r="G170" t="str">
            <v>liquide vaiselle, enveloppes</v>
          </cell>
          <cell r="I170"/>
        </row>
        <row r="171">
          <cell r="E171" t="str">
            <v>Défraiement</v>
          </cell>
          <cell r="G171" t="str">
            <v>GRE</v>
          </cell>
          <cell r="I171"/>
        </row>
        <row r="172">
          <cell r="E172" t="str">
            <v>Xtransfert</v>
          </cell>
          <cell r="G172" t="str">
            <v>liquidité</v>
          </cell>
          <cell r="I172"/>
        </row>
        <row r="173">
          <cell r="E173" t="str">
            <v>Cotisation</v>
          </cell>
          <cell r="G173" t="str">
            <v>STGR14</v>
          </cell>
          <cell r="I173">
            <v>60</v>
          </cell>
        </row>
        <row r="174">
          <cell r="E174" t="str">
            <v>Cotisation</v>
          </cell>
          <cell r="G174" t="str">
            <v>STGR14</v>
          </cell>
          <cell r="I174">
            <v>60</v>
          </cell>
        </row>
        <row r="175">
          <cell r="E175" t="str">
            <v>Défraiement</v>
          </cell>
          <cell r="G175" t="str">
            <v>04/05/06-14</v>
          </cell>
          <cell r="I175"/>
        </row>
        <row r="176">
          <cell r="E176" t="str">
            <v>Fonctionnement</v>
          </cell>
          <cell r="G176" t="str">
            <v>comité pizza</v>
          </cell>
          <cell r="I176"/>
        </row>
        <row r="177">
          <cell r="E177" t="str">
            <v>Batiment</v>
          </cell>
          <cell r="G177" t="str">
            <v>entretiens vestiaire</v>
          </cell>
          <cell r="I177"/>
        </row>
        <row r="178">
          <cell r="E178" t="str">
            <v>Cotisation</v>
          </cell>
          <cell r="G178" t="str">
            <v>STGR14</v>
          </cell>
          <cell r="I178">
            <v>60</v>
          </cell>
        </row>
        <row r="179">
          <cell r="E179" t="str">
            <v>Bureau</v>
          </cell>
          <cell r="G179" t="str">
            <v>cartouche encre</v>
          </cell>
          <cell r="I179"/>
        </row>
        <row r="180">
          <cell r="E180" t="str">
            <v>Batiment</v>
          </cell>
          <cell r="G180" t="str">
            <v>Produit d'entretiens</v>
          </cell>
          <cell r="I180"/>
        </row>
        <row r="181">
          <cell r="E181" t="str">
            <v>banque</v>
          </cell>
          <cell r="G181" t="str">
            <v>frais de gestion</v>
          </cell>
          <cell r="I181"/>
        </row>
        <row r="182">
          <cell r="E182" t="str">
            <v>banque</v>
          </cell>
          <cell r="G182" t="str">
            <v>pc-banking</v>
          </cell>
          <cell r="I182"/>
        </row>
        <row r="183">
          <cell r="E183" t="str">
            <v>Cotisation</v>
          </cell>
          <cell r="G183" t="str">
            <v>STGR14</v>
          </cell>
          <cell r="I183">
            <v>60</v>
          </cell>
        </row>
        <row r="184">
          <cell r="E184" t="str">
            <v>Cotisation</v>
          </cell>
          <cell r="G184" t="str">
            <v>STGR14</v>
          </cell>
          <cell r="I184">
            <v>60</v>
          </cell>
        </row>
        <row r="185">
          <cell r="E185" t="str">
            <v>Cotisation</v>
          </cell>
          <cell r="G185" t="str">
            <v>STGR14</v>
          </cell>
          <cell r="I185">
            <v>60</v>
          </cell>
        </row>
        <row r="186">
          <cell r="E186" t="str">
            <v>Fonctionnement</v>
          </cell>
          <cell r="G186" t="str">
            <v>STGR14</v>
          </cell>
          <cell r="I186"/>
        </row>
        <row r="187">
          <cell r="E187" t="str">
            <v>Fonctionnement</v>
          </cell>
          <cell r="G187" t="str">
            <v>STGR14</v>
          </cell>
          <cell r="I187"/>
        </row>
        <row r="188">
          <cell r="E188" t="str">
            <v>Fonctionnement</v>
          </cell>
          <cell r="G188" t="str">
            <v>antiseptique+pansements</v>
          </cell>
          <cell r="I188"/>
        </row>
        <row r="189">
          <cell r="E189" t="str">
            <v>Fonctionnement</v>
          </cell>
          <cell r="G189" t="str">
            <v>porte ouverte et acceuil</v>
          </cell>
          <cell r="I189"/>
        </row>
        <row r="190">
          <cell r="E190" t="str">
            <v>Cotisation</v>
          </cell>
          <cell r="G190" t="str">
            <v>STGR14</v>
          </cell>
          <cell r="I190">
            <v>60</v>
          </cell>
        </row>
        <row r="191">
          <cell r="E191" t="str">
            <v>Défraiement</v>
          </cell>
          <cell r="G191" t="str">
            <v>STGR14</v>
          </cell>
          <cell r="I191"/>
        </row>
        <row r="192">
          <cell r="E192" t="str">
            <v>Cotisation</v>
          </cell>
          <cell r="G192" t="str">
            <v>STGR14</v>
          </cell>
          <cell r="I192">
            <v>60</v>
          </cell>
        </row>
        <row r="193">
          <cell r="E193" t="str">
            <v>Cotisation</v>
          </cell>
          <cell r="G193" t="str">
            <v>STGR14</v>
          </cell>
          <cell r="I193">
            <v>60</v>
          </cell>
        </row>
        <row r="194">
          <cell r="E194" t="str">
            <v>Cotisation</v>
          </cell>
          <cell r="G194" t="str">
            <v>STGR14</v>
          </cell>
          <cell r="I194">
            <v>60</v>
          </cell>
        </row>
        <row r="195">
          <cell r="E195" t="str">
            <v>Cotisation</v>
          </cell>
          <cell r="G195" t="str">
            <v>STGR14</v>
          </cell>
          <cell r="I195">
            <v>60</v>
          </cell>
        </row>
        <row r="196">
          <cell r="E196" t="str">
            <v>Cotisation</v>
          </cell>
          <cell r="G196" t="str">
            <v>STGR14</v>
          </cell>
          <cell r="I196">
            <v>60</v>
          </cell>
        </row>
        <row r="197">
          <cell r="E197" t="str">
            <v>Cotisation</v>
          </cell>
          <cell r="G197" t="str">
            <v>STGR14</v>
          </cell>
          <cell r="I197">
            <v>60</v>
          </cell>
        </row>
        <row r="198">
          <cell r="E198" t="str">
            <v>Cotisation</v>
          </cell>
          <cell r="G198" t="str">
            <v>STGR14</v>
          </cell>
          <cell r="I198">
            <v>60</v>
          </cell>
        </row>
        <row r="199">
          <cell r="E199" t="str">
            <v>Cotisation</v>
          </cell>
          <cell r="G199" t="str">
            <v>STGR14</v>
          </cell>
          <cell r="I199"/>
        </row>
        <row r="200">
          <cell r="E200" t="str">
            <v>Cotisation</v>
          </cell>
          <cell r="G200" t="str">
            <v>STGR14</v>
          </cell>
          <cell r="I200">
            <v>60</v>
          </cell>
        </row>
        <row r="201">
          <cell r="E201" t="str">
            <v>Fonctionnement</v>
          </cell>
          <cell r="G201" t="str">
            <v>STGR14</v>
          </cell>
          <cell r="I201"/>
        </row>
        <row r="202">
          <cell r="E202" t="str">
            <v>XTransfert</v>
          </cell>
          <cell r="G202"/>
          <cell r="I202"/>
        </row>
        <row r="203">
          <cell r="E203" t="str">
            <v>XTransfert</v>
          </cell>
          <cell r="G203"/>
          <cell r="I203"/>
        </row>
        <row r="204">
          <cell r="E204"/>
          <cell r="G204"/>
          <cell r="I204"/>
        </row>
        <row r="205">
          <cell r="E205" t="str">
            <v>EDP13_14</v>
          </cell>
          <cell r="G205"/>
          <cell r="I205"/>
        </row>
        <row r="206">
          <cell r="E206" t="str">
            <v>Cotisation</v>
          </cell>
          <cell r="G206" t="str">
            <v>GRE</v>
          </cell>
          <cell r="I206">
            <v>175</v>
          </cell>
        </row>
        <row r="207">
          <cell r="E207" t="str">
            <v>représentation</v>
          </cell>
          <cell r="G207" t="str">
            <v>pizza membre</v>
          </cell>
          <cell r="I207"/>
        </row>
        <row r="208">
          <cell r="E208" t="str">
            <v>Cotisation</v>
          </cell>
          <cell r="G208" t="str">
            <v>GRB</v>
          </cell>
          <cell r="I208">
            <v>125</v>
          </cell>
        </row>
        <row r="209">
          <cell r="E209" t="str">
            <v>Cotisation</v>
          </cell>
          <cell r="G209" t="str">
            <v>Edam</v>
          </cell>
          <cell r="I209">
            <v>25</v>
          </cell>
        </row>
        <row r="210">
          <cell r="E210" t="str">
            <v>Cotisation</v>
          </cell>
          <cell r="G210" t="str">
            <v>GRB</v>
          </cell>
          <cell r="I210">
            <v>125</v>
          </cell>
        </row>
        <row r="211">
          <cell r="E211" t="str">
            <v>Cotisation</v>
          </cell>
          <cell r="G211" t="str">
            <v>2014-15</v>
          </cell>
          <cell r="I211">
            <v>125</v>
          </cell>
        </row>
        <row r="212">
          <cell r="E212" t="str">
            <v>Cotisation</v>
          </cell>
          <cell r="G212" t="str">
            <v>GRB</v>
          </cell>
          <cell r="I212">
            <v>125</v>
          </cell>
        </row>
        <row r="213">
          <cell r="E213" t="str">
            <v>Cotisation</v>
          </cell>
          <cell r="G213" t="str">
            <v>Edam</v>
          </cell>
          <cell r="I213">
            <v>125</v>
          </cell>
        </row>
        <row r="214">
          <cell r="E214" t="str">
            <v>Cotisation</v>
          </cell>
          <cell r="G214" t="str">
            <v>GRB</v>
          </cell>
          <cell r="I214">
            <v>125</v>
          </cell>
        </row>
        <row r="215">
          <cell r="E215" t="str">
            <v>Cotisation</v>
          </cell>
          <cell r="G215" t="str">
            <v>Edam</v>
          </cell>
          <cell r="I215">
            <v>125</v>
          </cell>
        </row>
        <row r="216">
          <cell r="E216" t="str">
            <v>Cotisation</v>
          </cell>
          <cell r="G216" t="str">
            <v>Mjazz</v>
          </cell>
          <cell r="I216">
            <v>95</v>
          </cell>
        </row>
        <row r="217">
          <cell r="E217" t="str">
            <v>Matériel</v>
          </cell>
          <cell r="G217" t="str">
            <v>Tee-shirts</v>
          </cell>
          <cell r="I217"/>
        </row>
        <row r="218">
          <cell r="E218" t="str">
            <v>Cotisation</v>
          </cell>
          <cell r="G218" t="str">
            <v>Edam</v>
          </cell>
          <cell r="I218">
            <v>125</v>
          </cell>
        </row>
        <row r="219">
          <cell r="E219" t="str">
            <v>Cotisation</v>
          </cell>
          <cell r="G219" t="str">
            <v>GRE</v>
          </cell>
          <cell r="I219">
            <v>75</v>
          </cell>
        </row>
        <row r="220">
          <cell r="E220" t="str">
            <v>Cotisation</v>
          </cell>
          <cell r="G220" t="str">
            <v>GRE</v>
          </cell>
          <cell r="I220">
            <v>25</v>
          </cell>
        </row>
        <row r="221">
          <cell r="E221" t="str">
            <v>Cotisation</v>
          </cell>
          <cell r="G221" t="str">
            <v>GRE</v>
          </cell>
          <cell r="I221">
            <v>25</v>
          </cell>
        </row>
        <row r="222">
          <cell r="E222" t="str">
            <v>Cotisation</v>
          </cell>
          <cell r="G222" t="str">
            <v>Edam</v>
          </cell>
          <cell r="I222">
            <v>25</v>
          </cell>
        </row>
        <row r="223">
          <cell r="E223" t="str">
            <v>Cotisation</v>
          </cell>
          <cell r="G223" t="str">
            <v>GRB</v>
          </cell>
          <cell r="I223">
            <v>125</v>
          </cell>
        </row>
        <row r="224">
          <cell r="E224" t="str">
            <v>Fonctionnement</v>
          </cell>
          <cell r="G224" t="str">
            <v>boisson+ divers</v>
          </cell>
          <cell r="I224"/>
        </row>
        <row r="225">
          <cell r="E225" t="str">
            <v>Matériel</v>
          </cell>
          <cell r="G225" t="str">
            <v>metre ruban + porte ouverte</v>
          </cell>
          <cell r="I225"/>
        </row>
        <row r="226">
          <cell r="E226" t="str">
            <v>Cotisation</v>
          </cell>
          <cell r="G226" t="str">
            <v>GRB</v>
          </cell>
          <cell r="I226">
            <v>125</v>
          </cell>
        </row>
        <row r="227">
          <cell r="E227" t="str">
            <v>Cotisation</v>
          </cell>
          <cell r="G227" t="str">
            <v>GRB</v>
          </cell>
          <cell r="I227">
            <v>125</v>
          </cell>
        </row>
        <row r="228">
          <cell r="E228" t="str">
            <v>ffg</v>
          </cell>
          <cell r="G228"/>
          <cell r="I228"/>
        </row>
        <row r="229">
          <cell r="E229" t="str">
            <v>ffg</v>
          </cell>
          <cell r="G229" t="str">
            <v>Ass Ffg volontaire</v>
          </cell>
          <cell r="I229"/>
        </row>
        <row r="230">
          <cell r="E230" t="str">
            <v>Cotisation</v>
          </cell>
          <cell r="G230" t="str">
            <v>Edam</v>
          </cell>
          <cell r="I230">
            <v>100</v>
          </cell>
        </row>
        <row r="231">
          <cell r="E231" t="str">
            <v>Cotisation</v>
          </cell>
          <cell r="G231" t="str">
            <v>Edam</v>
          </cell>
          <cell r="I231">
            <v>95</v>
          </cell>
        </row>
        <row r="232">
          <cell r="E232" t="str">
            <v>Cotisation</v>
          </cell>
          <cell r="G232" t="str">
            <v>GRB</v>
          </cell>
          <cell r="I232">
            <v>125</v>
          </cell>
        </row>
        <row r="233">
          <cell r="E233" t="str">
            <v>Cotisation</v>
          </cell>
          <cell r="G233" t="str">
            <v>GRE</v>
          </cell>
          <cell r="I233">
            <v>25</v>
          </cell>
        </row>
        <row r="234">
          <cell r="E234" t="str">
            <v>Cotisation</v>
          </cell>
          <cell r="G234" t="str">
            <v>GRE</v>
          </cell>
          <cell r="I234">
            <v>175</v>
          </cell>
        </row>
        <row r="235">
          <cell r="E235" t="str">
            <v>Cotisation</v>
          </cell>
          <cell r="G235" t="str">
            <v>Edam</v>
          </cell>
          <cell r="I235">
            <v>25</v>
          </cell>
        </row>
        <row r="236">
          <cell r="E236" t="str">
            <v>Cotisation</v>
          </cell>
          <cell r="G236" t="str">
            <v>GRB</v>
          </cell>
          <cell r="I236">
            <v>125</v>
          </cell>
        </row>
        <row r="237">
          <cell r="E237" t="str">
            <v>Cotisation</v>
          </cell>
          <cell r="G237" t="str">
            <v>Edam</v>
          </cell>
          <cell r="I237">
            <v>125</v>
          </cell>
        </row>
        <row r="238">
          <cell r="E238" t="str">
            <v>Cotisation</v>
          </cell>
          <cell r="G238" t="str">
            <v>GRB</v>
          </cell>
          <cell r="I238">
            <v>125</v>
          </cell>
        </row>
        <row r="239">
          <cell r="E239" t="str">
            <v>Cotisation</v>
          </cell>
          <cell r="G239" t="str">
            <v>Mjazz</v>
          </cell>
          <cell r="I239">
            <v>95</v>
          </cell>
        </row>
        <row r="240">
          <cell r="E240" t="str">
            <v>Cotisation</v>
          </cell>
          <cell r="G240" t="str">
            <v>GRB</v>
          </cell>
          <cell r="I240">
            <v>75</v>
          </cell>
        </row>
        <row r="241">
          <cell r="E241" t="str">
            <v>Cotisation</v>
          </cell>
          <cell r="G241" t="str">
            <v>GRB</v>
          </cell>
          <cell r="I241">
            <v>25</v>
          </cell>
        </row>
        <row r="242">
          <cell r="E242" t="str">
            <v>Cotisation</v>
          </cell>
          <cell r="G242" t="str">
            <v>Assurance GRB</v>
          </cell>
          <cell r="I242">
            <v>25</v>
          </cell>
        </row>
        <row r="243">
          <cell r="E243" t="str">
            <v>Cotisation</v>
          </cell>
          <cell r="G243" t="str">
            <v>Assurance GRE</v>
          </cell>
          <cell r="I243">
            <v>25</v>
          </cell>
        </row>
        <row r="244">
          <cell r="E244" t="str">
            <v>Cotisation</v>
          </cell>
          <cell r="G244" t="str">
            <v>Edam</v>
          </cell>
          <cell r="I244">
            <v>100</v>
          </cell>
        </row>
        <row r="245">
          <cell r="E245" t="str">
            <v>Cotisation</v>
          </cell>
          <cell r="G245" t="str">
            <v>GRE</v>
          </cell>
          <cell r="I245">
            <v>150</v>
          </cell>
        </row>
        <row r="246">
          <cell r="E246" t="str">
            <v>Cotisation</v>
          </cell>
          <cell r="G246" t="str">
            <v>GRE</v>
          </cell>
          <cell r="I246">
            <v>150</v>
          </cell>
        </row>
        <row r="247">
          <cell r="E247" t="str">
            <v>Cotisation</v>
          </cell>
          <cell r="G247" t="str">
            <v>Edam1/2</v>
          </cell>
          <cell r="I247">
            <v>50</v>
          </cell>
        </row>
        <row r="248">
          <cell r="E248" t="str">
            <v>subside</v>
          </cell>
          <cell r="G248" t="str">
            <v>dos LG956 LG957</v>
          </cell>
          <cell r="I248">
            <v>1300</v>
          </cell>
        </row>
        <row r="249">
          <cell r="E249" t="str">
            <v>Cotisation</v>
          </cell>
          <cell r="G249" t="str">
            <v>GRB 1/2</v>
          </cell>
          <cell r="I249">
            <v>50</v>
          </cell>
        </row>
        <row r="250">
          <cell r="E250" t="str">
            <v>Cotisation</v>
          </cell>
          <cell r="G250" t="str">
            <v>GRE</v>
          </cell>
          <cell r="I250">
            <v>150</v>
          </cell>
        </row>
        <row r="251">
          <cell r="E251" t="str">
            <v>Cotisation</v>
          </cell>
          <cell r="G251" t="str">
            <v>GRB</v>
          </cell>
          <cell r="I251">
            <v>125</v>
          </cell>
        </row>
        <row r="252">
          <cell r="E252" t="str">
            <v>Cotisation</v>
          </cell>
          <cell r="G252" t="str">
            <v>Edam</v>
          </cell>
          <cell r="I252">
            <v>125</v>
          </cell>
        </row>
        <row r="253">
          <cell r="E253" t="str">
            <v>banque</v>
          </cell>
          <cell r="G253" t="str">
            <v>frais de gestion</v>
          </cell>
          <cell r="I253"/>
        </row>
        <row r="254">
          <cell r="E254" t="str">
            <v>banque</v>
          </cell>
          <cell r="G254" t="str">
            <v>pc-banking</v>
          </cell>
          <cell r="I254"/>
        </row>
        <row r="255">
          <cell r="E255" t="str">
            <v>banque</v>
          </cell>
          <cell r="G255" t="str">
            <v>service</v>
          </cell>
          <cell r="I255"/>
        </row>
        <row r="256">
          <cell r="E256" t="str">
            <v>représentation</v>
          </cell>
          <cell r="G256" t="str">
            <v>bic publicitaire</v>
          </cell>
          <cell r="I256"/>
        </row>
        <row r="257">
          <cell r="E257" t="str">
            <v>cotisation</v>
          </cell>
          <cell r="G257" t="str">
            <v>Edam+assurance</v>
          </cell>
          <cell r="I257">
            <v>125</v>
          </cell>
        </row>
        <row r="258">
          <cell r="E258" t="str">
            <v>cotisation</v>
          </cell>
          <cell r="G258" t="str">
            <v>Edam</v>
          </cell>
          <cell r="I258">
            <v>100</v>
          </cell>
        </row>
        <row r="259">
          <cell r="E259" t="str">
            <v>cotisation</v>
          </cell>
          <cell r="G259" t="str">
            <v>Mjazz</v>
          </cell>
          <cell r="I259">
            <v>70</v>
          </cell>
        </row>
        <row r="260">
          <cell r="E260" t="str">
            <v>cotisation</v>
          </cell>
          <cell r="G260" t="str">
            <v>Mjazz</v>
          </cell>
          <cell r="I260">
            <v>70</v>
          </cell>
        </row>
        <row r="261">
          <cell r="E261" t="str">
            <v>cotisation</v>
          </cell>
          <cell r="G261" t="str">
            <v>Edam</v>
          </cell>
          <cell r="I261">
            <v>100</v>
          </cell>
        </row>
        <row r="262">
          <cell r="E262" t="str">
            <v>cotisation</v>
          </cell>
          <cell r="G262" t="str">
            <v>Mjazz+assurance</v>
          </cell>
          <cell r="I262">
            <v>95</v>
          </cell>
        </row>
        <row r="263">
          <cell r="E263" t="str">
            <v>cotisation</v>
          </cell>
          <cell r="G263" t="str">
            <v>Assurance Psyc</v>
          </cell>
          <cell r="I263">
            <v>25</v>
          </cell>
        </row>
        <row r="264">
          <cell r="E264" t="str">
            <v>cotisation</v>
          </cell>
          <cell r="G264" t="str">
            <v>Assurance Psyc</v>
          </cell>
          <cell r="I264">
            <v>25</v>
          </cell>
        </row>
        <row r="265">
          <cell r="E265" t="str">
            <v>cotisation</v>
          </cell>
          <cell r="G265" t="str">
            <v>Assurance Edam</v>
          </cell>
          <cell r="I265">
            <v>25</v>
          </cell>
        </row>
        <row r="266">
          <cell r="E266" t="str">
            <v>bureau</v>
          </cell>
          <cell r="G266" t="str">
            <v>cartouche imprimante</v>
          </cell>
          <cell r="I266"/>
        </row>
        <row r="267">
          <cell r="E267" t="str">
            <v>cotisation</v>
          </cell>
          <cell r="G267" t="str">
            <v>GRB+assurance</v>
          </cell>
          <cell r="I267">
            <v>125</v>
          </cell>
        </row>
        <row r="268">
          <cell r="E268" t="str">
            <v>cotisation</v>
          </cell>
          <cell r="G268" t="str">
            <v>GRB+assurance</v>
          </cell>
          <cell r="I268">
            <v>125</v>
          </cell>
        </row>
        <row r="269">
          <cell r="E269" t="str">
            <v>cotisation</v>
          </cell>
          <cell r="G269" t="str">
            <v>Assurance Mjazz</v>
          </cell>
          <cell r="I269">
            <v>25</v>
          </cell>
        </row>
        <row r="270">
          <cell r="E270" t="str">
            <v>cotisation</v>
          </cell>
          <cell r="G270" t="str">
            <v>GRE (ass liquide)</v>
          </cell>
          <cell r="I270">
            <v>150</v>
          </cell>
        </row>
        <row r="271">
          <cell r="E271" t="str">
            <v>cotisation</v>
          </cell>
          <cell r="G271" t="str">
            <v>3/4 Edam</v>
          </cell>
          <cell r="I271">
            <v>75</v>
          </cell>
        </row>
        <row r="272">
          <cell r="E272" t="str">
            <v>Cotisation</v>
          </cell>
          <cell r="G272" t="str">
            <v>2014-15</v>
          </cell>
          <cell r="I272">
            <v>100</v>
          </cell>
        </row>
        <row r="273">
          <cell r="E273" t="str">
            <v>ffg</v>
          </cell>
          <cell r="G273" t="str">
            <v>licence 1 J</v>
          </cell>
          <cell r="I273"/>
        </row>
        <row r="274">
          <cell r="E274" t="str">
            <v>représentation</v>
          </cell>
          <cell r="G274" t="str">
            <v>Pub Cafet' des terrils</v>
          </cell>
          <cell r="I274"/>
        </row>
        <row r="275">
          <cell r="E275" t="str">
            <v>ffg</v>
          </cell>
          <cell r="G275" t="str">
            <v>2014-15</v>
          </cell>
          <cell r="I275"/>
        </row>
        <row r="276">
          <cell r="E276" t="str">
            <v>Défraiement</v>
          </cell>
          <cell r="G276" t="str">
            <v>rupture de contrat</v>
          </cell>
          <cell r="I276"/>
        </row>
        <row r="277">
          <cell r="E277" t="str">
            <v>Défraiement</v>
          </cell>
          <cell r="G277" t="str">
            <v>psyc+Mjazz</v>
          </cell>
          <cell r="I277"/>
        </row>
        <row r="278">
          <cell r="E278" t="str">
            <v>Cotisation</v>
          </cell>
          <cell r="G278" t="str">
            <v>GRE</v>
          </cell>
          <cell r="I278">
            <v>50</v>
          </cell>
        </row>
        <row r="279">
          <cell r="E279" t="str">
            <v>Cotisation</v>
          </cell>
          <cell r="G279" t="str">
            <v>Psyc + ass</v>
          </cell>
          <cell r="I279">
            <v>90</v>
          </cell>
        </row>
        <row r="280">
          <cell r="E280" t="str">
            <v>ffg</v>
          </cell>
          <cell r="G280" t="str">
            <v>2014-15</v>
          </cell>
          <cell r="I280"/>
        </row>
        <row r="281">
          <cell r="E281" t="str">
            <v>formation</v>
          </cell>
          <cell r="G281" t="str">
            <v>Formation artistique Maude Tiffany</v>
          </cell>
          <cell r="I281"/>
        </row>
        <row r="282">
          <cell r="E282" t="str">
            <v>Cotisation</v>
          </cell>
          <cell r="G282" t="str">
            <v>2014-15</v>
          </cell>
          <cell r="I282">
            <v>100</v>
          </cell>
        </row>
        <row r="283">
          <cell r="E283" t="str">
            <v>Cotisation</v>
          </cell>
          <cell r="G283" t="str">
            <v>2014-15</v>
          </cell>
          <cell r="I283">
            <v>5</v>
          </cell>
        </row>
        <row r="284">
          <cell r="E284" t="str">
            <v>Cotisation</v>
          </cell>
          <cell r="G284" t="str">
            <v>2014-15</v>
          </cell>
          <cell r="I284">
            <v>50</v>
          </cell>
        </row>
        <row r="285">
          <cell r="E285" t="str">
            <v>Cotisation</v>
          </cell>
          <cell r="G285" t="str">
            <v>2014-15</v>
          </cell>
          <cell r="I285">
            <v>50</v>
          </cell>
        </row>
        <row r="286">
          <cell r="E286" t="str">
            <v>Cotisation</v>
          </cell>
          <cell r="G286" t="str">
            <v>2014-15</v>
          </cell>
          <cell r="I286">
            <v>50</v>
          </cell>
        </row>
        <row r="287">
          <cell r="E287" t="str">
            <v>Cotisation</v>
          </cell>
          <cell r="G287" t="str">
            <v>2014-15</v>
          </cell>
          <cell r="I287">
            <v>50</v>
          </cell>
        </row>
        <row r="288">
          <cell r="E288" t="str">
            <v>Défraiement</v>
          </cell>
          <cell r="G288" t="str">
            <v>psyc+Mjazz</v>
          </cell>
          <cell r="I288"/>
        </row>
        <row r="289">
          <cell r="E289" t="str">
            <v>Matériel</v>
          </cell>
          <cell r="G289" t="str">
            <v>cd D3 D4</v>
          </cell>
          <cell r="I289"/>
        </row>
        <row r="290">
          <cell r="E290" t="str">
            <v>Cotisation</v>
          </cell>
          <cell r="G290" t="str">
            <v>2014-15</v>
          </cell>
          <cell r="I290">
            <v>80</v>
          </cell>
        </row>
        <row r="291">
          <cell r="E291" t="str">
            <v>Cotisation</v>
          </cell>
          <cell r="G291" t="str">
            <v>2014-15</v>
          </cell>
          <cell r="I291">
            <v>75</v>
          </cell>
        </row>
        <row r="292">
          <cell r="E292" t="str">
            <v>Cotisation</v>
          </cell>
          <cell r="G292" t="str">
            <v>2014-15</v>
          </cell>
          <cell r="I292">
            <v>50</v>
          </cell>
        </row>
        <row r="293">
          <cell r="E293" t="str">
            <v>Cotisation</v>
          </cell>
          <cell r="G293" t="str">
            <v>2014-2015</v>
          </cell>
          <cell r="I293">
            <v>70</v>
          </cell>
        </row>
        <row r="294">
          <cell r="E294" t="str">
            <v>Cotisation</v>
          </cell>
          <cell r="G294" t="str">
            <v>2014-2015</v>
          </cell>
          <cell r="I294">
            <v>70</v>
          </cell>
        </row>
        <row r="295">
          <cell r="E295" t="str">
            <v>Cotisation</v>
          </cell>
          <cell r="G295" t="str">
            <v>2014-2015</v>
          </cell>
          <cell r="I295">
            <v>125</v>
          </cell>
        </row>
        <row r="296">
          <cell r="E296" t="str">
            <v>bureau</v>
          </cell>
          <cell r="G296" t="str">
            <v>2014-2015</v>
          </cell>
          <cell r="I296"/>
        </row>
        <row r="297">
          <cell r="E297" t="str">
            <v>Cotisation</v>
          </cell>
          <cell r="G297" t="str">
            <v>2014-2015</v>
          </cell>
          <cell r="I297">
            <v>50</v>
          </cell>
        </row>
        <row r="298">
          <cell r="E298" t="str">
            <v>Cotisation</v>
          </cell>
          <cell r="G298" t="str">
            <v>2014-2015</v>
          </cell>
          <cell r="I298">
            <v>50</v>
          </cell>
        </row>
        <row r="299">
          <cell r="E299" t="str">
            <v>Cotisation</v>
          </cell>
          <cell r="G299" t="str">
            <v>2014-15</v>
          </cell>
          <cell r="I299">
            <v>25</v>
          </cell>
        </row>
        <row r="300">
          <cell r="E300" t="str">
            <v>Cotisation</v>
          </cell>
          <cell r="G300" t="str">
            <v>2014-15</v>
          </cell>
          <cell r="I300">
            <v>100</v>
          </cell>
        </row>
        <row r="301">
          <cell r="E301" t="str">
            <v>Cotisation</v>
          </cell>
          <cell r="G301" t="str">
            <v xml:space="preserve">2014-15 </v>
          </cell>
          <cell r="I301">
            <v>95</v>
          </cell>
        </row>
        <row r="302">
          <cell r="E302" t="str">
            <v>Cotisation</v>
          </cell>
          <cell r="G302" t="str">
            <v>2014-15</v>
          </cell>
          <cell r="I302">
            <v>155</v>
          </cell>
        </row>
        <row r="303">
          <cell r="E303" t="str">
            <v>représentation</v>
          </cell>
          <cell r="G303" t="str">
            <v>St nicolas sacs</v>
          </cell>
          <cell r="I303"/>
        </row>
        <row r="304">
          <cell r="E304" t="str">
            <v>Cotisation</v>
          </cell>
          <cell r="G304"/>
          <cell r="I304">
            <v>26</v>
          </cell>
        </row>
        <row r="305">
          <cell r="E305" t="str">
            <v>Défraiement</v>
          </cell>
          <cell r="G305" t="str">
            <v>psyc+Mjazz</v>
          </cell>
          <cell r="I305"/>
        </row>
        <row r="306">
          <cell r="E306" t="str">
            <v>cotisation</v>
          </cell>
          <cell r="G306" t="str">
            <v>2014-15</v>
          </cell>
          <cell r="I306">
            <v>80</v>
          </cell>
        </row>
        <row r="307">
          <cell r="E307" t="str">
            <v>cotisation</v>
          </cell>
          <cell r="G307" t="str">
            <v>2014-15</v>
          </cell>
          <cell r="I307">
            <v>50</v>
          </cell>
        </row>
        <row r="308">
          <cell r="E308" t="str">
            <v>cotisation</v>
          </cell>
          <cell r="G308" t="str">
            <v>2014-15</v>
          </cell>
          <cell r="I308">
            <v>50</v>
          </cell>
        </row>
        <row r="309">
          <cell r="E309" t="str">
            <v>cotisation</v>
          </cell>
          <cell r="G309" t="str">
            <v>2014-15</v>
          </cell>
          <cell r="I309">
            <v>50</v>
          </cell>
        </row>
        <row r="310">
          <cell r="E310" t="str">
            <v>cotisation</v>
          </cell>
          <cell r="G310" t="str">
            <v>2014-15</v>
          </cell>
          <cell r="I310">
            <v>50</v>
          </cell>
        </row>
        <row r="311">
          <cell r="E311" t="str">
            <v>cotisation</v>
          </cell>
          <cell r="G311" t="str">
            <v>2014-15</v>
          </cell>
          <cell r="I311">
            <v>25</v>
          </cell>
        </row>
        <row r="312">
          <cell r="E312" t="str">
            <v>cotisation</v>
          </cell>
          <cell r="G312" t="str">
            <v>2014-15</v>
          </cell>
          <cell r="I312">
            <v>25</v>
          </cell>
        </row>
        <row r="313">
          <cell r="E313" t="str">
            <v>cotisation</v>
          </cell>
          <cell r="G313" t="str">
            <v>2014-15</v>
          </cell>
          <cell r="I313">
            <v>75</v>
          </cell>
        </row>
        <row r="314">
          <cell r="E314" t="str">
            <v>cotisation</v>
          </cell>
          <cell r="G314" t="str">
            <v>2014-15</v>
          </cell>
          <cell r="I314">
            <v>150</v>
          </cell>
        </row>
        <row r="315">
          <cell r="E315" t="str">
            <v>représentation</v>
          </cell>
          <cell r="G315"/>
          <cell r="I315"/>
        </row>
        <row r="316">
          <cell r="E316" t="str">
            <v>cotisation</v>
          </cell>
          <cell r="G316" t="str">
            <v>2014-15</v>
          </cell>
          <cell r="I316">
            <v>75</v>
          </cell>
        </row>
        <row r="317">
          <cell r="E317" t="str">
            <v>cotisation</v>
          </cell>
          <cell r="G317" t="str">
            <v>2014-15</v>
          </cell>
          <cell r="I317">
            <v>70</v>
          </cell>
        </row>
        <row r="318">
          <cell r="E318" t="str">
            <v>ffg</v>
          </cell>
          <cell r="G318" t="str">
            <v>2014-15</v>
          </cell>
          <cell r="I318"/>
        </row>
        <row r="319">
          <cell r="E319" t="str">
            <v>Matériel</v>
          </cell>
          <cell r="G319" t="str">
            <v>monnayeur</v>
          </cell>
          <cell r="I319"/>
        </row>
        <row r="320">
          <cell r="E320" t="str">
            <v>Défraiement</v>
          </cell>
          <cell r="G320" t="str">
            <v>psyc+Mjazz</v>
          </cell>
          <cell r="I320"/>
        </row>
        <row r="321">
          <cell r="E321" t="str">
            <v>cotisation</v>
          </cell>
          <cell r="G321" t="str">
            <v>trop percu 2014-15</v>
          </cell>
          <cell r="I321"/>
        </row>
        <row r="322">
          <cell r="E322" t="str">
            <v>banque</v>
          </cell>
          <cell r="G322" t="str">
            <v>interêt 2014</v>
          </cell>
          <cell r="I322">
            <v>1.36</v>
          </cell>
        </row>
        <row r="323">
          <cell r="E323" t="str">
            <v>banque</v>
          </cell>
          <cell r="G323" t="str">
            <v>frais de gestion</v>
          </cell>
          <cell r="I323"/>
        </row>
        <row r="324">
          <cell r="E324" t="str">
            <v>banque</v>
          </cell>
          <cell r="G324" t="str">
            <v>pc-banking</v>
          </cell>
          <cell r="I324"/>
        </row>
        <row r="325">
          <cell r="E325" t="str">
            <v>banque</v>
          </cell>
          <cell r="G325" t="str">
            <v>service</v>
          </cell>
          <cell r="I325"/>
        </row>
        <row r="326">
          <cell r="E326" t="str">
            <v>Cotisation</v>
          </cell>
          <cell r="G326" t="str">
            <v>GRI 3/3</v>
          </cell>
          <cell r="I326">
            <v>60</v>
          </cell>
        </row>
        <row r="327">
          <cell r="E327" t="str">
            <v>Cotisation</v>
          </cell>
          <cell r="G327" t="str">
            <v>GRI 3/3</v>
          </cell>
          <cell r="I327">
            <v>60</v>
          </cell>
        </row>
        <row r="328">
          <cell r="E328" t="str">
            <v>Cotisation</v>
          </cell>
          <cell r="G328" t="str">
            <v>Mjazz 2/2</v>
          </cell>
          <cell r="I328">
            <v>63</v>
          </cell>
        </row>
        <row r="329">
          <cell r="E329" t="str">
            <v>Défraiement</v>
          </cell>
          <cell r="G329" t="str">
            <v>psyc+Mjazz</v>
          </cell>
          <cell r="I329"/>
        </row>
        <row r="330">
          <cell r="E330" t="str">
            <v>subside</v>
          </cell>
          <cell r="G330" t="str">
            <v>subside 2013</v>
          </cell>
          <cell r="I330">
            <v>244.18</v>
          </cell>
        </row>
        <row r="331">
          <cell r="E331" t="str">
            <v>Matériel</v>
          </cell>
          <cell r="G331" t="str">
            <v>coffret</v>
          </cell>
          <cell r="I331"/>
        </row>
        <row r="332">
          <cell r="E332" t="str">
            <v>Défraiement</v>
          </cell>
          <cell r="G332" t="str">
            <v>GRB</v>
          </cell>
          <cell r="I332"/>
        </row>
        <row r="333">
          <cell r="E333" t="str">
            <v>Défraiement</v>
          </cell>
          <cell r="G333" t="str">
            <v>GRE</v>
          </cell>
          <cell r="I333"/>
        </row>
        <row r="334">
          <cell r="E334" t="str">
            <v>Défraiement</v>
          </cell>
          <cell r="G334" t="str">
            <v>psyc+Mjazz</v>
          </cell>
          <cell r="I334"/>
        </row>
        <row r="335">
          <cell r="E335" t="str">
            <v>Cotisation</v>
          </cell>
          <cell r="G335" t="str">
            <v>GRB</v>
          </cell>
          <cell r="I335">
            <v>90</v>
          </cell>
        </row>
        <row r="336">
          <cell r="E336" t="str">
            <v>Défraiement</v>
          </cell>
          <cell r="G336" t="str">
            <v>GRI</v>
          </cell>
          <cell r="I336"/>
        </row>
        <row r="337">
          <cell r="E337" t="str">
            <v>Défraiement</v>
          </cell>
          <cell r="G337" t="str">
            <v>GRI</v>
          </cell>
          <cell r="I337"/>
        </row>
        <row r="338">
          <cell r="E338" t="str">
            <v>Défraiement</v>
          </cell>
          <cell r="G338" t="str">
            <v>GRE+GRB</v>
          </cell>
          <cell r="I338"/>
        </row>
        <row r="339">
          <cell r="E339" t="str">
            <v>Défraiement</v>
          </cell>
          <cell r="G339" t="str">
            <v>GRE</v>
          </cell>
          <cell r="I339"/>
        </row>
        <row r="340">
          <cell r="E340" t="str">
            <v>Défraiement</v>
          </cell>
          <cell r="G340" t="str">
            <v>psyc+Mjazz</v>
          </cell>
          <cell r="I340"/>
        </row>
        <row r="341">
          <cell r="E341" t="str">
            <v>Matériel</v>
          </cell>
          <cell r="G341" t="str">
            <v>ballons+collant</v>
          </cell>
          <cell r="I341"/>
        </row>
        <row r="342">
          <cell r="E342" t="str">
            <v>banque</v>
          </cell>
          <cell r="G342" t="str">
            <v>frais de gestion</v>
          </cell>
          <cell r="I342"/>
        </row>
        <row r="343">
          <cell r="E343" t="str">
            <v>banque</v>
          </cell>
          <cell r="G343" t="str">
            <v>pc-banking</v>
          </cell>
          <cell r="I343"/>
        </row>
        <row r="344">
          <cell r="E344" t="str">
            <v>banque</v>
          </cell>
          <cell r="G344" t="str">
            <v>service</v>
          </cell>
          <cell r="I344"/>
        </row>
        <row r="345">
          <cell r="E345" t="str">
            <v>Défraiement</v>
          </cell>
          <cell r="G345" t="str">
            <v>GRI</v>
          </cell>
          <cell r="I345"/>
        </row>
        <row r="346">
          <cell r="E346" t="str">
            <v>Défraiement</v>
          </cell>
          <cell r="G346" t="str">
            <v>GRB-GRE</v>
          </cell>
          <cell r="I346"/>
        </row>
        <row r="347">
          <cell r="E347" t="str">
            <v>Défraiement</v>
          </cell>
          <cell r="G347" t="str">
            <v>GRB-GRE</v>
          </cell>
          <cell r="I347"/>
        </row>
        <row r="348">
          <cell r="E348" t="str">
            <v>Défraiement</v>
          </cell>
          <cell r="G348" t="str">
            <v>psyc+Mjazz</v>
          </cell>
          <cell r="I348"/>
        </row>
        <row r="349">
          <cell r="E349" t="str">
            <v>Défraiement</v>
          </cell>
          <cell r="G349" t="str">
            <v>GRI</v>
          </cell>
          <cell r="I349"/>
        </row>
        <row r="350">
          <cell r="E350" t="str">
            <v>Bureau</v>
          </cell>
          <cell r="G350" t="str">
            <v>cartouche encre</v>
          </cell>
          <cell r="I350"/>
        </row>
        <row r="351">
          <cell r="E351" t="str">
            <v>Défraiement</v>
          </cell>
          <cell r="G351" t="str">
            <v>GRI</v>
          </cell>
          <cell r="I351"/>
        </row>
        <row r="352">
          <cell r="E352" t="str">
            <v>Fonctionnement</v>
          </cell>
          <cell r="G352" t="str">
            <v>achat divers</v>
          </cell>
          <cell r="I352"/>
        </row>
        <row r="353">
          <cell r="E353" t="str">
            <v>Cotisation</v>
          </cell>
          <cell r="G353" t="str">
            <v>STGR15</v>
          </cell>
          <cell r="I353">
            <v>75</v>
          </cell>
        </row>
        <row r="354">
          <cell r="E354" t="str">
            <v>Xtransfert</v>
          </cell>
          <cell r="G354"/>
          <cell r="I354">
            <v>1000</v>
          </cell>
        </row>
        <row r="355">
          <cell r="E355" t="str">
            <v>représentation</v>
          </cell>
          <cell r="G355" t="str">
            <v>noce d'or</v>
          </cell>
          <cell r="I355"/>
        </row>
        <row r="356">
          <cell r="E356" t="str">
            <v>représentation</v>
          </cell>
          <cell r="G356" t="str">
            <v>noce d'or</v>
          </cell>
          <cell r="I356"/>
        </row>
        <row r="357">
          <cell r="E357" t="str">
            <v>Défraiement</v>
          </cell>
          <cell r="G357" t="str">
            <v>GRI</v>
          </cell>
          <cell r="I357"/>
        </row>
        <row r="358">
          <cell r="E358" t="str">
            <v>Cotisation</v>
          </cell>
          <cell r="G358" t="str">
            <v>STGR15</v>
          </cell>
          <cell r="I358">
            <v>80</v>
          </cell>
        </row>
        <row r="359">
          <cell r="E359" t="str">
            <v>Défraiement</v>
          </cell>
          <cell r="G359" t="str">
            <v>Edam</v>
          </cell>
          <cell r="I359"/>
        </row>
        <row r="360">
          <cell r="E360" t="str">
            <v>Fonctionnement</v>
          </cell>
          <cell r="G360" t="str">
            <v>Km Maude 42*0,3461</v>
          </cell>
          <cell r="I360"/>
        </row>
        <row r="361">
          <cell r="E361" t="str">
            <v>Bureau</v>
          </cell>
          <cell r="G361" t="str">
            <v>téléphone</v>
          </cell>
          <cell r="I361"/>
        </row>
        <row r="362">
          <cell r="E362" t="str">
            <v>Bureau</v>
          </cell>
          <cell r="G362" t="str">
            <v>téléphone</v>
          </cell>
          <cell r="I362"/>
        </row>
        <row r="363">
          <cell r="E363" t="str">
            <v>Défraiement</v>
          </cell>
          <cell r="G363" t="str">
            <v>GRE+GRB</v>
          </cell>
          <cell r="I363"/>
        </row>
        <row r="364">
          <cell r="E364" t="str">
            <v>Défraiement</v>
          </cell>
          <cell r="G364" t="str">
            <v>GRE</v>
          </cell>
          <cell r="I364"/>
        </row>
        <row r="365">
          <cell r="E365" t="str">
            <v>Défraiement</v>
          </cell>
          <cell r="G365" t="str">
            <v>psyc+Mjazz</v>
          </cell>
          <cell r="I365"/>
        </row>
        <row r="366">
          <cell r="E366" t="str">
            <v>Fonctionnement</v>
          </cell>
          <cell r="G366" t="str">
            <v>membres</v>
          </cell>
          <cell r="I366"/>
        </row>
        <row r="367">
          <cell r="E367" t="str">
            <v>Fonctionnement</v>
          </cell>
          <cell r="G367" t="str">
            <v>fleur pour Ayshé</v>
          </cell>
          <cell r="I367"/>
        </row>
        <row r="368">
          <cell r="E368" t="str">
            <v>représentation</v>
          </cell>
          <cell r="G368" t="str">
            <v>noce d'or</v>
          </cell>
          <cell r="I368">
            <v>33</v>
          </cell>
        </row>
        <row r="369">
          <cell r="E369" t="str">
            <v>Cotisation</v>
          </cell>
          <cell r="G369" t="str">
            <v>STGR15</v>
          </cell>
          <cell r="I369">
            <v>80</v>
          </cell>
        </row>
        <row r="370">
          <cell r="E370" t="str">
            <v>Cotisation</v>
          </cell>
          <cell r="G370" t="str">
            <v>STGR15</v>
          </cell>
          <cell r="I370">
            <v>80</v>
          </cell>
        </row>
        <row r="371">
          <cell r="E371" t="str">
            <v>Cotisation</v>
          </cell>
          <cell r="G371" t="str">
            <v>STGR15</v>
          </cell>
          <cell r="I371">
            <v>75</v>
          </cell>
        </row>
        <row r="372">
          <cell r="E372" t="str">
            <v>Fonctionnement</v>
          </cell>
          <cell r="G372" t="str">
            <v>STGR15</v>
          </cell>
          <cell r="I372"/>
        </row>
        <row r="373">
          <cell r="E373" t="str">
            <v>banque</v>
          </cell>
          <cell r="G373" t="str">
            <v>redevance pc-banking</v>
          </cell>
          <cell r="I373"/>
        </row>
        <row r="374">
          <cell r="E374" t="str">
            <v>banque</v>
          </cell>
          <cell r="G374" t="str">
            <v>redevance pc-banking</v>
          </cell>
          <cell r="I374"/>
        </row>
        <row r="375">
          <cell r="E375" t="str">
            <v>banque</v>
          </cell>
          <cell r="G375" t="str">
            <v>redevance pc-banking</v>
          </cell>
          <cell r="I375"/>
        </row>
        <row r="376">
          <cell r="E376" t="str">
            <v>Défraiement</v>
          </cell>
          <cell r="G376" t="str">
            <v>grb+gre</v>
          </cell>
          <cell r="I376"/>
        </row>
        <row r="377">
          <cell r="E377" t="str">
            <v>Défraiement</v>
          </cell>
          <cell r="G377" t="str">
            <v>edam</v>
          </cell>
          <cell r="I377"/>
        </row>
        <row r="378">
          <cell r="E378" t="str">
            <v>Bureau</v>
          </cell>
          <cell r="G378" t="str">
            <v>téléphone</v>
          </cell>
          <cell r="I378"/>
        </row>
        <row r="379">
          <cell r="E379" t="str">
            <v>Défraiement</v>
          </cell>
          <cell r="G379" t="str">
            <v>psyc+Mjazz</v>
          </cell>
          <cell r="I379"/>
        </row>
        <row r="380">
          <cell r="E380" t="str">
            <v>Défraiement</v>
          </cell>
          <cell r="G380" t="str">
            <v>gre</v>
          </cell>
          <cell r="I380"/>
        </row>
        <row r="381">
          <cell r="E381" t="str">
            <v>ffg</v>
          </cell>
          <cell r="G381" t="str">
            <v>2014-15</v>
          </cell>
          <cell r="I381"/>
        </row>
        <row r="382">
          <cell r="E382" t="str">
            <v>ffg</v>
          </cell>
          <cell r="G382" t="str">
            <v>2014-15</v>
          </cell>
          <cell r="I382"/>
        </row>
        <row r="383">
          <cell r="E383" t="str">
            <v>Défraiement</v>
          </cell>
          <cell r="G383" t="str">
            <v>STGR15</v>
          </cell>
          <cell r="I383"/>
        </row>
        <row r="384">
          <cell r="E384" t="str">
            <v>Défraiement</v>
          </cell>
          <cell r="G384" t="str">
            <v>STGR15</v>
          </cell>
          <cell r="I384"/>
        </row>
        <row r="385">
          <cell r="E385" t="str">
            <v>représentation</v>
          </cell>
          <cell r="G385" t="str">
            <v>cartes de visite</v>
          </cell>
          <cell r="I385"/>
        </row>
        <row r="386">
          <cell r="E386" t="str">
            <v>Cotisation</v>
          </cell>
          <cell r="G386" t="str">
            <v>STGR15</v>
          </cell>
          <cell r="I386">
            <v>75</v>
          </cell>
        </row>
        <row r="387">
          <cell r="E387" t="str">
            <v>Fonctionnement</v>
          </cell>
          <cell r="G387" t="str">
            <v>STGR15</v>
          </cell>
          <cell r="I387"/>
        </row>
        <row r="388">
          <cell r="E388" t="str">
            <v>Cotisation</v>
          </cell>
          <cell r="G388" t="str">
            <v>STGR15</v>
          </cell>
          <cell r="I388">
            <v>80</v>
          </cell>
        </row>
        <row r="389">
          <cell r="E389" t="str">
            <v>Cotisation</v>
          </cell>
          <cell r="G389" t="str">
            <v>STGR15</v>
          </cell>
          <cell r="I389">
            <v>75</v>
          </cell>
        </row>
        <row r="390">
          <cell r="E390" t="str">
            <v>Cotisation</v>
          </cell>
          <cell r="G390" t="str">
            <v>STGR15</v>
          </cell>
          <cell r="I390">
            <v>75</v>
          </cell>
        </row>
        <row r="391">
          <cell r="E391" t="str">
            <v>Fonctionnement</v>
          </cell>
          <cell r="G391" t="str">
            <v>STGR15</v>
          </cell>
          <cell r="I391"/>
        </row>
        <row r="392">
          <cell r="E392" t="str">
            <v>Défraiement</v>
          </cell>
          <cell r="G392" t="str">
            <v>STGR15</v>
          </cell>
          <cell r="I392"/>
        </row>
        <row r="393">
          <cell r="E393" t="str">
            <v>Défraiement</v>
          </cell>
          <cell r="G393" t="str">
            <v>STGR15</v>
          </cell>
          <cell r="I393"/>
        </row>
        <row r="394">
          <cell r="E394" t="str">
            <v>Matériel</v>
          </cell>
          <cell r="G394" t="str">
            <v>plastifieuse A3+feuilles</v>
          </cell>
          <cell r="I394"/>
        </row>
        <row r="395">
          <cell r="E395" t="str">
            <v>Fonctionnement</v>
          </cell>
          <cell r="G395" t="str">
            <v>STGR15</v>
          </cell>
          <cell r="I395"/>
        </row>
        <row r="396">
          <cell r="E396" t="str">
            <v>Matériel</v>
          </cell>
          <cell r="G396" t="str">
            <v>corde et cadenas</v>
          </cell>
          <cell r="I396"/>
        </row>
        <row r="397">
          <cell r="E397" t="str">
            <v>Cotisation</v>
          </cell>
          <cell r="G397" t="str">
            <v>STGR15</v>
          </cell>
          <cell r="I397">
            <v>75</v>
          </cell>
        </row>
        <row r="398">
          <cell r="E398" t="str">
            <v>Cotisation</v>
          </cell>
          <cell r="G398" t="str">
            <v>STGR15</v>
          </cell>
          <cell r="I398">
            <v>75</v>
          </cell>
        </row>
        <row r="399">
          <cell r="E399" t="str">
            <v>Cotisation</v>
          </cell>
          <cell r="G399" t="str">
            <v>STGR15</v>
          </cell>
          <cell r="I399">
            <v>155</v>
          </cell>
        </row>
        <row r="400">
          <cell r="E400" t="str">
            <v>Matériel</v>
          </cell>
          <cell r="G400" t="str">
            <v>divers</v>
          </cell>
          <cell r="I400"/>
        </row>
        <row r="401">
          <cell r="E401" t="str">
            <v>Matériel</v>
          </cell>
          <cell r="G401" t="str">
            <v>tee-shirts</v>
          </cell>
          <cell r="I401"/>
        </row>
        <row r="402">
          <cell r="E402" t="str">
            <v>Défraiement</v>
          </cell>
          <cell r="G402" t="str">
            <v>STGR15</v>
          </cell>
          <cell r="I402"/>
        </row>
        <row r="403">
          <cell r="E403" t="str">
            <v>Défraiement</v>
          </cell>
          <cell r="G403" t="str">
            <v>STGR15</v>
          </cell>
          <cell r="I403"/>
        </row>
        <row r="404">
          <cell r="E404" t="str">
            <v>Bureau</v>
          </cell>
          <cell r="G404" t="str">
            <v>téléphone</v>
          </cell>
          <cell r="I404"/>
        </row>
        <row r="405">
          <cell r="E405"/>
          <cell r="G405"/>
          <cell r="I405"/>
        </row>
        <row r="406">
          <cell r="E406"/>
          <cell r="G406"/>
          <cell r="I406"/>
        </row>
        <row r="407">
          <cell r="E407"/>
          <cell r="G407"/>
          <cell r="I407"/>
        </row>
        <row r="408">
          <cell r="E408"/>
          <cell r="G408"/>
          <cell r="I408"/>
        </row>
        <row r="409">
          <cell r="E409"/>
          <cell r="G409"/>
          <cell r="I409"/>
        </row>
        <row r="410">
          <cell r="E410"/>
          <cell r="G410"/>
          <cell r="I410"/>
        </row>
        <row r="411">
          <cell r="E411"/>
          <cell r="G411"/>
          <cell r="I411"/>
        </row>
        <row r="412">
          <cell r="E412"/>
          <cell r="G412"/>
          <cell r="I412"/>
        </row>
        <row r="413">
          <cell r="E413"/>
          <cell r="G413"/>
          <cell r="I413"/>
        </row>
        <row r="414">
          <cell r="E414"/>
          <cell r="G414"/>
          <cell r="I414"/>
        </row>
        <row r="415">
          <cell r="E415"/>
          <cell r="G415"/>
          <cell r="I415"/>
        </row>
        <row r="416">
          <cell r="E416"/>
          <cell r="G416"/>
          <cell r="I416"/>
        </row>
        <row r="417">
          <cell r="E417"/>
          <cell r="G417"/>
          <cell r="I417"/>
        </row>
        <row r="418">
          <cell r="E418"/>
          <cell r="G418"/>
          <cell r="I418"/>
        </row>
        <row r="419">
          <cell r="E419"/>
          <cell r="G419"/>
          <cell r="I419"/>
        </row>
      </sheetData>
      <sheetData sheetId="5"/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6.bin"/><Relationship Id="rId4" Type="http://schemas.openxmlformats.org/officeDocument/2006/relationships/comments" Target="../comments3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omments" Target="../comments4.xml"/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26" Type="http://schemas.openxmlformats.org/officeDocument/2006/relationships/hyperlink" Target="mailto:ben-nyns@hotmail.com" TargetMode="External"/><Relationship Id="rId21" Type="http://schemas.openxmlformats.org/officeDocument/2006/relationships/hyperlink" Target="mailto:corinnejoslet@hotmail.com" TargetMode="External"/><Relationship Id="rId34" Type="http://schemas.openxmlformats.org/officeDocument/2006/relationships/hyperlink" Target="mailto:giordanopane@outlook.be" TargetMode="External"/><Relationship Id="rId42" Type="http://schemas.openxmlformats.org/officeDocument/2006/relationships/hyperlink" Target="mailto:rudyvanstraelen@yahoo.fr" TargetMode="External"/><Relationship Id="rId47" Type="http://schemas.openxmlformats.org/officeDocument/2006/relationships/hyperlink" Target="mailto:vwilkin@voo.be" TargetMode="External"/><Relationship Id="rId50" Type="http://schemas.openxmlformats.org/officeDocument/2006/relationships/hyperlink" Target="mailto:skasyl@hotmail.com" TargetMode="External"/><Relationship Id="rId55" Type="http://schemas.openxmlformats.org/officeDocument/2006/relationships/hyperlink" Target="mailto:cindygiulianil@live.be" TargetMode="External"/><Relationship Id="rId63" Type="http://schemas.openxmlformats.org/officeDocument/2006/relationships/hyperlink" Target="mailto:cochi_20@hotmail.com" TargetMode="External"/><Relationship Id="rId68" Type="http://schemas.openxmlformats.org/officeDocument/2006/relationships/hyperlink" Target="mailto:aurelie228_5@hotmail.com" TargetMode="External"/><Relationship Id="rId76" Type="http://schemas.openxmlformats.org/officeDocument/2006/relationships/hyperlink" Target="mailto:vincentarrisico@gmail.com" TargetMode="External"/><Relationship Id="rId84" Type="http://schemas.openxmlformats.org/officeDocument/2006/relationships/hyperlink" Target="mailto:quittreanne@hotmail.com" TargetMode="External"/><Relationship Id="rId89" Type="http://schemas.openxmlformats.org/officeDocument/2006/relationships/hyperlink" Target="mailto:lorenamazzocco@outlook.com" TargetMode="External"/><Relationship Id="rId97" Type="http://schemas.openxmlformats.org/officeDocument/2006/relationships/vmlDrawing" Target="../drawings/vmlDrawing5.vml"/><Relationship Id="rId7" Type="http://schemas.openxmlformats.org/officeDocument/2006/relationships/hyperlink" Target="mailto:sferrazza.vittoria@hotmail.com" TargetMode="External"/><Relationship Id="rId71" Type="http://schemas.openxmlformats.org/officeDocument/2006/relationships/hyperlink" Target="mailto:magange@live.be" TargetMode="External"/><Relationship Id="rId92" Type="http://schemas.openxmlformats.org/officeDocument/2006/relationships/hyperlink" Target="mailto:carmy43_3@hotmail.com" TargetMode="External"/><Relationship Id="rId2" Type="http://schemas.openxmlformats.org/officeDocument/2006/relationships/hyperlink" Target="mailto:hansoul96@hotmail.com" TargetMode="External"/><Relationship Id="rId16" Type="http://schemas.openxmlformats.org/officeDocument/2006/relationships/hyperlink" Target="mailto:dubleg9@hotmail.com" TargetMode="External"/><Relationship Id="rId29" Type="http://schemas.openxmlformats.org/officeDocument/2006/relationships/hyperlink" Target="mailto:nayass_anas@hotmail.com" TargetMode="External"/><Relationship Id="rId11" Type="http://schemas.openxmlformats.org/officeDocument/2006/relationships/hyperlink" Target="mailto:cricri57@live.be" TargetMode="External"/><Relationship Id="rId24" Type="http://schemas.openxmlformats.org/officeDocument/2006/relationships/hyperlink" Target="mailto:moa_c_moa33@hotmail.com" TargetMode="External"/><Relationship Id="rId32" Type="http://schemas.openxmlformats.org/officeDocument/2006/relationships/hyperlink" Target="mailto:asbllamaison@skynet.be" TargetMode="External"/><Relationship Id="rId37" Type="http://schemas.openxmlformats.org/officeDocument/2006/relationships/hyperlink" Target="mailto:boobaa1978@hotmail.com" TargetMode="External"/><Relationship Id="rId40" Type="http://schemas.openxmlformats.org/officeDocument/2006/relationships/hyperlink" Target="mailto:lardinois.roxane@gmail.com" TargetMode="External"/><Relationship Id="rId45" Type="http://schemas.openxmlformats.org/officeDocument/2006/relationships/hyperlink" Target="mailto:sabrina0508@hotmail.fr" TargetMode="External"/><Relationship Id="rId53" Type="http://schemas.openxmlformats.org/officeDocument/2006/relationships/hyperlink" Target="mailto:vincentarrisico@gmail.com" TargetMode="External"/><Relationship Id="rId58" Type="http://schemas.openxmlformats.org/officeDocument/2006/relationships/hyperlink" Target="mailto:flocomblin@gmail.com" TargetMode="External"/><Relationship Id="rId66" Type="http://schemas.openxmlformats.org/officeDocument/2006/relationships/hyperlink" Target="mailto:pasquale.reale@hotmail.com" TargetMode="External"/><Relationship Id="rId74" Type="http://schemas.openxmlformats.org/officeDocument/2006/relationships/hyperlink" Target="mailto:miprilou@hotmail.com" TargetMode="External"/><Relationship Id="rId79" Type="http://schemas.openxmlformats.org/officeDocument/2006/relationships/hyperlink" Target="mailto:melinda.sferrazza@gmail.com" TargetMode="External"/><Relationship Id="rId87" Type="http://schemas.openxmlformats.org/officeDocument/2006/relationships/hyperlink" Target="mailto:marie.l-legrand@hotmail.fr" TargetMode="External"/><Relationship Id="rId5" Type="http://schemas.openxmlformats.org/officeDocument/2006/relationships/hyperlink" Target="mailto:francottedaniel@hotmail.com" TargetMode="External"/><Relationship Id="rId61" Type="http://schemas.openxmlformats.org/officeDocument/2006/relationships/hyperlink" Target="mailto:sandrinecoomans@hotmail.com" TargetMode="External"/><Relationship Id="rId82" Type="http://schemas.openxmlformats.org/officeDocument/2006/relationships/hyperlink" Target="mailto:patrumfels@hotmail.com" TargetMode="External"/><Relationship Id="rId90" Type="http://schemas.openxmlformats.org/officeDocument/2006/relationships/hyperlink" Target="mailto:benoit.marchal4000@gmail.com" TargetMode="External"/><Relationship Id="rId95" Type="http://schemas.openxmlformats.org/officeDocument/2006/relationships/hyperlink" Target="mailto:odette.marion@base.be" TargetMode="External"/><Relationship Id="rId19" Type="http://schemas.openxmlformats.org/officeDocument/2006/relationships/hyperlink" Target="mailto:jc.bortoletto@gmail.com" TargetMode="External"/><Relationship Id="rId14" Type="http://schemas.openxmlformats.org/officeDocument/2006/relationships/hyperlink" Target="mailto:miprilou@hotmail.com" TargetMode="External"/><Relationship Id="rId22" Type="http://schemas.openxmlformats.org/officeDocument/2006/relationships/hyperlink" Target="mailto:avolacateno@gmail.com" TargetMode="External"/><Relationship Id="rId27" Type="http://schemas.openxmlformats.org/officeDocument/2006/relationships/hyperlink" Target="mailto:boobaa1978@hotmail.com" TargetMode="External"/><Relationship Id="rId30" Type="http://schemas.openxmlformats.org/officeDocument/2006/relationships/hyperlink" Target="mailto:macgil2405@gmail.com" TargetMode="External"/><Relationship Id="rId35" Type="http://schemas.openxmlformats.org/officeDocument/2006/relationships/hyperlink" Target="mailto:collard_68@hotmail.com" TargetMode="External"/><Relationship Id="rId43" Type="http://schemas.openxmlformats.org/officeDocument/2006/relationships/hyperlink" Target="mailto:carmelina_05@yahoo.fr" TargetMode="External"/><Relationship Id="rId48" Type="http://schemas.openxmlformats.org/officeDocument/2006/relationships/hyperlink" Target="mailto:angy.randa@hotmail.com" TargetMode="External"/><Relationship Id="rId56" Type="http://schemas.openxmlformats.org/officeDocument/2006/relationships/hyperlink" Target="mailto:veronique_doutrewe@hotmail.com" TargetMode="External"/><Relationship Id="rId64" Type="http://schemas.openxmlformats.org/officeDocument/2006/relationships/hyperlink" Target="mailto:christine-pirouette@hotmail.com" TargetMode="External"/><Relationship Id="rId69" Type="http://schemas.openxmlformats.org/officeDocument/2006/relationships/hyperlink" Target="mailto:petitcoeur456@hotmail.com" TargetMode="External"/><Relationship Id="rId77" Type="http://schemas.openxmlformats.org/officeDocument/2006/relationships/hyperlink" Target="mailto:gordon.chrystinne56@skynet.be" TargetMode="External"/><Relationship Id="rId8" Type="http://schemas.openxmlformats.org/officeDocument/2006/relationships/hyperlink" Target="mailto:franca081255@hotmail.fr" TargetMode="External"/><Relationship Id="rId51" Type="http://schemas.openxmlformats.org/officeDocument/2006/relationships/hyperlink" Target="mailto:carineschrooten@hotmail.com" TargetMode="External"/><Relationship Id="rId72" Type="http://schemas.openxmlformats.org/officeDocument/2006/relationships/hyperlink" Target="mailto:candy32290@msn.com" TargetMode="External"/><Relationship Id="rId80" Type="http://schemas.openxmlformats.org/officeDocument/2006/relationships/hyperlink" Target="mailto:pinocirino@hotmail.fr" TargetMode="External"/><Relationship Id="rId85" Type="http://schemas.openxmlformats.org/officeDocument/2006/relationships/hyperlink" Target="mailto:isabellevirzi@yahoo.fr" TargetMode="External"/><Relationship Id="rId93" Type="http://schemas.openxmlformats.org/officeDocument/2006/relationships/hyperlink" Target="mailto:eve-dethier@hotmail.com" TargetMode="External"/><Relationship Id="rId98" Type="http://schemas.openxmlformats.org/officeDocument/2006/relationships/comments" Target="../comments5.xml"/><Relationship Id="rId3" Type="http://schemas.openxmlformats.org/officeDocument/2006/relationships/hyperlink" Target="mailto:ginalucania@hotmail.com" TargetMode="External"/><Relationship Id="rId12" Type="http://schemas.openxmlformats.org/officeDocument/2006/relationships/hyperlink" Target="mailto:Mariedisalvo@hotmail.com" TargetMode="External"/><Relationship Id="rId17" Type="http://schemas.openxmlformats.org/officeDocument/2006/relationships/hyperlink" Target="mailto:mfallea@skynet.be" TargetMode="External"/><Relationship Id="rId25" Type="http://schemas.openxmlformats.org/officeDocument/2006/relationships/hyperlink" Target="mailto:laeti2102@hotmail.com" TargetMode="External"/><Relationship Id="rId33" Type="http://schemas.openxmlformats.org/officeDocument/2006/relationships/hyperlink" Target="mailto:megane.jennysauvebois@gmail.com" TargetMode="External"/><Relationship Id="rId38" Type="http://schemas.openxmlformats.org/officeDocument/2006/relationships/hyperlink" Target="mailto:adriano-romeo@live.be" TargetMode="External"/><Relationship Id="rId46" Type="http://schemas.openxmlformats.org/officeDocument/2006/relationships/hyperlink" Target="mailto:lefebvrec1976@gmail.com" TargetMode="External"/><Relationship Id="rId59" Type="http://schemas.openxmlformats.org/officeDocument/2006/relationships/hyperlink" Target="mailto:thebergamote@hotmail.com" TargetMode="External"/><Relationship Id="rId67" Type="http://schemas.openxmlformats.org/officeDocument/2006/relationships/hyperlink" Target="mailto:vincentarrisico@gmail.com" TargetMode="External"/><Relationship Id="rId20" Type="http://schemas.openxmlformats.org/officeDocument/2006/relationships/hyperlink" Target="mailto:corinnejoslet@hotmail.com" TargetMode="External"/><Relationship Id="rId41" Type="http://schemas.openxmlformats.org/officeDocument/2006/relationships/hyperlink" Target="mailto:brayeurisabelle@gmail.com" TargetMode="External"/><Relationship Id="rId54" Type="http://schemas.openxmlformats.org/officeDocument/2006/relationships/hyperlink" Target="mailto:cindygiulianil@live.be" TargetMode="External"/><Relationship Id="rId62" Type="http://schemas.openxmlformats.org/officeDocument/2006/relationships/hyperlink" Target="mailto:beneclerdent@hotmail.com" TargetMode="External"/><Relationship Id="rId70" Type="http://schemas.openxmlformats.org/officeDocument/2006/relationships/hyperlink" Target="mailto:ermarechal@gmail.com" TargetMode="External"/><Relationship Id="rId75" Type="http://schemas.openxmlformats.org/officeDocument/2006/relationships/hyperlink" Target="mailto:am.binnici@live.be" TargetMode="External"/><Relationship Id="rId83" Type="http://schemas.openxmlformats.org/officeDocument/2006/relationships/hyperlink" Target="mailto:genevieve.lizin@skynet.be" TargetMode="External"/><Relationship Id="rId88" Type="http://schemas.openxmlformats.org/officeDocument/2006/relationships/hyperlink" Target="mailto:francine10@live.be" TargetMode="External"/><Relationship Id="rId91" Type="http://schemas.openxmlformats.org/officeDocument/2006/relationships/hyperlink" Target="mailto:lucie.nieduziak@hotmail.be" TargetMode="External"/><Relationship Id="rId96" Type="http://schemas.openxmlformats.org/officeDocument/2006/relationships/hyperlink" Target="mailto:maudesouricette0608@gmail.com" TargetMode="External"/><Relationship Id="rId1" Type="http://schemas.openxmlformats.org/officeDocument/2006/relationships/hyperlink" Target="mailto:fat_osmani@hotmail.com" TargetMode="External"/><Relationship Id="rId6" Type="http://schemas.openxmlformats.org/officeDocument/2006/relationships/hyperlink" Target="mailto:pirlotcoletta@gmail.com" TargetMode="External"/><Relationship Id="rId15" Type="http://schemas.openxmlformats.org/officeDocument/2006/relationships/hyperlink" Target="mailto:fat_osmani@hotmail.com" TargetMode="External"/><Relationship Id="rId23" Type="http://schemas.openxmlformats.org/officeDocument/2006/relationships/hyperlink" Target="mailto:ayshe.1@mail.ru" TargetMode="External"/><Relationship Id="rId28" Type="http://schemas.openxmlformats.org/officeDocument/2006/relationships/hyperlink" Target="mailto:rojessica@voo.be" TargetMode="External"/><Relationship Id="rId36" Type="http://schemas.openxmlformats.org/officeDocument/2006/relationships/hyperlink" Target="mailto:fc211151@skynet.be" TargetMode="External"/><Relationship Id="rId49" Type="http://schemas.openxmlformats.org/officeDocument/2006/relationships/hyperlink" Target="mailto:odette.marion@base.be" TargetMode="External"/><Relationship Id="rId57" Type="http://schemas.openxmlformats.org/officeDocument/2006/relationships/hyperlink" Target="mailto:feirataina@hotmail.com" TargetMode="External"/><Relationship Id="rId10" Type="http://schemas.openxmlformats.org/officeDocument/2006/relationships/hyperlink" Target="mailto:pippo.lombardo@hotmail.com" TargetMode="External"/><Relationship Id="rId31" Type="http://schemas.openxmlformats.org/officeDocument/2006/relationships/hyperlink" Target="mailto:asbllamaison@skynet.be" TargetMode="External"/><Relationship Id="rId44" Type="http://schemas.openxmlformats.org/officeDocument/2006/relationships/hyperlink" Target="mailto:sabrina0508@hotmail.fr" TargetMode="External"/><Relationship Id="rId52" Type="http://schemas.openxmlformats.org/officeDocument/2006/relationships/hyperlink" Target="mailto:pinapolo@hotmail.com" TargetMode="External"/><Relationship Id="rId60" Type="http://schemas.openxmlformats.org/officeDocument/2006/relationships/hyperlink" Target="mailto:tiffany.lesage1997@gmail.com" TargetMode="External"/><Relationship Id="rId65" Type="http://schemas.openxmlformats.org/officeDocument/2006/relationships/hyperlink" Target="mailto:miprilou@hotmail.com" TargetMode="External"/><Relationship Id="rId73" Type="http://schemas.openxmlformats.org/officeDocument/2006/relationships/hyperlink" Target="mailto:Sciasciaanna@gmail.com" TargetMode="External"/><Relationship Id="rId78" Type="http://schemas.openxmlformats.org/officeDocument/2006/relationships/hyperlink" Target="mailto:marie_durieux@hotmail.com" TargetMode="External"/><Relationship Id="rId81" Type="http://schemas.openxmlformats.org/officeDocument/2006/relationships/hyperlink" Target="mailto:tonypillitteri@hotmail.com" TargetMode="External"/><Relationship Id="rId86" Type="http://schemas.openxmlformats.org/officeDocument/2006/relationships/hyperlink" Target="mailto:dominique-picone@live.fr" TargetMode="External"/><Relationship Id="rId94" Type="http://schemas.openxmlformats.org/officeDocument/2006/relationships/hyperlink" Target="mailto:fat_osmani@hotmail.com" TargetMode="External"/><Relationship Id="rId4" Type="http://schemas.openxmlformats.org/officeDocument/2006/relationships/hyperlink" Target="mailto:girardibrun@hotmail.com" TargetMode="External"/><Relationship Id="rId9" Type="http://schemas.openxmlformats.org/officeDocument/2006/relationships/hyperlink" Target="mailto:myriammercier1957@hotmail.com" TargetMode="External"/><Relationship Id="rId13" Type="http://schemas.openxmlformats.org/officeDocument/2006/relationships/hyperlink" Target="mailto:rizzo.lesage@gmail.com" TargetMode="External"/><Relationship Id="rId18" Type="http://schemas.openxmlformats.org/officeDocument/2006/relationships/hyperlink" Target="mailto:donromina@hotmail.com" TargetMode="External"/><Relationship Id="rId39" Type="http://schemas.openxmlformats.org/officeDocument/2006/relationships/hyperlink" Target="mailto:vos.danielle@hotmail.com" TargetMode="Externa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comments" Target="../comments6.xml"/><Relationship Id="rId2" Type="http://schemas.openxmlformats.org/officeDocument/2006/relationships/vmlDrawing" Target="../drawings/vmlDrawing6.vml"/><Relationship Id="rId1" Type="http://schemas.openxmlformats.org/officeDocument/2006/relationships/printerSettings" Target="../printerSettings/printerSettings1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Z3237"/>
  <sheetViews>
    <sheetView zoomScale="85" zoomScaleNormal="85" workbookViewId="0">
      <pane xSplit="7" ySplit="1" topLeftCell="H2" activePane="bottomRight" state="frozen"/>
      <selection pane="topRight" activeCell="H1" sqref="H1"/>
      <selection pane="bottomLeft" activeCell="A2" sqref="A2"/>
      <selection pane="bottomRight" activeCell="Q11" sqref="Q11"/>
    </sheetView>
  </sheetViews>
  <sheetFormatPr baseColWidth="10" defaultRowHeight="12"/>
  <cols>
    <col min="1" max="1" width="9" style="415" customWidth="1"/>
    <col min="2" max="2" width="3.85546875" style="419" customWidth="1"/>
    <col min="3" max="3" width="6.85546875" style="739" bestFit="1" customWidth="1"/>
    <col min="4" max="4" width="7" style="626" customWidth="1"/>
    <col min="5" max="5" width="14" style="420" bestFit="1" customWidth="1"/>
    <col min="6" max="6" width="11.42578125" style="415"/>
    <col min="7" max="7" width="7.5703125" style="716" bestFit="1" customWidth="1"/>
    <col min="8" max="8" width="2.28515625" style="415" customWidth="1"/>
    <col min="9" max="9" width="17.7109375" style="415" customWidth="1"/>
    <col min="10" max="10" width="5" style="415" customWidth="1"/>
    <col min="11" max="11" width="9" style="415" customWidth="1"/>
    <col min="12" max="12" width="7.85546875" style="421" customWidth="1"/>
    <col min="13" max="13" width="4.5703125" style="415" customWidth="1"/>
    <col min="14" max="14" width="6" style="415" customWidth="1"/>
    <col min="15" max="15" width="14" style="415" customWidth="1"/>
    <col min="16" max="16" width="28.7109375" style="425" bestFit="1" customWidth="1"/>
    <col min="17" max="17" width="11" style="643" customWidth="1"/>
    <col min="18" max="18" width="7.28515625" style="319" customWidth="1"/>
    <col min="19" max="19" width="9.5703125" style="415" bestFit="1" customWidth="1"/>
    <col min="20" max="20" width="9.28515625" style="415" customWidth="1"/>
    <col min="21" max="21" width="5.85546875" style="415" customWidth="1"/>
    <col min="22" max="22" width="9.28515625" style="415" customWidth="1"/>
    <col min="23" max="23" width="11.5703125" style="415" customWidth="1"/>
    <col min="24" max="24" width="9.5703125" style="415" customWidth="1"/>
    <col min="25" max="25" width="6.5703125" style="415" customWidth="1"/>
    <col min="26" max="26" width="7.5703125" style="415" customWidth="1"/>
    <col min="27" max="27" width="6.42578125" style="415" customWidth="1"/>
    <col min="28" max="28" width="7.7109375" style="415" customWidth="1"/>
    <col min="29" max="30" width="7.85546875" style="415" customWidth="1"/>
    <col min="31" max="31" width="9.140625" style="415" customWidth="1"/>
    <col min="32" max="32" width="7.5703125" style="415" customWidth="1"/>
    <col min="33" max="33" width="6.42578125" style="415" customWidth="1"/>
    <col min="34" max="34" width="7.28515625" style="415" customWidth="1"/>
    <col min="35" max="35" width="8" style="415" customWidth="1"/>
    <col min="36" max="36" width="6.42578125" style="415" customWidth="1"/>
    <col min="37" max="37" width="10.42578125" style="415" customWidth="1"/>
    <col min="38" max="38" width="10" style="422" customWidth="1"/>
    <col min="39" max="39" width="6.140625" style="422" customWidth="1"/>
    <col min="40" max="40" width="8.42578125" style="439" customWidth="1"/>
    <col min="41" max="41" width="7.85546875" style="415" customWidth="1"/>
    <col min="42" max="42" width="7.5703125" style="415" customWidth="1"/>
    <col min="43" max="43" width="6.85546875" style="422" customWidth="1"/>
    <col min="44" max="44" width="7.7109375" style="422" customWidth="1"/>
    <col min="45" max="46" width="3.5703125" style="415" customWidth="1"/>
    <col min="47" max="47" width="2.7109375" style="415" customWidth="1"/>
    <col min="48" max="48" width="8.28515625" style="505" customWidth="1"/>
    <col min="49" max="49" width="14" style="422" customWidth="1"/>
    <col min="50" max="50" width="12.5703125" style="415" customWidth="1"/>
    <col min="51" max="51" width="7.7109375" style="415" bestFit="1" customWidth="1"/>
    <col min="52" max="52" width="11.28515625" style="415" customWidth="1"/>
    <col min="53" max="16384" width="11.42578125" style="415"/>
  </cols>
  <sheetData>
    <row r="1" spans="1:52" s="319" customFormat="1" ht="33.75">
      <c r="A1" s="380" t="s">
        <v>573</v>
      </c>
      <c r="B1" s="345" t="s">
        <v>338</v>
      </c>
      <c r="C1" s="737" t="s">
        <v>68</v>
      </c>
      <c r="D1" s="204" t="s">
        <v>15</v>
      </c>
      <c r="E1" s="413" t="s">
        <v>3</v>
      </c>
      <c r="F1" s="312" t="s">
        <v>4</v>
      </c>
      <c r="G1" s="714" t="s">
        <v>557</v>
      </c>
      <c r="H1" s="312" t="s">
        <v>30</v>
      </c>
      <c r="I1" s="312" t="s">
        <v>23</v>
      </c>
      <c r="J1" s="312" t="s">
        <v>8</v>
      </c>
      <c r="K1" s="312" t="s">
        <v>9</v>
      </c>
      <c r="L1" s="314" t="s">
        <v>5</v>
      </c>
      <c r="M1" s="414" t="s">
        <v>31</v>
      </c>
      <c r="N1" s="315" t="s">
        <v>6</v>
      </c>
      <c r="O1" s="312" t="s">
        <v>7</v>
      </c>
      <c r="P1" s="634">
        <f>COUNTIF(P2:P125,"*@*")</f>
        <v>10</v>
      </c>
      <c r="Q1" s="640" t="s">
        <v>339</v>
      </c>
      <c r="R1" s="346" t="s">
        <v>131</v>
      </c>
      <c r="S1" s="466" t="s">
        <v>305</v>
      </c>
      <c r="T1" s="466" t="s">
        <v>266</v>
      </c>
      <c r="U1" s="635">
        <f ca="1">COUNTIF($U$2:$U$125,"ok")</f>
        <v>0</v>
      </c>
      <c r="V1" s="469">
        <v>42277</v>
      </c>
      <c r="W1" s="470" t="s">
        <v>422</v>
      </c>
      <c r="X1" s="636">
        <f ca="1">COUNTIF(X2:X125,"ok")</f>
        <v>0</v>
      </c>
      <c r="Y1" s="473">
        <v>42308</v>
      </c>
      <c r="Z1" s="474" t="s">
        <v>352</v>
      </c>
      <c r="AA1" s="475"/>
      <c r="AB1" s="471">
        <v>42338</v>
      </c>
      <c r="AC1" s="472" t="s">
        <v>353</v>
      </c>
      <c r="AD1" s="476"/>
      <c r="AE1" s="467">
        <v>42369</v>
      </c>
      <c r="AF1" s="468" t="s">
        <v>353</v>
      </c>
      <c r="AG1" s="508"/>
      <c r="AH1" s="477">
        <v>42035</v>
      </c>
      <c r="AI1" s="478" t="s">
        <v>353</v>
      </c>
      <c r="AJ1" s="507"/>
      <c r="AK1" s="276" t="s">
        <v>349</v>
      </c>
      <c r="AL1" s="276" t="s">
        <v>350</v>
      </c>
      <c r="AM1" s="636">
        <f ca="1">COUNTIF(AM2:AM125,"ok")</f>
        <v>1</v>
      </c>
      <c r="AN1" s="438" t="s">
        <v>426</v>
      </c>
      <c r="AO1" s="438" t="s">
        <v>426</v>
      </c>
      <c r="AP1" s="529" t="s">
        <v>426</v>
      </c>
      <c r="AQ1" s="370"/>
      <c r="AR1" s="370"/>
      <c r="AV1" s="204"/>
      <c r="AW1" s="464"/>
      <c r="AX1" s="204"/>
    </row>
    <row r="2" spans="1:52" s="229" customFormat="1" ht="12.75">
      <c r="A2" s="342" t="str">
        <f>IF(ISERROR(LOOKUP(D2,'ancien membre'!D:D,'ancien membre'!D:D)=D2),"",IF(LOOKUP(D2,'ancien membre'!D:D,'ancien membre'!D:D)=D2,"ok","nouveau"))</f>
        <v>ok</v>
      </c>
      <c r="B2" s="344">
        <f t="shared" ref="B2:B65" si="0">IF(C2=".","",IF(ISTEXT(C2),IF(C2=C1,B1+1,1),""))</f>
        <v>1</v>
      </c>
      <c r="C2" s="738" t="str">
        <f>IF(ISERROR(LOOKUP($D2,'ancien membre'!$D:$D,'ancien membre'!C:C)),".",LOOKUP($D2,'ancien membre'!$D:$D,'ancien membre'!C:C))</f>
        <v>GRE</v>
      </c>
      <c r="D2" s="204">
        <v>14498</v>
      </c>
      <c r="E2" s="334" t="str">
        <f>IF(ISERROR(LOOKUP($D2,'ancien membre'!$D:$D,'ancien membre'!E:E)),"Z",LOOKUP($D2,'ancien membre'!$D:$D,'ancien membre'!E:E))</f>
        <v>Bortoletto</v>
      </c>
      <c r="F2" s="334" t="str">
        <f>IF(ISERROR(LOOKUP($D2,'ancien membre'!$D:$D,'ancien membre'!F:F)),".",LOOKUP($D2,'ancien membre'!$D:$D,'ancien membre'!F:F))</f>
        <v>Laura</v>
      </c>
      <c r="G2" s="718"/>
      <c r="H2" s="334" t="str">
        <f>IF(ISERROR(LOOKUP($D2,'ancien membre'!$D:$D,'ancien membre'!H:H)),".",LOOKUP($D2,'ancien membre'!$D:$D,'ancien membre'!H:H))</f>
        <v>F</v>
      </c>
      <c r="I2" s="334" t="str">
        <f>IF(ISERROR(LOOKUP($D2,'ancien membre'!$D:$D,'ancien membre'!I:I)),".",LOOKUP($D2,'ancien membre'!$D:$D,'ancien membre'!I:I))</f>
        <v>Rue Fond-Pirette 87</v>
      </c>
      <c r="J2" s="334">
        <f>IF(ISERROR(LOOKUP($D2,'ancien membre'!$D:$D,'ancien membre'!J:J)),".",LOOKUP($D2,'ancien membre'!$D:$D,'ancien membre'!J:J))</f>
        <v>4000</v>
      </c>
      <c r="K2" s="336" t="str">
        <f>IF(ISERROR(LOOKUP($D2,'ancien membre'!$D:$D,'ancien membre'!K:K)),".",LOOKUP($D2,'ancien membre'!$D:$D,'ancien membre'!K:K))</f>
        <v>Liège</v>
      </c>
      <c r="L2" s="340">
        <f>IF(ISERROR(LOOKUP($D2,'ancien membre'!$D:$D,'ancien membre'!L:L)),".",LOOKUP($D2,'ancien membre'!$D:$D,'ancien membre'!L:L))</f>
        <v>36398</v>
      </c>
      <c r="M2" s="337" t="str">
        <f>IF(ISERROR(LOOKUP($D2,'ancien membre'!$D:$D,'ancien membre'!M:M)),".",LOOKUP($D2,'ancien membre'!$D:$D,'ancien membre'!M:M))</f>
        <v>Belg</v>
      </c>
      <c r="N2" s="334" t="str">
        <f>IF(ISERROR(LOOKUP($D2,'ancien membre'!$D:$D,'ancien membre'!N:N)),".",LOOKUP($D2,'ancien membre'!$D:$D,'ancien membre'!N:N))</f>
        <v>04/226 90 00</v>
      </c>
      <c r="O2" s="336" t="str">
        <f>IF(ISERROR(LOOKUP($D2,'ancien membre'!$D:$D,'ancien membre'!O:O)),".",LOOKUP($D2,'ancien membre'!$D:$D,'ancien membre'!O:O))</f>
        <v>0483/36 10 47
0486/27 74 55 M</v>
      </c>
      <c r="P2" s="424" t="str">
        <f>IF(ISERROR(LOOKUP($D2,'ancien membre'!$D:$D,'ancien membre'!P:P)),".",LOOKUP($D2,'ancien membre'!$D:$D,'ancien membre'!P:P))</f>
        <v>odette.marion@base.be</v>
      </c>
      <c r="Q2" s="641" t="str">
        <f>IF(ISERROR(LOOKUP($D2,'ancien membre'!$D:$D,'ancien membre'!Q:Q)),".",LOOKUP($D2,'ancien membre'!$D:$D,'ancien membre'!Q:Q))</f>
        <v>2/o</v>
      </c>
      <c r="R2" s="437"/>
      <c r="S2" s="517">
        <f t="shared" ref="S2:S33" si="1">IF(ISERROR(VLOOKUP(C2,saison15_16,3,FALSE)),".",VLOOKUP(C2,saison15_16,3,FALSE))</f>
        <v>35</v>
      </c>
      <c r="T2" s="518"/>
      <c r="U2" s="519" t="str">
        <f t="shared" ref="U2:U33" ca="1" si="2">IF(R2,IF(ISNUMBER(T2),"OK",IF(R2+8&lt;TODAY(),"rappel","encour")),"")</f>
        <v/>
      </c>
      <c r="V2" s="517"/>
      <c r="W2" s="520"/>
      <c r="X2" s="519" t="str">
        <f ca="1">IF(V2,IF(ISNUMBER(W2),"OK",IF(V$1&lt;TODAY(),"rappel","encour")),"-")</f>
        <v>-</v>
      </c>
      <c r="Y2" s="516"/>
      <c r="Z2" s="522"/>
      <c r="AA2" s="519" t="str">
        <f t="shared" ref="AA2:AA33" ca="1" si="3">IF(Y2,IF(ISNUMBER(Z2),"OK",IF(Y$1&lt;TODAY(),"rappel","encour")),"-")</f>
        <v>-</v>
      </c>
      <c r="AB2" s="516"/>
      <c r="AC2" s="523"/>
      <c r="AD2" s="524" t="str">
        <f t="shared" ref="AD2:AD33" ca="1" si="4">IF(AB2,IF(ISNUMBER(AC2),"OK",IF(AB$1&lt;TODAY(),"rappel","encour")),"-")</f>
        <v>-</v>
      </c>
      <c r="AE2" s="516"/>
      <c r="AF2" s="526"/>
      <c r="AG2" s="524" t="str">
        <f t="shared" ref="AG2:AG33" ca="1" si="5">IF(AE2,IF(ISNUMBER(AF2),"OK",IF(AE$1&lt;TODAY(),"rappel","encour")),"-")</f>
        <v>-</v>
      </c>
      <c r="AH2" s="516"/>
      <c r="AI2" s="741"/>
      <c r="AJ2" s="524" t="str">
        <f t="shared" ref="AJ2:AJ33" ca="1" si="6">IF(AH2,IF(ISNUMBER(AI2),"OK",IF(AH$1&lt;TODAY(),"rappel","encour")),"-")</f>
        <v>-</v>
      </c>
      <c r="AK2" s="614"/>
      <c r="AL2" s="339" t="str">
        <f t="shared" ref="AL2:AL9" si="7">IF(OR(ISNUMBER(V2),ISNUMBER(Y2),ISNUMBER(AB2),ISNUMBER(AE2),ISNUMBER(AH2)),+S2+V2+Y2+AB2+AE2+AH2,"")</f>
        <v/>
      </c>
      <c r="AM2" s="585" t="str">
        <f t="shared" ref="AM2:AM5" ca="1" si="8">IF(AND(A2="ok",S2&lt;&gt;"dis"),IF((OR(AJ2="rappel",AG2="rappel",AD2="rappel",AA2="rappel",X2="rappel",U2="rappel")),".","ok"),".")</f>
        <v>ok</v>
      </c>
      <c r="AN2" s="479"/>
      <c r="AO2" s="479"/>
      <c r="AP2" s="479"/>
      <c r="AQ2" s="422"/>
      <c r="AR2" s="329"/>
      <c r="AV2"/>
      <c r="AW2" s="329"/>
      <c r="AX2" s="329"/>
      <c r="AY2" s="329"/>
      <c r="AZ2" s="415"/>
    </row>
    <row r="3" spans="1:52" s="229" customFormat="1" ht="12.75">
      <c r="A3" s="342" t="str">
        <f>IF(ISERROR(LOOKUP(D3,'ancien membre'!D:D,'ancien membre'!D:D)=D3),"",IF(LOOKUP(D3,'ancien membre'!D:D,'ancien membre'!D:D)=D3,"ok","nouveau"))</f>
        <v>ok</v>
      </c>
      <c r="B3" s="344">
        <f t="shared" si="0"/>
        <v>1</v>
      </c>
      <c r="C3" s="738" t="str">
        <f>IF(ISERROR(LOOKUP($D3,'ancien membre'!$D:$D,'ancien membre'!C:C)),".",LOOKUP($D3,'ancien membre'!$D:$D,'ancien membre'!C:C))</f>
        <v>ComT</v>
      </c>
      <c r="D3" s="204">
        <v>19548</v>
      </c>
      <c r="E3" s="334" t="str">
        <f>IF(ISERROR(LOOKUP($D3,'ancien membre'!$D:$D,'ancien membre'!E:E)),"Z",LOOKUP($D3,'ancien membre'!$D:$D,'ancien membre'!E:E))</f>
        <v>Lesage</v>
      </c>
      <c r="F3" s="334" t="str">
        <f>IF(ISERROR(LOOKUP($D3,'ancien membre'!$D:$D,'ancien membre'!F:F)),".",LOOKUP($D3,'ancien membre'!$D:$D,'ancien membre'!F:F))</f>
        <v>Tiffany</v>
      </c>
      <c r="G3" s="718"/>
      <c r="H3" s="334" t="str">
        <f>IF(ISERROR(LOOKUP($D3,'ancien membre'!$D:$D,'ancien membre'!H:H)),".",LOOKUP($D3,'ancien membre'!$D:$D,'ancien membre'!H:H))</f>
        <v>F</v>
      </c>
      <c r="I3" s="334" t="str">
        <f>IF(ISERROR(LOOKUP($D3,'ancien membre'!$D:$D,'ancien membre'!I:I)),".",LOOKUP($D3,'ancien membre'!$D:$D,'ancien membre'!I:I))</f>
        <v>Rue Tout-Va-Bien 67</v>
      </c>
      <c r="J3" s="334">
        <f>IF(ISERROR(LOOKUP($D3,'ancien membre'!$D:$D,'ancien membre'!J:J)),".",LOOKUP($D3,'ancien membre'!$D:$D,'ancien membre'!J:J))</f>
        <v>4420</v>
      </c>
      <c r="K3" s="336" t="str">
        <f>IF(ISERROR(LOOKUP($D3,'ancien membre'!$D:$D,'ancien membre'!K:K)),".",LOOKUP($D3,'ancien membre'!$D:$D,'ancien membre'!K:K))</f>
        <v>St Nicolas</v>
      </c>
      <c r="L3" s="340">
        <f>IF(ISERROR(LOOKUP($D3,'ancien membre'!$D:$D,'ancien membre'!L:L)),".",LOOKUP($D3,'ancien membre'!$D:$D,'ancien membre'!L:L))</f>
        <v>35655</v>
      </c>
      <c r="M3" s="337" t="str">
        <f>IF(ISERROR(LOOKUP($D3,'ancien membre'!$D:$D,'ancien membre'!M:M)),".",LOOKUP($D3,'ancien membre'!$D:$D,'ancien membre'!M:M))</f>
        <v>Belg</v>
      </c>
      <c r="N3" s="334" t="str">
        <f>IF(ISERROR(LOOKUP($D3,'ancien membre'!$D:$D,'ancien membre'!N:N)),".",LOOKUP($D3,'ancien membre'!$D:$D,'ancien membre'!N:N))</f>
        <v>non</v>
      </c>
      <c r="O3" s="336" t="str">
        <f>IF(ISERROR(LOOKUP($D3,'ancien membre'!$D:$D,'ancien membre'!O:O)),".",LOOKUP($D3,'ancien membre'!$D:$D,'ancien membre'!O:O))</f>
        <v>0498/78 32 68
0496/11 12 13 M</v>
      </c>
      <c r="P3" s="424" t="str">
        <f>IF(ISERROR(LOOKUP($D3,'ancien membre'!$D:$D,'ancien membre'!P:P)),".",LOOKUP($D3,'ancien membre'!$D:$D,'ancien membre'!P:P))</f>
        <v>tiffany.lesage1997@gmail.com</v>
      </c>
      <c r="Q3" s="641" t="str">
        <f>IF(ISERROR(LOOKUP($D3,'ancien membre'!$D:$D,'ancien membre'!Q:Q)),".",LOOKUP($D3,'ancien membre'!$D:$D,'ancien membre'!Q:Q))</f>
        <v>39/o</v>
      </c>
      <c r="R3" s="437"/>
      <c r="S3" s="517" t="str">
        <f t="shared" si="1"/>
        <v>dis</v>
      </c>
      <c r="T3" s="518"/>
      <c r="U3" s="519" t="str">
        <f t="shared" ca="1" si="2"/>
        <v/>
      </c>
      <c r="V3" s="517"/>
      <c r="W3" s="521"/>
      <c r="X3" s="519" t="str">
        <f t="shared" ref="X3:X34" ca="1" si="9">IF(V3,IF(ISNUMBER(W3),"OK",IF(V$1&lt;TODAY(),"rappel","encour")),"")</f>
        <v/>
      </c>
      <c r="Y3" s="517"/>
      <c r="Z3" s="525"/>
      <c r="AA3" s="519" t="str">
        <f t="shared" ca="1" si="3"/>
        <v>-</v>
      </c>
      <c r="AB3" s="517"/>
      <c r="AC3" s="528"/>
      <c r="AD3" s="527" t="str">
        <f t="shared" ca="1" si="4"/>
        <v>-</v>
      </c>
      <c r="AE3" s="517"/>
      <c r="AF3" s="526"/>
      <c r="AG3" s="527" t="str">
        <f t="shared" ca="1" si="5"/>
        <v>-</v>
      </c>
      <c r="AH3" s="517"/>
      <c r="AI3" s="526"/>
      <c r="AJ3" s="527" t="str">
        <f t="shared" ca="1" si="6"/>
        <v>-</v>
      </c>
      <c r="AK3" s="436"/>
      <c r="AL3" s="339" t="str">
        <f t="shared" si="7"/>
        <v/>
      </c>
      <c r="AM3" s="585" t="str">
        <f t="shared" si="8"/>
        <v>.</v>
      </c>
      <c r="AN3" s="479"/>
      <c r="AO3" s="479"/>
      <c r="AP3" s="479"/>
      <c r="AQ3" s="422"/>
      <c r="AR3" s="329"/>
      <c r="AV3"/>
      <c r="AW3" s="329"/>
      <c r="AX3" s="329"/>
      <c r="AY3" s="329"/>
      <c r="AZ3" s="415"/>
    </row>
    <row r="4" spans="1:52" s="229" customFormat="1" ht="12.75">
      <c r="A4" s="342" t="str">
        <f>IF(ISERROR(LOOKUP(D4,'ancien membre'!D:D,'ancien membre'!D:D)=D4),"",IF(LOOKUP(D4,'ancien membre'!D:D,'ancien membre'!D:D)=D4,"ok","nouveau"))</f>
        <v>ok</v>
      </c>
      <c r="B4" s="344">
        <f t="shared" si="0"/>
        <v>2</v>
      </c>
      <c r="C4" s="738" t="str">
        <f>IF(ISERROR(LOOKUP($D4,'ancien membre'!$D:$D,'ancien membre'!C:C)),".",LOOKUP($D4,'ancien membre'!$D:$D,'ancien membre'!C:C))</f>
        <v>ComT</v>
      </c>
      <c r="D4" s="204">
        <v>19562</v>
      </c>
      <c r="E4" s="334" t="str">
        <f>IF(ISERROR(LOOKUP($D4,'ancien membre'!$D:$D,'ancien membre'!E:E)),"Z",LOOKUP($D4,'ancien membre'!$D:$D,'ancien membre'!E:E))</f>
        <v>Mazziotta</v>
      </c>
      <c r="F4" s="334" t="str">
        <f>IF(ISERROR(LOOKUP($D4,'ancien membre'!$D:$D,'ancien membre'!F:F)),".",LOOKUP($D4,'ancien membre'!$D:$D,'ancien membre'!F:F))</f>
        <v>Maude</v>
      </c>
      <c r="G4" s="718"/>
      <c r="H4" s="334" t="str">
        <f>IF(ISERROR(LOOKUP($D4,'ancien membre'!$D:$D,'ancien membre'!H:H)),".",LOOKUP($D4,'ancien membre'!$D:$D,'ancien membre'!H:H))</f>
        <v>F</v>
      </c>
      <c r="I4" s="334" t="str">
        <f>IF(ISERROR(LOOKUP($D4,'ancien membre'!$D:$D,'ancien membre'!I:I)),".",LOOKUP($D4,'ancien membre'!$D:$D,'ancien membre'!I:I))</f>
        <v>Rue De La Vaux 9/7</v>
      </c>
      <c r="J4" s="334">
        <f>IF(ISERROR(LOOKUP($D4,'ancien membre'!$D:$D,'ancien membre'!J:J)),".",LOOKUP($D4,'ancien membre'!$D:$D,'ancien membre'!J:J))</f>
        <v>4450</v>
      </c>
      <c r="K4" s="336" t="str">
        <f>IF(ISERROR(LOOKUP($D4,'ancien membre'!$D:$D,'ancien membre'!K:K)),".",LOOKUP($D4,'ancien membre'!$D:$D,'ancien membre'!K:K))</f>
        <v>Juprelle</v>
      </c>
      <c r="L4" s="340">
        <f>IF(ISERROR(LOOKUP($D4,'ancien membre'!$D:$D,'ancien membre'!L:L)),".",LOOKUP($D4,'ancien membre'!$D:$D,'ancien membre'!L:L))</f>
        <v>34493</v>
      </c>
      <c r="M4" s="337" t="str">
        <f>IF(ISERROR(LOOKUP($D4,'ancien membre'!$D:$D,'ancien membre'!M:M)),".",LOOKUP($D4,'ancien membre'!$D:$D,'ancien membre'!M:M))</f>
        <v>Belg</v>
      </c>
      <c r="N4" s="334">
        <f>IF(ISERROR(LOOKUP($D4,'ancien membre'!$D:$D,'ancien membre'!N:N)),".",LOOKUP($D4,'ancien membre'!$D:$D,'ancien membre'!N:N))</f>
        <v>0</v>
      </c>
      <c r="O4" s="336" t="str">
        <f>IF(ISERROR(LOOKUP($D4,'ancien membre'!$D:$D,'ancien membre'!O:O)),".",LOOKUP($D4,'ancien membre'!$D:$D,'ancien membre'!O:O))</f>
        <v>0497/67 27 16</v>
      </c>
      <c r="P4" s="424" t="str">
        <f>IF(ISERROR(LOOKUP($D4,'ancien membre'!$D:$D,'ancien membre'!P:P)),".",LOOKUP($D4,'ancien membre'!$D:$D,'ancien membre'!P:P))</f>
        <v>maudesouricette0608@gmail.com</v>
      </c>
      <c r="Q4" s="641" t="str">
        <f>IF(ISERROR(LOOKUP($D4,'ancien membre'!$D:$D,'ancien membre'!Q:Q)),".",LOOKUP($D4,'ancien membre'!$D:$D,'ancien membre'!Q:Q))</f>
        <v>6/o</v>
      </c>
      <c r="R4" s="437"/>
      <c r="S4" s="517" t="str">
        <f t="shared" si="1"/>
        <v>dis</v>
      </c>
      <c r="T4" s="518"/>
      <c r="U4" s="519" t="str">
        <f t="shared" ca="1" si="2"/>
        <v/>
      </c>
      <c r="V4" s="517"/>
      <c r="W4" s="521"/>
      <c r="X4" s="519" t="str">
        <f t="shared" ca="1" si="9"/>
        <v/>
      </c>
      <c r="Y4" s="517"/>
      <c r="Z4" s="525"/>
      <c r="AA4" s="519" t="str">
        <f t="shared" ca="1" si="3"/>
        <v>-</v>
      </c>
      <c r="AB4" s="517"/>
      <c r="AC4" s="528"/>
      <c r="AD4" s="527" t="str">
        <f t="shared" ca="1" si="4"/>
        <v>-</v>
      </c>
      <c r="AE4" s="517"/>
      <c r="AF4" s="526"/>
      <c r="AG4" s="527" t="str">
        <f t="shared" ca="1" si="5"/>
        <v>-</v>
      </c>
      <c r="AH4" s="517"/>
      <c r="AI4" s="526"/>
      <c r="AJ4" s="527" t="str">
        <f t="shared" ca="1" si="6"/>
        <v>-</v>
      </c>
      <c r="AK4" s="436"/>
      <c r="AL4" s="339" t="str">
        <f>IF(OR(ISNUMBER(V4),ISNUMBER(Y4),ISNUMBER(AB4),ISNUMBER(AE4),ISNUMBER(AH4)),+S4+V4+Y4+AB4+AE4+AH4,"")</f>
        <v/>
      </c>
      <c r="AM4" s="585" t="str">
        <f t="shared" si="8"/>
        <v>.</v>
      </c>
      <c r="AN4" s="479"/>
      <c r="AO4" s="479"/>
      <c r="AP4" s="479"/>
      <c r="AQ4" s="422"/>
      <c r="AR4" s="329"/>
      <c r="AV4"/>
      <c r="AW4" s="329"/>
      <c r="AX4" s="329"/>
      <c r="AY4" s="329"/>
      <c r="AZ4" s="415"/>
    </row>
    <row r="5" spans="1:52" s="229" customFormat="1" ht="12.75">
      <c r="A5" s="342" t="str">
        <f>IF(ISERROR(LOOKUP(D5,'ancien membre'!D:D,'ancien membre'!D:D)=D5),"",IF(LOOKUP(D5,'ancien membre'!D:D,'ancien membre'!D:D)=D5,"ok","nouveau"))</f>
        <v>ok</v>
      </c>
      <c r="B5" s="344">
        <f t="shared" si="0"/>
        <v>3</v>
      </c>
      <c r="C5" s="738" t="str">
        <f>IF(ISERROR(LOOKUP($D5,'ancien membre'!$D:$D,'ancien membre'!C:C)),".",LOOKUP($D5,'ancien membre'!$D:$D,'ancien membre'!C:C))</f>
        <v>ComT</v>
      </c>
      <c r="D5" s="204">
        <v>71337</v>
      </c>
      <c r="E5" s="334" t="str">
        <f>IF(ISERROR(LOOKUP($D5,'ancien membre'!$D:$D,'ancien membre'!E:E)),"Z",LOOKUP($D5,'ancien membre'!$D:$D,'ancien membre'!E:E))</f>
        <v xml:space="preserve">Di Salvo </v>
      </c>
      <c r="F5" s="334" t="str">
        <f>IF(ISERROR(LOOKUP($D5,'ancien membre'!$D:$D,'ancien membre'!F:F)),".",LOOKUP($D5,'ancien membre'!$D:$D,'ancien membre'!F:F))</f>
        <v xml:space="preserve">Marie-Rose </v>
      </c>
      <c r="G5" s="718"/>
      <c r="H5" s="334" t="str">
        <f>IF(ISERROR(LOOKUP($D5,'ancien membre'!$D:$D,'ancien membre'!H:H)),".",LOOKUP($D5,'ancien membre'!$D:$D,'ancien membre'!H:H))</f>
        <v>F</v>
      </c>
      <c r="I5" s="334" t="str">
        <f>IF(ISERROR(LOOKUP($D5,'ancien membre'!$D:$D,'ancien membre'!I:I)),".",LOOKUP($D5,'ancien membre'!$D:$D,'ancien membre'!I:I))</f>
        <v>Rue Bordelais 200/102</v>
      </c>
      <c r="J5" s="334">
        <f>IF(ISERROR(LOOKUP($D5,'ancien membre'!$D:$D,'ancien membre'!J:J)),".",LOOKUP($D5,'ancien membre'!$D:$D,'ancien membre'!J:J))</f>
        <v>4420</v>
      </c>
      <c r="K5" s="336" t="str">
        <f>IF(ISERROR(LOOKUP($D5,'ancien membre'!$D:$D,'ancien membre'!K:K)),".",LOOKUP($D5,'ancien membre'!$D:$D,'ancien membre'!K:K))</f>
        <v>St Nicolas</v>
      </c>
      <c r="L5" s="340">
        <f>IF(ISERROR(LOOKUP($D5,'ancien membre'!$D:$D,'ancien membre'!L:L)),".",LOOKUP($D5,'ancien membre'!$D:$D,'ancien membre'!L:L))</f>
        <v>31968</v>
      </c>
      <c r="M5" s="337" t="str">
        <f>IF(ISERROR(LOOKUP($D5,'ancien membre'!$D:$D,'ancien membre'!M:M)),".",LOOKUP($D5,'ancien membre'!$D:$D,'ancien membre'!M:M))</f>
        <v>Belg</v>
      </c>
      <c r="N5" s="334" t="str">
        <f>IF(ISERROR(LOOKUP($D5,'ancien membre'!$D:$D,'ancien membre'!N:N)),".",LOOKUP($D5,'ancien membre'!$D:$D,'ancien membre'!N:N))</f>
        <v>non</v>
      </c>
      <c r="O5" s="336" t="str">
        <f>IF(ISERROR(LOOKUP($D5,'ancien membre'!$D:$D,'ancien membre'!O:O)),".",LOOKUP($D5,'ancien membre'!$D:$D,'ancien membre'!O:O))</f>
        <v>0497/13 09 43</v>
      </c>
      <c r="P5" s="424" t="str">
        <f>IF(ISERROR(LOOKUP($D5,'ancien membre'!$D:$D,'ancien membre'!P:P)),".",LOOKUP($D5,'ancien membre'!$D:$D,'ancien membre'!P:P))</f>
        <v>Mariedisalvo@hotmail.com</v>
      </c>
      <c r="Q5" s="641" t="str">
        <f>IF(ISERROR(LOOKUP($D5,'ancien membre'!$D:$D,'ancien membre'!Q:Q)),".",LOOKUP($D5,'ancien membre'!$D:$D,'ancien membre'!Q:Q))</f>
        <v>21/o</v>
      </c>
      <c r="R5" s="437"/>
      <c r="S5" s="517" t="str">
        <f t="shared" si="1"/>
        <v>dis</v>
      </c>
      <c r="T5" s="518"/>
      <c r="U5" s="519" t="str">
        <f t="shared" ca="1" si="2"/>
        <v/>
      </c>
      <c r="V5" s="517"/>
      <c r="W5" s="521"/>
      <c r="X5" s="519" t="str">
        <f t="shared" ca="1" si="9"/>
        <v/>
      </c>
      <c r="Y5" s="517"/>
      <c r="Z5" s="525"/>
      <c r="AA5" s="519" t="str">
        <f t="shared" ca="1" si="3"/>
        <v>-</v>
      </c>
      <c r="AB5" s="517"/>
      <c r="AC5" s="528"/>
      <c r="AD5" s="527" t="str">
        <f t="shared" ca="1" si="4"/>
        <v>-</v>
      </c>
      <c r="AE5" s="517"/>
      <c r="AF5" s="526"/>
      <c r="AG5" s="527" t="str">
        <f t="shared" ca="1" si="5"/>
        <v>-</v>
      </c>
      <c r="AH5" s="517"/>
      <c r="AI5" s="526"/>
      <c r="AJ5" s="527" t="str">
        <f t="shared" ca="1" si="6"/>
        <v>-</v>
      </c>
      <c r="AK5" s="436"/>
      <c r="AL5" s="339" t="str">
        <f t="shared" si="7"/>
        <v/>
      </c>
      <c r="AM5" s="585" t="str">
        <f t="shared" si="8"/>
        <v>.</v>
      </c>
      <c r="AN5" s="479"/>
      <c r="AO5" s="479"/>
      <c r="AP5" s="479"/>
      <c r="AQ5" s="422"/>
      <c r="AR5" s="329"/>
      <c r="AV5"/>
      <c r="AW5" s="329"/>
      <c r="AX5" s="329"/>
      <c r="AY5" s="329"/>
      <c r="AZ5" s="415"/>
    </row>
    <row r="6" spans="1:52" s="229" customFormat="1" ht="12.75">
      <c r="A6" s="342" t="str">
        <f>IF(ISERROR(LOOKUP(D6,'ancien membre'!D:D,'ancien membre'!D:D)=D6),"",IF(LOOKUP(D6,'ancien membre'!D:D,'ancien membre'!D:D)=D6,"ok","nouveau"))</f>
        <v>ok</v>
      </c>
      <c r="B6" s="344">
        <f t="shared" si="0"/>
        <v>4</v>
      </c>
      <c r="C6" s="738" t="str">
        <f>IF(ISERROR(LOOKUP($D6,'ancien membre'!$D:$D,'ancien membre'!C:C)),"0",LOOKUP($D6,'ancien membre'!$D:$D,'ancien membre'!C:C))</f>
        <v>ComT</v>
      </c>
      <c r="D6" s="204">
        <v>81810</v>
      </c>
      <c r="E6" s="334" t="str">
        <f>IF(ISERROR(LOOKUP($D6,'ancien membre'!$D:$D,'ancien membre'!E:E)),"Z",LOOKUP($D6,'ancien membre'!$D:$D,'ancien membre'!E:E))</f>
        <v>Marion</v>
      </c>
      <c r="F6" s="334" t="str">
        <f>IF(ISERROR(LOOKUP($D6,'ancien membre'!$D:$D,'ancien membre'!F:F)),".",LOOKUP($D6,'ancien membre'!$D:$D,'ancien membre'!F:F))</f>
        <v xml:space="preserve"> Odette</v>
      </c>
      <c r="G6" s="718"/>
      <c r="H6" s="334" t="str">
        <f>IF(ISERROR(LOOKUP($D6,'ancien membre'!$D:$D,'ancien membre'!H:H)),".",LOOKUP($D6,'ancien membre'!$D:$D,'ancien membre'!H:H))</f>
        <v>F</v>
      </c>
      <c r="I6" s="334" t="str">
        <f>IF(ISERROR(LOOKUP($D6,'ancien membre'!$D:$D,'ancien membre'!I:I)),".",LOOKUP($D6,'ancien membre'!$D:$D,'ancien membre'!I:I))</f>
        <v>Rue Fond Pirette 87</v>
      </c>
      <c r="J6" s="334">
        <f>IF(ISERROR(LOOKUP($D6,'ancien membre'!$D:$D,'ancien membre'!J:J)),".",LOOKUP($D6,'ancien membre'!$D:$D,'ancien membre'!J:J))</f>
        <v>4000</v>
      </c>
      <c r="K6" s="336" t="str">
        <f>IF(ISERROR(LOOKUP($D6,'ancien membre'!$D:$D,'ancien membre'!K:K)),".",LOOKUP($D6,'ancien membre'!$D:$D,'ancien membre'!K:K))</f>
        <v>Liège</v>
      </c>
      <c r="L6" s="340">
        <f>IF(ISERROR(LOOKUP($D6,'ancien membre'!$D:$D,'ancien membre'!L:L)),".",LOOKUP($D6,'ancien membre'!$D:$D,'ancien membre'!L:L))</f>
        <v>25666</v>
      </c>
      <c r="M6" s="337" t="str">
        <f>IF(ISERROR(LOOKUP($D6,'ancien membre'!$D:$D,'ancien membre'!M:M)),".",LOOKUP($D6,'ancien membre'!$D:$D,'ancien membre'!M:M))</f>
        <v>Belg</v>
      </c>
      <c r="N6" s="334" t="str">
        <f>IF(ISERROR(LOOKUP($D6,'ancien membre'!$D:$D,'ancien membre'!N:N)),".",LOOKUP($D6,'ancien membre'!$D:$D,'ancien membre'!N:N))</f>
        <v>04/226 90 00</v>
      </c>
      <c r="O6" s="336" t="str">
        <f>IF(ISERROR(LOOKUP($D6,'ancien membre'!$D:$D,'ancien membre'!O:O)),".",LOOKUP($D6,'ancien membre'!$D:$D,'ancien membre'!O:O))</f>
        <v>0486/27 74 55</v>
      </c>
      <c r="P6" s="424" t="str">
        <f>IF(ISERROR(LOOKUP($D6,'ancien membre'!$D:$D,'ancien membre'!P:P)),".",LOOKUP($D6,'ancien membre'!$D:$D,'ancien membre'!P:P))</f>
        <v>odette.marion@base.be</v>
      </c>
      <c r="Q6" s="641" t="str">
        <f>IF(ISERROR(LOOKUP($D6,'ancien membre'!$D:$D,'ancien membre'!Q:Q)),".",LOOKUP($D6,'ancien membre'!$D:$D,'ancien membre'!Q:Q))</f>
        <v>1/o</v>
      </c>
      <c r="R6" s="437"/>
      <c r="S6" s="517" t="str">
        <f t="shared" si="1"/>
        <v>dis</v>
      </c>
      <c r="T6" s="518"/>
      <c r="U6" s="519" t="str">
        <f t="shared" ca="1" si="2"/>
        <v/>
      </c>
      <c r="V6" s="517"/>
      <c r="W6" s="521"/>
      <c r="X6" s="519" t="str">
        <f t="shared" ca="1" si="9"/>
        <v/>
      </c>
      <c r="Y6" s="517"/>
      <c r="Z6" s="525"/>
      <c r="AA6" s="519" t="str">
        <f t="shared" ca="1" si="3"/>
        <v>-</v>
      </c>
      <c r="AB6" s="517"/>
      <c r="AC6" s="528"/>
      <c r="AD6" s="527" t="str">
        <f t="shared" ca="1" si="4"/>
        <v>-</v>
      </c>
      <c r="AE6" s="517"/>
      <c r="AF6" s="526"/>
      <c r="AG6" s="527" t="str">
        <f t="shared" ca="1" si="5"/>
        <v>-</v>
      </c>
      <c r="AH6" s="517"/>
      <c r="AI6" s="526"/>
      <c r="AJ6" s="527" t="str">
        <f t="shared" ca="1" si="6"/>
        <v>-</v>
      </c>
      <c r="AK6" s="436"/>
      <c r="AL6" s="339" t="str">
        <f t="shared" si="7"/>
        <v/>
      </c>
      <c r="AM6" s="585" t="str">
        <f>IF(AND(A6="ok",S6&lt;&gt;"dis"),IF((OR(AJ6="rappel",AG6="rappel",AD6="rappel",AA6="rappel",X6="rappel",U6="rappel")),".","ok"),".")</f>
        <v>.</v>
      </c>
      <c r="AN6" s="479"/>
      <c r="AO6" s="479"/>
      <c r="AP6" s="479"/>
      <c r="AQ6" s="422"/>
      <c r="AR6" s="329"/>
      <c r="AV6"/>
      <c r="AW6" s="329"/>
      <c r="AX6" s="329"/>
      <c r="AY6" s="329"/>
      <c r="AZ6" s="415"/>
    </row>
    <row r="7" spans="1:52" s="229" customFormat="1" ht="12.75">
      <c r="A7" s="342" t="str">
        <f>IF(ISERROR(LOOKUP(D7,'ancien membre'!D:D,'ancien membre'!D:D)=D7),"",IF(LOOKUP(D7,'ancien membre'!D:D,'ancien membre'!D:D)=D7,"ok","nouveau"))</f>
        <v>ok</v>
      </c>
      <c r="B7" s="344">
        <f t="shared" si="0"/>
        <v>5</v>
      </c>
      <c r="C7" s="738" t="str">
        <f>IF(ISERROR(LOOKUP($D7,'ancien membre'!$D:$D,'ancien membre'!C:C)),".",LOOKUP($D7,'ancien membre'!$D:$D,'ancien membre'!C:C))</f>
        <v>ComT</v>
      </c>
      <c r="D7" s="204">
        <v>98771</v>
      </c>
      <c r="E7" s="334" t="str">
        <f>IF(ISERROR(LOOKUP($D7,'ancien membre'!$D:$D,'ancien membre'!E:E)),"Z",LOOKUP($D7,'ancien membre'!$D:$D,'ancien membre'!E:E))</f>
        <v>Abduraskitova</v>
      </c>
      <c r="F7" s="334" t="str">
        <f>IF(ISERROR(LOOKUP($D7,'ancien membre'!$D:$D,'ancien membre'!F:F)),".",LOOKUP($D7,'ancien membre'!$D:$D,'ancien membre'!F:F))</f>
        <v>Ayshé</v>
      </c>
      <c r="G7" s="718"/>
      <c r="H7" s="334" t="str">
        <f>IF(ISERROR(LOOKUP($D7,'ancien membre'!$D:$D,'ancien membre'!H:H)),".",LOOKUP($D7,'ancien membre'!$D:$D,'ancien membre'!H:H))</f>
        <v>F</v>
      </c>
      <c r="I7" s="334" t="str">
        <f>IF(ISERROR(LOOKUP($D7,'ancien membre'!$D:$D,'ancien membre'!I:I)),".",LOOKUP($D7,'ancien membre'!$D:$D,'ancien membre'!I:I))</f>
        <v>rue des Volontaires de guerre 120</v>
      </c>
      <c r="J7" s="334">
        <f>IF(ISERROR(LOOKUP($D7,'ancien membre'!$D:$D,'ancien membre'!J:J)),".",LOOKUP($D7,'ancien membre'!$D:$D,'ancien membre'!J:J))</f>
        <v>4800</v>
      </c>
      <c r="K7" s="336" t="str">
        <f>IF(ISERROR(LOOKUP($D7,'ancien membre'!$D:$D,'ancien membre'!K:K)),".",LOOKUP($D7,'ancien membre'!$D:$D,'ancien membre'!K:K))</f>
        <v>Verviers</v>
      </c>
      <c r="L7" s="340">
        <f>IF(ISERROR(LOOKUP($D7,'ancien membre'!$D:$D,'ancien membre'!L:L)),".",LOOKUP($D7,'ancien membre'!$D:$D,'ancien membre'!L:L))</f>
        <v>23344</v>
      </c>
      <c r="M7" s="337" t="str">
        <f>IF(ISERROR(LOOKUP($D7,'ancien membre'!$D:$D,'ancien membre'!M:M)),".",LOOKUP($D7,'ancien membre'!$D:$D,'ancien membre'!M:M))</f>
        <v>Belg</v>
      </c>
      <c r="N7" s="334" t="str">
        <f>IF(ISERROR(LOOKUP($D7,'ancien membre'!$D:$D,'ancien membre'!N:N)),".",LOOKUP($D7,'ancien membre'!$D:$D,'ancien membre'!N:N))</f>
        <v>087/78 66 04</v>
      </c>
      <c r="O7" s="336" t="str">
        <f>IF(ISERROR(LOOKUP($D7,'ancien membre'!$D:$D,'ancien membre'!O:O)),".",LOOKUP($D7,'ancien membre'!$D:$D,'ancien membre'!O:O))</f>
        <v>0496/82 49 80</v>
      </c>
      <c r="P7" s="424" t="str">
        <f>IF(ISERROR(LOOKUP($D7,'ancien membre'!$D:$D,'ancien membre'!P:P)),".",LOOKUP($D7,'ancien membre'!$D:$D,'ancien membre'!P:P))</f>
        <v>ayshe.1@mail.ru</v>
      </c>
      <c r="Q7" s="641" t="str">
        <f>IF(ISERROR(LOOKUP($D7,'ancien membre'!$D:$D,'ancien membre'!Q:Q)),".",LOOKUP($D7,'ancien membre'!$D:$D,'ancien membre'!Q:Q))</f>
        <v>98/o</v>
      </c>
      <c r="R7" s="437"/>
      <c r="S7" s="517" t="str">
        <f t="shared" si="1"/>
        <v>dis</v>
      </c>
      <c r="T7" s="518"/>
      <c r="U7" s="519" t="str">
        <f t="shared" ca="1" si="2"/>
        <v/>
      </c>
      <c r="V7" s="517"/>
      <c r="W7" s="521"/>
      <c r="X7" s="519" t="str">
        <f t="shared" ca="1" si="9"/>
        <v/>
      </c>
      <c r="Y7" s="517"/>
      <c r="Z7" s="525"/>
      <c r="AA7" s="519" t="str">
        <f t="shared" ca="1" si="3"/>
        <v>-</v>
      </c>
      <c r="AB7" s="517"/>
      <c r="AC7" s="528"/>
      <c r="AD7" s="527" t="str">
        <f t="shared" ca="1" si="4"/>
        <v>-</v>
      </c>
      <c r="AE7" s="517"/>
      <c r="AF7" s="526"/>
      <c r="AG7" s="527" t="str">
        <f t="shared" ca="1" si="5"/>
        <v>-</v>
      </c>
      <c r="AH7" s="517"/>
      <c r="AI7" s="526"/>
      <c r="AJ7" s="527" t="str">
        <f t="shared" ca="1" si="6"/>
        <v>-</v>
      </c>
      <c r="AK7" s="436"/>
      <c r="AL7" s="339" t="str">
        <f t="shared" si="7"/>
        <v/>
      </c>
      <c r="AM7" s="585" t="str">
        <f t="shared" ref="AM7:AM70" si="10">IF(AND(A7="ok",S7&lt;&gt;"dis"),IF((OR(AJ7="rappel",AG7="rappel",AD7="rappel",AA7="rappel",X7="rappel",U7="rappel")),".","ok"),".")</f>
        <v>.</v>
      </c>
      <c r="AN7" s="479"/>
      <c r="AO7" s="479"/>
      <c r="AP7" s="479"/>
      <c r="AQ7" s="422"/>
      <c r="AR7" s="329"/>
      <c r="AV7"/>
      <c r="AW7" s="329"/>
      <c r="AX7" s="329"/>
      <c r="AY7" s="329"/>
      <c r="AZ7" s="415"/>
    </row>
    <row r="8" spans="1:52" s="229" customFormat="1" ht="12.75">
      <c r="A8" s="342" t="str">
        <f>IF(ISERROR(LOOKUP(D8,'ancien membre'!D:D,'ancien membre'!D:D)=D8),"",IF(LOOKUP(D8,'ancien membre'!D:D,'ancien membre'!D:D)=D8,"ok","nouveau"))</f>
        <v>ok</v>
      </c>
      <c r="B8" s="344">
        <f t="shared" si="0"/>
        <v>1</v>
      </c>
      <c r="C8" s="738" t="str">
        <f>IF(ISERROR(LOOKUP($D8,'ancien membre'!$D:$D,'ancien membre'!C:C)),".",LOOKUP($D8,'ancien membre'!$D:$D,'ancien membre'!C:C))</f>
        <v>Com</v>
      </c>
      <c r="D8" s="204">
        <v>71385</v>
      </c>
      <c r="E8" s="334" t="str">
        <f>IF(ISERROR(LOOKUP($D8,'ancien membre'!$D:$D,'ancien membre'!E:E)),"Z",LOOKUP($D8,'ancien membre'!$D:$D,'ancien membre'!E:E))</f>
        <v>Legrand</v>
      </c>
      <c r="F8" s="334" t="str">
        <f>IF(ISERROR(LOOKUP($D8,'ancien membre'!$D:$D,'ancien membre'!F:F)),".",LOOKUP($D8,'ancien membre'!$D:$D,'ancien membre'!F:F))</f>
        <v>Marie-Louise</v>
      </c>
      <c r="G8" s="718"/>
      <c r="H8" s="334" t="str">
        <f>IF(ISERROR(LOOKUP($D8,'ancien membre'!$D:$D,'ancien membre'!H:H)),".",LOOKUP($D8,'ancien membre'!$D:$D,'ancien membre'!H:H))</f>
        <v>F</v>
      </c>
      <c r="I8" s="334" t="str">
        <f>IF(ISERROR(LOOKUP($D8,'ancien membre'!$D:$D,'ancien membre'!I:I)),".",LOOKUP($D8,'ancien membre'!$D:$D,'ancien membre'!I:I))</f>
        <v>Av Francois Van Belle 37</v>
      </c>
      <c r="J8" s="334">
        <f>IF(ISERROR(LOOKUP($D8,'ancien membre'!$D:$D,'ancien membre'!J:J)),".",LOOKUP($D8,'ancien membre'!$D:$D,'ancien membre'!J:J))</f>
        <v>4420</v>
      </c>
      <c r="K8" s="336" t="str">
        <f>IF(ISERROR(LOOKUP($D8,'ancien membre'!$D:$D,'ancien membre'!K:K)),".",LOOKUP($D8,'ancien membre'!$D:$D,'ancien membre'!K:K))</f>
        <v>St Nicolas</v>
      </c>
      <c r="L8" s="340">
        <f>IF(ISERROR(LOOKUP($D8,'ancien membre'!$D:$D,'ancien membre'!L:L)),".",LOOKUP($D8,'ancien membre'!$D:$D,'ancien membre'!L:L))</f>
        <v>21176</v>
      </c>
      <c r="M8" s="337" t="str">
        <f>IF(ISERROR(LOOKUP($D8,'ancien membre'!$D:$D,'ancien membre'!M:M)),".",LOOKUP($D8,'ancien membre'!$D:$D,'ancien membre'!M:M))</f>
        <v>Belg</v>
      </c>
      <c r="N8" s="334" t="str">
        <f>IF(ISERROR(LOOKUP($D8,'ancien membre'!$D:$D,'ancien membre'!N:N)),".",LOOKUP($D8,'ancien membre'!$D:$D,'ancien membre'!N:N))</f>
        <v>04/234 23 05</v>
      </c>
      <c r="O8" s="336" t="str">
        <f>IF(ISERROR(LOOKUP($D8,'ancien membre'!$D:$D,'ancien membre'!O:O)),".",LOOKUP($D8,'ancien membre'!$D:$D,'ancien membre'!O:O))</f>
        <v>0487/74 95 50</v>
      </c>
      <c r="P8" s="424" t="str">
        <f>IF(ISERROR(LOOKUP($D8,'ancien membre'!$D:$D,'ancien membre'!P:P)),".",LOOKUP($D8,'ancien membre'!$D:$D,'ancien membre'!P:P))</f>
        <v>marie.l-legrand@hotmail.fr</v>
      </c>
      <c r="Q8" s="641" t="str">
        <f>IF(ISERROR(LOOKUP($D8,'ancien membre'!$D:$D,'ancien membre'!Q:Q)),".",LOOKUP($D8,'ancien membre'!$D:$D,'ancien membre'!Q:Q))</f>
        <v>19/o</v>
      </c>
      <c r="R8" s="437"/>
      <c r="S8" s="517" t="str">
        <f t="shared" si="1"/>
        <v>dis</v>
      </c>
      <c r="T8" s="518"/>
      <c r="U8" s="519" t="str">
        <f t="shared" ca="1" si="2"/>
        <v/>
      </c>
      <c r="V8" s="517"/>
      <c r="W8" s="521"/>
      <c r="X8" s="519" t="str">
        <f t="shared" ca="1" si="9"/>
        <v/>
      </c>
      <c r="Y8" s="517"/>
      <c r="Z8" s="525"/>
      <c r="AA8" s="519" t="str">
        <f t="shared" ca="1" si="3"/>
        <v>-</v>
      </c>
      <c r="AB8" s="517"/>
      <c r="AC8" s="528"/>
      <c r="AD8" s="527" t="str">
        <f t="shared" ca="1" si="4"/>
        <v>-</v>
      </c>
      <c r="AE8" s="517"/>
      <c r="AF8" s="526"/>
      <c r="AG8" s="527" t="str">
        <f t="shared" ca="1" si="5"/>
        <v>-</v>
      </c>
      <c r="AH8" s="517"/>
      <c r="AI8" s="526"/>
      <c r="AJ8" s="527" t="str">
        <f t="shared" ca="1" si="6"/>
        <v>-</v>
      </c>
      <c r="AK8" s="436"/>
      <c r="AL8" s="339" t="str">
        <f t="shared" si="7"/>
        <v/>
      </c>
      <c r="AM8" s="585" t="str">
        <f t="shared" si="10"/>
        <v>.</v>
      </c>
      <c r="AN8" s="479"/>
      <c r="AO8" s="479"/>
      <c r="AP8" s="479"/>
      <c r="AQ8" s="422"/>
      <c r="AR8" s="329"/>
      <c r="AV8"/>
      <c r="AW8" s="329"/>
      <c r="AX8" s="329"/>
      <c r="AY8" s="329"/>
      <c r="AZ8" s="415"/>
    </row>
    <row r="9" spans="1:52" s="229" customFormat="1" ht="12.75">
      <c r="A9" s="342" t="str">
        <f>IF(ISERROR(LOOKUP(D9,'ancien membre'!D:D,'ancien membre'!D:D)=D9),"",IF(LOOKUP(D9,'ancien membre'!D:D,'ancien membre'!D:D)=D9,"ok","nouveau"))</f>
        <v>ok</v>
      </c>
      <c r="B9" s="344">
        <f t="shared" si="0"/>
        <v>2</v>
      </c>
      <c r="C9" s="738" t="str">
        <f>IF(ISERROR(LOOKUP($D9,'ancien membre'!$D:$D,'ancien membre'!C:C)),".",LOOKUP($D9,'ancien membre'!$D:$D,'ancien membre'!C:C))</f>
        <v>Com</v>
      </c>
      <c r="D9" s="204">
        <v>81811</v>
      </c>
      <c r="E9" s="334" t="str">
        <f>IF(ISERROR(LOOKUP($D9,'ancien membre'!$D:$D,'ancien membre'!E:E)),"Z",LOOKUP($D9,'ancien membre'!$D:$D,'ancien membre'!E:E))</f>
        <v>Osmani</v>
      </c>
      <c r="F9" s="334" t="str">
        <f>IF(ISERROR(LOOKUP($D9,'ancien membre'!$D:$D,'ancien membre'!F:F)),".",LOOKUP($D9,'ancien membre'!$D:$D,'ancien membre'!F:F))</f>
        <v>Fatima</v>
      </c>
      <c r="G9" s="718"/>
      <c r="H9" s="334" t="str">
        <f>IF(ISERROR(LOOKUP($D9,'ancien membre'!$D:$D,'ancien membre'!H:H)),".",LOOKUP($D9,'ancien membre'!$D:$D,'ancien membre'!H:H))</f>
        <v>F</v>
      </c>
      <c r="I9" s="334" t="str">
        <f>IF(ISERROR(LOOKUP($D9,'ancien membre'!$D:$D,'ancien membre'!I:I)),".",LOOKUP($D9,'ancien membre'!$D:$D,'ancien membre'!I:I))</f>
        <v>Rue Louis Germeaux 30</v>
      </c>
      <c r="J9" s="334">
        <f>IF(ISERROR(LOOKUP($D9,'ancien membre'!$D:$D,'ancien membre'!J:J)),".",LOOKUP($D9,'ancien membre'!$D:$D,'ancien membre'!J:J))</f>
        <v>4342</v>
      </c>
      <c r="K9" s="336" t="str">
        <f>IF(ISERROR(LOOKUP($D9,'ancien membre'!$D:$D,'ancien membre'!K:K)),".",LOOKUP($D9,'ancien membre'!$D:$D,'ancien membre'!K:K))</f>
        <v>Hognoul</v>
      </c>
      <c r="L9" s="340">
        <f>IF(ISERROR(LOOKUP($D9,'ancien membre'!$D:$D,'ancien membre'!L:L)),".",LOOKUP($D9,'ancien membre'!$D:$D,'ancien membre'!L:L))</f>
        <v>25453</v>
      </c>
      <c r="M9" s="337" t="str">
        <f>IF(ISERROR(LOOKUP($D9,'ancien membre'!$D:$D,'ancien membre'!M:M)),".",LOOKUP($D9,'ancien membre'!$D:$D,'ancien membre'!M:M))</f>
        <v>Belg</v>
      </c>
      <c r="N9" s="334" t="str">
        <f>IF(ISERROR(LOOKUP($D9,'ancien membre'!$D:$D,'ancien membre'!N:N)),".",LOOKUP($D9,'ancien membre'!$D:$D,'ancien membre'!N:N))</f>
        <v>04/257 78 88</v>
      </c>
      <c r="O9" s="336" t="str">
        <f>IF(ISERROR(LOOKUP($D9,'ancien membre'!$D:$D,'ancien membre'!O:O)),".",LOOKUP($D9,'ancien membre'!$D:$D,'ancien membre'!O:O))</f>
        <v>0499/19 29 99</v>
      </c>
      <c r="P9" s="424" t="str">
        <f>IF(ISERROR(LOOKUP($D9,'ancien membre'!$D:$D,'ancien membre'!P:P)),".",LOOKUP($D9,'ancien membre'!$D:$D,'ancien membre'!P:P))</f>
        <v>fat_osmani@hotmail.com</v>
      </c>
      <c r="Q9" s="641" t="str">
        <f>IF(ISERROR(LOOKUP($D9,'ancien membre'!$D:$D,'ancien membre'!Q:Q)),".",LOOKUP($D9,'ancien membre'!$D:$D,'ancien membre'!Q:Q))</f>
        <v>32/o</v>
      </c>
      <c r="R9" s="437"/>
      <c r="S9" s="517" t="str">
        <f t="shared" si="1"/>
        <v>dis</v>
      </c>
      <c r="T9" s="518"/>
      <c r="U9" s="519" t="str">
        <f t="shared" ca="1" si="2"/>
        <v/>
      </c>
      <c r="V9" s="517"/>
      <c r="W9" s="521"/>
      <c r="X9" s="519" t="str">
        <f t="shared" ca="1" si="9"/>
        <v/>
      </c>
      <c r="Y9" s="517"/>
      <c r="Z9" s="525"/>
      <c r="AA9" s="519" t="str">
        <f t="shared" ca="1" si="3"/>
        <v>-</v>
      </c>
      <c r="AB9" s="517"/>
      <c r="AC9" s="528"/>
      <c r="AD9" s="527" t="str">
        <f t="shared" ca="1" si="4"/>
        <v>-</v>
      </c>
      <c r="AE9" s="517"/>
      <c r="AF9" s="526"/>
      <c r="AG9" s="527" t="str">
        <f t="shared" ca="1" si="5"/>
        <v>-</v>
      </c>
      <c r="AH9" s="517"/>
      <c r="AI9" s="526"/>
      <c r="AJ9" s="527" t="str">
        <f t="shared" ca="1" si="6"/>
        <v>-</v>
      </c>
      <c r="AK9" s="436"/>
      <c r="AL9" s="339" t="str">
        <f t="shared" si="7"/>
        <v/>
      </c>
      <c r="AM9" s="585" t="str">
        <f t="shared" si="10"/>
        <v>.</v>
      </c>
      <c r="AN9" s="479"/>
      <c r="AO9" s="479"/>
      <c r="AP9" s="479"/>
      <c r="AQ9" s="422"/>
      <c r="AR9" s="329"/>
      <c r="AV9"/>
      <c r="AW9" s="329"/>
      <c r="AX9" s="329"/>
      <c r="AY9" s="329"/>
      <c r="AZ9" s="415"/>
    </row>
    <row r="10" spans="1:52" s="229" customFormat="1" ht="12.75">
      <c r="A10" s="342" t="str">
        <f>IF(ISERROR(LOOKUP(D10,'ancien membre'!D:D,'ancien membre'!D:D)=D10),"",IF(LOOKUP(D10,'ancien membre'!D:D,'ancien membre'!D:D)=D10,"ok","nouveau"))</f>
        <v>ok</v>
      </c>
      <c r="B10" s="344">
        <f t="shared" si="0"/>
        <v>3</v>
      </c>
      <c r="C10" s="738" t="str">
        <f>IF(ISERROR(LOOKUP($D10,'ancien membre'!$D:$D,'ancien membre'!C:C)),"0",LOOKUP($D10,'ancien membre'!$D:$D,'ancien membre'!C:C))</f>
        <v>Com</v>
      </c>
      <c r="D10" s="204">
        <v>81680</v>
      </c>
      <c r="E10" s="334" t="str">
        <f>IF(ISERROR(LOOKUP($D10,'ancien membre'!$D:$D,'ancien membre'!E:E)),"Z",LOOKUP($D10,'ancien membre'!$D:$D,'ancien membre'!E:E))</f>
        <v xml:space="preserve">Lesage </v>
      </c>
      <c r="F10" s="334" t="str">
        <f>IF(ISERROR(LOOKUP($D10,'ancien membre'!$D:$D,'ancien membre'!F:F)),".",LOOKUP($D10,'ancien membre'!$D:$D,'ancien membre'!F:F))</f>
        <v>Vincent</v>
      </c>
      <c r="G10" s="718"/>
      <c r="H10" s="334" t="str">
        <f>IF(ISERROR(LOOKUP($D10,'ancien membre'!$D:$D,'ancien membre'!H:H)),".",LOOKUP($D10,'ancien membre'!$D:$D,'ancien membre'!H:H))</f>
        <v>M</v>
      </c>
      <c r="I10" s="334" t="str">
        <f>IF(ISERROR(LOOKUP($D10,'ancien membre'!$D:$D,'ancien membre'!I:I)),".",LOOKUP($D10,'ancien membre'!$D:$D,'ancien membre'!I:I))</f>
        <v>Rue Tout-Va-Bien 67</v>
      </c>
      <c r="J10" s="334">
        <f>IF(ISERROR(LOOKUP($D10,'ancien membre'!$D:$D,'ancien membre'!J:J)),".",LOOKUP($D10,'ancien membre'!$D:$D,'ancien membre'!J:J))</f>
        <v>4420</v>
      </c>
      <c r="K10" s="336" t="str">
        <f>IF(ISERROR(LOOKUP($D10,'ancien membre'!$D:$D,'ancien membre'!K:K)),".",LOOKUP($D10,'ancien membre'!$D:$D,'ancien membre'!K:K))</f>
        <v>St Nicolas</v>
      </c>
      <c r="L10" s="340">
        <f>IF(ISERROR(LOOKUP($D10,'ancien membre'!$D:$D,'ancien membre'!L:L)),".",LOOKUP($D10,'ancien membre'!$D:$D,'ancien membre'!L:L))</f>
        <v>25402</v>
      </c>
      <c r="M10" s="337" t="str">
        <f>IF(ISERROR(LOOKUP($D10,'ancien membre'!$D:$D,'ancien membre'!M:M)),".",LOOKUP($D10,'ancien membre'!$D:$D,'ancien membre'!M:M))</f>
        <v>Belg</v>
      </c>
      <c r="N10" s="334" t="str">
        <f>IF(ISERROR(LOOKUP($D10,'ancien membre'!$D:$D,'ancien membre'!N:N)),".",LOOKUP($D10,'ancien membre'!$D:$D,'ancien membre'!N:N))</f>
        <v>non</v>
      </c>
      <c r="O10" s="336" t="str">
        <f>IF(ISERROR(LOOKUP($D10,'ancien membre'!$D:$D,'ancien membre'!O:O)),".",LOOKUP($D10,'ancien membre'!$D:$D,'ancien membre'!O:O))</f>
        <v>0497/40 25 41</v>
      </c>
      <c r="P10" s="424" t="str">
        <f>IF(ISERROR(LOOKUP($D10,'ancien membre'!$D:$D,'ancien membre'!P:P)),".",LOOKUP($D10,'ancien membre'!$D:$D,'ancien membre'!P:P))</f>
        <v>rizzo.lesage@gmail.com</v>
      </c>
      <c r="Q10" s="641" t="str">
        <f>IF(ISERROR(LOOKUP($D10,'ancien membre'!$D:$D,'ancien membre'!Q:Q)),".",LOOKUP($D10,'ancien membre'!$D:$D,'ancien membre'!Q:Q))</f>
        <v>55/o</v>
      </c>
      <c r="R10" s="437"/>
      <c r="S10" s="517" t="str">
        <f t="shared" si="1"/>
        <v>dis</v>
      </c>
      <c r="T10" s="518"/>
      <c r="U10" s="519" t="str">
        <f t="shared" ca="1" si="2"/>
        <v/>
      </c>
      <c r="V10" s="517"/>
      <c r="W10" s="521"/>
      <c r="X10" s="519" t="str">
        <f t="shared" ca="1" si="9"/>
        <v/>
      </c>
      <c r="Y10" s="517"/>
      <c r="Z10" s="525"/>
      <c r="AA10" s="519" t="str">
        <f t="shared" ca="1" si="3"/>
        <v>-</v>
      </c>
      <c r="AB10" s="517"/>
      <c r="AC10" s="740"/>
      <c r="AD10" s="527" t="str">
        <f t="shared" ca="1" si="4"/>
        <v>-</v>
      </c>
      <c r="AE10" s="517"/>
      <c r="AF10" s="526"/>
      <c r="AG10" s="527" t="str">
        <f t="shared" ca="1" si="5"/>
        <v>-</v>
      </c>
      <c r="AH10" s="517"/>
      <c r="AI10" s="528"/>
      <c r="AJ10" s="527" t="str">
        <f t="shared" ca="1" si="6"/>
        <v>-</v>
      </c>
      <c r="AK10" s="436"/>
      <c r="AL10" s="339" t="str">
        <f>IF(OR(ISNUMBER(S10),ISNUMBER(V10),ISNUMBER(Y10),ISNUMBER(AB10),ISNUMBER(AE10),ISNUMBER(AH10)),+S10+V10+Y10+AB10+AE10+AH10,"")</f>
        <v/>
      </c>
      <c r="AM10" s="585" t="str">
        <f t="shared" si="10"/>
        <v>.</v>
      </c>
      <c r="AN10" s="479"/>
      <c r="AO10" s="479"/>
      <c r="AP10" s="479"/>
      <c r="AQ10" s="422"/>
      <c r="AR10" s="329"/>
      <c r="AV10"/>
      <c r="AW10" s="329"/>
      <c r="AX10" s="329"/>
      <c r="AY10" s="329"/>
      <c r="AZ10" s="415"/>
    </row>
    <row r="11" spans="1:52" s="229" customFormat="1" ht="12.75">
      <c r="A11" s="342" t="str">
        <f>IF(ISERROR(LOOKUP(D11,'ancien membre'!D:D,'ancien membre'!D:D)=D11),"",IF(LOOKUP(D11,'ancien membre'!D:D,'ancien membre'!D:D)=D11,"ok","nouveau"))</f>
        <v>ok</v>
      </c>
      <c r="B11" s="344">
        <f t="shared" si="0"/>
        <v>4</v>
      </c>
      <c r="C11" s="738" t="str">
        <f>IF(ISERROR(LOOKUP($D11,'ancien membre'!$D:$D,'ancien membre'!C:C)),"0",LOOKUP($D11,'ancien membre'!$D:$D,'ancien membre'!C:C))</f>
        <v>Com</v>
      </c>
      <c r="D11" s="204">
        <v>81775</v>
      </c>
      <c r="E11" s="334" t="str">
        <f>IF(ISERROR(LOOKUP($D11,'ancien membre'!$D:$D,'ancien membre'!E:E)),"Z",LOOKUP($D11,'ancien membre'!$D:$D,'ancien membre'!E:E))</f>
        <v>Bortoletto</v>
      </c>
      <c r="F11" s="334" t="str">
        <f>IF(ISERROR(LOOKUP($D11,'ancien membre'!$D:$D,'ancien membre'!F:F)),".",LOOKUP($D11,'ancien membre'!$D:$D,'ancien membre'!F:F))</f>
        <v>Jean-Charles</v>
      </c>
      <c r="G11" s="718"/>
      <c r="H11" s="334" t="str">
        <f>IF(ISERROR(LOOKUP($D11,'ancien membre'!$D:$D,'ancien membre'!H:H)),".",LOOKUP($D11,'ancien membre'!$D:$D,'ancien membre'!H:H))</f>
        <v>M</v>
      </c>
      <c r="I11" s="334" t="str">
        <f>IF(ISERROR(LOOKUP($D11,'ancien membre'!$D:$D,'ancien membre'!I:I)),".",LOOKUP($D11,'ancien membre'!$D:$D,'ancien membre'!I:I))</f>
        <v>Rue Fond Pirette 87</v>
      </c>
      <c r="J11" s="334">
        <f>IF(ISERROR(LOOKUP($D11,'ancien membre'!$D:$D,'ancien membre'!J:J)),".",LOOKUP($D11,'ancien membre'!$D:$D,'ancien membre'!J:J))</f>
        <v>4000</v>
      </c>
      <c r="K11" s="336" t="str">
        <f>IF(ISERROR(LOOKUP($D11,'ancien membre'!$D:$D,'ancien membre'!K:K)),".",LOOKUP($D11,'ancien membre'!$D:$D,'ancien membre'!K:K))</f>
        <v>Liège</v>
      </c>
      <c r="L11" s="340">
        <f>IF(ISERROR(LOOKUP($D11,'ancien membre'!$D:$D,'ancien membre'!L:L)),".",LOOKUP($D11,'ancien membre'!$D:$D,'ancien membre'!L:L))</f>
        <v>19128</v>
      </c>
      <c r="M11" s="337" t="str">
        <f>IF(ISERROR(LOOKUP($D11,'ancien membre'!$D:$D,'ancien membre'!M:M)),".",LOOKUP($D11,'ancien membre'!$D:$D,'ancien membre'!M:M))</f>
        <v>Belg</v>
      </c>
      <c r="N11" s="334" t="str">
        <f>IF(ISERROR(LOOKUP($D11,'ancien membre'!$D:$D,'ancien membre'!N:N)),".",LOOKUP($D11,'ancien membre'!$D:$D,'ancien membre'!N:N))</f>
        <v>04/226 90 00</v>
      </c>
      <c r="O11" s="336" t="str">
        <f>IF(ISERROR(LOOKUP($D11,'ancien membre'!$D:$D,'ancien membre'!O:O)),".",LOOKUP($D11,'ancien membre'!$D:$D,'ancien membre'!O:O))</f>
        <v>0486/85 07 92</v>
      </c>
      <c r="P11" s="424" t="str">
        <f>IF(ISERROR(LOOKUP($D11,'ancien membre'!$D:$D,'ancien membre'!P:P)),".",LOOKUP($D11,'ancien membre'!$D:$D,'ancien membre'!P:P))</f>
        <v>jc.bortoletto@gmail.com</v>
      </c>
      <c r="Q11" s="641" t="str">
        <f>IF(ISERROR(LOOKUP($D11,'ancien membre'!$D:$D,'ancien membre'!Q:Q)),".",LOOKUP($D11,'ancien membre'!$D:$D,'ancien membre'!Q:Q))</f>
        <v>16/o</v>
      </c>
      <c r="R11" s="437"/>
      <c r="S11" s="517" t="str">
        <f t="shared" si="1"/>
        <v>dis</v>
      </c>
      <c r="T11" s="518"/>
      <c r="U11" s="519" t="str">
        <f t="shared" ca="1" si="2"/>
        <v/>
      </c>
      <c r="V11" s="517"/>
      <c r="W11" s="521"/>
      <c r="X11" s="519" t="str">
        <f t="shared" ca="1" si="9"/>
        <v/>
      </c>
      <c r="Y11" s="517"/>
      <c r="Z11" s="525"/>
      <c r="AA11" s="519" t="str">
        <f t="shared" ca="1" si="3"/>
        <v>-</v>
      </c>
      <c r="AB11" s="517"/>
      <c r="AC11" s="528"/>
      <c r="AD11" s="527" t="str">
        <f t="shared" ca="1" si="4"/>
        <v>-</v>
      </c>
      <c r="AE11" s="517"/>
      <c r="AF11" s="526"/>
      <c r="AG11" s="527" t="str">
        <f t="shared" ca="1" si="5"/>
        <v>-</v>
      </c>
      <c r="AH11" s="517"/>
      <c r="AI11" s="526"/>
      <c r="AJ11" s="527" t="str">
        <f t="shared" ca="1" si="6"/>
        <v>-</v>
      </c>
      <c r="AK11" s="436"/>
      <c r="AL11" s="339" t="str">
        <f t="shared" ref="AL11:AL42" si="11">IF(OR(ISNUMBER(V11),ISNUMBER(Y11),ISNUMBER(AB11),ISNUMBER(AE11),ISNUMBER(AH11)),+S11+V11+Y11+AB11+AE11+AH11,"")</f>
        <v/>
      </c>
      <c r="AM11" s="585" t="str">
        <f t="shared" si="10"/>
        <v>.</v>
      </c>
      <c r="AN11" s="479"/>
      <c r="AO11" s="479"/>
      <c r="AP11" s="479"/>
      <c r="AQ11" s="422"/>
      <c r="AR11" s="329"/>
      <c r="AV11"/>
      <c r="AW11" s="329"/>
      <c r="AX11" s="329"/>
      <c r="AY11" s="329"/>
      <c r="AZ11" s="415"/>
    </row>
    <row r="12" spans="1:52" s="229" customFormat="1" ht="12.75">
      <c r="A12" s="342" t="str">
        <f>IF(ISERROR(LOOKUP(D12,'ancien membre'!D:D,'ancien membre'!D:D)=D12),"",IF(LOOKUP(D12,'ancien membre'!D:D,'ancien membre'!D:D)=D12,"ok","nouveau"))</f>
        <v/>
      </c>
      <c r="B12" s="344" t="str">
        <f t="shared" si="0"/>
        <v/>
      </c>
      <c r="C12" s="738" t="str">
        <f>IF(ISERROR(LOOKUP($D12,'ancien membre'!$D:$D,'ancien membre'!C:C)),".",LOOKUP($D12,'ancien membre'!$D:$D,'ancien membre'!C:C))</f>
        <v>.</v>
      </c>
      <c r="D12" s="204"/>
      <c r="E12" s="334" t="str">
        <f>IF(ISERROR(LOOKUP($D12,'ancien membre'!$D:$D,'ancien membre'!E:E)),"Z",LOOKUP($D12,'ancien membre'!$D:$D,'ancien membre'!E:E))</f>
        <v>Z</v>
      </c>
      <c r="F12" s="334" t="str">
        <f>IF(ISERROR(LOOKUP($D12,'ancien membre'!$D:$D,'ancien membre'!F:F)),".",LOOKUP($D12,'ancien membre'!$D:$D,'ancien membre'!F:F))</f>
        <v>.</v>
      </c>
      <c r="G12" s="718"/>
      <c r="H12" s="334" t="str">
        <f>IF(ISERROR(LOOKUP($D12,'ancien membre'!$D:$D,'ancien membre'!H:H)),".",LOOKUP($D12,'ancien membre'!$D:$D,'ancien membre'!H:H))</f>
        <v>.</v>
      </c>
      <c r="I12" s="334" t="str">
        <f>IF(ISERROR(LOOKUP($D12,'ancien membre'!$D:$D,'ancien membre'!I:I)),".",LOOKUP($D12,'ancien membre'!$D:$D,'ancien membre'!I:I))</f>
        <v>.</v>
      </c>
      <c r="J12" s="334" t="str">
        <f>IF(ISERROR(LOOKUP($D12,'ancien membre'!$D:$D,'ancien membre'!J:J)),".",LOOKUP($D12,'ancien membre'!$D:$D,'ancien membre'!J:J))</f>
        <v>.</v>
      </c>
      <c r="K12" s="336" t="str">
        <f>IF(ISERROR(LOOKUP($D12,'ancien membre'!$D:$D,'ancien membre'!K:K)),".",LOOKUP($D12,'ancien membre'!$D:$D,'ancien membre'!K:K))</f>
        <v>.</v>
      </c>
      <c r="L12" s="340" t="str">
        <f>IF(ISERROR(LOOKUP($D12,'ancien membre'!$D:$D,'ancien membre'!L:L)),".",LOOKUP($D12,'ancien membre'!$D:$D,'ancien membre'!L:L))</f>
        <v>.</v>
      </c>
      <c r="M12" s="337" t="str">
        <f>IF(ISERROR(LOOKUP($D12,'ancien membre'!$D:$D,'ancien membre'!M:M)),".",LOOKUP($D12,'ancien membre'!$D:$D,'ancien membre'!M:M))</f>
        <v>.</v>
      </c>
      <c r="N12" s="334" t="str">
        <f>IF(ISERROR(LOOKUP($D12,'ancien membre'!$D:$D,'ancien membre'!N:N)),".",LOOKUP($D12,'ancien membre'!$D:$D,'ancien membre'!N:N))</f>
        <v>.</v>
      </c>
      <c r="O12" s="336" t="str">
        <f>IF(ISERROR(LOOKUP($D12,'ancien membre'!$D:$D,'ancien membre'!O:O)),".",LOOKUP($D12,'ancien membre'!$D:$D,'ancien membre'!O:O))</f>
        <v>.</v>
      </c>
      <c r="P12" s="424" t="str">
        <f>IF(ISERROR(LOOKUP($D12,'ancien membre'!$D:$D,'ancien membre'!P:P)),".",LOOKUP($D12,'ancien membre'!$D:$D,'ancien membre'!P:P))</f>
        <v>.</v>
      </c>
      <c r="Q12" s="641" t="str">
        <f>IF(ISERROR(LOOKUP($D12,'ancien membre'!$D:$D,'ancien membre'!Q:Q)),".",LOOKUP($D12,'ancien membre'!$D:$D,'ancien membre'!Q:Q))</f>
        <v>.</v>
      </c>
      <c r="R12" s="437"/>
      <c r="S12" s="517" t="str">
        <f t="shared" si="1"/>
        <v>.</v>
      </c>
      <c r="T12" s="518"/>
      <c r="U12" s="519" t="str">
        <f t="shared" ca="1" si="2"/>
        <v/>
      </c>
      <c r="V12" s="517"/>
      <c r="W12" s="521"/>
      <c r="X12" s="519" t="str">
        <f t="shared" ca="1" si="9"/>
        <v/>
      </c>
      <c r="Y12" s="517"/>
      <c r="Z12" s="525"/>
      <c r="AA12" s="519" t="str">
        <f t="shared" ca="1" si="3"/>
        <v>-</v>
      </c>
      <c r="AB12" s="517"/>
      <c r="AC12" s="528"/>
      <c r="AD12" s="527" t="str">
        <f t="shared" ca="1" si="4"/>
        <v>-</v>
      </c>
      <c r="AE12" s="517"/>
      <c r="AF12" s="526"/>
      <c r="AG12" s="527" t="str">
        <f t="shared" ca="1" si="5"/>
        <v>-</v>
      </c>
      <c r="AH12" s="517"/>
      <c r="AI12" s="526"/>
      <c r="AJ12" s="527" t="str">
        <f t="shared" ca="1" si="6"/>
        <v>-</v>
      </c>
      <c r="AK12" s="436"/>
      <c r="AL12" s="339" t="str">
        <f t="shared" si="11"/>
        <v/>
      </c>
      <c r="AM12" s="585" t="str">
        <f t="shared" si="10"/>
        <v>.</v>
      </c>
      <c r="AN12" s="479"/>
      <c r="AO12" s="479"/>
      <c r="AP12" s="479"/>
      <c r="AQ12" s="329"/>
      <c r="AR12" s="329"/>
      <c r="AV12"/>
      <c r="AW12" s="329"/>
      <c r="AX12" s="329"/>
      <c r="AY12" s="329"/>
      <c r="AZ12" s="415"/>
    </row>
    <row r="13" spans="1:52" s="229" customFormat="1" ht="12.75">
      <c r="A13" s="342" t="str">
        <f>IF(ISERROR(LOOKUP(D13,'ancien membre'!D:D,'ancien membre'!D:D)=D13),"",IF(LOOKUP(D13,'ancien membre'!D:D,'ancien membre'!D:D)=D13,"ok","nouveau"))</f>
        <v/>
      </c>
      <c r="B13" s="344" t="str">
        <f t="shared" si="0"/>
        <v/>
      </c>
      <c r="C13" s="738" t="str">
        <f>IF(ISERROR(LOOKUP($D13,'ancien membre'!$D:$D,'ancien membre'!C:C)),".",LOOKUP($D13,'ancien membre'!$D:$D,'ancien membre'!C:C))</f>
        <v>.</v>
      </c>
      <c r="D13" s="204"/>
      <c r="E13" s="334" t="str">
        <f>IF(ISERROR(LOOKUP($D13,'ancien membre'!$D:$D,'ancien membre'!E:E)),"Z",LOOKUP($D13,'ancien membre'!$D:$D,'ancien membre'!E:E))</f>
        <v>Z</v>
      </c>
      <c r="F13" s="334" t="str">
        <f>IF(ISERROR(LOOKUP($D13,'ancien membre'!$D:$D,'ancien membre'!F:F)),".",LOOKUP($D13,'ancien membre'!$D:$D,'ancien membre'!F:F))</f>
        <v>.</v>
      </c>
      <c r="G13" s="718"/>
      <c r="H13" s="334" t="str">
        <f>IF(ISERROR(LOOKUP($D13,'ancien membre'!$D:$D,'ancien membre'!H:H)),".",LOOKUP($D13,'ancien membre'!$D:$D,'ancien membre'!H:H))</f>
        <v>.</v>
      </c>
      <c r="I13" s="334" t="str">
        <f>IF(ISERROR(LOOKUP($D13,'ancien membre'!$D:$D,'ancien membre'!I:I)),".",LOOKUP($D13,'ancien membre'!$D:$D,'ancien membre'!I:I))</f>
        <v>.</v>
      </c>
      <c r="J13" s="334" t="str">
        <f>IF(ISERROR(LOOKUP($D13,'ancien membre'!$D:$D,'ancien membre'!J:J)),".",LOOKUP($D13,'ancien membre'!$D:$D,'ancien membre'!J:J))</f>
        <v>.</v>
      </c>
      <c r="K13" s="336" t="str">
        <f>IF(ISERROR(LOOKUP($D13,'ancien membre'!$D:$D,'ancien membre'!K:K)),".",LOOKUP($D13,'ancien membre'!$D:$D,'ancien membre'!K:K))</f>
        <v>.</v>
      </c>
      <c r="L13" s="340" t="str">
        <f>IF(ISERROR(LOOKUP($D13,'ancien membre'!$D:$D,'ancien membre'!L:L)),".",LOOKUP($D13,'ancien membre'!$D:$D,'ancien membre'!L:L))</f>
        <v>.</v>
      </c>
      <c r="M13" s="337" t="str">
        <f>IF(ISERROR(LOOKUP($D13,'ancien membre'!$D:$D,'ancien membre'!M:M)),".",LOOKUP($D13,'ancien membre'!$D:$D,'ancien membre'!M:M))</f>
        <v>.</v>
      </c>
      <c r="N13" s="334" t="str">
        <f>IF(ISERROR(LOOKUP($D13,'ancien membre'!$D:$D,'ancien membre'!N:N)),".",LOOKUP($D13,'ancien membre'!$D:$D,'ancien membre'!N:N))</f>
        <v>.</v>
      </c>
      <c r="O13" s="336" t="str">
        <f>IF(ISERROR(LOOKUP($D13,'ancien membre'!$D:$D,'ancien membre'!O:O)),".",LOOKUP($D13,'ancien membre'!$D:$D,'ancien membre'!O:O))</f>
        <v>.</v>
      </c>
      <c r="P13" s="424" t="str">
        <f>IF(ISERROR(LOOKUP($D13,'ancien membre'!$D:$D,'ancien membre'!P:P)),".",LOOKUP($D13,'ancien membre'!$D:$D,'ancien membre'!P:P))</f>
        <v>.</v>
      </c>
      <c r="Q13" s="641" t="str">
        <f>IF(ISERROR(LOOKUP($D13,'ancien membre'!$D:$D,'ancien membre'!Q:Q)),".",LOOKUP($D13,'ancien membre'!$D:$D,'ancien membre'!Q:Q))</f>
        <v>.</v>
      </c>
      <c r="R13" s="437"/>
      <c r="S13" s="517" t="str">
        <f t="shared" si="1"/>
        <v>.</v>
      </c>
      <c r="T13" s="518"/>
      <c r="U13" s="519" t="str">
        <f t="shared" ca="1" si="2"/>
        <v/>
      </c>
      <c r="V13" s="517"/>
      <c r="W13" s="521"/>
      <c r="X13" s="519" t="str">
        <f t="shared" ca="1" si="9"/>
        <v/>
      </c>
      <c r="Y13" s="517"/>
      <c r="Z13" s="525"/>
      <c r="AA13" s="519" t="str">
        <f t="shared" ca="1" si="3"/>
        <v>-</v>
      </c>
      <c r="AB13" s="517"/>
      <c r="AC13" s="528"/>
      <c r="AD13" s="527" t="str">
        <f t="shared" ca="1" si="4"/>
        <v>-</v>
      </c>
      <c r="AE13" s="517"/>
      <c r="AF13" s="526"/>
      <c r="AG13" s="527" t="str">
        <f t="shared" ca="1" si="5"/>
        <v>-</v>
      </c>
      <c r="AH13" s="517"/>
      <c r="AI13" s="526"/>
      <c r="AJ13" s="527" t="str">
        <f t="shared" ca="1" si="6"/>
        <v>-</v>
      </c>
      <c r="AK13" s="436"/>
      <c r="AL13" s="339" t="str">
        <f t="shared" si="11"/>
        <v/>
      </c>
      <c r="AM13" s="585" t="str">
        <f t="shared" si="10"/>
        <v>.</v>
      </c>
      <c r="AN13" s="479"/>
      <c r="AO13" s="479"/>
      <c r="AP13" s="479"/>
      <c r="AQ13" s="422"/>
      <c r="AR13" s="329"/>
      <c r="AV13"/>
      <c r="AW13" s="329"/>
      <c r="AX13" s="329"/>
      <c r="AY13" s="329"/>
      <c r="AZ13" s="415"/>
    </row>
    <row r="14" spans="1:52" s="229" customFormat="1" ht="12.75">
      <c r="A14" s="342" t="str">
        <f>IF(ISERROR(LOOKUP(D14,'ancien membre'!D:D,'ancien membre'!D:D)=D14),"",IF(LOOKUP(D14,'ancien membre'!D:D,'ancien membre'!D:D)=D14,"ok","nouveau"))</f>
        <v/>
      </c>
      <c r="B14" s="344" t="str">
        <f t="shared" si="0"/>
        <v/>
      </c>
      <c r="C14" s="738" t="str">
        <f>IF(ISERROR(LOOKUP($D14,'ancien membre'!$D:$D,'ancien membre'!C:C)),".",LOOKUP($D14,'ancien membre'!$D:$D,'ancien membre'!C:C))</f>
        <v>.</v>
      </c>
      <c r="D14" s="204"/>
      <c r="E14" s="334" t="str">
        <f>IF(ISERROR(LOOKUP($D14,'ancien membre'!$D:$D,'ancien membre'!E:E)),"Z",LOOKUP($D14,'ancien membre'!$D:$D,'ancien membre'!E:E))</f>
        <v>Z</v>
      </c>
      <c r="F14" s="334" t="str">
        <f>IF(ISERROR(LOOKUP($D14,'ancien membre'!$D:$D,'ancien membre'!F:F)),".",LOOKUP($D14,'ancien membre'!$D:$D,'ancien membre'!F:F))</f>
        <v>.</v>
      </c>
      <c r="G14" s="718"/>
      <c r="H14" s="334" t="str">
        <f>IF(ISERROR(LOOKUP($D14,'ancien membre'!$D:$D,'ancien membre'!H:H)),".",LOOKUP($D14,'ancien membre'!$D:$D,'ancien membre'!H:H))</f>
        <v>.</v>
      </c>
      <c r="I14" s="334" t="str">
        <f>IF(ISERROR(LOOKUP($D14,'ancien membre'!$D:$D,'ancien membre'!I:I)),".",LOOKUP($D14,'ancien membre'!$D:$D,'ancien membre'!I:I))</f>
        <v>.</v>
      </c>
      <c r="J14" s="334" t="str">
        <f>IF(ISERROR(LOOKUP($D14,'ancien membre'!$D:$D,'ancien membre'!J:J)),".",LOOKUP($D14,'ancien membre'!$D:$D,'ancien membre'!J:J))</f>
        <v>.</v>
      </c>
      <c r="K14" s="336" t="str">
        <f>IF(ISERROR(LOOKUP($D14,'ancien membre'!$D:$D,'ancien membre'!K:K)),".",LOOKUP($D14,'ancien membre'!$D:$D,'ancien membre'!K:K))</f>
        <v>.</v>
      </c>
      <c r="L14" s="340" t="str">
        <f>IF(ISERROR(LOOKUP($D14,'ancien membre'!$D:$D,'ancien membre'!L:L)),".",LOOKUP($D14,'ancien membre'!$D:$D,'ancien membre'!L:L))</f>
        <v>.</v>
      </c>
      <c r="M14" s="337" t="str">
        <f>IF(ISERROR(LOOKUP($D14,'ancien membre'!$D:$D,'ancien membre'!M:M)),".",LOOKUP($D14,'ancien membre'!$D:$D,'ancien membre'!M:M))</f>
        <v>.</v>
      </c>
      <c r="N14" s="334" t="str">
        <f>IF(ISERROR(LOOKUP($D14,'ancien membre'!$D:$D,'ancien membre'!N:N)),".",LOOKUP($D14,'ancien membre'!$D:$D,'ancien membre'!N:N))</f>
        <v>.</v>
      </c>
      <c r="O14" s="336" t="str">
        <f>IF(ISERROR(LOOKUP($D14,'ancien membre'!$D:$D,'ancien membre'!O:O)),".",LOOKUP($D14,'ancien membre'!$D:$D,'ancien membre'!O:O))</f>
        <v>.</v>
      </c>
      <c r="P14" s="424" t="str">
        <f>IF(ISERROR(LOOKUP($D14,'ancien membre'!$D:$D,'ancien membre'!P:P)),".",LOOKUP($D14,'ancien membre'!$D:$D,'ancien membre'!P:P))</f>
        <v>.</v>
      </c>
      <c r="Q14" s="641" t="str">
        <f>IF(ISERROR(LOOKUP($D14,'ancien membre'!$D:$D,'ancien membre'!Q:Q)),".",LOOKUP($D14,'ancien membre'!$D:$D,'ancien membre'!Q:Q))</f>
        <v>.</v>
      </c>
      <c r="R14" s="437"/>
      <c r="S14" s="517" t="str">
        <f t="shared" si="1"/>
        <v>.</v>
      </c>
      <c r="T14" s="518"/>
      <c r="U14" s="519" t="str">
        <f t="shared" ca="1" si="2"/>
        <v/>
      </c>
      <c r="V14" s="517"/>
      <c r="W14" s="521"/>
      <c r="X14" s="519" t="str">
        <f t="shared" ca="1" si="9"/>
        <v/>
      </c>
      <c r="Y14" s="517"/>
      <c r="Z14" s="525"/>
      <c r="AA14" s="519" t="str">
        <f t="shared" ca="1" si="3"/>
        <v>-</v>
      </c>
      <c r="AB14" s="517"/>
      <c r="AC14" s="528"/>
      <c r="AD14" s="527" t="str">
        <f t="shared" ca="1" si="4"/>
        <v>-</v>
      </c>
      <c r="AE14" s="517"/>
      <c r="AF14" s="526"/>
      <c r="AG14" s="527" t="str">
        <f t="shared" ca="1" si="5"/>
        <v>-</v>
      </c>
      <c r="AH14" s="517"/>
      <c r="AI14" s="526"/>
      <c r="AJ14" s="527" t="str">
        <f t="shared" ca="1" si="6"/>
        <v>-</v>
      </c>
      <c r="AK14" s="436"/>
      <c r="AL14" s="339" t="str">
        <f t="shared" si="11"/>
        <v/>
      </c>
      <c r="AM14" s="585" t="str">
        <f t="shared" si="10"/>
        <v>.</v>
      </c>
      <c r="AN14" s="479"/>
      <c r="AO14" s="479"/>
      <c r="AP14" s="479"/>
      <c r="AQ14" s="422"/>
      <c r="AR14" s="329"/>
      <c r="AV14"/>
      <c r="AW14" s="329"/>
      <c r="AX14" s="329"/>
      <c r="AY14" s="329"/>
      <c r="AZ14" s="415"/>
    </row>
    <row r="15" spans="1:52" s="229" customFormat="1" ht="12.75">
      <c r="A15" s="342" t="str">
        <f>IF(ISERROR(LOOKUP(D15,'ancien membre'!D:D,'ancien membre'!D:D)=D15),"",IF(LOOKUP(D15,'ancien membre'!D:D,'ancien membre'!D:D)=D15,"ok","nouveau"))</f>
        <v/>
      </c>
      <c r="B15" s="344" t="str">
        <f t="shared" si="0"/>
        <v/>
      </c>
      <c r="C15" s="738" t="str">
        <f>IF(ISERROR(LOOKUP($D15,'ancien membre'!$D:$D,'ancien membre'!C:C)),".",LOOKUP($D15,'ancien membre'!$D:$D,'ancien membre'!C:C))</f>
        <v>.</v>
      </c>
      <c r="D15" s="204"/>
      <c r="E15" s="334" t="str">
        <f>IF(ISERROR(LOOKUP($D15,'ancien membre'!$D:$D,'ancien membre'!E:E)),"Z",LOOKUP($D15,'ancien membre'!$D:$D,'ancien membre'!E:E))</f>
        <v>Z</v>
      </c>
      <c r="F15" s="334" t="str">
        <f>IF(ISERROR(LOOKUP($D15,'ancien membre'!$D:$D,'ancien membre'!F:F)),".",LOOKUP($D15,'ancien membre'!$D:$D,'ancien membre'!F:F))</f>
        <v>.</v>
      </c>
      <c r="G15" s="718"/>
      <c r="H15" s="334" t="str">
        <f>IF(ISERROR(LOOKUP($D15,'ancien membre'!$D:$D,'ancien membre'!H:H)),".",LOOKUP($D15,'ancien membre'!$D:$D,'ancien membre'!H:H))</f>
        <v>.</v>
      </c>
      <c r="I15" s="334" t="str">
        <f>IF(ISERROR(LOOKUP($D15,'ancien membre'!$D:$D,'ancien membre'!I:I)),".",LOOKUP($D15,'ancien membre'!$D:$D,'ancien membre'!I:I))</f>
        <v>.</v>
      </c>
      <c r="J15" s="334" t="str">
        <f>IF(ISERROR(LOOKUP($D15,'ancien membre'!$D:$D,'ancien membre'!J:J)),".",LOOKUP($D15,'ancien membre'!$D:$D,'ancien membre'!J:J))</f>
        <v>.</v>
      </c>
      <c r="K15" s="336" t="str">
        <f>IF(ISERROR(LOOKUP($D15,'ancien membre'!$D:$D,'ancien membre'!K:K)),".",LOOKUP($D15,'ancien membre'!$D:$D,'ancien membre'!K:K))</f>
        <v>.</v>
      </c>
      <c r="L15" s="340" t="str">
        <f>IF(ISERROR(LOOKUP($D15,'ancien membre'!$D:$D,'ancien membre'!L:L)),".",LOOKUP($D15,'ancien membre'!$D:$D,'ancien membre'!L:L))</f>
        <v>.</v>
      </c>
      <c r="M15" s="337" t="str">
        <f>IF(ISERROR(LOOKUP($D15,'ancien membre'!$D:$D,'ancien membre'!M:M)),".",LOOKUP($D15,'ancien membre'!$D:$D,'ancien membre'!M:M))</f>
        <v>.</v>
      </c>
      <c r="N15" s="334" t="str">
        <f>IF(ISERROR(LOOKUP($D15,'ancien membre'!$D:$D,'ancien membre'!N:N)),".",LOOKUP($D15,'ancien membre'!$D:$D,'ancien membre'!N:N))</f>
        <v>.</v>
      </c>
      <c r="O15" s="336" t="str">
        <f>IF(ISERROR(LOOKUP($D15,'ancien membre'!$D:$D,'ancien membre'!O:O)),".",LOOKUP($D15,'ancien membre'!$D:$D,'ancien membre'!O:O))</f>
        <v>.</v>
      </c>
      <c r="P15" s="424" t="str">
        <f>IF(ISERROR(LOOKUP($D15,'ancien membre'!$D:$D,'ancien membre'!P:P)),".",LOOKUP($D15,'ancien membre'!$D:$D,'ancien membre'!P:P))</f>
        <v>.</v>
      </c>
      <c r="Q15" s="641" t="str">
        <f>IF(ISERROR(LOOKUP($D15,'ancien membre'!$D:$D,'ancien membre'!Q:Q)),".",LOOKUP($D15,'ancien membre'!$D:$D,'ancien membre'!Q:Q))</f>
        <v>.</v>
      </c>
      <c r="R15" s="437"/>
      <c r="S15" s="517" t="str">
        <f t="shared" si="1"/>
        <v>.</v>
      </c>
      <c r="T15" s="518"/>
      <c r="U15" s="519" t="str">
        <f t="shared" ca="1" si="2"/>
        <v/>
      </c>
      <c r="V15" s="517"/>
      <c r="W15" s="521"/>
      <c r="X15" s="519" t="str">
        <f t="shared" ca="1" si="9"/>
        <v/>
      </c>
      <c r="Y15" s="517"/>
      <c r="Z15" s="525"/>
      <c r="AA15" s="519" t="str">
        <f t="shared" ca="1" si="3"/>
        <v>-</v>
      </c>
      <c r="AB15" s="517"/>
      <c r="AC15" s="528"/>
      <c r="AD15" s="527" t="str">
        <f t="shared" ca="1" si="4"/>
        <v>-</v>
      </c>
      <c r="AE15" s="517"/>
      <c r="AF15" s="526"/>
      <c r="AG15" s="527" t="str">
        <f t="shared" ca="1" si="5"/>
        <v>-</v>
      </c>
      <c r="AH15" s="517"/>
      <c r="AI15" s="526"/>
      <c r="AJ15" s="527" t="str">
        <f t="shared" ca="1" si="6"/>
        <v>-</v>
      </c>
      <c r="AK15" s="436"/>
      <c r="AL15" s="339" t="str">
        <f t="shared" si="11"/>
        <v/>
      </c>
      <c r="AM15" s="585" t="str">
        <f t="shared" si="10"/>
        <v>.</v>
      </c>
      <c r="AN15" s="479"/>
      <c r="AO15" s="479"/>
      <c r="AP15" s="479"/>
      <c r="AQ15" s="422"/>
      <c r="AR15" s="329"/>
      <c r="AV15"/>
      <c r="AW15" s="329"/>
      <c r="AX15" s="329"/>
      <c r="AY15" s="329"/>
      <c r="AZ15" s="415"/>
    </row>
    <row r="16" spans="1:52" s="229" customFormat="1" ht="12.75">
      <c r="A16" s="342" t="str">
        <f>IF(ISERROR(LOOKUP(D16,'ancien membre'!D:D,'ancien membre'!D:D)=D16),"",IF(LOOKUP(D16,'ancien membre'!D:D,'ancien membre'!D:D)=D16,"ok","nouveau"))</f>
        <v/>
      </c>
      <c r="B16" s="344" t="str">
        <f t="shared" si="0"/>
        <v/>
      </c>
      <c r="C16" s="738" t="str">
        <f>IF(ISERROR(LOOKUP($D16,'ancien membre'!$D:$D,'ancien membre'!C:C)),".",LOOKUP($D16,'ancien membre'!$D:$D,'ancien membre'!C:C))</f>
        <v>.</v>
      </c>
      <c r="D16" s="204"/>
      <c r="E16" s="334" t="str">
        <f>IF(ISERROR(LOOKUP($D16,'ancien membre'!$D:$D,'ancien membre'!E:E)),"Z",LOOKUP($D16,'ancien membre'!$D:$D,'ancien membre'!E:E))</f>
        <v>Z</v>
      </c>
      <c r="F16" s="334" t="str">
        <f>IF(ISERROR(LOOKUP($D16,'ancien membre'!$D:$D,'ancien membre'!F:F)),".",LOOKUP($D16,'ancien membre'!$D:$D,'ancien membre'!F:F))</f>
        <v>.</v>
      </c>
      <c r="G16" s="718"/>
      <c r="H16" s="334" t="str">
        <f>IF(ISERROR(LOOKUP($D16,'ancien membre'!$D:$D,'ancien membre'!H:H)),".",LOOKUP($D16,'ancien membre'!$D:$D,'ancien membre'!H:H))</f>
        <v>.</v>
      </c>
      <c r="I16" s="334" t="str">
        <f>IF(ISERROR(LOOKUP($D16,'ancien membre'!$D:$D,'ancien membre'!I:I)),".",LOOKUP($D16,'ancien membre'!$D:$D,'ancien membre'!I:I))</f>
        <v>.</v>
      </c>
      <c r="J16" s="334" t="str">
        <f>IF(ISERROR(LOOKUP($D16,'ancien membre'!$D:$D,'ancien membre'!J:J)),".",LOOKUP($D16,'ancien membre'!$D:$D,'ancien membre'!J:J))</f>
        <v>.</v>
      </c>
      <c r="K16" s="336" t="str">
        <f>IF(ISERROR(LOOKUP($D16,'ancien membre'!$D:$D,'ancien membre'!K:K)),".",LOOKUP($D16,'ancien membre'!$D:$D,'ancien membre'!K:K))</f>
        <v>.</v>
      </c>
      <c r="L16" s="340" t="str">
        <f>IF(ISERROR(LOOKUP($D16,'ancien membre'!$D:$D,'ancien membre'!L:L)),".",LOOKUP($D16,'ancien membre'!$D:$D,'ancien membre'!L:L))</f>
        <v>.</v>
      </c>
      <c r="M16" s="337" t="str">
        <f>IF(ISERROR(LOOKUP($D16,'ancien membre'!$D:$D,'ancien membre'!M:M)),".",LOOKUP($D16,'ancien membre'!$D:$D,'ancien membre'!M:M))</f>
        <v>.</v>
      </c>
      <c r="N16" s="334" t="str">
        <f>IF(ISERROR(LOOKUP($D16,'ancien membre'!$D:$D,'ancien membre'!N:N)),".",LOOKUP($D16,'ancien membre'!$D:$D,'ancien membre'!N:N))</f>
        <v>.</v>
      </c>
      <c r="O16" s="336" t="str">
        <f>IF(ISERROR(LOOKUP($D16,'ancien membre'!$D:$D,'ancien membre'!O:O)),".",LOOKUP($D16,'ancien membre'!$D:$D,'ancien membre'!O:O))</f>
        <v>.</v>
      </c>
      <c r="P16" s="424" t="str">
        <f>IF(ISERROR(LOOKUP($D16,'ancien membre'!$D:$D,'ancien membre'!P:P)),".",LOOKUP($D16,'ancien membre'!$D:$D,'ancien membre'!P:P))</f>
        <v>.</v>
      </c>
      <c r="Q16" s="641" t="str">
        <f>IF(ISERROR(LOOKUP($D16,'ancien membre'!$D:$D,'ancien membre'!Q:Q)),".",LOOKUP($D16,'ancien membre'!$D:$D,'ancien membre'!Q:Q))</f>
        <v>.</v>
      </c>
      <c r="R16" s="437"/>
      <c r="S16" s="517" t="str">
        <f t="shared" si="1"/>
        <v>.</v>
      </c>
      <c r="T16" s="518"/>
      <c r="U16" s="519" t="str">
        <f t="shared" ca="1" si="2"/>
        <v/>
      </c>
      <c r="V16" s="517"/>
      <c r="W16" s="521"/>
      <c r="X16" s="519" t="str">
        <f t="shared" ca="1" si="9"/>
        <v/>
      </c>
      <c r="Y16" s="517"/>
      <c r="Z16" s="525"/>
      <c r="AA16" s="519" t="str">
        <f t="shared" ca="1" si="3"/>
        <v>-</v>
      </c>
      <c r="AB16" s="517"/>
      <c r="AC16" s="528"/>
      <c r="AD16" s="527" t="str">
        <f t="shared" ca="1" si="4"/>
        <v>-</v>
      </c>
      <c r="AE16" s="517"/>
      <c r="AF16" s="526"/>
      <c r="AG16" s="527" t="str">
        <f t="shared" ca="1" si="5"/>
        <v>-</v>
      </c>
      <c r="AH16" s="517"/>
      <c r="AI16" s="526"/>
      <c r="AJ16" s="527" t="str">
        <f t="shared" ca="1" si="6"/>
        <v>-</v>
      </c>
      <c r="AK16" s="436"/>
      <c r="AL16" s="339" t="str">
        <f t="shared" si="11"/>
        <v/>
      </c>
      <c r="AM16" s="585" t="str">
        <f t="shared" si="10"/>
        <v>.</v>
      </c>
      <c r="AN16" s="479"/>
      <c r="AO16" s="479"/>
      <c r="AP16" s="479"/>
      <c r="AQ16" s="422"/>
      <c r="AR16" s="329"/>
      <c r="AV16"/>
      <c r="AW16" s="329"/>
      <c r="AX16" s="329"/>
      <c r="AY16" s="329"/>
      <c r="AZ16" s="415"/>
    </row>
    <row r="17" spans="1:52" s="229" customFormat="1" ht="12.75">
      <c r="A17" s="342" t="str">
        <f>IF(ISERROR(LOOKUP(D17,'ancien membre'!D:D,'ancien membre'!D:D)=D17),"",IF(LOOKUP(D17,'ancien membre'!D:D,'ancien membre'!D:D)=D17,"ok","nouveau"))</f>
        <v/>
      </c>
      <c r="B17" s="344" t="str">
        <f t="shared" si="0"/>
        <v/>
      </c>
      <c r="C17" s="738" t="str">
        <f>IF(ISERROR(LOOKUP($D17,'ancien membre'!$D:$D,'ancien membre'!C:C)),".",LOOKUP($D17,'ancien membre'!$D:$D,'ancien membre'!C:C))</f>
        <v>.</v>
      </c>
      <c r="D17" s="204"/>
      <c r="E17" s="334" t="str">
        <f>IF(ISERROR(LOOKUP($D17,'ancien membre'!$D:$D,'ancien membre'!E:E)),"Z",LOOKUP($D17,'ancien membre'!$D:$D,'ancien membre'!E:E))</f>
        <v>Z</v>
      </c>
      <c r="F17" s="334" t="str">
        <f>IF(ISERROR(LOOKUP($D17,'ancien membre'!$D:$D,'ancien membre'!F:F)),".",LOOKUP($D17,'ancien membre'!$D:$D,'ancien membre'!F:F))</f>
        <v>.</v>
      </c>
      <c r="G17" s="718"/>
      <c r="H17" s="334" t="str">
        <f>IF(ISERROR(LOOKUP($D17,'ancien membre'!$D:$D,'ancien membre'!H:H)),".",LOOKUP($D17,'ancien membre'!$D:$D,'ancien membre'!H:H))</f>
        <v>.</v>
      </c>
      <c r="I17" s="334" t="str">
        <f>IF(ISERROR(LOOKUP($D17,'ancien membre'!$D:$D,'ancien membre'!I:I)),".",LOOKUP($D17,'ancien membre'!$D:$D,'ancien membre'!I:I))</f>
        <v>.</v>
      </c>
      <c r="J17" s="334" t="str">
        <f>IF(ISERROR(LOOKUP($D17,'ancien membre'!$D:$D,'ancien membre'!J:J)),".",LOOKUP($D17,'ancien membre'!$D:$D,'ancien membre'!J:J))</f>
        <v>.</v>
      </c>
      <c r="K17" s="336" t="str">
        <f>IF(ISERROR(LOOKUP($D17,'ancien membre'!$D:$D,'ancien membre'!K:K)),".",LOOKUP($D17,'ancien membre'!$D:$D,'ancien membre'!K:K))</f>
        <v>.</v>
      </c>
      <c r="L17" s="340" t="str">
        <f>IF(ISERROR(LOOKUP($D17,'ancien membre'!$D:$D,'ancien membre'!L:L)),".",LOOKUP($D17,'ancien membre'!$D:$D,'ancien membre'!L:L))</f>
        <v>.</v>
      </c>
      <c r="M17" s="337" t="str">
        <f>IF(ISERROR(LOOKUP($D17,'ancien membre'!$D:$D,'ancien membre'!M:M)),".",LOOKUP($D17,'ancien membre'!$D:$D,'ancien membre'!M:M))</f>
        <v>.</v>
      </c>
      <c r="N17" s="334" t="str">
        <f>IF(ISERROR(LOOKUP($D17,'ancien membre'!$D:$D,'ancien membre'!N:N)),".",LOOKUP($D17,'ancien membre'!$D:$D,'ancien membre'!N:N))</f>
        <v>.</v>
      </c>
      <c r="O17" s="336" t="str">
        <f>IF(ISERROR(LOOKUP($D17,'ancien membre'!$D:$D,'ancien membre'!O:O)),".",LOOKUP($D17,'ancien membre'!$D:$D,'ancien membre'!O:O))</f>
        <v>.</v>
      </c>
      <c r="P17" s="424" t="str">
        <f>IF(ISERROR(LOOKUP($D17,'ancien membre'!$D:$D,'ancien membre'!P:P)),".",LOOKUP($D17,'ancien membre'!$D:$D,'ancien membre'!P:P))</f>
        <v>.</v>
      </c>
      <c r="Q17" s="641" t="str">
        <f>IF(ISERROR(LOOKUP($D17,'ancien membre'!$D:$D,'ancien membre'!Q:Q)),".",LOOKUP($D17,'ancien membre'!$D:$D,'ancien membre'!Q:Q))</f>
        <v>.</v>
      </c>
      <c r="R17" s="437"/>
      <c r="S17" s="517" t="str">
        <f t="shared" si="1"/>
        <v>.</v>
      </c>
      <c r="T17" s="518"/>
      <c r="U17" s="519" t="str">
        <f t="shared" ca="1" si="2"/>
        <v/>
      </c>
      <c r="V17" s="517"/>
      <c r="W17" s="521"/>
      <c r="X17" s="519" t="str">
        <f t="shared" ca="1" si="9"/>
        <v/>
      </c>
      <c r="Y17" s="517"/>
      <c r="Z17" s="525"/>
      <c r="AA17" s="519" t="str">
        <f t="shared" ca="1" si="3"/>
        <v>-</v>
      </c>
      <c r="AB17" s="517"/>
      <c r="AC17" s="528"/>
      <c r="AD17" s="527" t="str">
        <f t="shared" ca="1" si="4"/>
        <v>-</v>
      </c>
      <c r="AE17" s="517"/>
      <c r="AF17" s="526"/>
      <c r="AG17" s="527" t="str">
        <f t="shared" ca="1" si="5"/>
        <v>-</v>
      </c>
      <c r="AH17" s="517"/>
      <c r="AI17" s="526"/>
      <c r="AJ17" s="527" t="str">
        <f t="shared" ca="1" si="6"/>
        <v>-</v>
      </c>
      <c r="AK17" s="436"/>
      <c r="AL17" s="339" t="str">
        <f t="shared" si="11"/>
        <v/>
      </c>
      <c r="AM17" s="585" t="str">
        <f t="shared" si="10"/>
        <v>.</v>
      </c>
      <c r="AN17" s="479"/>
      <c r="AO17" s="479"/>
      <c r="AP17" s="479"/>
      <c r="AQ17" s="422"/>
      <c r="AR17" s="329"/>
      <c r="AV17"/>
      <c r="AW17" s="329"/>
      <c r="AX17" s="329"/>
      <c r="AY17" s="329"/>
      <c r="AZ17" s="415"/>
    </row>
    <row r="18" spans="1:52" s="229" customFormat="1" ht="12.75">
      <c r="A18" s="342" t="str">
        <f>IF(ISERROR(LOOKUP(D18,'ancien membre'!D:D,'ancien membre'!D:D)=D18),"",IF(LOOKUP(D18,'ancien membre'!D:D,'ancien membre'!D:D)=D18,"ok","nouveau"))</f>
        <v/>
      </c>
      <c r="B18" s="344" t="str">
        <f t="shared" si="0"/>
        <v/>
      </c>
      <c r="C18" s="738" t="str">
        <f>IF(ISERROR(LOOKUP($D18,'ancien membre'!$D:$D,'ancien membre'!C:C)),".",LOOKUP($D18,'ancien membre'!$D:$D,'ancien membre'!C:C))</f>
        <v>.</v>
      </c>
      <c r="D18" s="204"/>
      <c r="E18" s="334" t="str">
        <f>IF(ISERROR(LOOKUP($D18,'ancien membre'!$D:$D,'ancien membre'!E:E)),"Z",LOOKUP($D18,'ancien membre'!$D:$D,'ancien membre'!E:E))</f>
        <v>Z</v>
      </c>
      <c r="F18" s="334" t="str">
        <f>IF(ISERROR(LOOKUP($D18,'ancien membre'!$D:$D,'ancien membre'!F:F)),".",LOOKUP($D18,'ancien membre'!$D:$D,'ancien membre'!F:F))</f>
        <v>.</v>
      </c>
      <c r="G18" s="718"/>
      <c r="H18" s="334" t="str">
        <f>IF(ISERROR(LOOKUP($D18,'ancien membre'!$D:$D,'ancien membre'!H:H)),".",LOOKUP($D18,'ancien membre'!$D:$D,'ancien membre'!H:H))</f>
        <v>.</v>
      </c>
      <c r="I18" s="334" t="str">
        <f>IF(ISERROR(LOOKUP($D18,'ancien membre'!$D:$D,'ancien membre'!I:I)),".",LOOKUP($D18,'ancien membre'!$D:$D,'ancien membre'!I:I))</f>
        <v>.</v>
      </c>
      <c r="J18" s="334" t="str">
        <f>IF(ISERROR(LOOKUP($D18,'ancien membre'!$D:$D,'ancien membre'!J:J)),".",LOOKUP($D18,'ancien membre'!$D:$D,'ancien membre'!J:J))</f>
        <v>.</v>
      </c>
      <c r="K18" s="336" t="str">
        <f>IF(ISERROR(LOOKUP($D18,'ancien membre'!$D:$D,'ancien membre'!K:K)),".",LOOKUP($D18,'ancien membre'!$D:$D,'ancien membre'!K:K))</f>
        <v>.</v>
      </c>
      <c r="L18" s="340" t="str">
        <f>IF(ISERROR(LOOKUP($D18,'ancien membre'!$D:$D,'ancien membre'!L:L)),".",LOOKUP($D18,'ancien membre'!$D:$D,'ancien membre'!L:L))</f>
        <v>.</v>
      </c>
      <c r="M18" s="337" t="str">
        <f>IF(ISERROR(LOOKUP($D18,'ancien membre'!$D:$D,'ancien membre'!M:M)),".",LOOKUP($D18,'ancien membre'!$D:$D,'ancien membre'!M:M))</f>
        <v>.</v>
      </c>
      <c r="N18" s="334" t="str">
        <f>IF(ISERROR(LOOKUP($D18,'ancien membre'!$D:$D,'ancien membre'!N:N)),".",LOOKUP($D18,'ancien membre'!$D:$D,'ancien membre'!N:N))</f>
        <v>.</v>
      </c>
      <c r="O18" s="336" t="str">
        <f>IF(ISERROR(LOOKUP($D18,'ancien membre'!$D:$D,'ancien membre'!O:O)),".",LOOKUP($D18,'ancien membre'!$D:$D,'ancien membre'!O:O))</f>
        <v>.</v>
      </c>
      <c r="P18" s="424" t="str">
        <f>IF(ISERROR(LOOKUP($D18,'ancien membre'!$D:$D,'ancien membre'!P:P)),".",LOOKUP($D18,'ancien membre'!$D:$D,'ancien membre'!P:P))</f>
        <v>.</v>
      </c>
      <c r="Q18" s="641" t="str">
        <f>IF(ISERROR(LOOKUP($D18,'ancien membre'!$D:$D,'ancien membre'!Q:Q)),".",LOOKUP($D18,'ancien membre'!$D:$D,'ancien membre'!Q:Q))</f>
        <v>.</v>
      </c>
      <c r="R18" s="437"/>
      <c r="S18" s="517" t="str">
        <f t="shared" si="1"/>
        <v>.</v>
      </c>
      <c r="T18" s="518"/>
      <c r="U18" s="519" t="str">
        <f t="shared" ca="1" si="2"/>
        <v/>
      </c>
      <c r="V18" s="517"/>
      <c r="W18" s="521"/>
      <c r="X18" s="519" t="str">
        <f t="shared" ca="1" si="9"/>
        <v/>
      </c>
      <c r="Y18" s="517"/>
      <c r="Z18" s="525"/>
      <c r="AA18" s="519" t="str">
        <f t="shared" ca="1" si="3"/>
        <v>-</v>
      </c>
      <c r="AB18" s="517"/>
      <c r="AC18" s="528"/>
      <c r="AD18" s="527" t="str">
        <f t="shared" ca="1" si="4"/>
        <v>-</v>
      </c>
      <c r="AE18" s="517"/>
      <c r="AF18" s="526"/>
      <c r="AG18" s="527" t="str">
        <f t="shared" ca="1" si="5"/>
        <v>-</v>
      </c>
      <c r="AH18" s="517"/>
      <c r="AI18" s="526"/>
      <c r="AJ18" s="527" t="str">
        <f t="shared" ca="1" si="6"/>
        <v>-</v>
      </c>
      <c r="AK18" s="436"/>
      <c r="AL18" s="339" t="str">
        <f t="shared" si="11"/>
        <v/>
      </c>
      <c r="AM18" s="585" t="str">
        <f t="shared" si="10"/>
        <v>.</v>
      </c>
      <c r="AN18" s="479"/>
      <c r="AO18" s="479"/>
      <c r="AP18" s="479"/>
      <c r="AQ18" s="422"/>
      <c r="AR18" s="329"/>
      <c r="AV18"/>
      <c r="AW18" s="329"/>
      <c r="AX18" s="329"/>
      <c r="AY18" s="329"/>
      <c r="AZ18" s="415"/>
    </row>
    <row r="19" spans="1:52" s="229" customFormat="1" ht="12.75">
      <c r="A19" s="342" t="str">
        <f>IF(ISERROR(LOOKUP(D19,'ancien membre'!D:D,'ancien membre'!D:D)=D19),"",IF(LOOKUP(D19,'ancien membre'!D:D,'ancien membre'!D:D)=D19,"ok","nouveau"))</f>
        <v/>
      </c>
      <c r="B19" s="344" t="str">
        <f t="shared" si="0"/>
        <v/>
      </c>
      <c r="C19" s="738" t="str">
        <f>IF(ISERROR(LOOKUP($D19,'ancien membre'!$D:$D,'ancien membre'!C:C)),".",LOOKUP($D19,'ancien membre'!$D:$D,'ancien membre'!C:C))</f>
        <v>.</v>
      </c>
      <c r="D19" s="204"/>
      <c r="E19" s="334" t="str">
        <f>IF(ISERROR(LOOKUP($D19,'ancien membre'!$D:$D,'ancien membre'!E:E)),"Z",LOOKUP($D19,'ancien membre'!$D:$D,'ancien membre'!E:E))</f>
        <v>Z</v>
      </c>
      <c r="F19" s="334" t="str">
        <f>IF(ISERROR(LOOKUP($D19,'ancien membre'!$D:$D,'ancien membre'!F:F)),".",LOOKUP($D19,'ancien membre'!$D:$D,'ancien membre'!F:F))</f>
        <v>.</v>
      </c>
      <c r="G19" s="718"/>
      <c r="H19" s="334" t="str">
        <f>IF(ISERROR(LOOKUP($D19,'ancien membre'!$D:$D,'ancien membre'!H:H)),".",LOOKUP($D19,'ancien membre'!$D:$D,'ancien membre'!H:H))</f>
        <v>.</v>
      </c>
      <c r="I19" s="334" t="str">
        <f>IF(ISERROR(LOOKUP($D19,'ancien membre'!$D:$D,'ancien membre'!I:I)),".",LOOKUP($D19,'ancien membre'!$D:$D,'ancien membre'!I:I))</f>
        <v>.</v>
      </c>
      <c r="J19" s="334" t="str">
        <f>IF(ISERROR(LOOKUP($D19,'ancien membre'!$D:$D,'ancien membre'!J:J)),".",LOOKUP($D19,'ancien membre'!$D:$D,'ancien membre'!J:J))</f>
        <v>.</v>
      </c>
      <c r="K19" s="336" t="str">
        <f>IF(ISERROR(LOOKUP($D19,'ancien membre'!$D:$D,'ancien membre'!K:K)),".",LOOKUP($D19,'ancien membre'!$D:$D,'ancien membre'!K:K))</f>
        <v>.</v>
      </c>
      <c r="L19" s="340" t="str">
        <f>IF(ISERROR(LOOKUP($D19,'ancien membre'!$D:$D,'ancien membre'!L:L)),".",LOOKUP($D19,'ancien membre'!$D:$D,'ancien membre'!L:L))</f>
        <v>.</v>
      </c>
      <c r="M19" s="337" t="str">
        <f>IF(ISERROR(LOOKUP($D19,'ancien membre'!$D:$D,'ancien membre'!M:M)),".",LOOKUP($D19,'ancien membre'!$D:$D,'ancien membre'!M:M))</f>
        <v>.</v>
      </c>
      <c r="N19" s="334" t="str">
        <f>IF(ISERROR(LOOKUP($D19,'ancien membre'!$D:$D,'ancien membre'!N:N)),".",LOOKUP($D19,'ancien membre'!$D:$D,'ancien membre'!N:N))</f>
        <v>.</v>
      </c>
      <c r="O19" s="336" t="str">
        <f>IF(ISERROR(LOOKUP($D19,'ancien membre'!$D:$D,'ancien membre'!O:O)),".",LOOKUP($D19,'ancien membre'!$D:$D,'ancien membre'!O:O))</f>
        <v>.</v>
      </c>
      <c r="P19" s="424" t="str">
        <f>IF(ISERROR(LOOKUP($D19,'ancien membre'!$D:$D,'ancien membre'!P:P)),".",LOOKUP($D19,'ancien membre'!$D:$D,'ancien membre'!P:P))</f>
        <v>.</v>
      </c>
      <c r="Q19" s="641" t="str">
        <f>IF(ISERROR(LOOKUP($D19,'ancien membre'!$D:$D,'ancien membre'!Q:Q)),".",LOOKUP($D19,'ancien membre'!$D:$D,'ancien membre'!Q:Q))</f>
        <v>.</v>
      </c>
      <c r="R19" s="437"/>
      <c r="S19" s="517" t="str">
        <f t="shared" si="1"/>
        <v>.</v>
      </c>
      <c r="T19" s="518"/>
      <c r="U19" s="519" t="str">
        <f t="shared" ca="1" si="2"/>
        <v/>
      </c>
      <c r="V19" s="517"/>
      <c r="W19" s="521"/>
      <c r="X19" s="519" t="str">
        <f t="shared" ca="1" si="9"/>
        <v/>
      </c>
      <c r="Y19" s="517"/>
      <c r="Z19" s="525"/>
      <c r="AA19" s="519" t="str">
        <f t="shared" ca="1" si="3"/>
        <v>-</v>
      </c>
      <c r="AB19" s="517"/>
      <c r="AC19" s="528"/>
      <c r="AD19" s="527" t="str">
        <f t="shared" ca="1" si="4"/>
        <v>-</v>
      </c>
      <c r="AE19" s="517"/>
      <c r="AF19" s="526"/>
      <c r="AG19" s="527" t="str">
        <f t="shared" ca="1" si="5"/>
        <v>-</v>
      </c>
      <c r="AH19" s="517"/>
      <c r="AI19" s="526"/>
      <c r="AJ19" s="527" t="str">
        <f t="shared" ca="1" si="6"/>
        <v>-</v>
      </c>
      <c r="AK19" s="436"/>
      <c r="AL19" s="339" t="str">
        <f t="shared" si="11"/>
        <v/>
      </c>
      <c r="AM19" s="585" t="str">
        <f t="shared" si="10"/>
        <v>.</v>
      </c>
      <c r="AN19" s="479"/>
      <c r="AO19" s="479"/>
      <c r="AP19" s="479"/>
      <c r="AQ19" s="422"/>
      <c r="AR19" s="329"/>
      <c r="AV19"/>
      <c r="AW19" s="329"/>
      <c r="AX19" s="329"/>
      <c r="AY19" s="329"/>
      <c r="AZ19" s="415"/>
    </row>
    <row r="20" spans="1:52" s="229" customFormat="1" ht="12.75">
      <c r="A20" s="342" t="str">
        <f>IF(ISERROR(LOOKUP(D20,'ancien membre'!D:D,'ancien membre'!D:D)=D20),"",IF(LOOKUP(D20,'ancien membre'!D:D,'ancien membre'!D:D)=D20,"ok","nouveau"))</f>
        <v/>
      </c>
      <c r="B20" s="344" t="str">
        <f t="shared" si="0"/>
        <v/>
      </c>
      <c r="C20" s="738" t="str">
        <f>IF(ISERROR(LOOKUP($D20,'ancien membre'!$D:$D,'ancien membre'!C:C)),".",LOOKUP($D20,'ancien membre'!$D:$D,'ancien membre'!C:C))</f>
        <v>.</v>
      </c>
      <c r="D20" s="204"/>
      <c r="E20" s="334" t="str">
        <f>IF(ISERROR(LOOKUP($D20,'ancien membre'!$D:$D,'ancien membre'!E:E)),"Z",LOOKUP($D20,'ancien membre'!$D:$D,'ancien membre'!E:E))</f>
        <v>Z</v>
      </c>
      <c r="F20" s="334" t="str">
        <f>IF(ISERROR(LOOKUP($D20,'ancien membre'!$D:$D,'ancien membre'!F:F)),".",LOOKUP($D20,'ancien membre'!$D:$D,'ancien membre'!F:F))</f>
        <v>.</v>
      </c>
      <c r="G20" s="718"/>
      <c r="H20" s="334" t="str">
        <f>IF(ISERROR(LOOKUP($D20,'ancien membre'!$D:$D,'ancien membre'!H:H)),".",LOOKUP($D20,'ancien membre'!$D:$D,'ancien membre'!H:H))</f>
        <v>.</v>
      </c>
      <c r="I20" s="334" t="str">
        <f>IF(ISERROR(LOOKUP($D20,'ancien membre'!$D:$D,'ancien membre'!I:I)),".",LOOKUP($D20,'ancien membre'!$D:$D,'ancien membre'!I:I))</f>
        <v>.</v>
      </c>
      <c r="J20" s="334" t="str">
        <f>IF(ISERROR(LOOKUP($D20,'ancien membre'!$D:$D,'ancien membre'!J:J)),".",LOOKUP($D20,'ancien membre'!$D:$D,'ancien membre'!J:J))</f>
        <v>.</v>
      </c>
      <c r="K20" s="336" t="str">
        <f>IF(ISERROR(LOOKUP($D20,'ancien membre'!$D:$D,'ancien membre'!K:K)),".",LOOKUP($D20,'ancien membre'!$D:$D,'ancien membre'!K:K))</f>
        <v>.</v>
      </c>
      <c r="L20" s="340" t="str">
        <f>IF(ISERROR(LOOKUP($D20,'ancien membre'!$D:$D,'ancien membre'!L:L)),".",LOOKUP($D20,'ancien membre'!$D:$D,'ancien membre'!L:L))</f>
        <v>.</v>
      </c>
      <c r="M20" s="337" t="str">
        <f>IF(ISERROR(LOOKUP($D20,'ancien membre'!$D:$D,'ancien membre'!M:M)),".",LOOKUP($D20,'ancien membre'!$D:$D,'ancien membre'!M:M))</f>
        <v>.</v>
      </c>
      <c r="N20" s="334" t="str">
        <f>IF(ISERROR(LOOKUP($D20,'ancien membre'!$D:$D,'ancien membre'!N:N)),".",LOOKUP($D20,'ancien membre'!$D:$D,'ancien membre'!N:N))</f>
        <v>.</v>
      </c>
      <c r="O20" s="336" t="str">
        <f>IF(ISERROR(LOOKUP($D20,'ancien membre'!$D:$D,'ancien membre'!O:O)),".",LOOKUP($D20,'ancien membre'!$D:$D,'ancien membre'!O:O))</f>
        <v>.</v>
      </c>
      <c r="P20" s="424" t="str">
        <f>IF(ISERROR(LOOKUP($D20,'ancien membre'!$D:$D,'ancien membre'!P:P)),".",LOOKUP($D20,'ancien membre'!$D:$D,'ancien membre'!P:P))</f>
        <v>.</v>
      </c>
      <c r="Q20" s="641" t="str">
        <f>IF(ISERROR(LOOKUP($D20,'ancien membre'!$D:$D,'ancien membre'!Q:Q)),".",LOOKUP($D20,'ancien membre'!$D:$D,'ancien membre'!Q:Q))</f>
        <v>.</v>
      </c>
      <c r="R20" s="437"/>
      <c r="S20" s="517" t="str">
        <f t="shared" si="1"/>
        <v>.</v>
      </c>
      <c r="T20" s="518"/>
      <c r="U20" s="519" t="str">
        <f t="shared" ca="1" si="2"/>
        <v/>
      </c>
      <c r="V20" s="517"/>
      <c r="W20" s="521"/>
      <c r="X20" s="519" t="str">
        <f t="shared" ca="1" si="9"/>
        <v/>
      </c>
      <c r="Y20" s="517"/>
      <c r="Z20" s="525"/>
      <c r="AA20" s="519" t="str">
        <f t="shared" ca="1" si="3"/>
        <v>-</v>
      </c>
      <c r="AB20" s="517"/>
      <c r="AC20" s="528"/>
      <c r="AD20" s="527" t="str">
        <f t="shared" ca="1" si="4"/>
        <v>-</v>
      </c>
      <c r="AE20" s="517"/>
      <c r="AF20" s="526"/>
      <c r="AG20" s="527" t="str">
        <f t="shared" ca="1" si="5"/>
        <v>-</v>
      </c>
      <c r="AH20" s="517"/>
      <c r="AI20" s="526"/>
      <c r="AJ20" s="527" t="str">
        <f t="shared" ca="1" si="6"/>
        <v>-</v>
      </c>
      <c r="AK20" s="436"/>
      <c r="AL20" s="339" t="str">
        <f t="shared" si="11"/>
        <v/>
      </c>
      <c r="AM20" s="585" t="str">
        <f t="shared" si="10"/>
        <v>.</v>
      </c>
      <c r="AN20" s="479"/>
      <c r="AO20" s="479"/>
      <c r="AP20" s="479"/>
      <c r="AQ20" s="329"/>
      <c r="AR20" s="329"/>
      <c r="AV20"/>
      <c r="AW20" s="329"/>
      <c r="AX20" s="329"/>
      <c r="AY20" s="329"/>
      <c r="AZ20" s="415"/>
    </row>
    <row r="21" spans="1:52" s="229" customFormat="1" ht="12.75">
      <c r="A21" s="342" t="str">
        <f>IF(ISERROR(LOOKUP(D21,'ancien membre'!D:D,'ancien membre'!D:D)=D21),"",IF(LOOKUP(D21,'ancien membre'!D:D,'ancien membre'!D:D)=D21,"ok","nouveau"))</f>
        <v/>
      </c>
      <c r="B21" s="344" t="str">
        <f t="shared" si="0"/>
        <v/>
      </c>
      <c r="C21" s="738" t="str">
        <f>IF(ISERROR(LOOKUP($D21,'ancien membre'!$D:$D,'ancien membre'!C:C)),".",LOOKUP($D21,'ancien membre'!$D:$D,'ancien membre'!C:C))</f>
        <v>.</v>
      </c>
      <c r="D21" s="204"/>
      <c r="E21" s="334" t="str">
        <f>IF(ISERROR(LOOKUP($D21,'ancien membre'!$D:$D,'ancien membre'!E:E)),"Z",LOOKUP($D21,'ancien membre'!$D:$D,'ancien membre'!E:E))</f>
        <v>Z</v>
      </c>
      <c r="F21" s="334" t="str">
        <f>IF(ISERROR(LOOKUP($D21,'ancien membre'!$D:$D,'ancien membre'!F:F)),".",LOOKUP($D21,'ancien membre'!$D:$D,'ancien membre'!F:F))</f>
        <v>.</v>
      </c>
      <c r="G21" s="718"/>
      <c r="H21" s="334" t="str">
        <f>IF(ISERROR(LOOKUP($D21,'ancien membre'!$D:$D,'ancien membre'!H:H)),".",LOOKUP($D21,'ancien membre'!$D:$D,'ancien membre'!H:H))</f>
        <v>.</v>
      </c>
      <c r="I21" s="334" t="str">
        <f>IF(ISERROR(LOOKUP($D21,'ancien membre'!$D:$D,'ancien membre'!I:I)),".",LOOKUP($D21,'ancien membre'!$D:$D,'ancien membre'!I:I))</f>
        <v>.</v>
      </c>
      <c r="J21" s="334" t="str">
        <f>IF(ISERROR(LOOKUP($D21,'ancien membre'!$D:$D,'ancien membre'!J:J)),".",LOOKUP($D21,'ancien membre'!$D:$D,'ancien membre'!J:J))</f>
        <v>.</v>
      </c>
      <c r="K21" s="336" t="str">
        <f>IF(ISERROR(LOOKUP($D21,'ancien membre'!$D:$D,'ancien membre'!K:K)),".",LOOKUP($D21,'ancien membre'!$D:$D,'ancien membre'!K:K))</f>
        <v>.</v>
      </c>
      <c r="L21" s="340" t="str">
        <f>IF(ISERROR(LOOKUP($D21,'ancien membre'!$D:$D,'ancien membre'!L:L)),".",LOOKUP($D21,'ancien membre'!$D:$D,'ancien membre'!L:L))</f>
        <v>.</v>
      </c>
      <c r="M21" s="337" t="str">
        <f>IF(ISERROR(LOOKUP($D21,'ancien membre'!$D:$D,'ancien membre'!M:M)),".",LOOKUP($D21,'ancien membre'!$D:$D,'ancien membre'!M:M))</f>
        <v>.</v>
      </c>
      <c r="N21" s="334" t="str">
        <f>IF(ISERROR(LOOKUP($D21,'ancien membre'!$D:$D,'ancien membre'!N:N)),".",LOOKUP($D21,'ancien membre'!$D:$D,'ancien membre'!N:N))</f>
        <v>.</v>
      </c>
      <c r="O21" s="336" t="str">
        <f>IF(ISERROR(LOOKUP($D21,'ancien membre'!$D:$D,'ancien membre'!O:O)),".",LOOKUP($D21,'ancien membre'!$D:$D,'ancien membre'!O:O))</f>
        <v>.</v>
      </c>
      <c r="P21" s="424" t="str">
        <f>IF(ISERROR(LOOKUP($D21,'ancien membre'!$D:$D,'ancien membre'!P:P)),".",LOOKUP($D21,'ancien membre'!$D:$D,'ancien membre'!P:P))</f>
        <v>.</v>
      </c>
      <c r="Q21" s="641" t="str">
        <f>IF(ISERROR(LOOKUP($D21,'ancien membre'!$D:$D,'ancien membre'!Q:Q)),".",LOOKUP($D21,'ancien membre'!$D:$D,'ancien membre'!Q:Q))</f>
        <v>.</v>
      </c>
      <c r="R21" s="437"/>
      <c r="S21" s="517" t="str">
        <f t="shared" si="1"/>
        <v>.</v>
      </c>
      <c r="T21" s="518"/>
      <c r="U21" s="519" t="str">
        <f t="shared" ca="1" si="2"/>
        <v/>
      </c>
      <c r="V21" s="517"/>
      <c r="W21" s="521"/>
      <c r="X21" s="519" t="str">
        <f t="shared" ca="1" si="9"/>
        <v/>
      </c>
      <c r="Y21" s="517"/>
      <c r="Z21" s="525"/>
      <c r="AA21" s="519" t="str">
        <f t="shared" ca="1" si="3"/>
        <v>-</v>
      </c>
      <c r="AB21" s="517"/>
      <c r="AC21" s="528"/>
      <c r="AD21" s="527" t="str">
        <f t="shared" ca="1" si="4"/>
        <v>-</v>
      </c>
      <c r="AE21" s="517"/>
      <c r="AF21" s="526"/>
      <c r="AG21" s="527" t="str">
        <f t="shared" ca="1" si="5"/>
        <v>-</v>
      </c>
      <c r="AH21" s="517"/>
      <c r="AI21" s="526"/>
      <c r="AJ21" s="527" t="str">
        <f t="shared" ca="1" si="6"/>
        <v>-</v>
      </c>
      <c r="AK21" s="436"/>
      <c r="AL21" s="339" t="str">
        <f t="shared" si="11"/>
        <v/>
      </c>
      <c r="AM21" s="585" t="str">
        <f t="shared" si="10"/>
        <v>.</v>
      </c>
      <c r="AN21" s="479"/>
      <c r="AO21" s="479"/>
      <c r="AP21" s="479"/>
      <c r="AQ21" s="422"/>
      <c r="AR21" s="329"/>
      <c r="AV21"/>
      <c r="AW21" s="329"/>
      <c r="AX21" s="329"/>
      <c r="AY21" s="329"/>
      <c r="AZ21" s="415"/>
    </row>
    <row r="22" spans="1:52" s="229" customFormat="1" ht="12.75">
      <c r="A22" s="342" t="str">
        <f>IF(ISERROR(LOOKUP(D22,'ancien membre'!D:D,'ancien membre'!D:D)=D22),"",IF(LOOKUP(D22,'ancien membre'!D:D,'ancien membre'!D:D)=D22,"ok","nouveau"))</f>
        <v/>
      </c>
      <c r="B22" s="344" t="str">
        <f t="shared" si="0"/>
        <v/>
      </c>
      <c r="C22" s="738" t="str">
        <f>IF(ISERROR(LOOKUP($D22,'ancien membre'!$D:$D,'ancien membre'!C:C)),".",LOOKUP($D22,'ancien membre'!$D:$D,'ancien membre'!C:C))</f>
        <v>.</v>
      </c>
      <c r="D22" s="204"/>
      <c r="E22" s="334" t="str">
        <f>IF(ISERROR(LOOKUP($D22,'ancien membre'!$D:$D,'ancien membre'!E:E)),"Z",LOOKUP($D22,'ancien membre'!$D:$D,'ancien membre'!E:E))</f>
        <v>Z</v>
      </c>
      <c r="F22" s="334" t="str">
        <f>IF(ISERROR(LOOKUP($D22,'ancien membre'!$D:$D,'ancien membre'!F:F)),".",LOOKUP($D22,'ancien membre'!$D:$D,'ancien membre'!F:F))</f>
        <v>.</v>
      </c>
      <c r="G22" s="718"/>
      <c r="H22" s="334" t="str">
        <f>IF(ISERROR(LOOKUP($D22,'ancien membre'!$D:$D,'ancien membre'!H:H)),".",LOOKUP($D22,'ancien membre'!$D:$D,'ancien membre'!H:H))</f>
        <v>.</v>
      </c>
      <c r="I22" s="334" t="str">
        <f>IF(ISERROR(LOOKUP($D22,'ancien membre'!$D:$D,'ancien membre'!I:I)),".",LOOKUP($D22,'ancien membre'!$D:$D,'ancien membre'!I:I))</f>
        <v>.</v>
      </c>
      <c r="J22" s="334" t="str">
        <f>IF(ISERROR(LOOKUP($D22,'ancien membre'!$D:$D,'ancien membre'!J:J)),".",LOOKUP($D22,'ancien membre'!$D:$D,'ancien membre'!J:J))</f>
        <v>.</v>
      </c>
      <c r="K22" s="336" t="str">
        <f>IF(ISERROR(LOOKUP($D22,'ancien membre'!$D:$D,'ancien membre'!K:K)),".",LOOKUP($D22,'ancien membre'!$D:$D,'ancien membre'!K:K))</f>
        <v>.</v>
      </c>
      <c r="L22" s="340" t="str">
        <f>IF(ISERROR(LOOKUP($D22,'ancien membre'!$D:$D,'ancien membre'!L:L)),".",LOOKUP($D22,'ancien membre'!$D:$D,'ancien membre'!L:L))</f>
        <v>.</v>
      </c>
      <c r="M22" s="337" t="str">
        <f>IF(ISERROR(LOOKUP($D22,'ancien membre'!$D:$D,'ancien membre'!M:M)),".",LOOKUP($D22,'ancien membre'!$D:$D,'ancien membre'!M:M))</f>
        <v>.</v>
      </c>
      <c r="N22" s="334" t="str">
        <f>IF(ISERROR(LOOKUP($D22,'ancien membre'!$D:$D,'ancien membre'!N:N)),".",LOOKUP($D22,'ancien membre'!$D:$D,'ancien membre'!N:N))</f>
        <v>.</v>
      </c>
      <c r="O22" s="336" t="str">
        <f>IF(ISERROR(LOOKUP($D22,'ancien membre'!$D:$D,'ancien membre'!O:O)),".",LOOKUP($D22,'ancien membre'!$D:$D,'ancien membre'!O:O))</f>
        <v>.</v>
      </c>
      <c r="P22" s="424" t="str">
        <f>IF(ISERROR(LOOKUP($D22,'ancien membre'!$D:$D,'ancien membre'!P:P)),".",LOOKUP($D22,'ancien membre'!$D:$D,'ancien membre'!P:P))</f>
        <v>.</v>
      </c>
      <c r="Q22" s="641" t="str">
        <f>IF(ISERROR(LOOKUP($D22,'ancien membre'!$D:$D,'ancien membre'!Q:Q)),".",LOOKUP($D22,'ancien membre'!$D:$D,'ancien membre'!Q:Q))</f>
        <v>.</v>
      </c>
      <c r="R22" s="437"/>
      <c r="S22" s="517" t="str">
        <f t="shared" si="1"/>
        <v>.</v>
      </c>
      <c r="T22" s="518"/>
      <c r="U22" s="519" t="str">
        <f t="shared" ca="1" si="2"/>
        <v/>
      </c>
      <c r="V22" s="517"/>
      <c r="W22" s="521"/>
      <c r="X22" s="519" t="str">
        <f t="shared" ca="1" si="9"/>
        <v/>
      </c>
      <c r="Y22" s="517"/>
      <c r="Z22" s="525"/>
      <c r="AA22" s="519" t="str">
        <f t="shared" ca="1" si="3"/>
        <v>-</v>
      </c>
      <c r="AB22" s="517"/>
      <c r="AC22" s="528"/>
      <c r="AD22" s="527" t="str">
        <f t="shared" ca="1" si="4"/>
        <v>-</v>
      </c>
      <c r="AE22" s="517"/>
      <c r="AF22" s="526"/>
      <c r="AG22" s="527" t="str">
        <f t="shared" ca="1" si="5"/>
        <v>-</v>
      </c>
      <c r="AH22" s="517"/>
      <c r="AI22" s="526"/>
      <c r="AJ22" s="527" t="str">
        <f t="shared" ca="1" si="6"/>
        <v>-</v>
      </c>
      <c r="AK22" s="436"/>
      <c r="AL22" s="339" t="str">
        <f t="shared" si="11"/>
        <v/>
      </c>
      <c r="AM22" s="585" t="str">
        <f t="shared" si="10"/>
        <v>.</v>
      </c>
      <c r="AN22" s="479"/>
      <c r="AO22" s="479"/>
      <c r="AP22" s="479"/>
      <c r="AQ22" s="422"/>
      <c r="AR22" s="329"/>
      <c r="AV22"/>
      <c r="AW22" s="329"/>
      <c r="AX22" s="329"/>
      <c r="AY22" s="329"/>
      <c r="AZ22" s="415"/>
    </row>
    <row r="23" spans="1:52" s="229" customFormat="1" ht="12.75">
      <c r="A23" s="342" t="str">
        <f>IF(ISERROR(LOOKUP(D23,'ancien membre'!D:D,'ancien membre'!D:D)=D23),"",IF(LOOKUP(D23,'ancien membre'!D:D,'ancien membre'!D:D)=D23,"ok","nouveau"))</f>
        <v/>
      </c>
      <c r="B23" s="344" t="str">
        <f t="shared" si="0"/>
        <v/>
      </c>
      <c r="C23" s="738" t="str">
        <f>IF(ISERROR(LOOKUP($D23,'ancien membre'!$D:$D,'ancien membre'!C:C)),".",LOOKUP($D23,'ancien membre'!$D:$D,'ancien membre'!C:C))</f>
        <v>.</v>
      </c>
      <c r="D23" s="204"/>
      <c r="E23" s="334" t="str">
        <f>IF(ISERROR(LOOKUP($D23,'ancien membre'!$D:$D,'ancien membre'!E:E)),"Z",LOOKUP($D23,'ancien membre'!$D:$D,'ancien membre'!E:E))</f>
        <v>Z</v>
      </c>
      <c r="F23" s="334" t="str">
        <f>IF(ISERROR(LOOKUP($D23,'ancien membre'!$D:$D,'ancien membre'!F:F)),".",LOOKUP($D23,'ancien membre'!$D:$D,'ancien membre'!F:F))</f>
        <v>.</v>
      </c>
      <c r="G23" s="718"/>
      <c r="H23" s="334" t="str">
        <f>IF(ISERROR(LOOKUP($D23,'ancien membre'!$D:$D,'ancien membre'!H:H)),".",LOOKUP($D23,'ancien membre'!$D:$D,'ancien membre'!H:H))</f>
        <v>.</v>
      </c>
      <c r="I23" s="334" t="str">
        <f>IF(ISERROR(LOOKUP($D23,'ancien membre'!$D:$D,'ancien membre'!I:I)),".",LOOKUP($D23,'ancien membre'!$D:$D,'ancien membre'!I:I))</f>
        <v>.</v>
      </c>
      <c r="J23" s="334" t="str">
        <f>IF(ISERROR(LOOKUP($D23,'ancien membre'!$D:$D,'ancien membre'!J:J)),".",LOOKUP($D23,'ancien membre'!$D:$D,'ancien membre'!J:J))</f>
        <v>.</v>
      </c>
      <c r="K23" s="336" t="str">
        <f>IF(ISERROR(LOOKUP($D23,'ancien membre'!$D:$D,'ancien membre'!K:K)),".",LOOKUP($D23,'ancien membre'!$D:$D,'ancien membre'!K:K))</f>
        <v>.</v>
      </c>
      <c r="L23" s="340" t="str">
        <f>IF(ISERROR(LOOKUP($D23,'ancien membre'!$D:$D,'ancien membre'!L:L)),".",LOOKUP($D23,'ancien membre'!$D:$D,'ancien membre'!L:L))</f>
        <v>.</v>
      </c>
      <c r="M23" s="337" t="str">
        <f>IF(ISERROR(LOOKUP($D23,'ancien membre'!$D:$D,'ancien membre'!M:M)),".",LOOKUP($D23,'ancien membre'!$D:$D,'ancien membre'!M:M))</f>
        <v>.</v>
      </c>
      <c r="N23" s="334" t="str">
        <f>IF(ISERROR(LOOKUP($D23,'ancien membre'!$D:$D,'ancien membre'!N:N)),".",LOOKUP($D23,'ancien membre'!$D:$D,'ancien membre'!N:N))</f>
        <v>.</v>
      </c>
      <c r="O23" s="336" t="str">
        <f>IF(ISERROR(LOOKUP($D23,'ancien membre'!$D:$D,'ancien membre'!O:O)),".",LOOKUP($D23,'ancien membre'!$D:$D,'ancien membre'!O:O))</f>
        <v>.</v>
      </c>
      <c r="P23" s="424" t="str">
        <f>IF(ISERROR(LOOKUP($D23,'ancien membre'!$D:$D,'ancien membre'!P:P)),".",LOOKUP($D23,'ancien membre'!$D:$D,'ancien membre'!P:P))</f>
        <v>.</v>
      </c>
      <c r="Q23" s="641" t="str">
        <f>IF(ISERROR(LOOKUP($D23,'ancien membre'!$D:$D,'ancien membre'!Q:Q)),".",LOOKUP($D23,'ancien membre'!$D:$D,'ancien membre'!Q:Q))</f>
        <v>.</v>
      </c>
      <c r="R23" s="437"/>
      <c r="S23" s="517" t="str">
        <f t="shared" si="1"/>
        <v>.</v>
      </c>
      <c r="T23" s="518"/>
      <c r="U23" s="519" t="str">
        <f t="shared" ca="1" si="2"/>
        <v/>
      </c>
      <c r="V23" s="517"/>
      <c r="W23" s="521"/>
      <c r="X23" s="519" t="str">
        <f t="shared" ca="1" si="9"/>
        <v/>
      </c>
      <c r="Y23" s="517"/>
      <c r="Z23" s="525"/>
      <c r="AA23" s="519" t="str">
        <f t="shared" ca="1" si="3"/>
        <v>-</v>
      </c>
      <c r="AB23" s="517"/>
      <c r="AC23" s="528"/>
      <c r="AD23" s="527" t="str">
        <f t="shared" ca="1" si="4"/>
        <v>-</v>
      </c>
      <c r="AE23" s="517"/>
      <c r="AF23" s="526"/>
      <c r="AG23" s="527" t="str">
        <f t="shared" ca="1" si="5"/>
        <v>-</v>
      </c>
      <c r="AH23" s="517"/>
      <c r="AI23" s="526"/>
      <c r="AJ23" s="527" t="str">
        <f t="shared" ca="1" si="6"/>
        <v>-</v>
      </c>
      <c r="AK23" s="436"/>
      <c r="AL23" s="339" t="str">
        <f t="shared" si="11"/>
        <v/>
      </c>
      <c r="AM23" s="585" t="str">
        <f t="shared" si="10"/>
        <v>.</v>
      </c>
      <c r="AN23" s="479"/>
      <c r="AO23" s="479"/>
      <c r="AP23" s="479"/>
      <c r="AQ23" s="422"/>
      <c r="AR23" s="329"/>
      <c r="AV23"/>
      <c r="AW23" s="329"/>
      <c r="AX23" s="329"/>
      <c r="AY23" s="329"/>
      <c r="AZ23" s="415"/>
    </row>
    <row r="24" spans="1:52" s="229" customFormat="1" ht="12.75">
      <c r="A24" s="342" t="str">
        <f>IF(ISERROR(LOOKUP(D24,'ancien membre'!D:D,'ancien membre'!D:D)=D24),"",IF(LOOKUP(D24,'ancien membre'!D:D,'ancien membre'!D:D)=D24,"ok","nouveau"))</f>
        <v/>
      </c>
      <c r="B24" s="344" t="str">
        <f t="shared" si="0"/>
        <v/>
      </c>
      <c r="C24" s="738" t="str">
        <f>IF(ISERROR(LOOKUP($D24,'ancien membre'!$D:$D,'ancien membre'!C:C)),".",LOOKUP($D24,'ancien membre'!$D:$D,'ancien membre'!C:C))</f>
        <v>.</v>
      </c>
      <c r="D24" s="204"/>
      <c r="E24" s="334" t="str">
        <f>IF(ISERROR(LOOKUP($D24,'ancien membre'!$D:$D,'ancien membre'!E:E)),"Z",LOOKUP($D24,'ancien membre'!$D:$D,'ancien membre'!E:E))</f>
        <v>Z</v>
      </c>
      <c r="F24" s="334" t="str">
        <f>IF(ISERROR(LOOKUP($D24,'ancien membre'!$D:$D,'ancien membre'!F:F)),".",LOOKUP($D24,'ancien membre'!$D:$D,'ancien membre'!F:F))</f>
        <v>.</v>
      </c>
      <c r="G24" s="718"/>
      <c r="H24" s="334" t="str">
        <f>IF(ISERROR(LOOKUP($D24,'ancien membre'!$D:$D,'ancien membre'!H:H)),".",LOOKUP($D24,'ancien membre'!$D:$D,'ancien membre'!H:H))</f>
        <v>.</v>
      </c>
      <c r="I24" s="334" t="str">
        <f>IF(ISERROR(LOOKUP($D24,'ancien membre'!$D:$D,'ancien membre'!I:I)),".",LOOKUP($D24,'ancien membre'!$D:$D,'ancien membre'!I:I))</f>
        <v>.</v>
      </c>
      <c r="J24" s="334" t="str">
        <f>IF(ISERROR(LOOKUP($D24,'ancien membre'!$D:$D,'ancien membre'!J:J)),".",LOOKUP($D24,'ancien membre'!$D:$D,'ancien membre'!J:J))</f>
        <v>.</v>
      </c>
      <c r="K24" s="336" t="str">
        <f>IF(ISERROR(LOOKUP($D24,'ancien membre'!$D:$D,'ancien membre'!K:K)),".",LOOKUP($D24,'ancien membre'!$D:$D,'ancien membre'!K:K))</f>
        <v>.</v>
      </c>
      <c r="L24" s="340" t="str">
        <f>IF(ISERROR(LOOKUP($D24,'ancien membre'!$D:$D,'ancien membre'!L:L)),".",LOOKUP($D24,'ancien membre'!$D:$D,'ancien membre'!L:L))</f>
        <v>.</v>
      </c>
      <c r="M24" s="337" t="str">
        <f>IF(ISERROR(LOOKUP($D24,'ancien membre'!$D:$D,'ancien membre'!M:M)),".",LOOKUP($D24,'ancien membre'!$D:$D,'ancien membre'!M:M))</f>
        <v>.</v>
      </c>
      <c r="N24" s="334" t="str">
        <f>IF(ISERROR(LOOKUP($D24,'ancien membre'!$D:$D,'ancien membre'!N:N)),".",LOOKUP($D24,'ancien membre'!$D:$D,'ancien membre'!N:N))</f>
        <v>.</v>
      </c>
      <c r="O24" s="336" t="str">
        <f>IF(ISERROR(LOOKUP($D24,'ancien membre'!$D:$D,'ancien membre'!O:O)),".",LOOKUP($D24,'ancien membre'!$D:$D,'ancien membre'!O:O))</f>
        <v>.</v>
      </c>
      <c r="P24" s="424" t="str">
        <f>IF(ISERROR(LOOKUP($D24,'ancien membre'!$D:$D,'ancien membre'!P:P)),".",LOOKUP($D24,'ancien membre'!$D:$D,'ancien membre'!P:P))</f>
        <v>.</v>
      </c>
      <c r="Q24" s="641" t="str">
        <f>IF(ISERROR(LOOKUP($D24,'ancien membre'!$D:$D,'ancien membre'!Q:Q)),".",LOOKUP($D24,'ancien membre'!$D:$D,'ancien membre'!Q:Q))</f>
        <v>.</v>
      </c>
      <c r="R24" s="437"/>
      <c r="S24" s="517" t="str">
        <f t="shared" si="1"/>
        <v>.</v>
      </c>
      <c r="T24" s="518"/>
      <c r="U24" s="519" t="str">
        <f t="shared" ca="1" si="2"/>
        <v/>
      </c>
      <c r="V24" s="517"/>
      <c r="W24" s="521"/>
      <c r="X24" s="519" t="str">
        <f t="shared" ca="1" si="9"/>
        <v/>
      </c>
      <c r="Y24" s="517"/>
      <c r="Z24" s="525"/>
      <c r="AA24" s="519" t="str">
        <f t="shared" ca="1" si="3"/>
        <v>-</v>
      </c>
      <c r="AB24" s="517"/>
      <c r="AC24" s="528"/>
      <c r="AD24" s="527" t="str">
        <f t="shared" ca="1" si="4"/>
        <v>-</v>
      </c>
      <c r="AE24" s="517"/>
      <c r="AF24" s="526"/>
      <c r="AG24" s="527" t="str">
        <f t="shared" ca="1" si="5"/>
        <v>-</v>
      </c>
      <c r="AH24" s="517"/>
      <c r="AI24" s="526"/>
      <c r="AJ24" s="527" t="str">
        <f t="shared" ca="1" si="6"/>
        <v>-</v>
      </c>
      <c r="AK24" s="436"/>
      <c r="AL24" s="339" t="str">
        <f t="shared" si="11"/>
        <v/>
      </c>
      <c r="AM24" s="585" t="str">
        <f t="shared" si="10"/>
        <v>.</v>
      </c>
      <c r="AN24" s="479"/>
      <c r="AO24" s="479"/>
      <c r="AP24" s="479"/>
      <c r="AQ24" s="422"/>
      <c r="AR24" s="329"/>
      <c r="AV24"/>
      <c r="AW24" s="329"/>
      <c r="AX24" s="329"/>
      <c r="AY24" s="329"/>
      <c r="AZ24" s="415"/>
    </row>
    <row r="25" spans="1:52" s="229" customFormat="1" ht="12.75">
      <c r="A25" s="342" t="str">
        <f>IF(ISERROR(LOOKUP(D25,'ancien membre'!D:D,'ancien membre'!D:D)=D25),"",IF(LOOKUP(D25,'ancien membre'!D:D,'ancien membre'!D:D)=D25,"ok","nouveau"))</f>
        <v/>
      </c>
      <c r="B25" s="344" t="str">
        <f t="shared" si="0"/>
        <v/>
      </c>
      <c r="C25" s="738" t="str">
        <f>IF(ISERROR(LOOKUP($D25,'ancien membre'!$D:$D,'ancien membre'!C:C)),".",LOOKUP($D25,'ancien membre'!$D:$D,'ancien membre'!C:C))</f>
        <v>.</v>
      </c>
      <c r="D25" s="204"/>
      <c r="E25" s="334" t="str">
        <f>IF(ISERROR(LOOKUP($D25,'ancien membre'!$D:$D,'ancien membre'!E:E)),"Z",LOOKUP($D25,'ancien membre'!$D:$D,'ancien membre'!E:E))</f>
        <v>Z</v>
      </c>
      <c r="F25" s="334" t="str">
        <f>IF(ISERROR(LOOKUP($D25,'ancien membre'!$D:$D,'ancien membre'!F:F)),".",LOOKUP($D25,'ancien membre'!$D:$D,'ancien membre'!F:F))</f>
        <v>.</v>
      </c>
      <c r="G25" s="718"/>
      <c r="H25" s="334" t="str">
        <f>IF(ISERROR(LOOKUP($D25,'ancien membre'!$D:$D,'ancien membre'!H:H)),".",LOOKUP($D25,'ancien membre'!$D:$D,'ancien membre'!H:H))</f>
        <v>.</v>
      </c>
      <c r="I25" s="334" t="str">
        <f>IF(ISERROR(LOOKUP($D25,'ancien membre'!$D:$D,'ancien membre'!I:I)),".",LOOKUP($D25,'ancien membre'!$D:$D,'ancien membre'!I:I))</f>
        <v>.</v>
      </c>
      <c r="J25" s="334" t="str">
        <f>IF(ISERROR(LOOKUP($D25,'ancien membre'!$D:$D,'ancien membre'!J:J)),".",LOOKUP($D25,'ancien membre'!$D:$D,'ancien membre'!J:J))</f>
        <v>.</v>
      </c>
      <c r="K25" s="336" t="str">
        <f>IF(ISERROR(LOOKUP($D25,'ancien membre'!$D:$D,'ancien membre'!K:K)),".",LOOKUP($D25,'ancien membre'!$D:$D,'ancien membre'!K:K))</f>
        <v>.</v>
      </c>
      <c r="L25" s="340" t="str">
        <f>IF(ISERROR(LOOKUP($D25,'ancien membre'!$D:$D,'ancien membre'!L:L)),".",LOOKUP($D25,'ancien membre'!$D:$D,'ancien membre'!L:L))</f>
        <v>.</v>
      </c>
      <c r="M25" s="337" t="str">
        <f>IF(ISERROR(LOOKUP($D25,'ancien membre'!$D:$D,'ancien membre'!M:M)),".",LOOKUP($D25,'ancien membre'!$D:$D,'ancien membre'!M:M))</f>
        <v>.</v>
      </c>
      <c r="N25" s="334" t="str">
        <f>IF(ISERROR(LOOKUP($D25,'ancien membre'!$D:$D,'ancien membre'!N:N)),".",LOOKUP($D25,'ancien membre'!$D:$D,'ancien membre'!N:N))</f>
        <v>.</v>
      </c>
      <c r="O25" s="336" t="str">
        <f>IF(ISERROR(LOOKUP($D25,'ancien membre'!$D:$D,'ancien membre'!O:O)),".",LOOKUP($D25,'ancien membre'!$D:$D,'ancien membre'!O:O))</f>
        <v>.</v>
      </c>
      <c r="P25" s="424" t="str">
        <f>IF(ISERROR(LOOKUP($D25,'ancien membre'!$D:$D,'ancien membre'!P:P)),".",LOOKUP($D25,'ancien membre'!$D:$D,'ancien membre'!P:P))</f>
        <v>.</v>
      </c>
      <c r="Q25" s="641" t="str">
        <f>IF(ISERROR(LOOKUP($D25,'ancien membre'!$D:$D,'ancien membre'!Q:Q)),".",LOOKUP($D25,'ancien membre'!$D:$D,'ancien membre'!Q:Q))</f>
        <v>.</v>
      </c>
      <c r="R25" s="437"/>
      <c r="S25" s="517" t="str">
        <f t="shared" si="1"/>
        <v>.</v>
      </c>
      <c r="T25" s="518"/>
      <c r="U25" s="519" t="str">
        <f t="shared" ca="1" si="2"/>
        <v/>
      </c>
      <c r="V25" s="517"/>
      <c r="W25" s="521"/>
      <c r="X25" s="519" t="str">
        <f t="shared" ca="1" si="9"/>
        <v/>
      </c>
      <c r="Y25" s="517"/>
      <c r="Z25" s="525"/>
      <c r="AA25" s="519" t="str">
        <f t="shared" ca="1" si="3"/>
        <v>-</v>
      </c>
      <c r="AB25" s="517"/>
      <c r="AC25" s="528"/>
      <c r="AD25" s="527" t="str">
        <f t="shared" ca="1" si="4"/>
        <v>-</v>
      </c>
      <c r="AE25" s="517"/>
      <c r="AF25" s="526"/>
      <c r="AG25" s="527" t="str">
        <f t="shared" ca="1" si="5"/>
        <v>-</v>
      </c>
      <c r="AH25" s="517"/>
      <c r="AI25" s="526"/>
      <c r="AJ25" s="527" t="str">
        <f t="shared" ca="1" si="6"/>
        <v>-</v>
      </c>
      <c r="AK25" s="436"/>
      <c r="AL25" s="339" t="str">
        <f t="shared" si="11"/>
        <v/>
      </c>
      <c r="AM25" s="585" t="str">
        <f t="shared" si="10"/>
        <v>.</v>
      </c>
      <c r="AN25" s="479"/>
      <c r="AO25" s="479"/>
      <c r="AP25" s="479"/>
      <c r="AQ25" s="422"/>
      <c r="AR25" s="329"/>
      <c r="AV25"/>
      <c r="AW25" s="329"/>
      <c r="AX25" s="329"/>
      <c r="AY25" s="329"/>
      <c r="AZ25" s="415"/>
    </row>
    <row r="26" spans="1:52" s="229" customFormat="1" ht="12.75">
      <c r="A26" s="342" t="str">
        <f>IF(ISERROR(LOOKUP(D26,'ancien membre'!D:D,'ancien membre'!D:D)=D26),"",IF(LOOKUP(D26,'ancien membre'!D:D,'ancien membre'!D:D)=D26,"ok","nouveau"))</f>
        <v/>
      </c>
      <c r="B26" s="344" t="str">
        <f t="shared" si="0"/>
        <v/>
      </c>
      <c r="C26" s="738" t="str">
        <f>IF(ISERROR(LOOKUP($D26,'ancien membre'!$D:$D,'ancien membre'!C:C)),".",LOOKUP($D26,'ancien membre'!$D:$D,'ancien membre'!C:C))</f>
        <v>.</v>
      </c>
      <c r="D26" s="204"/>
      <c r="E26" s="334" t="str">
        <f>IF(ISERROR(LOOKUP($D26,'ancien membre'!$D:$D,'ancien membre'!E:E)),"Z",LOOKUP($D26,'ancien membre'!$D:$D,'ancien membre'!E:E))</f>
        <v>Z</v>
      </c>
      <c r="F26" s="334" t="str">
        <f>IF(ISERROR(LOOKUP($D26,'ancien membre'!$D:$D,'ancien membre'!F:F)),".",LOOKUP($D26,'ancien membre'!$D:$D,'ancien membre'!F:F))</f>
        <v>.</v>
      </c>
      <c r="G26" s="718"/>
      <c r="H26" s="334" t="str">
        <f>IF(ISERROR(LOOKUP($D26,'ancien membre'!$D:$D,'ancien membre'!H:H)),".",LOOKUP($D26,'ancien membre'!$D:$D,'ancien membre'!H:H))</f>
        <v>.</v>
      </c>
      <c r="I26" s="334" t="str">
        <f>IF(ISERROR(LOOKUP($D26,'ancien membre'!$D:$D,'ancien membre'!I:I)),".",LOOKUP($D26,'ancien membre'!$D:$D,'ancien membre'!I:I))</f>
        <v>.</v>
      </c>
      <c r="J26" s="334" t="str">
        <f>IF(ISERROR(LOOKUP($D26,'ancien membre'!$D:$D,'ancien membre'!J:J)),".",LOOKUP($D26,'ancien membre'!$D:$D,'ancien membre'!J:J))</f>
        <v>.</v>
      </c>
      <c r="K26" s="336" t="str">
        <f>IF(ISERROR(LOOKUP($D26,'ancien membre'!$D:$D,'ancien membre'!K:K)),".",LOOKUP($D26,'ancien membre'!$D:$D,'ancien membre'!K:K))</f>
        <v>.</v>
      </c>
      <c r="L26" s="340" t="str">
        <f>IF(ISERROR(LOOKUP($D26,'ancien membre'!$D:$D,'ancien membre'!L:L)),".",LOOKUP($D26,'ancien membre'!$D:$D,'ancien membre'!L:L))</f>
        <v>.</v>
      </c>
      <c r="M26" s="337" t="str">
        <f>IF(ISERROR(LOOKUP($D26,'ancien membre'!$D:$D,'ancien membre'!M:M)),".",LOOKUP($D26,'ancien membre'!$D:$D,'ancien membre'!M:M))</f>
        <v>.</v>
      </c>
      <c r="N26" s="334" t="str">
        <f>IF(ISERROR(LOOKUP($D26,'ancien membre'!$D:$D,'ancien membre'!N:N)),".",LOOKUP($D26,'ancien membre'!$D:$D,'ancien membre'!N:N))</f>
        <v>.</v>
      </c>
      <c r="O26" s="336" t="str">
        <f>IF(ISERROR(LOOKUP($D26,'ancien membre'!$D:$D,'ancien membre'!O:O)),".",LOOKUP($D26,'ancien membre'!$D:$D,'ancien membre'!O:O))</f>
        <v>.</v>
      </c>
      <c r="P26" s="424" t="str">
        <f>IF(ISERROR(LOOKUP($D26,'ancien membre'!$D:$D,'ancien membre'!P:P)),".",LOOKUP($D26,'ancien membre'!$D:$D,'ancien membre'!P:P))</f>
        <v>.</v>
      </c>
      <c r="Q26" s="641" t="str">
        <f>IF(ISERROR(LOOKUP($D26,'ancien membre'!$D:$D,'ancien membre'!Q:Q)),".",LOOKUP($D26,'ancien membre'!$D:$D,'ancien membre'!Q:Q))</f>
        <v>.</v>
      </c>
      <c r="R26" s="437"/>
      <c r="S26" s="517" t="str">
        <f t="shared" si="1"/>
        <v>.</v>
      </c>
      <c r="T26" s="518"/>
      <c r="U26" s="519" t="str">
        <f t="shared" ca="1" si="2"/>
        <v/>
      </c>
      <c r="V26" s="517"/>
      <c r="W26" s="521"/>
      <c r="X26" s="519" t="str">
        <f t="shared" ca="1" si="9"/>
        <v/>
      </c>
      <c r="Y26" s="517"/>
      <c r="Z26" s="525"/>
      <c r="AA26" s="519" t="str">
        <f t="shared" ca="1" si="3"/>
        <v>-</v>
      </c>
      <c r="AB26" s="517"/>
      <c r="AC26" s="528"/>
      <c r="AD26" s="527" t="str">
        <f t="shared" ca="1" si="4"/>
        <v>-</v>
      </c>
      <c r="AE26" s="517"/>
      <c r="AF26" s="526"/>
      <c r="AG26" s="527" t="str">
        <f t="shared" ca="1" si="5"/>
        <v>-</v>
      </c>
      <c r="AH26" s="517"/>
      <c r="AI26" s="526"/>
      <c r="AJ26" s="527" t="str">
        <f t="shared" ca="1" si="6"/>
        <v>-</v>
      </c>
      <c r="AK26" s="436"/>
      <c r="AL26" s="339" t="str">
        <f t="shared" si="11"/>
        <v/>
      </c>
      <c r="AM26" s="585" t="str">
        <f t="shared" si="10"/>
        <v>.</v>
      </c>
      <c r="AN26" s="479"/>
      <c r="AO26" s="479"/>
      <c r="AP26" s="479"/>
      <c r="AQ26" s="422"/>
      <c r="AR26" s="329"/>
      <c r="AV26"/>
      <c r="AW26" s="329"/>
      <c r="AX26" s="329"/>
      <c r="AY26" s="329"/>
      <c r="AZ26" s="415"/>
    </row>
    <row r="27" spans="1:52" s="229" customFormat="1" ht="12.75">
      <c r="A27" s="342" t="str">
        <f>IF(ISERROR(LOOKUP(D27,'ancien membre'!D:D,'ancien membre'!D:D)=D27),"",IF(LOOKUP(D27,'ancien membre'!D:D,'ancien membre'!D:D)=D27,"ok","nouveau"))</f>
        <v/>
      </c>
      <c r="B27" s="344" t="str">
        <f t="shared" si="0"/>
        <v/>
      </c>
      <c r="C27" s="738" t="str">
        <f>IF(ISERROR(LOOKUP($D27,'ancien membre'!$D:$D,'ancien membre'!C:C)),".",LOOKUP($D27,'ancien membre'!$D:$D,'ancien membre'!C:C))</f>
        <v>.</v>
      </c>
      <c r="D27" s="204"/>
      <c r="E27" s="334" t="str">
        <f>IF(ISERROR(LOOKUP($D27,'ancien membre'!$D:$D,'ancien membre'!E:E)),"Z",LOOKUP($D27,'ancien membre'!$D:$D,'ancien membre'!E:E))</f>
        <v>Z</v>
      </c>
      <c r="F27" s="334" t="str">
        <f>IF(ISERROR(LOOKUP($D27,'ancien membre'!$D:$D,'ancien membre'!F:F)),".",LOOKUP($D27,'ancien membre'!$D:$D,'ancien membre'!F:F))</f>
        <v>.</v>
      </c>
      <c r="G27" s="718"/>
      <c r="H27" s="334" t="str">
        <f>IF(ISERROR(LOOKUP($D27,'ancien membre'!$D:$D,'ancien membre'!H:H)),".",LOOKUP($D27,'ancien membre'!$D:$D,'ancien membre'!H:H))</f>
        <v>.</v>
      </c>
      <c r="I27" s="334" t="str">
        <f>IF(ISERROR(LOOKUP($D27,'ancien membre'!$D:$D,'ancien membre'!I:I)),".",LOOKUP($D27,'ancien membre'!$D:$D,'ancien membre'!I:I))</f>
        <v>.</v>
      </c>
      <c r="J27" s="334" t="str">
        <f>IF(ISERROR(LOOKUP($D27,'ancien membre'!$D:$D,'ancien membre'!J:J)),".",LOOKUP($D27,'ancien membre'!$D:$D,'ancien membre'!J:J))</f>
        <v>.</v>
      </c>
      <c r="K27" s="336" t="str">
        <f>IF(ISERROR(LOOKUP($D27,'ancien membre'!$D:$D,'ancien membre'!K:K)),".",LOOKUP($D27,'ancien membre'!$D:$D,'ancien membre'!K:K))</f>
        <v>.</v>
      </c>
      <c r="L27" s="340" t="str">
        <f>IF(ISERROR(LOOKUP($D27,'ancien membre'!$D:$D,'ancien membre'!L:L)),".",LOOKUP($D27,'ancien membre'!$D:$D,'ancien membre'!L:L))</f>
        <v>.</v>
      </c>
      <c r="M27" s="337" t="str">
        <f>IF(ISERROR(LOOKUP($D27,'ancien membre'!$D:$D,'ancien membre'!M:M)),".",LOOKUP($D27,'ancien membre'!$D:$D,'ancien membre'!M:M))</f>
        <v>.</v>
      </c>
      <c r="N27" s="334" t="str">
        <f>IF(ISERROR(LOOKUP($D27,'ancien membre'!$D:$D,'ancien membre'!N:N)),".",LOOKUP($D27,'ancien membre'!$D:$D,'ancien membre'!N:N))</f>
        <v>.</v>
      </c>
      <c r="O27" s="336" t="str">
        <f>IF(ISERROR(LOOKUP($D27,'ancien membre'!$D:$D,'ancien membre'!O:O)),".",LOOKUP($D27,'ancien membre'!$D:$D,'ancien membre'!O:O))</f>
        <v>.</v>
      </c>
      <c r="P27" s="424" t="str">
        <f>IF(ISERROR(LOOKUP($D27,'ancien membre'!$D:$D,'ancien membre'!P:P)),".",LOOKUP($D27,'ancien membre'!$D:$D,'ancien membre'!P:P))</f>
        <v>.</v>
      </c>
      <c r="Q27" s="641" t="str">
        <f>IF(ISERROR(LOOKUP($D27,'ancien membre'!$D:$D,'ancien membre'!Q:Q)),".",LOOKUP($D27,'ancien membre'!$D:$D,'ancien membre'!Q:Q))</f>
        <v>.</v>
      </c>
      <c r="R27" s="437"/>
      <c r="S27" s="517" t="str">
        <f t="shared" si="1"/>
        <v>.</v>
      </c>
      <c r="T27" s="518"/>
      <c r="U27" s="519" t="str">
        <f t="shared" ca="1" si="2"/>
        <v/>
      </c>
      <c r="V27" s="517"/>
      <c r="W27" s="521"/>
      <c r="X27" s="519" t="str">
        <f t="shared" ca="1" si="9"/>
        <v/>
      </c>
      <c r="Y27" s="517"/>
      <c r="Z27" s="525"/>
      <c r="AA27" s="519" t="str">
        <f t="shared" ca="1" si="3"/>
        <v>-</v>
      </c>
      <c r="AB27" s="517"/>
      <c r="AC27" s="528"/>
      <c r="AD27" s="527" t="str">
        <f t="shared" ca="1" si="4"/>
        <v>-</v>
      </c>
      <c r="AE27" s="517"/>
      <c r="AF27" s="526"/>
      <c r="AG27" s="527" t="str">
        <f t="shared" ca="1" si="5"/>
        <v>-</v>
      </c>
      <c r="AH27" s="517"/>
      <c r="AI27" s="526"/>
      <c r="AJ27" s="527" t="str">
        <f t="shared" ca="1" si="6"/>
        <v>-</v>
      </c>
      <c r="AK27" s="436"/>
      <c r="AL27" s="339" t="str">
        <f t="shared" si="11"/>
        <v/>
      </c>
      <c r="AM27" s="585" t="str">
        <f t="shared" si="10"/>
        <v>.</v>
      </c>
      <c r="AN27" s="479"/>
      <c r="AO27" s="479"/>
      <c r="AP27" s="479"/>
      <c r="AQ27" s="422"/>
      <c r="AR27" s="329"/>
      <c r="AV27"/>
      <c r="AW27" s="329"/>
      <c r="AX27" s="329"/>
      <c r="AY27" s="329"/>
      <c r="AZ27" s="415"/>
    </row>
    <row r="28" spans="1:52" s="229" customFormat="1" ht="12.75">
      <c r="A28" s="342" t="str">
        <f>IF(ISERROR(LOOKUP(D28,'ancien membre'!D:D,'ancien membre'!D:D)=D28),"",IF(LOOKUP(D28,'ancien membre'!D:D,'ancien membre'!D:D)=D28,"ok","nouveau"))</f>
        <v/>
      </c>
      <c r="B28" s="344" t="str">
        <f t="shared" si="0"/>
        <v/>
      </c>
      <c r="C28" s="738" t="str">
        <f>IF(ISERROR(LOOKUP($D28,'ancien membre'!$D:$D,'ancien membre'!C:C)),".",LOOKUP($D28,'ancien membre'!$D:$D,'ancien membre'!C:C))</f>
        <v>.</v>
      </c>
      <c r="D28" s="204"/>
      <c r="E28" s="334" t="str">
        <f>IF(ISERROR(LOOKUP($D28,'ancien membre'!$D:$D,'ancien membre'!E:E)),"Z",LOOKUP($D28,'ancien membre'!$D:$D,'ancien membre'!E:E))</f>
        <v>Z</v>
      </c>
      <c r="F28" s="334" t="str">
        <f>IF(ISERROR(LOOKUP($D28,'ancien membre'!$D:$D,'ancien membre'!F:F)),".",LOOKUP($D28,'ancien membre'!$D:$D,'ancien membre'!F:F))</f>
        <v>.</v>
      </c>
      <c r="G28" s="718"/>
      <c r="H28" s="334" t="str">
        <f>IF(ISERROR(LOOKUP($D28,'ancien membre'!$D:$D,'ancien membre'!H:H)),".",LOOKUP($D28,'ancien membre'!$D:$D,'ancien membre'!H:H))</f>
        <v>.</v>
      </c>
      <c r="I28" s="334" t="str">
        <f>IF(ISERROR(LOOKUP($D28,'ancien membre'!$D:$D,'ancien membre'!I:I)),".",LOOKUP($D28,'ancien membre'!$D:$D,'ancien membre'!I:I))</f>
        <v>.</v>
      </c>
      <c r="J28" s="334" t="str">
        <f>IF(ISERROR(LOOKUP($D28,'ancien membre'!$D:$D,'ancien membre'!J:J)),".",LOOKUP($D28,'ancien membre'!$D:$D,'ancien membre'!J:J))</f>
        <v>.</v>
      </c>
      <c r="K28" s="336" t="str">
        <f>IF(ISERROR(LOOKUP($D28,'ancien membre'!$D:$D,'ancien membre'!K:K)),".",LOOKUP($D28,'ancien membre'!$D:$D,'ancien membre'!K:K))</f>
        <v>.</v>
      </c>
      <c r="L28" s="340" t="str">
        <f>IF(ISERROR(LOOKUP($D28,'ancien membre'!$D:$D,'ancien membre'!L:L)),".",LOOKUP($D28,'ancien membre'!$D:$D,'ancien membre'!L:L))</f>
        <v>.</v>
      </c>
      <c r="M28" s="337" t="str">
        <f>IF(ISERROR(LOOKUP($D28,'ancien membre'!$D:$D,'ancien membre'!M:M)),".",LOOKUP($D28,'ancien membre'!$D:$D,'ancien membre'!M:M))</f>
        <v>.</v>
      </c>
      <c r="N28" s="334" t="str">
        <f>IF(ISERROR(LOOKUP($D28,'ancien membre'!$D:$D,'ancien membre'!N:N)),".",LOOKUP($D28,'ancien membre'!$D:$D,'ancien membre'!N:N))</f>
        <v>.</v>
      </c>
      <c r="O28" s="336" t="str">
        <f>IF(ISERROR(LOOKUP($D28,'ancien membre'!$D:$D,'ancien membre'!O:O)),".",LOOKUP($D28,'ancien membre'!$D:$D,'ancien membre'!O:O))</f>
        <v>.</v>
      </c>
      <c r="P28" s="424" t="str">
        <f>IF(ISERROR(LOOKUP($D28,'ancien membre'!$D:$D,'ancien membre'!P:P)),".",LOOKUP($D28,'ancien membre'!$D:$D,'ancien membre'!P:P))</f>
        <v>.</v>
      </c>
      <c r="Q28" s="641" t="str">
        <f>IF(ISERROR(LOOKUP($D28,'ancien membre'!$D:$D,'ancien membre'!Q:Q)),".",LOOKUP($D28,'ancien membre'!$D:$D,'ancien membre'!Q:Q))</f>
        <v>.</v>
      </c>
      <c r="R28" s="437"/>
      <c r="S28" s="517" t="str">
        <f t="shared" si="1"/>
        <v>.</v>
      </c>
      <c r="T28" s="518"/>
      <c r="U28" s="519" t="str">
        <f t="shared" ca="1" si="2"/>
        <v/>
      </c>
      <c r="V28" s="517"/>
      <c r="W28" s="521"/>
      <c r="X28" s="519" t="str">
        <f t="shared" ca="1" si="9"/>
        <v/>
      </c>
      <c r="Y28" s="517"/>
      <c r="Z28" s="525"/>
      <c r="AA28" s="519" t="str">
        <f t="shared" ca="1" si="3"/>
        <v>-</v>
      </c>
      <c r="AB28" s="517"/>
      <c r="AC28" s="528"/>
      <c r="AD28" s="527" t="str">
        <f t="shared" ca="1" si="4"/>
        <v>-</v>
      </c>
      <c r="AE28" s="517"/>
      <c r="AF28" s="526"/>
      <c r="AG28" s="527" t="str">
        <f t="shared" ca="1" si="5"/>
        <v>-</v>
      </c>
      <c r="AH28" s="517"/>
      <c r="AI28" s="526"/>
      <c r="AJ28" s="527" t="str">
        <f t="shared" ca="1" si="6"/>
        <v>-</v>
      </c>
      <c r="AK28" s="436"/>
      <c r="AL28" s="339" t="str">
        <f t="shared" si="11"/>
        <v/>
      </c>
      <c r="AM28" s="585" t="str">
        <f t="shared" si="10"/>
        <v>.</v>
      </c>
      <c r="AN28" s="479"/>
      <c r="AO28" s="479"/>
      <c r="AP28" s="479"/>
      <c r="AQ28" s="422"/>
      <c r="AR28" s="329"/>
      <c r="AV28"/>
      <c r="AW28" s="329"/>
      <c r="AX28" s="329"/>
      <c r="AY28" s="329"/>
      <c r="AZ28" s="415"/>
    </row>
    <row r="29" spans="1:52" s="229" customFormat="1" ht="12.75">
      <c r="A29" s="342" t="str">
        <f>IF(ISERROR(LOOKUP(D29,'ancien membre'!D:D,'ancien membre'!D:D)=D29),"",IF(LOOKUP(D29,'ancien membre'!D:D,'ancien membre'!D:D)=D29,"ok","nouveau"))</f>
        <v/>
      </c>
      <c r="B29" s="344" t="str">
        <f t="shared" si="0"/>
        <v/>
      </c>
      <c r="C29" s="738" t="str">
        <f>IF(ISERROR(LOOKUP($D29,'ancien membre'!$D:$D,'ancien membre'!C:C)),".",LOOKUP($D29,'ancien membre'!$D:$D,'ancien membre'!C:C))</f>
        <v>.</v>
      </c>
      <c r="D29" s="204"/>
      <c r="E29" s="334" t="str">
        <f>IF(ISERROR(LOOKUP($D29,'ancien membre'!$D:$D,'ancien membre'!E:E)),"Z",LOOKUP($D29,'ancien membre'!$D:$D,'ancien membre'!E:E))</f>
        <v>Z</v>
      </c>
      <c r="F29" s="334" t="str">
        <f>IF(ISERROR(LOOKUP($D29,'ancien membre'!$D:$D,'ancien membre'!F:F)),".",LOOKUP($D29,'ancien membre'!$D:$D,'ancien membre'!F:F))</f>
        <v>.</v>
      </c>
      <c r="G29" s="718"/>
      <c r="H29" s="334" t="str">
        <f>IF(ISERROR(LOOKUP($D29,'ancien membre'!$D:$D,'ancien membre'!H:H)),".",LOOKUP($D29,'ancien membre'!$D:$D,'ancien membre'!H:H))</f>
        <v>.</v>
      </c>
      <c r="I29" s="334" t="str">
        <f>IF(ISERROR(LOOKUP($D29,'ancien membre'!$D:$D,'ancien membre'!I:I)),".",LOOKUP($D29,'ancien membre'!$D:$D,'ancien membre'!I:I))</f>
        <v>.</v>
      </c>
      <c r="J29" s="334" t="str">
        <f>IF(ISERROR(LOOKUP($D29,'ancien membre'!$D:$D,'ancien membre'!J:J)),".",LOOKUP($D29,'ancien membre'!$D:$D,'ancien membre'!J:J))</f>
        <v>.</v>
      </c>
      <c r="K29" s="336" t="str">
        <f>IF(ISERROR(LOOKUP($D29,'ancien membre'!$D:$D,'ancien membre'!K:K)),".",LOOKUP($D29,'ancien membre'!$D:$D,'ancien membre'!K:K))</f>
        <v>.</v>
      </c>
      <c r="L29" s="340" t="str">
        <f>IF(ISERROR(LOOKUP($D29,'ancien membre'!$D:$D,'ancien membre'!L:L)),".",LOOKUP($D29,'ancien membre'!$D:$D,'ancien membre'!L:L))</f>
        <v>.</v>
      </c>
      <c r="M29" s="337" t="str">
        <f>IF(ISERROR(LOOKUP($D29,'ancien membre'!$D:$D,'ancien membre'!M:M)),".",LOOKUP($D29,'ancien membre'!$D:$D,'ancien membre'!M:M))</f>
        <v>.</v>
      </c>
      <c r="N29" s="334" t="str">
        <f>IF(ISERROR(LOOKUP($D29,'ancien membre'!$D:$D,'ancien membre'!N:N)),".",LOOKUP($D29,'ancien membre'!$D:$D,'ancien membre'!N:N))</f>
        <v>.</v>
      </c>
      <c r="O29" s="336" t="str">
        <f>IF(ISERROR(LOOKUP($D29,'ancien membre'!$D:$D,'ancien membre'!O:O)),".",LOOKUP($D29,'ancien membre'!$D:$D,'ancien membre'!O:O))</f>
        <v>.</v>
      </c>
      <c r="P29" s="424" t="str">
        <f>IF(ISERROR(LOOKUP($D29,'ancien membre'!$D:$D,'ancien membre'!P:P)),".",LOOKUP($D29,'ancien membre'!$D:$D,'ancien membre'!P:P))</f>
        <v>.</v>
      </c>
      <c r="Q29" s="641" t="str">
        <f>IF(ISERROR(LOOKUP($D29,'ancien membre'!$D:$D,'ancien membre'!Q:Q)),".",LOOKUP($D29,'ancien membre'!$D:$D,'ancien membre'!Q:Q))</f>
        <v>.</v>
      </c>
      <c r="R29" s="437"/>
      <c r="S29" s="517" t="str">
        <f t="shared" si="1"/>
        <v>.</v>
      </c>
      <c r="T29" s="518"/>
      <c r="U29" s="519" t="str">
        <f t="shared" ca="1" si="2"/>
        <v/>
      </c>
      <c r="V29" s="517"/>
      <c r="W29" s="521"/>
      <c r="X29" s="519" t="str">
        <f t="shared" ca="1" si="9"/>
        <v/>
      </c>
      <c r="Y29" s="517"/>
      <c r="Z29" s="525"/>
      <c r="AA29" s="519" t="str">
        <f t="shared" ca="1" si="3"/>
        <v>-</v>
      </c>
      <c r="AB29" s="517"/>
      <c r="AC29" s="528"/>
      <c r="AD29" s="527" t="str">
        <f t="shared" ca="1" si="4"/>
        <v>-</v>
      </c>
      <c r="AE29" s="517"/>
      <c r="AF29" s="526"/>
      <c r="AG29" s="527" t="str">
        <f t="shared" ca="1" si="5"/>
        <v>-</v>
      </c>
      <c r="AH29" s="517"/>
      <c r="AI29" s="526"/>
      <c r="AJ29" s="527" t="str">
        <f t="shared" ca="1" si="6"/>
        <v>-</v>
      </c>
      <c r="AK29" s="436"/>
      <c r="AL29" s="339" t="str">
        <f t="shared" si="11"/>
        <v/>
      </c>
      <c r="AM29" s="585" t="str">
        <f t="shared" si="10"/>
        <v>.</v>
      </c>
      <c r="AN29" s="479"/>
      <c r="AO29" s="479"/>
      <c r="AP29" s="479"/>
      <c r="AQ29" s="422"/>
      <c r="AR29" s="329"/>
      <c r="AV29"/>
      <c r="AW29" s="329"/>
      <c r="AX29" s="329"/>
      <c r="AY29" s="329"/>
      <c r="AZ29" s="415"/>
    </row>
    <row r="30" spans="1:52" s="229" customFormat="1" ht="12.75">
      <c r="A30" s="342" t="str">
        <f>IF(ISERROR(LOOKUP(D30,'ancien membre'!D:D,'ancien membre'!D:D)=D30),"",IF(LOOKUP(D30,'ancien membre'!D:D,'ancien membre'!D:D)=D30,"ok","nouveau"))</f>
        <v/>
      </c>
      <c r="B30" s="344" t="str">
        <f t="shared" si="0"/>
        <v/>
      </c>
      <c r="C30" s="738" t="str">
        <f>IF(ISERROR(LOOKUP($D30,'ancien membre'!$D:$D,'ancien membre'!C:C)),".",LOOKUP($D30,'ancien membre'!$D:$D,'ancien membre'!C:C))</f>
        <v>.</v>
      </c>
      <c r="D30" s="204"/>
      <c r="E30" s="334" t="str">
        <f>IF(ISERROR(LOOKUP($D30,'ancien membre'!$D:$D,'ancien membre'!E:E)),"Z",LOOKUP($D30,'ancien membre'!$D:$D,'ancien membre'!E:E))</f>
        <v>Z</v>
      </c>
      <c r="F30" s="334" t="str">
        <f>IF(ISERROR(LOOKUP($D30,'ancien membre'!$D:$D,'ancien membre'!F:F)),".",LOOKUP($D30,'ancien membre'!$D:$D,'ancien membre'!F:F))</f>
        <v>.</v>
      </c>
      <c r="G30" s="718"/>
      <c r="H30" s="334" t="str">
        <f>IF(ISERROR(LOOKUP($D30,'ancien membre'!$D:$D,'ancien membre'!H:H)),".",LOOKUP($D30,'ancien membre'!$D:$D,'ancien membre'!H:H))</f>
        <v>.</v>
      </c>
      <c r="I30" s="334" t="str">
        <f>IF(ISERROR(LOOKUP($D30,'ancien membre'!$D:$D,'ancien membre'!I:I)),".",LOOKUP($D30,'ancien membre'!$D:$D,'ancien membre'!I:I))</f>
        <v>.</v>
      </c>
      <c r="J30" s="334" t="str">
        <f>IF(ISERROR(LOOKUP($D30,'ancien membre'!$D:$D,'ancien membre'!J:J)),".",LOOKUP($D30,'ancien membre'!$D:$D,'ancien membre'!J:J))</f>
        <v>.</v>
      </c>
      <c r="K30" s="336" t="str">
        <f>IF(ISERROR(LOOKUP($D30,'ancien membre'!$D:$D,'ancien membre'!K:K)),".",LOOKUP($D30,'ancien membre'!$D:$D,'ancien membre'!K:K))</f>
        <v>.</v>
      </c>
      <c r="L30" s="340" t="str">
        <f>IF(ISERROR(LOOKUP($D30,'ancien membre'!$D:$D,'ancien membre'!L:L)),".",LOOKUP($D30,'ancien membre'!$D:$D,'ancien membre'!L:L))</f>
        <v>.</v>
      </c>
      <c r="M30" s="337" t="str">
        <f>IF(ISERROR(LOOKUP($D30,'ancien membre'!$D:$D,'ancien membre'!M:M)),".",LOOKUP($D30,'ancien membre'!$D:$D,'ancien membre'!M:M))</f>
        <v>.</v>
      </c>
      <c r="N30" s="334" t="str">
        <f>IF(ISERROR(LOOKUP($D30,'ancien membre'!$D:$D,'ancien membre'!N:N)),".",LOOKUP($D30,'ancien membre'!$D:$D,'ancien membre'!N:N))</f>
        <v>.</v>
      </c>
      <c r="O30" s="336" t="str">
        <f>IF(ISERROR(LOOKUP($D30,'ancien membre'!$D:$D,'ancien membre'!O:O)),".",LOOKUP($D30,'ancien membre'!$D:$D,'ancien membre'!O:O))</f>
        <v>.</v>
      </c>
      <c r="P30" s="424" t="str">
        <f>IF(ISERROR(LOOKUP($D30,'ancien membre'!$D:$D,'ancien membre'!P:P)),".",LOOKUP($D30,'ancien membre'!$D:$D,'ancien membre'!P:P))</f>
        <v>.</v>
      </c>
      <c r="Q30" s="641" t="str">
        <f>IF(ISERROR(LOOKUP($D30,'ancien membre'!$D:$D,'ancien membre'!Q:Q)),".",LOOKUP($D30,'ancien membre'!$D:$D,'ancien membre'!Q:Q))</f>
        <v>.</v>
      </c>
      <c r="R30" s="437"/>
      <c r="S30" s="517" t="str">
        <f t="shared" si="1"/>
        <v>.</v>
      </c>
      <c r="T30" s="518"/>
      <c r="U30" s="519" t="str">
        <f t="shared" ca="1" si="2"/>
        <v/>
      </c>
      <c r="V30" s="517"/>
      <c r="W30" s="521"/>
      <c r="X30" s="519" t="str">
        <f t="shared" ca="1" si="9"/>
        <v/>
      </c>
      <c r="Y30" s="517"/>
      <c r="Z30" s="525"/>
      <c r="AA30" s="519" t="str">
        <f t="shared" ca="1" si="3"/>
        <v>-</v>
      </c>
      <c r="AB30" s="517"/>
      <c r="AC30" s="528"/>
      <c r="AD30" s="527" t="str">
        <f t="shared" ca="1" si="4"/>
        <v>-</v>
      </c>
      <c r="AE30" s="517"/>
      <c r="AF30" s="526"/>
      <c r="AG30" s="527" t="str">
        <f t="shared" ca="1" si="5"/>
        <v>-</v>
      </c>
      <c r="AH30" s="517"/>
      <c r="AI30" s="526"/>
      <c r="AJ30" s="527" t="str">
        <f t="shared" ca="1" si="6"/>
        <v>-</v>
      </c>
      <c r="AK30" s="436"/>
      <c r="AL30" s="339" t="str">
        <f t="shared" si="11"/>
        <v/>
      </c>
      <c r="AM30" s="585" t="str">
        <f t="shared" si="10"/>
        <v>.</v>
      </c>
      <c r="AN30" s="479"/>
      <c r="AO30" s="479"/>
      <c r="AP30" s="479"/>
      <c r="AQ30" s="329"/>
      <c r="AR30" s="329"/>
      <c r="AV30"/>
      <c r="AW30" s="329"/>
      <c r="AX30" s="329"/>
      <c r="AY30" s="329"/>
      <c r="AZ30" s="415"/>
    </row>
    <row r="31" spans="1:52" s="229" customFormat="1" ht="12.75">
      <c r="A31" s="342" t="str">
        <f>IF(ISERROR(LOOKUP(D31,'ancien membre'!D:D,'ancien membre'!D:D)=D31),"",IF(LOOKUP(D31,'ancien membre'!D:D,'ancien membre'!D:D)=D31,"ok","nouveau"))</f>
        <v/>
      </c>
      <c r="B31" s="344" t="str">
        <f t="shared" si="0"/>
        <v/>
      </c>
      <c r="C31" s="738" t="str">
        <f>IF(ISERROR(LOOKUP($D31,'ancien membre'!$D:$D,'ancien membre'!C:C)),".",LOOKUP($D31,'ancien membre'!$D:$D,'ancien membre'!C:C))</f>
        <v>.</v>
      </c>
      <c r="D31" s="204"/>
      <c r="E31" s="334" t="str">
        <f>IF(ISERROR(LOOKUP($D31,'ancien membre'!$D:$D,'ancien membre'!E:E)),"Z",LOOKUP($D31,'ancien membre'!$D:$D,'ancien membre'!E:E))</f>
        <v>Z</v>
      </c>
      <c r="F31" s="334" t="str">
        <f>IF(ISERROR(LOOKUP($D31,'ancien membre'!$D:$D,'ancien membre'!F:F)),".",LOOKUP($D31,'ancien membre'!$D:$D,'ancien membre'!F:F))</f>
        <v>.</v>
      </c>
      <c r="G31" s="718"/>
      <c r="H31" s="334" t="str">
        <f>IF(ISERROR(LOOKUP($D31,'ancien membre'!$D:$D,'ancien membre'!H:H)),".",LOOKUP($D31,'ancien membre'!$D:$D,'ancien membre'!H:H))</f>
        <v>.</v>
      </c>
      <c r="I31" s="334" t="str">
        <f>IF(ISERROR(LOOKUP($D31,'ancien membre'!$D:$D,'ancien membre'!I:I)),".",LOOKUP($D31,'ancien membre'!$D:$D,'ancien membre'!I:I))</f>
        <v>.</v>
      </c>
      <c r="J31" s="334" t="str">
        <f>IF(ISERROR(LOOKUP($D31,'ancien membre'!$D:$D,'ancien membre'!J:J)),".",LOOKUP($D31,'ancien membre'!$D:$D,'ancien membre'!J:J))</f>
        <v>.</v>
      </c>
      <c r="K31" s="336" t="str">
        <f>IF(ISERROR(LOOKUP($D31,'ancien membre'!$D:$D,'ancien membre'!K:K)),".",LOOKUP($D31,'ancien membre'!$D:$D,'ancien membre'!K:K))</f>
        <v>.</v>
      </c>
      <c r="L31" s="340" t="str">
        <f>IF(ISERROR(LOOKUP($D31,'ancien membre'!$D:$D,'ancien membre'!L:L)),".",LOOKUP($D31,'ancien membre'!$D:$D,'ancien membre'!L:L))</f>
        <v>.</v>
      </c>
      <c r="M31" s="337" t="str">
        <f>IF(ISERROR(LOOKUP($D31,'ancien membre'!$D:$D,'ancien membre'!M:M)),".",LOOKUP($D31,'ancien membre'!$D:$D,'ancien membre'!M:M))</f>
        <v>.</v>
      </c>
      <c r="N31" s="334" t="str">
        <f>IF(ISERROR(LOOKUP($D31,'ancien membre'!$D:$D,'ancien membre'!N:N)),".",LOOKUP($D31,'ancien membre'!$D:$D,'ancien membre'!N:N))</f>
        <v>.</v>
      </c>
      <c r="O31" s="336" t="str">
        <f>IF(ISERROR(LOOKUP($D31,'ancien membre'!$D:$D,'ancien membre'!O:O)),".",LOOKUP($D31,'ancien membre'!$D:$D,'ancien membre'!O:O))</f>
        <v>.</v>
      </c>
      <c r="P31" s="424" t="str">
        <f>IF(ISERROR(LOOKUP($D31,'ancien membre'!$D:$D,'ancien membre'!P:P)),".",LOOKUP($D31,'ancien membre'!$D:$D,'ancien membre'!P:P))</f>
        <v>.</v>
      </c>
      <c r="Q31" s="641" t="str">
        <f>IF(ISERROR(LOOKUP($D31,'ancien membre'!$D:$D,'ancien membre'!Q:Q)),".",LOOKUP($D31,'ancien membre'!$D:$D,'ancien membre'!Q:Q))</f>
        <v>.</v>
      </c>
      <c r="R31" s="437"/>
      <c r="S31" s="517" t="str">
        <f t="shared" si="1"/>
        <v>.</v>
      </c>
      <c r="T31" s="518"/>
      <c r="U31" s="519" t="str">
        <f t="shared" ca="1" si="2"/>
        <v/>
      </c>
      <c r="V31" s="517"/>
      <c r="W31" s="521"/>
      <c r="X31" s="519" t="str">
        <f t="shared" ca="1" si="9"/>
        <v/>
      </c>
      <c r="Y31" s="517"/>
      <c r="Z31" s="525"/>
      <c r="AA31" s="519" t="str">
        <f t="shared" ca="1" si="3"/>
        <v>-</v>
      </c>
      <c r="AB31" s="517"/>
      <c r="AC31" s="528"/>
      <c r="AD31" s="527" t="str">
        <f t="shared" ca="1" si="4"/>
        <v>-</v>
      </c>
      <c r="AE31" s="517"/>
      <c r="AF31" s="526"/>
      <c r="AG31" s="527" t="str">
        <f t="shared" ca="1" si="5"/>
        <v>-</v>
      </c>
      <c r="AH31" s="517"/>
      <c r="AI31" s="526"/>
      <c r="AJ31" s="527" t="str">
        <f t="shared" ca="1" si="6"/>
        <v>-</v>
      </c>
      <c r="AK31" s="436"/>
      <c r="AL31" s="339" t="str">
        <f t="shared" si="11"/>
        <v/>
      </c>
      <c r="AM31" s="585" t="str">
        <f t="shared" si="10"/>
        <v>.</v>
      </c>
      <c r="AN31" s="479"/>
      <c r="AO31" s="479"/>
      <c r="AP31" s="479"/>
      <c r="AQ31" s="422"/>
      <c r="AR31" s="329"/>
      <c r="AV31"/>
      <c r="AW31" s="329"/>
      <c r="AX31" s="329"/>
      <c r="AY31" s="329"/>
      <c r="AZ31" s="415"/>
    </row>
    <row r="32" spans="1:52" s="229" customFormat="1" ht="12.75">
      <c r="A32" s="342" t="str">
        <f>IF(ISERROR(LOOKUP(D32,'ancien membre'!D:D,'ancien membre'!D:D)=D32),"",IF(LOOKUP(D32,'ancien membre'!D:D,'ancien membre'!D:D)=D32,"ok","nouveau"))</f>
        <v/>
      </c>
      <c r="B32" s="344" t="str">
        <f t="shared" si="0"/>
        <v/>
      </c>
      <c r="C32" s="738" t="str">
        <f>IF(ISERROR(LOOKUP($D32,'ancien membre'!$D:$D,'ancien membre'!C:C)),".",LOOKUP($D32,'ancien membre'!$D:$D,'ancien membre'!C:C))</f>
        <v>.</v>
      </c>
      <c r="D32" s="204"/>
      <c r="E32" s="334" t="str">
        <f>IF(ISERROR(LOOKUP($D32,'ancien membre'!$D:$D,'ancien membre'!E:E)),"Z",LOOKUP($D32,'ancien membre'!$D:$D,'ancien membre'!E:E))</f>
        <v>Z</v>
      </c>
      <c r="F32" s="334" t="str">
        <f>IF(ISERROR(LOOKUP($D32,'ancien membre'!$D:$D,'ancien membre'!F:F)),".",LOOKUP($D32,'ancien membre'!$D:$D,'ancien membre'!F:F))</f>
        <v>.</v>
      </c>
      <c r="G32" s="718"/>
      <c r="H32" s="334" t="str">
        <f>IF(ISERROR(LOOKUP($D32,'ancien membre'!$D:$D,'ancien membre'!H:H)),".",LOOKUP($D32,'ancien membre'!$D:$D,'ancien membre'!H:H))</f>
        <v>.</v>
      </c>
      <c r="I32" s="334" t="str">
        <f>IF(ISERROR(LOOKUP($D32,'ancien membre'!$D:$D,'ancien membre'!I:I)),".",LOOKUP($D32,'ancien membre'!$D:$D,'ancien membre'!I:I))</f>
        <v>.</v>
      </c>
      <c r="J32" s="334" t="str">
        <f>IF(ISERROR(LOOKUP($D32,'ancien membre'!$D:$D,'ancien membre'!J:J)),".",LOOKUP($D32,'ancien membre'!$D:$D,'ancien membre'!J:J))</f>
        <v>.</v>
      </c>
      <c r="K32" s="336" t="str">
        <f>IF(ISERROR(LOOKUP($D32,'ancien membre'!$D:$D,'ancien membre'!K:K)),".",LOOKUP($D32,'ancien membre'!$D:$D,'ancien membre'!K:K))</f>
        <v>.</v>
      </c>
      <c r="L32" s="340" t="str">
        <f>IF(ISERROR(LOOKUP($D32,'ancien membre'!$D:$D,'ancien membre'!L:L)),".",LOOKUP($D32,'ancien membre'!$D:$D,'ancien membre'!L:L))</f>
        <v>.</v>
      </c>
      <c r="M32" s="337" t="str">
        <f>IF(ISERROR(LOOKUP($D32,'ancien membre'!$D:$D,'ancien membre'!M:M)),".",LOOKUP($D32,'ancien membre'!$D:$D,'ancien membre'!M:M))</f>
        <v>.</v>
      </c>
      <c r="N32" s="334" t="str">
        <f>IF(ISERROR(LOOKUP($D32,'ancien membre'!$D:$D,'ancien membre'!N:N)),".",LOOKUP($D32,'ancien membre'!$D:$D,'ancien membre'!N:N))</f>
        <v>.</v>
      </c>
      <c r="O32" s="336" t="str">
        <f>IF(ISERROR(LOOKUP($D32,'ancien membre'!$D:$D,'ancien membre'!O:O)),".",LOOKUP($D32,'ancien membre'!$D:$D,'ancien membre'!O:O))</f>
        <v>.</v>
      </c>
      <c r="P32" s="424" t="str">
        <f>IF(ISERROR(LOOKUP($D32,'ancien membre'!$D:$D,'ancien membre'!P:P)),".",LOOKUP($D32,'ancien membre'!$D:$D,'ancien membre'!P:P))</f>
        <v>.</v>
      </c>
      <c r="Q32" s="641" t="str">
        <f>IF(ISERROR(LOOKUP($D32,'ancien membre'!$D:$D,'ancien membre'!Q:Q)),".",LOOKUP($D32,'ancien membre'!$D:$D,'ancien membre'!Q:Q))</f>
        <v>.</v>
      </c>
      <c r="R32" s="437"/>
      <c r="S32" s="517" t="str">
        <f t="shared" si="1"/>
        <v>.</v>
      </c>
      <c r="T32" s="518"/>
      <c r="U32" s="519" t="str">
        <f t="shared" ca="1" si="2"/>
        <v/>
      </c>
      <c r="V32" s="517"/>
      <c r="W32" s="521"/>
      <c r="X32" s="519" t="str">
        <f t="shared" ca="1" si="9"/>
        <v/>
      </c>
      <c r="Y32" s="517"/>
      <c r="Z32" s="525"/>
      <c r="AA32" s="519" t="str">
        <f t="shared" ca="1" si="3"/>
        <v>-</v>
      </c>
      <c r="AB32" s="517"/>
      <c r="AC32" s="528"/>
      <c r="AD32" s="527" t="str">
        <f t="shared" ca="1" si="4"/>
        <v>-</v>
      </c>
      <c r="AE32" s="517"/>
      <c r="AF32" s="526"/>
      <c r="AG32" s="527" t="str">
        <f t="shared" ca="1" si="5"/>
        <v>-</v>
      </c>
      <c r="AH32" s="517"/>
      <c r="AI32" s="526"/>
      <c r="AJ32" s="527" t="str">
        <f t="shared" ca="1" si="6"/>
        <v>-</v>
      </c>
      <c r="AK32" s="436"/>
      <c r="AL32" s="339" t="str">
        <f t="shared" si="11"/>
        <v/>
      </c>
      <c r="AM32" s="585" t="str">
        <f t="shared" si="10"/>
        <v>.</v>
      </c>
      <c r="AN32" s="479"/>
      <c r="AO32" s="479"/>
      <c r="AP32" s="479"/>
      <c r="AQ32" s="422"/>
      <c r="AR32" s="329"/>
      <c r="AV32"/>
      <c r="AW32" s="329"/>
      <c r="AX32" s="329"/>
      <c r="AY32" s="329"/>
      <c r="AZ32" s="415"/>
    </row>
    <row r="33" spans="1:52" s="229" customFormat="1" ht="12.75">
      <c r="A33" s="342" t="str">
        <f>IF(ISERROR(LOOKUP(D33,'ancien membre'!D:D,'ancien membre'!D:D)=D33),"",IF(LOOKUP(D33,'ancien membre'!D:D,'ancien membre'!D:D)=D33,"ok","nouveau"))</f>
        <v/>
      </c>
      <c r="B33" s="344" t="str">
        <f t="shared" si="0"/>
        <v/>
      </c>
      <c r="C33" s="738" t="str">
        <f>IF(ISERROR(LOOKUP($D33,'ancien membre'!$D:$D,'ancien membre'!C:C)),".",LOOKUP($D33,'ancien membre'!$D:$D,'ancien membre'!C:C))</f>
        <v>.</v>
      </c>
      <c r="D33" s="204"/>
      <c r="E33" s="334" t="str">
        <f>IF(ISERROR(LOOKUP($D33,'ancien membre'!$D:$D,'ancien membre'!E:E)),"Z",LOOKUP($D33,'ancien membre'!$D:$D,'ancien membre'!E:E))</f>
        <v>Z</v>
      </c>
      <c r="F33" s="334" t="str">
        <f>IF(ISERROR(LOOKUP($D33,'ancien membre'!$D:$D,'ancien membre'!F:F)),".",LOOKUP($D33,'ancien membre'!$D:$D,'ancien membre'!F:F))</f>
        <v>.</v>
      </c>
      <c r="G33" s="718"/>
      <c r="H33" s="334" t="str">
        <f>IF(ISERROR(LOOKUP($D33,'ancien membre'!$D:$D,'ancien membre'!H:H)),".",LOOKUP($D33,'ancien membre'!$D:$D,'ancien membre'!H:H))</f>
        <v>.</v>
      </c>
      <c r="I33" s="334" t="str">
        <f>IF(ISERROR(LOOKUP($D33,'ancien membre'!$D:$D,'ancien membre'!I:I)),".",LOOKUP($D33,'ancien membre'!$D:$D,'ancien membre'!I:I))</f>
        <v>.</v>
      </c>
      <c r="J33" s="334" t="str">
        <f>IF(ISERROR(LOOKUP($D33,'ancien membre'!$D:$D,'ancien membre'!J:J)),".",LOOKUP($D33,'ancien membre'!$D:$D,'ancien membre'!J:J))</f>
        <v>.</v>
      </c>
      <c r="K33" s="336" t="str">
        <f>IF(ISERROR(LOOKUP($D33,'ancien membre'!$D:$D,'ancien membre'!K:K)),".",LOOKUP($D33,'ancien membre'!$D:$D,'ancien membre'!K:K))</f>
        <v>.</v>
      </c>
      <c r="L33" s="340" t="str">
        <f>IF(ISERROR(LOOKUP($D33,'ancien membre'!$D:$D,'ancien membre'!L:L)),".",LOOKUP($D33,'ancien membre'!$D:$D,'ancien membre'!L:L))</f>
        <v>.</v>
      </c>
      <c r="M33" s="337" t="str">
        <f>IF(ISERROR(LOOKUP($D33,'ancien membre'!$D:$D,'ancien membre'!M:M)),".",LOOKUP($D33,'ancien membre'!$D:$D,'ancien membre'!M:M))</f>
        <v>.</v>
      </c>
      <c r="N33" s="334" t="str">
        <f>IF(ISERROR(LOOKUP($D33,'ancien membre'!$D:$D,'ancien membre'!N:N)),".",LOOKUP($D33,'ancien membre'!$D:$D,'ancien membre'!N:N))</f>
        <v>.</v>
      </c>
      <c r="O33" s="336" t="str">
        <f>IF(ISERROR(LOOKUP($D33,'ancien membre'!$D:$D,'ancien membre'!O:O)),".",LOOKUP($D33,'ancien membre'!$D:$D,'ancien membre'!O:O))</f>
        <v>.</v>
      </c>
      <c r="P33" s="424" t="str">
        <f>IF(ISERROR(LOOKUP($D33,'ancien membre'!$D:$D,'ancien membre'!P:P)),".",LOOKUP($D33,'ancien membre'!$D:$D,'ancien membre'!P:P))</f>
        <v>.</v>
      </c>
      <c r="Q33" s="641" t="str">
        <f>IF(ISERROR(LOOKUP($D33,'ancien membre'!$D:$D,'ancien membre'!Q:Q)),".",LOOKUP($D33,'ancien membre'!$D:$D,'ancien membre'!Q:Q))</f>
        <v>.</v>
      </c>
      <c r="R33" s="437"/>
      <c r="S33" s="517" t="str">
        <f t="shared" si="1"/>
        <v>.</v>
      </c>
      <c r="T33" s="518"/>
      <c r="U33" s="519" t="str">
        <f t="shared" ca="1" si="2"/>
        <v/>
      </c>
      <c r="V33" s="517"/>
      <c r="W33" s="521"/>
      <c r="X33" s="519" t="str">
        <f t="shared" ca="1" si="9"/>
        <v/>
      </c>
      <c r="Y33" s="517"/>
      <c r="Z33" s="525"/>
      <c r="AA33" s="519" t="str">
        <f t="shared" ca="1" si="3"/>
        <v>-</v>
      </c>
      <c r="AB33" s="517"/>
      <c r="AC33" s="528"/>
      <c r="AD33" s="527" t="str">
        <f t="shared" ca="1" si="4"/>
        <v>-</v>
      </c>
      <c r="AE33" s="517"/>
      <c r="AF33" s="526"/>
      <c r="AG33" s="527" t="str">
        <f t="shared" ca="1" si="5"/>
        <v>-</v>
      </c>
      <c r="AH33" s="517"/>
      <c r="AI33" s="526"/>
      <c r="AJ33" s="527" t="str">
        <f t="shared" ca="1" si="6"/>
        <v>-</v>
      </c>
      <c r="AK33" s="436"/>
      <c r="AL33" s="339" t="str">
        <f t="shared" si="11"/>
        <v/>
      </c>
      <c r="AM33" s="585" t="str">
        <f t="shared" si="10"/>
        <v>.</v>
      </c>
      <c r="AN33" s="479"/>
      <c r="AO33" s="479"/>
      <c r="AP33" s="479"/>
      <c r="AQ33" s="422"/>
      <c r="AR33" s="329"/>
      <c r="AV33"/>
      <c r="AW33" s="329"/>
      <c r="AX33" s="329"/>
      <c r="AY33" s="329"/>
      <c r="AZ33" s="415"/>
    </row>
    <row r="34" spans="1:52" s="229" customFormat="1" ht="12.75">
      <c r="A34" s="342" t="str">
        <f>IF(ISERROR(LOOKUP(D34,'ancien membre'!D:D,'ancien membre'!D:D)=D34),"",IF(LOOKUP(D34,'ancien membre'!D:D,'ancien membre'!D:D)=D34,"ok","nouveau"))</f>
        <v/>
      </c>
      <c r="B34" s="344" t="str">
        <f t="shared" si="0"/>
        <v/>
      </c>
      <c r="C34" s="738" t="str">
        <f>IF(ISERROR(LOOKUP($D34,'ancien membre'!$D:$D,'ancien membre'!C:C)),".",LOOKUP($D34,'ancien membre'!$D:$D,'ancien membre'!C:C))</f>
        <v>.</v>
      </c>
      <c r="D34" s="204"/>
      <c r="E34" s="334" t="str">
        <f>IF(ISERROR(LOOKUP($D34,'ancien membre'!$D:$D,'ancien membre'!E:E)),"Z",LOOKUP($D34,'ancien membre'!$D:$D,'ancien membre'!E:E))</f>
        <v>Z</v>
      </c>
      <c r="F34" s="334" t="str">
        <f>IF(ISERROR(LOOKUP($D34,'ancien membre'!$D:$D,'ancien membre'!F:F)),".",LOOKUP($D34,'ancien membre'!$D:$D,'ancien membre'!F:F))</f>
        <v>.</v>
      </c>
      <c r="G34" s="718"/>
      <c r="H34" s="334" t="str">
        <f>IF(ISERROR(LOOKUP($D34,'ancien membre'!$D:$D,'ancien membre'!H:H)),".",LOOKUP($D34,'ancien membre'!$D:$D,'ancien membre'!H:H))</f>
        <v>.</v>
      </c>
      <c r="I34" s="334" t="str">
        <f>IF(ISERROR(LOOKUP($D34,'ancien membre'!$D:$D,'ancien membre'!I:I)),".",LOOKUP($D34,'ancien membre'!$D:$D,'ancien membre'!I:I))</f>
        <v>.</v>
      </c>
      <c r="J34" s="334" t="str">
        <f>IF(ISERROR(LOOKUP($D34,'ancien membre'!$D:$D,'ancien membre'!J:J)),".",LOOKUP($D34,'ancien membre'!$D:$D,'ancien membre'!J:J))</f>
        <v>.</v>
      </c>
      <c r="K34" s="336" t="str">
        <f>IF(ISERROR(LOOKUP($D34,'ancien membre'!$D:$D,'ancien membre'!K:K)),".",LOOKUP($D34,'ancien membre'!$D:$D,'ancien membre'!K:K))</f>
        <v>.</v>
      </c>
      <c r="L34" s="340" t="str">
        <f>IF(ISERROR(LOOKUP($D34,'ancien membre'!$D:$D,'ancien membre'!L:L)),".",LOOKUP($D34,'ancien membre'!$D:$D,'ancien membre'!L:L))</f>
        <v>.</v>
      </c>
      <c r="M34" s="337" t="str">
        <f>IF(ISERROR(LOOKUP($D34,'ancien membre'!$D:$D,'ancien membre'!M:M)),".",LOOKUP($D34,'ancien membre'!$D:$D,'ancien membre'!M:M))</f>
        <v>.</v>
      </c>
      <c r="N34" s="334" t="str">
        <f>IF(ISERROR(LOOKUP($D34,'ancien membre'!$D:$D,'ancien membre'!N:N)),".",LOOKUP($D34,'ancien membre'!$D:$D,'ancien membre'!N:N))</f>
        <v>.</v>
      </c>
      <c r="O34" s="336" t="str">
        <f>IF(ISERROR(LOOKUP($D34,'ancien membre'!$D:$D,'ancien membre'!O:O)),".",LOOKUP($D34,'ancien membre'!$D:$D,'ancien membre'!O:O))</f>
        <v>.</v>
      </c>
      <c r="P34" s="424" t="str">
        <f>IF(ISERROR(LOOKUP($D34,'ancien membre'!$D:$D,'ancien membre'!P:P)),".",LOOKUP($D34,'ancien membre'!$D:$D,'ancien membre'!P:P))</f>
        <v>.</v>
      </c>
      <c r="Q34" s="641" t="str">
        <f>IF(ISERROR(LOOKUP($D34,'ancien membre'!$D:$D,'ancien membre'!Q:Q)),".",LOOKUP($D34,'ancien membre'!$D:$D,'ancien membre'!Q:Q))</f>
        <v>.</v>
      </c>
      <c r="R34" s="437"/>
      <c r="S34" s="517" t="str">
        <f t="shared" ref="S34:S65" si="12">IF(ISERROR(VLOOKUP(C34,saison15_16,3,FALSE)),".",VLOOKUP(C34,saison15_16,3,FALSE))</f>
        <v>.</v>
      </c>
      <c r="T34" s="518"/>
      <c r="U34" s="519" t="str">
        <f t="shared" ref="U34:U65" ca="1" si="13">IF(R34,IF(ISNUMBER(T34),"OK",IF(R34+8&lt;TODAY(),"rappel","encour")),"")</f>
        <v/>
      </c>
      <c r="V34" s="517"/>
      <c r="W34" s="521"/>
      <c r="X34" s="519" t="str">
        <f t="shared" ca="1" si="9"/>
        <v/>
      </c>
      <c r="Y34" s="517"/>
      <c r="Z34" s="525"/>
      <c r="AA34" s="519" t="str">
        <f t="shared" ref="AA34:AA65" ca="1" si="14">IF(Y34,IF(ISNUMBER(Z34),"OK",IF(Y$1&lt;TODAY(),"rappel","encour")),"-")</f>
        <v>-</v>
      </c>
      <c r="AB34" s="517"/>
      <c r="AC34" s="528"/>
      <c r="AD34" s="527" t="str">
        <f t="shared" ref="AD34:AD65" ca="1" si="15">IF(AB34,IF(ISNUMBER(AC34),"OK",IF(AB$1&lt;TODAY(),"rappel","encour")),"-")</f>
        <v>-</v>
      </c>
      <c r="AE34" s="517"/>
      <c r="AF34" s="526"/>
      <c r="AG34" s="527" t="str">
        <f t="shared" ref="AG34:AG65" ca="1" si="16">IF(AE34,IF(ISNUMBER(AF34),"OK",IF(AE$1&lt;TODAY(),"rappel","encour")),"-")</f>
        <v>-</v>
      </c>
      <c r="AH34" s="517"/>
      <c r="AI34" s="526"/>
      <c r="AJ34" s="527" t="str">
        <f t="shared" ref="AJ34:AJ65" ca="1" si="17">IF(AH34,IF(ISNUMBER(AI34),"OK",IF(AH$1&lt;TODAY(),"rappel","encour")),"-")</f>
        <v>-</v>
      </c>
      <c r="AK34" s="436"/>
      <c r="AL34" s="339" t="str">
        <f t="shared" si="11"/>
        <v/>
      </c>
      <c r="AM34" s="585" t="str">
        <f t="shared" si="10"/>
        <v>.</v>
      </c>
      <c r="AN34" s="479"/>
      <c r="AO34" s="479"/>
      <c r="AP34" s="479"/>
      <c r="AQ34" s="329"/>
      <c r="AR34" s="329"/>
      <c r="AV34"/>
      <c r="AW34" s="329"/>
      <c r="AX34" s="329"/>
      <c r="AY34" s="329"/>
      <c r="AZ34" s="415"/>
    </row>
    <row r="35" spans="1:52" s="229" customFormat="1" ht="12.75">
      <c r="A35" s="342" t="str">
        <f>IF(ISERROR(LOOKUP(D35,'ancien membre'!D:D,'ancien membre'!D:D)=D35),"",IF(LOOKUP(D35,'ancien membre'!D:D,'ancien membre'!D:D)=D35,"ok","nouveau"))</f>
        <v/>
      </c>
      <c r="B35" s="344" t="str">
        <f t="shared" si="0"/>
        <v/>
      </c>
      <c r="C35" s="738" t="str">
        <f>IF(ISERROR(LOOKUP($D35,'ancien membre'!$D:$D,'ancien membre'!C:C)),".",LOOKUP($D35,'ancien membre'!$D:$D,'ancien membre'!C:C))</f>
        <v>.</v>
      </c>
      <c r="D35" s="204"/>
      <c r="E35" s="334" t="str">
        <f>IF(ISERROR(LOOKUP($D35,'ancien membre'!$D:$D,'ancien membre'!E:E)),"Z",LOOKUP($D35,'ancien membre'!$D:$D,'ancien membre'!E:E))</f>
        <v>Z</v>
      </c>
      <c r="F35" s="334" t="str">
        <f>IF(ISERROR(LOOKUP($D35,'ancien membre'!$D:$D,'ancien membre'!F:F)),".",LOOKUP($D35,'ancien membre'!$D:$D,'ancien membre'!F:F))</f>
        <v>.</v>
      </c>
      <c r="G35" s="718"/>
      <c r="H35" s="334" t="str">
        <f>IF(ISERROR(LOOKUP($D35,'ancien membre'!$D:$D,'ancien membre'!H:H)),".",LOOKUP($D35,'ancien membre'!$D:$D,'ancien membre'!H:H))</f>
        <v>.</v>
      </c>
      <c r="I35" s="334" t="str">
        <f>IF(ISERROR(LOOKUP($D35,'ancien membre'!$D:$D,'ancien membre'!I:I)),".",LOOKUP($D35,'ancien membre'!$D:$D,'ancien membre'!I:I))</f>
        <v>.</v>
      </c>
      <c r="J35" s="334" t="str">
        <f>IF(ISERROR(LOOKUP($D35,'ancien membre'!$D:$D,'ancien membre'!J:J)),".",LOOKUP($D35,'ancien membre'!$D:$D,'ancien membre'!J:J))</f>
        <v>.</v>
      </c>
      <c r="K35" s="336" t="str">
        <f>IF(ISERROR(LOOKUP($D35,'ancien membre'!$D:$D,'ancien membre'!K:K)),".",LOOKUP($D35,'ancien membre'!$D:$D,'ancien membre'!K:K))</f>
        <v>.</v>
      </c>
      <c r="L35" s="340" t="str">
        <f>IF(ISERROR(LOOKUP($D35,'ancien membre'!$D:$D,'ancien membre'!L:L)),".",LOOKUP($D35,'ancien membre'!$D:$D,'ancien membre'!L:L))</f>
        <v>.</v>
      </c>
      <c r="M35" s="337" t="str">
        <f>IF(ISERROR(LOOKUP($D35,'ancien membre'!$D:$D,'ancien membre'!M:M)),".",LOOKUP($D35,'ancien membre'!$D:$D,'ancien membre'!M:M))</f>
        <v>.</v>
      </c>
      <c r="N35" s="334" t="str">
        <f>IF(ISERROR(LOOKUP($D35,'ancien membre'!$D:$D,'ancien membre'!N:N)),".",LOOKUP($D35,'ancien membre'!$D:$D,'ancien membre'!N:N))</f>
        <v>.</v>
      </c>
      <c r="O35" s="336" t="str">
        <f>IF(ISERROR(LOOKUP($D35,'ancien membre'!$D:$D,'ancien membre'!O:O)),".",LOOKUP($D35,'ancien membre'!$D:$D,'ancien membre'!O:O))</f>
        <v>.</v>
      </c>
      <c r="P35" s="424" t="str">
        <f>IF(ISERROR(LOOKUP($D35,'ancien membre'!$D:$D,'ancien membre'!P:P)),".",LOOKUP($D35,'ancien membre'!$D:$D,'ancien membre'!P:P))</f>
        <v>.</v>
      </c>
      <c r="Q35" s="641" t="str">
        <f>IF(ISERROR(LOOKUP($D35,'ancien membre'!$D:$D,'ancien membre'!Q:Q)),".",LOOKUP($D35,'ancien membre'!$D:$D,'ancien membre'!Q:Q))</f>
        <v>.</v>
      </c>
      <c r="R35" s="437"/>
      <c r="S35" s="517" t="str">
        <f t="shared" si="12"/>
        <v>.</v>
      </c>
      <c r="T35" s="518"/>
      <c r="U35" s="519" t="str">
        <f t="shared" ca="1" si="13"/>
        <v/>
      </c>
      <c r="V35" s="517"/>
      <c r="W35" s="521"/>
      <c r="X35" s="519" t="str">
        <f t="shared" ref="X35:X66" ca="1" si="18">IF(V35,IF(ISNUMBER(W35),"OK",IF(V$1&lt;TODAY(),"rappel","encour")),"")</f>
        <v/>
      </c>
      <c r="Y35" s="517"/>
      <c r="Z35" s="525"/>
      <c r="AA35" s="519" t="str">
        <f t="shared" ca="1" si="14"/>
        <v>-</v>
      </c>
      <c r="AB35" s="517"/>
      <c r="AC35" s="528"/>
      <c r="AD35" s="527" t="str">
        <f t="shared" ca="1" si="15"/>
        <v>-</v>
      </c>
      <c r="AE35" s="517"/>
      <c r="AF35" s="526"/>
      <c r="AG35" s="527" t="str">
        <f t="shared" ca="1" si="16"/>
        <v>-</v>
      </c>
      <c r="AH35" s="517"/>
      <c r="AI35" s="526"/>
      <c r="AJ35" s="527" t="str">
        <f t="shared" ca="1" si="17"/>
        <v>-</v>
      </c>
      <c r="AK35" s="436"/>
      <c r="AL35" s="339" t="str">
        <f t="shared" si="11"/>
        <v/>
      </c>
      <c r="AM35" s="585" t="str">
        <f t="shared" si="10"/>
        <v>.</v>
      </c>
      <c r="AN35" s="479"/>
      <c r="AO35" s="479"/>
      <c r="AP35" s="479"/>
      <c r="AQ35" s="422"/>
      <c r="AR35" s="329"/>
      <c r="AV35"/>
      <c r="AW35" s="329"/>
      <c r="AX35" s="329"/>
      <c r="AY35" s="329"/>
      <c r="AZ35" s="415"/>
    </row>
    <row r="36" spans="1:52" s="229" customFormat="1" ht="12.75">
      <c r="A36" s="342" t="str">
        <f>IF(ISERROR(LOOKUP(D36,'ancien membre'!D:D,'ancien membre'!D:D)=D36),"",IF(LOOKUP(D36,'ancien membre'!D:D,'ancien membre'!D:D)=D36,"ok","nouveau"))</f>
        <v/>
      </c>
      <c r="B36" s="344" t="str">
        <f t="shared" si="0"/>
        <v/>
      </c>
      <c r="C36" s="738" t="str">
        <f>IF(ISERROR(LOOKUP($D36,'ancien membre'!$D:$D,'ancien membre'!C:C)),".",LOOKUP($D36,'ancien membre'!$D:$D,'ancien membre'!C:C))</f>
        <v>.</v>
      </c>
      <c r="D36" s="204"/>
      <c r="E36" s="334" t="str">
        <f>IF(ISERROR(LOOKUP($D36,'ancien membre'!$D:$D,'ancien membre'!E:E)),"Z",LOOKUP($D36,'ancien membre'!$D:$D,'ancien membre'!E:E))</f>
        <v>Z</v>
      </c>
      <c r="F36" s="334" t="str">
        <f>IF(ISERROR(LOOKUP($D36,'ancien membre'!$D:$D,'ancien membre'!F:F)),".",LOOKUP($D36,'ancien membre'!$D:$D,'ancien membre'!F:F))</f>
        <v>.</v>
      </c>
      <c r="G36" s="718"/>
      <c r="H36" s="334" t="str">
        <f>IF(ISERROR(LOOKUP($D36,'ancien membre'!$D:$D,'ancien membre'!H:H)),".",LOOKUP($D36,'ancien membre'!$D:$D,'ancien membre'!H:H))</f>
        <v>.</v>
      </c>
      <c r="I36" s="334" t="str">
        <f>IF(ISERROR(LOOKUP($D36,'ancien membre'!$D:$D,'ancien membre'!I:I)),".",LOOKUP($D36,'ancien membre'!$D:$D,'ancien membre'!I:I))</f>
        <v>.</v>
      </c>
      <c r="J36" s="334" t="str">
        <f>IF(ISERROR(LOOKUP($D36,'ancien membre'!$D:$D,'ancien membre'!J:J)),".",LOOKUP($D36,'ancien membre'!$D:$D,'ancien membre'!J:J))</f>
        <v>.</v>
      </c>
      <c r="K36" s="336" t="str">
        <f>IF(ISERROR(LOOKUP($D36,'ancien membre'!$D:$D,'ancien membre'!K:K)),".",LOOKUP($D36,'ancien membre'!$D:$D,'ancien membre'!K:K))</f>
        <v>.</v>
      </c>
      <c r="L36" s="340" t="str">
        <f>IF(ISERROR(LOOKUP($D36,'ancien membre'!$D:$D,'ancien membre'!L:L)),".",LOOKUP($D36,'ancien membre'!$D:$D,'ancien membre'!L:L))</f>
        <v>.</v>
      </c>
      <c r="M36" s="337" t="str">
        <f>IF(ISERROR(LOOKUP($D36,'ancien membre'!$D:$D,'ancien membre'!M:M)),".",LOOKUP($D36,'ancien membre'!$D:$D,'ancien membre'!M:M))</f>
        <v>.</v>
      </c>
      <c r="N36" s="334" t="str">
        <f>IF(ISERROR(LOOKUP($D36,'ancien membre'!$D:$D,'ancien membre'!N:N)),".",LOOKUP($D36,'ancien membre'!$D:$D,'ancien membre'!N:N))</f>
        <v>.</v>
      </c>
      <c r="O36" s="336" t="str">
        <f>IF(ISERROR(LOOKUP($D36,'ancien membre'!$D:$D,'ancien membre'!O:O)),".",LOOKUP($D36,'ancien membre'!$D:$D,'ancien membre'!O:O))</f>
        <v>.</v>
      </c>
      <c r="P36" s="424" t="str">
        <f>IF(ISERROR(LOOKUP($D36,'ancien membre'!$D:$D,'ancien membre'!P:P)),".",LOOKUP($D36,'ancien membre'!$D:$D,'ancien membre'!P:P))</f>
        <v>.</v>
      </c>
      <c r="Q36" s="641" t="str">
        <f>IF(ISERROR(LOOKUP($D36,'ancien membre'!$D:$D,'ancien membre'!Q:Q)),".",LOOKUP($D36,'ancien membre'!$D:$D,'ancien membre'!Q:Q))</f>
        <v>.</v>
      </c>
      <c r="R36" s="437"/>
      <c r="S36" s="517" t="str">
        <f t="shared" si="12"/>
        <v>.</v>
      </c>
      <c r="T36" s="518"/>
      <c r="U36" s="519" t="str">
        <f t="shared" ca="1" si="13"/>
        <v/>
      </c>
      <c r="V36" s="517"/>
      <c r="W36" s="521"/>
      <c r="X36" s="519" t="str">
        <f t="shared" ca="1" si="18"/>
        <v/>
      </c>
      <c r="Y36" s="517"/>
      <c r="Z36" s="525"/>
      <c r="AA36" s="519" t="str">
        <f t="shared" ca="1" si="14"/>
        <v>-</v>
      </c>
      <c r="AB36" s="517"/>
      <c r="AC36" s="528"/>
      <c r="AD36" s="527" t="str">
        <f t="shared" ca="1" si="15"/>
        <v>-</v>
      </c>
      <c r="AE36" s="517"/>
      <c r="AF36" s="526"/>
      <c r="AG36" s="527" t="str">
        <f t="shared" ca="1" si="16"/>
        <v>-</v>
      </c>
      <c r="AH36" s="517"/>
      <c r="AI36" s="526"/>
      <c r="AJ36" s="527" t="str">
        <f t="shared" ca="1" si="17"/>
        <v>-</v>
      </c>
      <c r="AK36" s="436"/>
      <c r="AL36" s="339" t="str">
        <f t="shared" si="11"/>
        <v/>
      </c>
      <c r="AM36" s="585" t="str">
        <f t="shared" si="10"/>
        <v>.</v>
      </c>
      <c r="AN36" s="479"/>
      <c r="AO36" s="479"/>
      <c r="AP36" s="479"/>
      <c r="AQ36" s="422"/>
      <c r="AR36" s="329"/>
      <c r="AV36"/>
      <c r="AW36" s="329"/>
      <c r="AX36" s="329"/>
      <c r="AY36" s="329"/>
      <c r="AZ36" s="415"/>
    </row>
    <row r="37" spans="1:52" s="229" customFormat="1" ht="12.75">
      <c r="A37" s="342" t="str">
        <f>IF(ISERROR(LOOKUP(D37,'ancien membre'!D:D,'ancien membre'!D:D)=D37),"",IF(LOOKUP(D37,'ancien membre'!D:D,'ancien membre'!D:D)=D37,"ok","nouveau"))</f>
        <v/>
      </c>
      <c r="B37" s="344" t="str">
        <f t="shared" si="0"/>
        <v/>
      </c>
      <c r="C37" s="738" t="str">
        <f>IF(ISERROR(LOOKUP($D37,'ancien membre'!$D:$D,'ancien membre'!C:C)),".",LOOKUP($D37,'ancien membre'!$D:$D,'ancien membre'!C:C))</f>
        <v>.</v>
      </c>
      <c r="D37" s="204"/>
      <c r="E37" s="334" t="str">
        <f>IF(ISERROR(LOOKUP($D37,'ancien membre'!$D:$D,'ancien membre'!E:E)),"Z",LOOKUP($D37,'ancien membre'!$D:$D,'ancien membre'!E:E))</f>
        <v>Z</v>
      </c>
      <c r="F37" s="334" t="str">
        <f>IF(ISERROR(LOOKUP($D37,'ancien membre'!$D:$D,'ancien membre'!F:F)),".",LOOKUP($D37,'ancien membre'!$D:$D,'ancien membre'!F:F))</f>
        <v>.</v>
      </c>
      <c r="G37" s="718"/>
      <c r="H37" s="334" t="str">
        <f>IF(ISERROR(LOOKUP($D37,'ancien membre'!$D:$D,'ancien membre'!H:H)),".",LOOKUP($D37,'ancien membre'!$D:$D,'ancien membre'!H:H))</f>
        <v>.</v>
      </c>
      <c r="I37" s="334" t="str">
        <f>IF(ISERROR(LOOKUP($D37,'ancien membre'!$D:$D,'ancien membre'!I:I)),".",LOOKUP($D37,'ancien membre'!$D:$D,'ancien membre'!I:I))</f>
        <v>.</v>
      </c>
      <c r="J37" s="334" t="str">
        <f>IF(ISERROR(LOOKUP($D37,'ancien membre'!$D:$D,'ancien membre'!J:J)),".",LOOKUP($D37,'ancien membre'!$D:$D,'ancien membre'!J:J))</f>
        <v>.</v>
      </c>
      <c r="K37" s="336" t="str">
        <f>IF(ISERROR(LOOKUP($D37,'ancien membre'!$D:$D,'ancien membre'!K:K)),".",LOOKUP($D37,'ancien membre'!$D:$D,'ancien membre'!K:K))</f>
        <v>.</v>
      </c>
      <c r="L37" s="340" t="str">
        <f>IF(ISERROR(LOOKUP($D37,'ancien membre'!$D:$D,'ancien membre'!L:L)),".",LOOKUP($D37,'ancien membre'!$D:$D,'ancien membre'!L:L))</f>
        <v>.</v>
      </c>
      <c r="M37" s="337" t="str">
        <f>IF(ISERROR(LOOKUP($D37,'ancien membre'!$D:$D,'ancien membre'!M:M)),".",LOOKUP($D37,'ancien membre'!$D:$D,'ancien membre'!M:M))</f>
        <v>.</v>
      </c>
      <c r="N37" s="334" t="str">
        <f>IF(ISERROR(LOOKUP($D37,'ancien membre'!$D:$D,'ancien membre'!N:N)),".",LOOKUP($D37,'ancien membre'!$D:$D,'ancien membre'!N:N))</f>
        <v>.</v>
      </c>
      <c r="O37" s="336" t="str">
        <f>IF(ISERROR(LOOKUP($D37,'ancien membre'!$D:$D,'ancien membre'!O:O)),".",LOOKUP($D37,'ancien membre'!$D:$D,'ancien membre'!O:O))</f>
        <v>.</v>
      </c>
      <c r="P37" s="424" t="str">
        <f>IF(ISERROR(LOOKUP($D37,'ancien membre'!$D:$D,'ancien membre'!P:P)),".",LOOKUP($D37,'ancien membre'!$D:$D,'ancien membre'!P:P))</f>
        <v>.</v>
      </c>
      <c r="Q37" s="641" t="str">
        <f>IF(ISERROR(LOOKUP($D37,'ancien membre'!$D:$D,'ancien membre'!Q:Q)),".",LOOKUP($D37,'ancien membre'!$D:$D,'ancien membre'!Q:Q))</f>
        <v>.</v>
      </c>
      <c r="R37" s="437"/>
      <c r="S37" s="517" t="str">
        <f t="shared" si="12"/>
        <v>.</v>
      </c>
      <c r="T37" s="518"/>
      <c r="U37" s="519" t="str">
        <f t="shared" ca="1" si="13"/>
        <v/>
      </c>
      <c r="V37" s="517"/>
      <c r="W37" s="521"/>
      <c r="X37" s="519" t="str">
        <f t="shared" ca="1" si="18"/>
        <v/>
      </c>
      <c r="Y37" s="517"/>
      <c r="Z37" s="525"/>
      <c r="AA37" s="519" t="str">
        <f t="shared" ca="1" si="14"/>
        <v>-</v>
      </c>
      <c r="AB37" s="517"/>
      <c r="AC37" s="528"/>
      <c r="AD37" s="527" t="str">
        <f t="shared" ca="1" si="15"/>
        <v>-</v>
      </c>
      <c r="AE37" s="517"/>
      <c r="AF37" s="526"/>
      <c r="AG37" s="527" t="str">
        <f t="shared" ca="1" si="16"/>
        <v>-</v>
      </c>
      <c r="AH37" s="517"/>
      <c r="AI37" s="526"/>
      <c r="AJ37" s="527" t="str">
        <f t="shared" ca="1" si="17"/>
        <v>-</v>
      </c>
      <c r="AK37" s="436"/>
      <c r="AL37" s="339" t="str">
        <f t="shared" si="11"/>
        <v/>
      </c>
      <c r="AM37" s="585" t="str">
        <f t="shared" si="10"/>
        <v>.</v>
      </c>
      <c r="AN37" s="616"/>
      <c r="AO37" s="616"/>
      <c r="AP37" s="616"/>
      <c r="AQ37" s="617"/>
      <c r="AR37" s="618"/>
      <c r="AV37"/>
      <c r="AW37" s="329"/>
      <c r="AX37" s="329"/>
      <c r="AY37" s="329"/>
      <c r="AZ37" s="415"/>
    </row>
    <row r="38" spans="1:52" s="229" customFormat="1" ht="12.75">
      <c r="A38" s="342" t="str">
        <f>IF(ISERROR(LOOKUP(D38,'ancien membre'!D:D,'ancien membre'!D:D)=D38),"",IF(LOOKUP(D38,'ancien membre'!D:D,'ancien membre'!D:D)=D38,"ok","nouveau"))</f>
        <v/>
      </c>
      <c r="B38" s="344" t="str">
        <f t="shared" si="0"/>
        <v/>
      </c>
      <c r="C38" s="738" t="str">
        <f>IF(ISERROR(LOOKUP($D38,'ancien membre'!$D:$D,'ancien membre'!C:C)),".",LOOKUP($D38,'ancien membre'!$D:$D,'ancien membre'!C:C))</f>
        <v>.</v>
      </c>
      <c r="D38" s="204"/>
      <c r="E38" s="334" t="str">
        <f>IF(ISERROR(LOOKUP($D38,'ancien membre'!$D:$D,'ancien membre'!E:E)),"Z",LOOKUP($D38,'ancien membre'!$D:$D,'ancien membre'!E:E))</f>
        <v>Z</v>
      </c>
      <c r="F38" s="334" t="str">
        <f>IF(ISERROR(LOOKUP($D38,'ancien membre'!$D:$D,'ancien membre'!F:F)),".",LOOKUP($D38,'ancien membre'!$D:$D,'ancien membre'!F:F))</f>
        <v>.</v>
      </c>
      <c r="G38" s="718"/>
      <c r="H38" s="334" t="str">
        <f>IF(ISERROR(LOOKUP($D38,'ancien membre'!$D:$D,'ancien membre'!H:H)),".",LOOKUP($D38,'ancien membre'!$D:$D,'ancien membre'!H:H))</f>
        <v>.</v>
      </c>
      <c r="I38" s="334" t="str">
        <f>IF(ISERROR(LOOKUP($D38,'ancien membre'!$D:$D,'ancien membre'!I:I)),".",LOOKUP($D38,'ancien membre'!$D:$D,'ancien membre'!I:I))</f>
        <v>.</v>
      </c>
      <c r="J38" s="334" t="str">
        <f>IF(ISERROR(LOOKUP($D38,'ancien membre'!$D:$D,'ancien membre'!J:J)),".",LOOKUP($D38,'ancien membre'!$D:$D,'ancien membre'!J:J))</f>
        <v>.</v>
      </c>
      <c r="K38" s="336" t="str">
        <f>IF(ISERROR(LOOKUP($D38,'ancien membre'!$D:$D,'ancien membre'!K:K)),".",LOOKUP($D38,'ancien membre'!$D:$D,'ancien membre'!K:K))</f>
        <v>.</v>
      </c>
      <c r="L38" s="340" t="str">
        <f>IF(ISERROR(LOOKUP($D38,'ancien membre'!$D:$D,'ancien membre'!L:L)),".",LOOKUP($D38,'ancien membre'!$D:$D,'ancien membre'!L:L))</f>
        <v>.</v>
      </c>
      <c r="M38" s="337" t="str">
        <f>IF(ISERROR(LOOKUP($D38,'ancien membre'!$D:$D,'ancien membre'!M:M)),".",LOOKUP($D38,'ancien membre'!$D:$D,'ancien membre'!M:M))</f>
        <v>.</v>
      </c>
      <c r="N38" s="334" t="str">
        <f>IF(ISERROR(LOOKUP($D38,'ancien membre'!$D:$D,'ancien membre'!N:N)),".",LOOKUP($D38,'ancien membre'!$D:$D,'ancien membre'!N:N))</f>
        <v>.</v>
      </c>
      <c r="O38" s="336" t="str">
        <f>IF(ISERROR(LOOKUP($D38,'ancien membre'!$D:$D,'ancien membre'!O:O)),".",LOOKUP($D38,'ancien membre'!$D:$D,'ancien membre'!O:O))</f>
        <v>.</v>
      </c>
      <c r="P38" s="424" t="str">
        <f>IF(ISERROR(LOOKUP($D38,'ancien membre'!$D:$D,'ancien membre'!P:P)),".",LOOKUP($D38,'ancien membre'!$D:$D,'ancien membre'!P:P))</f>
        <v>.</v>
      </c>
      <c r="Q38" s="641" t="str">
        <f>IF(ISERROR(LOOKUP($D38,'ancien membre'!$D:$D,'ancien membre'!Q:Q)),".",LOOKUP($D38,'ancien membre'!$D:$D,'ancien membre'!Q:Q))</f>
        <v>.</v>
      </c>
      <c r="R38" s="437"/>
      <c r="S38" s="517" t="str">
        <f t="shared" si="12"/>
        <v>.</v>
      </c>
      <c r="T38" s="518"/>
      <c r="U38" s="519" t="str">
        <f t="shared" ca="1" si="13"/>
        <v/>
      </c>
      <c r="V38" s="517"/>
      <c r="W38" s="521"/>
      <c r="X38" s="519" t="str">
        <f t="shared" ca="1" si="18"/>
        <v/>
      </c>
      <c r="Y38" s="517"/>
      <c r="Z38" s="525"/>
      <c r="AA38" s="519" t="str">
        <f t="shared" ca="1" si="14"/>
        <v>-</v>
      </c>
      <c r="AB38" s="517"/>
      <c r="AC38" s="528"/>
      <c r="AD38" s="527" t="str">
        <f t="shared" ca="1" si="15"/>
        <v>-</v>
      </c>
      <c r="AE38" s="517"/>
      <c r="AF38" s="526"/>
      <c r="AG38" s="527" t="str">
        <f t="shared" ca="1" si="16"/>
        <v>-</v>
      </c>
      <c r="AH38" s="517"/>
      <c r="AI38" s="526"/>
      <c r="AJ38" s="527" t="str">
        <f t="shared" ca="1" si="17"/>
        <v>-</v>
      </c>
      <c r="AK38" s="436"/>
      <c r="AL38" s="339" t="str">
        <f t="shared" si="11"/>
        <v/>
      </c>
      <c r="AM38" s="585" t="str">
        <f t="shared" si="10"/>
        <v>.</v>
      </c>
      <c r="AN38" s="479"/>
      <c r="AO38" s="479"/>
      <c r="AP38" s="479"/>
      <c r="AQ38" s="422"/>
      <c r="AR38" s="329"/>
      <c r="AV38"/>
      <c r="AW38" s="329"/>
      <c r="AX38" s="329"/>
      <c r="AY38" s="329"/>
      <c r="AZ38" s="415"/>
    </row>
    <row r="39" spans="1:52" s="229" customFormat="1" ht="12.75">
      <c r="A39" s="342" t="str">
        <f>IF(ISERROR(LOOKUP(D39,'ancien membre'!D:D,'ancien membre'!D:D)=D39),"",IF(LOOKUP(D39,'ancien membre'!D:D,'ancien membre'!D:D)=D39,"ok","nouveau"))</f>
        <v/>
      </c>
      <c r="B39" s="344" t="str">
        <f t="shared" si="0"/>
        <v/>
      </c>
      <c r="C39" s="738" t="str">
        <f>IF(ISERROR(LOOKUP($D39,'ancien membre'!$D:$D,'ancien membre'!C:C)),".",LOOKUP($D39,'ancien membre'!$D:$D,'ancien membre'!C:C))</f>
        <v>.</v>
      </c>
      <c r="D39" s="204"/>
      <c r="E39" s="334" t="str">
        <f>IF(ISERROR(LOOKUP($D39,'ancien membre'!$D:$D,'ancien membre'!E:E)),"Z",LOOKUP($D39,'ancien membre'!$D:$D,'ancien membre'!E:E))</f>
        <v>Z</v>
      </c>
      <c r="F39" s="334" t="str">
        <f>IF(ISERROR(LOOKUP($D39,'ancien membre'!$D:$D,'ancien membre'!F:F)),".",LOOKUP($D39,'ancien membre'!$D:$D,'ancien membre'!F:F))</f>
        <v>.</v>
      </c>
      <c r="G39" s="718"/>
      <c r="H39" s="334" t="str">
        <f>IF(ISERROR(LOOKUP($D39,'ancien membre'!$D:$D,'ancien membre'!H:H)),".",LOOKUP($D39,'ancien membre'!$D:$D,'ancien membre'!H:H))</f>
        <v>.</v>
      </c>
      <c r="I39" s="334" t="str">
        <f>IF(ISERROR(LOOKUP($D39,'ancien membre'!$D:$D,'ancien membre'!I:I)),".",LOOKUP($D39,'ancien membre'!$D:$D,'ancien membre'!I:I))</f>
        <v>.</v>
      </c>
      <c r="J39" s="334" t="str">
        <f>IF(ISERROR(LOOKUP($D39,'ancien membre'!$D:$D,'ancien membre'!J:J)),".",LOOKUP($D39,'ancien membre'!$D:$D,'ancien membre'!J:J))</f>
        <v>.</v>
      </c>
      <c r="K39" s="336" t="str">
        <f>IF(ISERROR(LOOKUP($D39,'ancien membre'!$D:$D,'ancien membre'!K:K)),".",LOOKUP($D39,'ancien membre'!$D:$D,'ancien membre'!K:K))</f>
        <v>.</v>
      </c>
      <c r="L39" s="340" t="str">
        <f>IF(ISERROR(LOOKUP($D39,'ancien membre'!$D:$D,'ancien membre'!L:L)),".",LOOKUP($D39,'ancien membre'!$D:$D,'ancien membre'!L:L))</f>
        <v>.</v>
      </c>
      <c r="M39" s="337" t="str">
        <f>IF(ISERROR(LOOKUP($D39,'ancien membre'!$D:$D,'ancien membre'!M:M)),".",LOOKUP($D39,'ancien membre'!$D:$D,'ancien membre'!M:M))</f>
        <v>.</v>
      </c>
      <c r="N39" s="334" t="str">
        <f>IF(ISERROR(LOOKUP($D39,'ancien membre'!$D:$D,'ancien membre'!N:N)),".",LOOKUP($D39,'ancien membre'!$D:$D,'ancien membre'!N:N))</f>
        <v>.</v>
      </c>
      <c r="O39" s="336" t="str">
        <f>IF(ISERROR(LOOKUP($D39,'ancien membre'!$D:$D,'ancien membre'!O:O)),".",LOOKUP($D39,'ancien membre'!$D:$D,'ancien membre'!O:O))</f>
        <v>.</v>
      </c>
      <c r="P39" s="424" t="str">
        <f>IF(ISERROR(LOOKUP($D39,'ancien membre'!$D:$D,'ancien membre'!P:P)),".",LOOKUP($D39,'ancien membre'!$D:$D,'ancien membre'!P:P))</f>
        <v>.</v>
      </c>
      <c r="Q39" s="641" t="str">
        <f>IF(ISERROR(LOOKUP($D39,'ancien membre'!$D:$D,'ancien membre'!Q:Q)),".",LOOKUP($D39,'ancien membre'!$D:$D,'ancien membre'!Q:Q))</f>
        <v>.</v>
      </c>
      <c r="R39" s="437"/>
      <c r="S39" s="517" t="str">
        <f t="shared" si="12"/>
        <v>.</v>
      </c>
      <c r="T39" s="518"/>
      <c r="U39" s="519" t="str">
        <f t="shared" ca="1" si="13"/>
        <v/>
      </c>
      <c r="V39" s="517"/>
      <c r="W39" s="521"/>
      <c r="X39" s="519" t="str">
        <f t="shared" ca="1" si="18"/>
        <v/>
      </c>
      <c r="Y39" s="517"/>
      <c r="Z39" s="525"/>
      <c r="AA39" s="519" t="str">
        <f t="shared" ca="1" si="14"/>
        <v>-</v>
      </c>
      <c r="AB39" s="517"/>
      <c r="AC39" s="528"/>
      <c r="AD39" s="527" t="str">
        <f t="shared" ca="1" si="15"/>
        <v>-</v>
      </c>
      <c r="AE39" s="517"/>
      <c r="AF39" s="526"/>
      <c r="AG39" s="527" t="str">
        <f t="shared" ca="1" si="16"/>
        <v>-</v>
      </c>
      <c r="AH39" s="517"/>
      <c r="AI39" s="526"/>
      <c r="AJ39" s="527" t="str">
        <f t="shared" ca="1" si="17"/>
        <v>-</v>
      </c>
      <c r="AK39" s="436"/>
      <c r="AL39" s="339" t="str">
        <f t="shared" si="11"/>
        <v/>
      </c>
      <c r="AM39" s="585" t="str">
        <f t="shared" si="10"/>
        <v>.</v>
      </c>
      <c r="AN39" s="479"/>
      <c r="AO39" s="479"/>
      <c r="AP39" s="479"/>
      <c r="AQ39" s="422"/>
      <c r="AR39" s="329"/>
      <c r="AV39"/>
      <c r="AW39" s="329"/>
      <c r="AX39" s="329"/>
      <c r="AY39" s="329"/>
      <c r="AZ39" s="415"/>
    </row>
    <row r="40" spans="1:52" s="229" customFormat="1" ht="12.75" customHeight="1">
      <c r="A40" s="342" t="str">
        <f>IF(ISERROR(LOOKUP(D40,'ancien membre'!D:D,'ancien membre'!D:D)=D40),"",IF(LOOKUP(D40,'ancien membre'!D:D,'ancien membre'!D:D)=D40,"ok","nouveau"))</f>
        <v/>
      </c>
      <c r="B40" s="344" t="str">
        <f t="shared" si="0"/>
        <v/>
      </c>
      <c r="C40" s="738" t="str">
        <f>IF(ISERROR(LOOKUP($D40,'ancien membre'!$D:$D,'ancien membre'!C:C)),".",LOOKUP($D40,'ancien membre'!$D:$D,'ancien membre'!C:C))</f>
        <v>.</v>
      </c>
      <c r="D40" s="204"/>
      <c r="E40" s="334" t="str">
        <f>IF(ISERROR(LOOKUP($D40,'ancien membre'!$D:$D,'ancien membre'!E:E)),"Z",LOOKUP($D40,'ancien membre'!$D:$D,'ancien membre'!E:E))</f>
        <v>Z</v>
      </c>
      <c r="F40" s="334" t="str">
        <f>IF(ISERROR(LOOKUP($D40,'ancien membre'!$D:$D,'ancien membre'!F:F)),".",LOOKUP($D40,'ancien membre'!$D:$D,'ancien membre'!F:F))</f>
        <v>.</v>
      </c>
      <c r="G40" s="718"/>
      <c r="H40" s="334" t="str">
        <f>IF(ISERROR(LOOKUP($D40,'ancien membre'!$D:$D,'ancien membre'!H:H)),".",LOOKUP($D40,'ancien membre'!$D:$D,'ancien membre'!H:H))</f>
        <v>.</v>
      </c>
      <c r="I40" s="334" t="str">
        <f>IF(ISERROR(LOOKUP($D40,'ancien membre'!$D:$D,'ancien membre'!I:I)),".",LOOKUP($D40,'ancien membre'!$D:$D,'ancien membre'!I:I))</f>
        <v>.</v>
      </c>
      <c r="J40" s="334" t="str">
        <f>IF(ISERROR(LOOKUP($D40,'ancien membre'!$D:$D,'ancien membre'!J:J)),".",LOOKUP($D40,'ancien membre'!$D:$D,'ancien membre'!J:J))</f>
        <v>.</v>
      </c>
      <c r="K40" s="336" t="str">
        <f>IF(ISERROR(LOOKUP($D40,'ancien membre'!$D:$D,'ancien membre'!K:K)),".",LOOKUP($D40,'ancien membre'!$D:$D,'ancien membre'!K:K))</f>
        <v>.</v>
      </c>
      <c r="L40" s="340" t="str">
        <f>IF(ISERROR(LOOKUP($D40,'ancien membre'!$D:$D,'ancien membre'!L:L)),".",LOOKUP($D40,'ancien membre'!$D:$D,'ancien membre'!L:L))</f>
        <v>.</v>
      </c>
      <c r="M40" s="337" t="str">
        <f>IF(ISERROR(LOOKUP($D40,'ancien membre'!$D:$D,'ancien membre'!M:M)),".",LOOKUP($D40,'ancien membre'!$D:$D,'ancien membre'!M:M))</f>
        <v>.</v>
      </c>
      <c r="N40" s="334" t="str">
        <f>IF(ISERROR(LOOKUP($D40,'ancien membre'!$D:$D,'ancien membre'!N:N)),".",LOOKUP($D40,'ancien membre'!$D:$D,'ancien membre'!N:N))</f>
        <v>.</v>
      </c>
      <c r="O40" s="336" t="str">
        <f>IF(ISERROR(LOOKUP($D40,'ancien membre'!$D:$D,'ancien membre'!O:O)),".",LOOKUP($D40,'ancien membre'!$D:$D,'ancien membre'!O:O))</f>
        <v>.</v>
      </c>
      <c r="P40" s="424" t="str">
        <f>IF(ISERROR(LOOKUP($D40,'ancien membre'!$D:$D,'ancien membre'!P:P)),".",LOOKUP($D40,'ancien membre'!$D:$D,'ancien membre'!P:P))</f>
        <v>.</v>
      </c>
      <c r="Q40" s="641" t="str">
        <f>IF(ISERROR(LOOKUP($D40,'ancien membre'!$D:$D,'ancien membre'!Q:Q)),".",LOOKUP($D40,'ancien membre'!$D:$D,'ancien membre'!Q:Q))</f>
        <v>.</v>
      </c>
      <c r="R40" s="437"/>
      <c r="S40" s="517" t="str">
        <f t="shared" si="12"/>
        <v>.</v>
      </c>
      <c r="T40" s="518"/>
      <c r="U40" s="519" t="str">
        <f t="shared" ca="1" si="13"/>
        <v/>
      </c>
      <c r="V40" s="517"/>
      <c r="W40" s="521"/>
      <c r="X40" s="519" t="str">
        <f t="shared" ca="1" si="18"/>
        <v/>
      </c>
      <c r="Y40" s="517"/>
      <c r="Z40" s="525"/>
      <c r="AA40" s="519" t="str">
        <f t="shared" ca="1" si="14"/>
        <v>-</v>
      </c>
      <c r="AB40" s="517"/>
      <c r="AC40" s="528"/>
      <c r="AD40" s="527" t="str">
        <f t="shared" ca="1" si="15"/>
        <v>-</v>
      </c>
      <c r="AE40" s="517"/>
      <c r="AF40" s="526"/>
      <c r="AG40" s="527" t="str">
        <f t="shared" ca="1" si="16"/>
        <v>-</v>
      </c>
      <c r="AH40" s="517"/>
      <c r="AI40" s="526"/>
      <c r="AJ40" s="527" t="str">
        <f t="shared" ca="1" si="17"/>
        <v>-</v>
      </c>
      <c r="AK40" s="436"/>
      <c r="AL40" s="339" t="str">
        <f t="shared" si="11"/>
        <v/>
      </c>
      <c r="AM40" s="585" t="str">
        <f t="shared" si="10"/>
        <v>.</v>
      </c>
      <c r="AN40" s="479"/>
      <c r="AO40" s="479"/>
      <c r="AP40" s="479"/>
      <c r="AQ40" s="422"/>
      <c r="AR40" s="329"/>
      <c r="AV40"/>
      <c r="AW40" s="329"/>
      <c r="AX40" s="329"/>
      <c r="AY40" s="329"/>
      <c r="AZ40" s="415"/>
    </row>
    <row r="41" spans="1:52" s="229" customFormat="1" ht="12.75">
      <c r="A41" s="342" t="str">
        <f>IF(ISERROR(LOOKUP(D41,'ancien membre'!D:D,'ancien membre'!D:D)=D41),"",IF(LOOKUP(D41,'ancien membre'!D:D,'ancien membre'!D:D)=D41,"ok","nouveau"))</f>
        <v/>
      </c>
      <c r="B41" s="344" t="str">
        <f t="shared" si="0"/>
        <v/>
      </c>
      <c r="C41" s="738" t="str">
        <f>IF(ISERROR(LOOKUP($D41,'ancien membre'!$D:$D,'ancien membre'!C:C)),".",LOOKUP($D41,'ancien membre'!$D:$D,'ancien membre'!C:C))</f>
        <v>.</v>
      </c>
      <c r="D41" s="204"/>
      <c r="E41" s="334" t="str">
        <f>IF(ISERROR(LOOKUP($D41,'ancien membre'!$D:$D,'ancien membre'!E:E)),"Z",LOOKUP($D41,'ancien membre'!$D:$D,'ancien membre'!E:E))</f>
        <v>Z</v>
      </c>
      <c r="F41" s="334" t="str">
        <f>IF(ISERROR(LOOKUP($D41,'ancien membre'!$D:$D,'ancien membre'!F:F)),".",LOOKUP($D41,'ancien membre'!$D:$D,'ancien membre'!F:F))</f>
        <v>.</v>
      </c>
      <c r="G41" s="718"/>
      <c r="H41" s="334" t="str">
        <f>IF(ISERROR(LOOKUP($D41,'ancien membre'!$D:$D,'ancien membre'!H:H)),".",LOOKUP($D41,'ancien membre'!$D:$D,'ancien membre'!H:H))</f>
        <v>.</v>
      </c>
      <c r="I41" s="334" t="str">
        <f>IF(ISERROR(LOOKUP($D41,'ancien membre'!$D:$D,'ancien membre'!I:I)),".",LOOKUP($D41,'ancien membre'!$D:$D,'ancien membre'!I:I))</f>
        <v>.</v>
      </c>
      <c r="J41" s="334" t="str">
        <f>IF(ISERROR(LOOKUP($D41,'ancien membre'!$D:$D,'ancien membre'!J:J)),".",LOOKUP($D41,'ancien membre'!$D:$D,'ancien membre'!J:J))</f>
        <v>.</v>
      </c>
      <c r="K41" s="336" t="str">
        <f>IF(ISERROR(LOOKUP($D41,'ancien membre'!$D:$D,'ancien membre'!K:K)),".",LOOKUP($D41,'ancien membre'!$D:$D,'ancien membre'!K:K))</f>
        <v>.</v>
      </c>
      <c r="L41" s="340" t="str">
        <f>IF(ISERROR(LOOKUP($D41,'ancien membre'!$D:$D,'ancien membre'!L:L)),".",LOOKUP($D41,'ancien membre'!$D:$D,'ancien membre'!L:L))</f>
        <v>.</v>
      </c>
      <c r="M41" s="337" t="str">
        <f>IF(ISERROR(LOOKUP($D41,'ancien membre'!$D:$D,'ancien membre'!M:M)),".",LOOKUP($D41,'ancien membre'!$D:$D,'ancien membre'!M:M))</f>
        <v>.</v>
      </c>
      <c r="N41" s="334" t="str">
        <f>IF(ISERROR(LOOKUP($D41,'ancien membre'!$D:$D,'ancien membre'!N:N)),".",LOOKUP($D41,'ancien membre'!$D:$D,'ancien membre'!N:N))</f>
        <v>.</v>
      </c>
      <c r="O41" s="336" t="str">
        <f>IF(ISERROR(LOOKUP($D41,'ancien membre'!$D:$D,'ancien membre'!O:O)),".",LOOKUP($D41,'ancien membre'!$D:$D,'ancien membre'!O:O))</f>
        <v>.</v>
      </c>
      <c r="P41" s="424" t="str">
        <f>IF(ISERROR(LOOKUP($D41,'ancien membre'!$D:$D,'ancien membre'!P:P)),".",LOOKUP($D41,'ancien membre'!$D:$D,'ancien membre'!P:P))</f>
        <v>.</v>
      </c>
      <c r="Q41" s="641" t="str">
        <f>IF(ISERROR(LOOKUP($D41,'ancien membre'!$D:$D,'ancien membre'!Q:Q)),".",LOOKUP($D41,'ancien membre'!$D:$D,'ancien membre'!Q:Q))</f>
        <v>.</v>
      </c>
      <c r="R41" s="437"/>
      <c r="S41" s="517" t="str">
        <f t="shared" si="12"/>
        <v>.</v>
      </c>
      <c r="T41" s="518"/>
      <c r="U41" s="519" t="str">
        <f t="shared" ca="1" si="13"/>
        <v/>
      </c>
      <c r="V41" s="517"/>
      <c r="W41" s="521"/>
      <c r="X41" s="519" t="str">
        <f t="shared" ca="1" si="18"/>
        <v/>
      </c>
      <c r="Y41" s="517"/>
      <c r="Z41" s="525"/>
      <c r="AA41" s="519" t="str">
        <f t="shared" ca="1" si="14"/>
        <v>-</v>
      </c>
      <c r="AB41" s="517"/>
      <c r="AC41" s="528"/>
      <c r="AD41" s="527" t="str">
        <f t="shared" ca="1" si="15"/>
        <v>-</v>
      </c>
      <c r="AE41" s="517"/>
      <c r="AF41" s="526"/>
      <c r="AG41" s="527" t="str">
        <f t="shared" ca="1" si="16"/>
        <v>-</v>
      </c>
      <c r="AH41" s="517"/>
      <c r="AI41" s="526"/>
      <c r="AJ41" s="527" t="str">
        <f t="shared" ca="1" si="17"/>
        <v>-</v>
      </c>
      <c r="AK41" s="436"/>
      <c r="AL41" s="339" t="str">
        <f t="shared" si="11"/>
        <v/>
      </c>
      <c r="AM41" s="585" t="str">
        <f t="shared" si="10"/>
        <v>.</v>
      </c>
      <c r="AN41" s="329"/>
      <c r="AO41" s="479"/>
      <c r="AP41" s="479"/>
      <c r="AQ41" s="329"/>
      <c r="AR41" s="329"/>
      <c r="AV41"/>
      <c r="AW41" s="329"/>
      <c r="AX41" s="329"/>
      <c r="AY41" s="329"/>
      <c r="AZ41" s="415"/>
    </row>
    <row r="42" spans="1:52" s="229" customFormat="1" ht="12.75">
      <c r="A42" s="342" t="str">
        <f>IF(ISERROR(LOOKUP(D42,'ancien membre'!D:D,'ancien membre'!D:D)=D42),"",IF(LOOKUP(D42,'ancien membre'!D:D,'ancien membre'!D:D)=D42,"ok","nouveau"))</f>
        <v/>
      </c>
      <c r="B42" s="344" t="str">
        <f t="shared" si="0"/>
        <v/>
      </c>
      <c r="C42" s="738" t="str">
        <f>IF(ISERROR(LOOKUP($D42,'ancien membre'!$D:$D,'ancien membre'!C:C)),".",LOOKUP($D42,'ancien membre'!$D:$D,'ancien membre'!C:C))</f>
        <v>.</v>
      </c>
      <c r="D42" s="204"/>
      <c r="E42" s="334" t="str">
        <f>IF(ISERROR(LOOKUP($D42,'ancien membre'!$D:$D,'ancien membre'!E:E)),"Z",LOOKUP($D42,'ancien membre'!$D:$D,'ancien membre'!E:E))</f>
        <v>Z</v>
      </c>
      <c r="F42" s="334" t="str">
        <f>IF(ISERROR(LOOKUP($D42,'ancien membre'!$D:$D,'ancien membre'!F:F)),".",LOOKUP($D42,'ancien membre'!$D:$D,'ancien membre'!F:F))</f>
        <v>.</v>
      </c>
      <c r="G42" s="718"/>
      <c r="H42" s="334" t="str">
        <f>IF(ISERROR(LOOKUP($D42,'ancien membre'!$D:$D,'ancien membre'!H:H)),".",LOOKUP($D42,'ancien membre'!$D:$D,'ancien membre'!H:H))</f>
        <v>.</v>
      </c>
      <c r="I42" s="334" t="str">
        <f>IF(ISERROR(LOOKUP($D42,'ancien membre'!$D:$D,'ancien membre'!I:I)),".",LOOKUP($D42,'ancien membre'!$D:$D,'ancien membre'!I:I))</f>
        <v>.</v>
      </c>
      <c r="J42" s="334" t="str">
        <f>IF(ISERROR(LOOKUP($D42,'ancien membre'!$D:$D,'ancien membre'!J:J)),".",LOOKUP($D42,'ancien membre'!$D:$D,'ancien membre'!J:J))</f>
        <v>.</v>
      </c>
      <c r="K42" s="336" t="str">
        <f>IF(ISERROR(LOOKUP($D42,'ancien membre'!$D:$D,'ancien membre'!K:K)),".",LOOKUP($D42,'ancien membre'!$D:$D,'ancien membre'!K:K))</f>
        <v>.</v>
      </c>
      <c r="L42" s="340" t="str">
        <f>IF(ISERROR(LOOKUP($D42,'ancien membre'!$D:$D,'ancien membre'!L:L)),".",LOOKUP($D42,'ancien membre'!$D:$D,'ancien membre'!L:L))</f>
        <v>.</v>
      </c>
      <c r="M42" s="337" t="str">
        <f>IF(ISERROR(LOOKUP($D42,'ancien membre'!$D:$D,'ancien membre'!M:M)),".",LOOKUP($D42,'ancien membre'!$D:$D,'ancien membre'!M:M))</f>
        <v>.</v>
      </c>
      <c r="N42" s="334" t="str">
        <f>IF(ISERROR(LOOKUP($D42,'ancien membre'!$D:$D,'ancien membre'!N:N)),".",LOOKUP($D42,'ancien membre'!$D:$D,'ancien membre'!N:N))</f>
        <v>.</v>
      </c>
      <c r="O42" s="336" t="str">
        <f>IF(ISERROR(LOOKUP($D42,'ancien membre'!$D:$D,'ancien membre'!O:O)),".",LOOKUP($D42,'ancien membre'!$D:$D,'ancien membre'!O:O))</f>
        <v>.</v>
      </c>
      <c r="P42" s="424" t="str">
        <f>IF(ISERROR(LOOKUP($D42,'ancien membre'!$D:$D,'ancien membre'!P:P)),".",LOOKUP($D42,'ancien membre'!$D:$D,'ancien membre'!P:P))</f>
        <v>.</v>
      </c>
      <c r="Q42" s="641" t="str">
        <f>IF(ISERROR(LOOKUP($D42,'ancien membre'!$D:$D,'ancien membre'!Q:Q)),".",LOOKUP($D42,'ancien membre'!$D:$D,'ancien membre'!Q:Q))</f>
        <v>.</v>
      </c>
      <c r="R42" s="437"/>
      <c r="S42" s="517" t="str">
        <f t="shared" si="12"/>
        <v>.</v>
      </c>
      <c r="T42" s="518"/>
      <c r="U42" s="519" t="str">
        <f t="shared" ca="1" si="13"/>
        <v/>
      </c>
      <c r="V42" s="517"/>
      <c r="W42" s="521"/>
      <c r="X42" s="519" t="str">
        <f t="shared" ca="1" si="18"/>
        <v/>
      </c>
      <c r="Y42" s="517"/>
      <c r="Z42" s="525"/>
      <c r="AA42" s="519" t="str">
        <f t="shared" ca="1" si="14"/>
        <v>-</v>
      </c>
      <c r="AB42" s="517"/>
      <c r="AC42" s="528"/>
      <c r="AD42" s="527" t="str">
        <f t="shared" ca="1" si="15"/>
        <v>-</v>
      </c>
      <c r="AE42" s="517"/>
      <c r="AF42" s="526"/>
      <c r="AG42" s="527" t="str">
        <f t="shared" ca="1" si="16"/>
        <v>-</v>
      </c>
      <c r="AH42" s="517"/>
      <c r="AI42" s="526"/>
      <c r="AJ42" s="527" t="str">
        <f t="shared" ca="1" si="17"/>
        <v>-</v>
      </c>
      <c r="AK42" s="436"/>
      <c r="AL42" s="339" t="str">
        <f t="shared" si="11"/>
        <v/>
      </c>
      <c r="AM42" s="585" t="str">
        <f t="shared" si="10"/>
        <v>.</v>
      </c>
      <c r="AN42" s="329"/>
      <c r="AO42" s="329"/>
      <c r="AP42" s="479"/>
      <c r="AQ42" s="329"/>
      <c r="AR42" s="329"/>
      <c r="AV42"/>
      <c r="AW42" s="329"/>
      <c r="AX42" s="329"/>
      <c r="AY42" s="329"/>
      <c r="AZ42" s="415"/>
    </row>
    <row r="43" spans="1:52" s="229" customFormat="1" ht="12.75">
      <c r="A43" s="342" t="str">
        <f>IF(ISERROR(LOOKUP(D43,'ancien membre'!D:D,'ancien membre'!D:D)=D43),"",IF(LOOKUP(D43,'ancien membre'!D:D,'ancien membre'!D:D)=D43,"ok","nouveau"))</f>
        <v/>
      </c>
      <c r="B43" s="344" t="str">
        <f t="shared" si="0"/>
        <v/>
      </c>
      <c r="C43" s="738" t="str">
        <f>IF(ISERROR(LOOKUP($D43,'ancien membre'!$D:$D,'ancien membre'!C:C)),".",LOOKUP($D43,'ancien membre'!$D:$D,'ancien membre'!C:C))</f>
        <v>.</v>
      </c>
      <c r="D43" s="204"/>
      <c r="E43" s="334" t="str">
        <f>IF(ISERROR(LOOKUP($D43,'ancien membre'!$D:$D,'ancien membre'!E:E)),"Z",LOOKUP($D43,'ancien membre'!$D:$D,'ancien membre'!E:E))</f>
        <v>Z</v>
      </c>
      <c r="F43" s="334" t="str">
        <f>IF(ISERROR(LOOKUP($D43,'ancien membre'!$D:$D,'ancien membre'!F:F)),".",LOOKUP($D43,'ancien membre'!$D:$D,'ancien membre'!F:F))</f>
        <v>.</v>
      </c>
      <c r="G43" s="718"/>
      <c r="H43" s="334" t="str">
        <f>IF(ISERROR(LOOKUP($D43,'ancien membre'!$D:$D,'ancien membre'!H:H)),".",LOOKUP($D43,'ancien membre'!$D:$D,'ancien membre'!H:H))</f>
        <v>.</v>
      </c>
      <c r="I43" s="334" t="str">
        <f>IF(ISERROR(LOOKUP($D43,'ancien membre'!$D:$D,'ancien membre'!I:I)),".",LOOKUP($D43,'ancien membre'!$D:$D,'ancien membre'!I:I))</f>
        <v>.</v>
      </c>
      <c r="J43" s="334" t="str">
        <f>IF(ISERROR(LOOKUP($D43,'ancien membre'!$D:$D,'ancien membre'!J:J)),".",LOOKUP($D43,'ancien membre'!$D:$D,'ancien membre'!J:J))</f>
        <v>.</v>
      </c>
      <c r="K43" s="336" t="str">
        <f>IF(ISERROR(LOOKUP($D43,'ancien membre'!$D:$D,'ancien membre'!K:K)),".",LOOKUP($D43,'ancien membre'!$D:$D,'ancien membre'!K:K))</f>
        <v>.</v>
      </c>
      <c r="L43" s="340" t="str">
        <f>IF(ISERROR(LOOKUP($D43,'ancien membre'!$D:$D,'ancien membre'!L:L)),".",LOOKUP($D43,'ancien membre'!$D:$D,'ancien membre'!L:L))</f>
        <v>.</v>
      </c>
      <c r="M43" s="337" t="str">
        <f>IF(ISERROR(LOOKUP($D43,'ancien membre'!$D:$D,'ancien membre'!M:M)),".",LOOKUP($D43,'ancien membre'!$D:$D,'ancien membre'!M:M))</f>
        <v>.</v>
      </c>
      <c r="N43" s="334" t="str">
        <f>IF(ISERROR(LOOKUP($D43,'ancien membre'!$D:$D,'ancien membre'!N:N)),".",LOOKUP($D43,'ancien membre'!$D:$D,'ancien membre'!N:N))</f>
        <v>.</v>
      </c>
      <c r="O43" s="336" t="str">
        <f>IF(ISERROR(LOOKUP($D43,'ancien membre'!$D:$D,'ancien membre'!O:O)),".",LOOKUP($D43,'ancien membre'!$D:$D,'ancien membre'!O:O))</f>
        <v>.</v>
      </c>
      <c r="P43" s="424" t="str">
        <f>IF(ISERROR(LOOKUP($D43,'ancien membre'!$D:$D,'ancien membre'!P:P)),".",LOOKUP($D43,'ancien membre'!$D:$D,'ancien membre'!P:P))</f>
        <v>.</v>
      </c>
      <c r="Q43" s="641" t="str">
        <f>IF(ISERROR(LOOKUP($D43,'ancien membre'!$D:$D,'ancien membre'!Q:Q)),".",LOOKUP($D43,'ancien membre'!$D:$D,'ancien membre'!Q:Q))</f>
        <v>.</v>
      </c>
      <c r="R43" s="437"/>
      <c r="S43" s="517" t="str">
        <f t="shared" si="12"/>
        <v>.</v>
      </c>
      <c r="T43" s="518"/>
      <c r="U43" s="519" t="str">
        <f t="shared" ca="1" si="13"/>
        <v/>
      </c>
      <c r="V43" s="517"/>
      <c r="W43" s="521"/>
      <c r="X43" s="519" t="str">
        <f t="shared" ca="1" si="18"/>
        <v/>
      </c>
      <c r="Y43" s="517"/>
      <c r="Z43" s="525"/>
      <c r="AA43" s="519" t="str">
        <f t="shared" ca="1" si="14"/>
        <v>-</v>
      </c>
      <c r="AB43" s="517"/>
      <c r="AC43" s="528"/>
      <c r="AD43" s="527" t="str">
        <f t="shared" ca="1" si="15"/>
        <v>-</v>
      </c>
      <c r="AE43" s="517"/>
      <c r="AF43" s="526"/>
      <c r="AG43" s="527" t="str">
        <f t="shared" ca="1" si="16"/>
        <v>-</v>
      </c>
      <c r="AH43" s="517"/>
      <c r="AI43" s="526"/>
      <c r="AJ43" s="527" t="str">
        <f t="shared" ca="1" si="17"/>
        <v>-</v>
      </c>
      <c r="AK43" s="436"/>
      <c r="AL43" s="339" t="str">
        <f t="shared" ref="AL43:AL74" si="19">IF(OR(ISNUMBER(V43),ISNUMBER(Y43),ISNUMBER(AB43),ISNUMBER(AE43),ISNUMBER(AH43)),+S43+V43+Y43+AB43+AE43+AH43,"")</f>
        <v/>
      </c>
      <c r="AM43" s="585" t="str">
        <f t="shared" si="10"/>
        <v>.</v>
      </c>
      <c r="AN43" s="479"/>
      <c r="AO43" s="479"/>
      <c r="AP43" s="479"/>
      <c r="AQ43" s="422"/>
      <c r="AR43" s="329"/>
      <c r="AV43"/>
      <c r="AW43" s="329"/>
      <c r="AX43" s="329"/>
      <c r="AY43" s="329"/>
      <c r="AZ43" s="415"/>
    </row>
    <row r="44" spans="1:52" s="229" customFormat="1" ht="12.75">
      <c r="A44" s="342" t="str">
        <f>IF(ISERROR(LOOKUP(D44,'ancien membre'!D:D,'ancien membre'!D:D)=D44),"",IF(LOOKUP(D44,'ancien membre'!D:D,'ancien membre'!D:D)=D44,"ok","nouveau"))</f>
        <v/>
      </c>
      <c r="B44" s="344" t="str">
        <f t="shared" si="0"/>
        <v/>
      </c>
      <c r="C44" s="738" t="str">
        <f>IF(ISERROR(LOOKUP($D44,'ancien membre'!$D:$D,'ancien membre'!C:C)),".",LOOKUP($D44,'ancien membre'!$D:$D,'ancien membre'!C:C))</f>
        <v>.</v>
      </c>
      <c r="D44" s="204"/>
      <c r="E44" s="334" t="str">
        <f>IF(ISERROR(LOOKUP($D44,'ancien membre'!$D:$D,'ancien membre'!E:E)),"Z",LOOKUP($D44,'ancien membre'!$D:$D,'ancien membre'!E:E))</f>
        <v>Z</v>
      </c>
      <c r="F44" s="334" t="str">
        <f>IF(ISERROR(LOOKUP($D44,'ancien membre'!$D:$D,'ancien membre'!F:F)),".",LOOKUP($D44,'ancien membre'!$D:$D,'ancien membre'!F:F))</f>
        <v>.</v>
      </c>
      <c r="G44" s="718"/>
      <c r="H44" s="334" t="str">
        <f>IF(ISERROR(LOOKUP($D44,'ancien membre'!$D:$D,'ancien membre'!H:H)),".",LOOKUP($D44,'ancien membre'!$D:$D,'ancien membre'!H:H))</f>
        <v>.</v>
      </c>
      <c r="I44" s="334" t="str">
        <f>IF(ISERROR(LOOKUP($D44,'ancien membre'!$D:$D,'ancien membre'!I:I)),".",LOOKUP($D44,'ancien membre'!$D:$D,'ancien membre'!I:I))</f>
        <v>.</v>
      </c>
      <c r="J44" s="334" t="str">
        <f>IF(ISERROR(LOOKUP($D44,'ancien membre'!$D:$D,'ancien membre'!J:J)),".",LOOKUP($D44,'ancien membre'!$D:$D,'ancien membre'!J:J))</f>
        <v>.</v>
      </c>
      <c r="K44" s="336" t="str">
        <f>IF(ISERROR(LOOKUP($D44,'ancien membre'!$D:$D,'ancien membre'!K:K)),".",LOOKUP($D44,'ancien membre'!$D:$D,'ancien membre'!K:K))</f>
        <v>.</v>
      </c>
      <c r="L44" s="340" t="str">
        <f>IF(ISERROR(LOOKUP($D44,'ancien membre'!$D:$D,'ancien membre'!L:L)),".",LOOKUP($D44,'ancien membre'!$D:$D,'ancien membre'!L:L))</f>
        <v>.</v>
      </c>
      <c r="M44" s="337" t="str">
        <f>IF(ISERROR(LOOKUP($D44,'ancien membre'!$D:$D,'ancien membre'!M:M)),".",LOOKUP($D44,'ancien membre'!$D:$D,'ancien membre'!M:M))</f>
        <v>.</v>
      </c>
      <c r="N44" s="334" t="str">
        <f>IF(ISERROR(LOOKUP($D44,'ancien membre'!$D:$D,'ancien membre'!N:N)),".",LOOKUP($D44,'ancien membre'!$D:$D,'ancien membre'!N:N))</f>
        <v>.</v>
      </c>
      <c r="O44" s="336" t="str">
        <f>IF(ISERROR(LOOKUP($D44,'ancien membre'!$D:$D,'ancien membre'!O:O)),".",LOOKUP($D44,'ancien membre'!$D:$D,'ancien membre'!O:O))</f>
        <v>.</v>
      </c>
      <c r="P44" s="424" t="str">
        <f>IF(ISERROR(LOOKUP($D44,'ancien membre'!$D:$D,'ancien membre'!P:P)),".",LOOKUP($D44,'ancien membre'!$D:$D,'ancien membre'!P:P))</f>
        <v>.</v>
      </c>
      <c r="Q44" s="641" t="str">
        <f>IF(ISERROR(LOOKUP($D44,'ancien membre'!$D:$D,'ancien membre'!Q:Q)),".",LOOKUP($D44,'ancien membre'!$D:$D,'ancien membre'!Q:Q))</f>
        <v>.</v>
      </c>
      <c r="R44" s="437"/>
      <c r="S44" s="517" t="str">
        <f t="shared" si="12"/>
        <v>.</v>
      </c>
      <c r="T44" s="518"/>
      <c r="U44" s="519" t="str">
        <f t="shared" ca="1" si="13"/>
        <v/>
      </c>
      <c r="V44" s="517"/>
      <c r="W44" s="521"/>
      <c r="X44" s="519" t="str">
        <f t="shared" ca="1" si="18"/>
        <v/>
      </c>
      <c r="Y44" s="517"/>
      <c r="Z44" s="525"/>
      <c r="AA44" s="519" t="str">
        <f t="shared" ca="1" si="14"/>
        <v>-</v>
      </c>
      <c r="AB44" s="517"/>
      <c r="AC44" s="528"/>
      <c r="AD44" s="527" t="str">
        <f t="shared" ca="1" si="15"/>
        <v>-</v>
      </c>
      <c r="AE44" s="517"/>
      <c r="AF44" s="526"/>
      <c r="AG44" s="527" t="str">
        <f t="shared" ca="1" si="16"/>
        <v>-</v>
      </c>
      <c r="AH44" s="517"/>
      <c r="AI44" s="526"/>
      <c r="AJ44" s="527" t="str">
        <f t="shared" ca="1" si="17"/>
        <v>-</v>
      </c>
      <c r="AK44" s="436"/>
      <c r="AL44" s="339" t="str">
        <f t="shared" si="19"/>
        <v/>
      </c>
      <c r="AM44" s="585" t="str">
        <f t="shared" si="10"/>
        <v>.</v>
      </c>
      <c r="AN44" s="479"/>
      <c r="AO44" s="479"/>
      <c r="AP44" s="479"/>
      <c r="AQ44" s="422"/>
      <c r="AR44" s="329"/>
      <c r="AV44"/>
      <c r="AW44" s="329"/>
      <c r="AX44" s="329"/>
      <c r="AY44" s="329"/>
      <c r="AZ44" s="415"/>
    </row>
    <row r="45" spans="1:52" s="229" customFormat="1" ht="12.75">
      <c r="A45" s="342" t="str">
        <f>IF(ISERROR(LOOKUP(D45,'ancien membre'!D:D,'ancien membre'!D:D)=D45),"",IF(LOOKUP(D45,'ancien membre'!D:D,'ancien membre'!D:D)=D45,"ok","nouveau"))</f>
        <v/>
      </c>
      <c r="B45" s="344" t="str">
        <f t="shared" si="0"/>
        <v/>
      </c>
      <c r="C45" s="738" t="str">
        <f>IF(ISERROR(LOOKUP($D45,'ancien membre'!$D:$D,'ancien membre'!C:C)),".",LOOKUP($D45,'ancien membre'!$D:$D,'ancien membre'!C:C))</f>
        <v>.</v>
      </c>
      <c r="D45" s="204"/>
      <c r="E45" s="334" t="str">
        <f>IF(ISERROR(LOOKUP($D45,'ancien membre'!$D:$D,'ancien membre'!E:E)),"Z",LOOKUP($D45,'ancien membre'!$D:$D,'ancien membre'!E:E))</f>
        <v>Z</v>
      </c>
      <c r="F45" s="334" t="str">
        <f>IF(ISERROR(LOOKUP($D45,'ancien membre'!$D:$D,'ancien membre'!F:F)),".",LOOKUP($D45,'ancien membre'!$D:$D,'ancien membre'!F:F))</f>
        <v>.</v>
      </c>
      <c r="G45" s="718"/>
      <c r="H45" s="334" t="str">
        <f>IF(ISERROR(LOOKUP($D45,'ancien membre'!$D:$D,'ancien membre'!H:H)),".",LOOKUP($D45,'ancien membre'!$D:$D,'ancien membre'!H:H))</f>
        <v>.</v>
      </c>
      <c r="I45" s="334" t="str">
        <f>IF(ISERROR(LOOKUP($D45,'ancien membre'!$D:$D,'ancien membre'!I:I)),".",LOOKUP($D45,'ancien membre'!$D:$D,'ancien membre'!I:I))</f>
        <v>.</v>
      </c>
      <c r="J45" s="334" t="str">
        <f>IF(ISERROR(LOOKUP($D45,'ancien membre'!$D:$D,'ancien membre'!J:J)),".",LOOKUP($D45,'ancien membre'!$D:$D,'ancien membre'!J:J))</f>
        <v>.</v>
      </c>
      <c r="K45" s="336" t="str">
        <f>IF(ISERROR(LOOKUP($D45,'ancien membre'!$D:$D,'ancien membre'!K:K)),".",LOOKUP($D45,'ancien membre'!$D:$D,'ancien membre'!K:K))</f>
        <v>.</v>
      </c>
      <c r="L45" s="340" t="str">
        <f>IF(ISERROR(LOOKUP($D45,'ancien membre'!$D:$D,'ancien membre'!L:L)),".",LOOKUP($D45,'ancien membre'!$D:$D,'ancien membre'!L:L))</f>
        <v>.</v>
      </c>
      <c r="M45" s="337" t="str">
        <f>IF(ISERROR(LOOKUP($D45,'ancien membre'!$D:$D,'ancien membre'!M:M)),".",LOOKUP($D45,'ancien membre'!$D:$D,'ancien membre'!M:M))</f>
        <v>.</v>
      </c>
      <c r="N45" s="334" t="str">
        <f>IF(ISERROR(LOOKUP($D45,'ancien membre'!$D:$D,'ancien membre'!N:N)),".",LOOKUP($D45,'ancien membre'!$D:$D,'ancien membre'!N:N))</f>
        <v>.</v>
      </c>
      <c r="O45" s="336" t="str">
        <f>IF(ISERROR(LOOKUP($D45,'ancien membre'!$D:$D,'ancien membre'!O:O)),".",LOOKUP($D45,'ancien membre'!$D:$D,'ancien membre'!O:O))</f>
        <v>.</v>
      </c>
      <c r="P45" s="424" t="str">
        <f>IF(ISERROR(LOOKUP($D45,'ancien membre'!$D:$D,'ancien membre'!P:P)),".",LOOKUP($D45,'ancien membre'!$D:$D,'ancien membre'!P:P))</f>
        <v>.</v>
      </c>
      <c r="Q45" s="641" t="str">
        <f>IF(ISERROR(LOOKUP($D45,'ancien membre'!$D:$D,'ancien membre'!Q:Q)),".",LOOKUP($D45,'ancien membre'!$D:$D,'ancien membre'!Q:Q))</f>
        <v>.</v>
      </c>
      <c r="R45" s="437"/>
      <c r="S45" s="517" t="str">
        <f t="shared" si="12"/>
        <v>.</v>
      </c>
      <c r="T45" s="518"/>
      <c r="U45" s="519" t="str">
        <f t="shared" ca="1" si="13"/>
        <v/>
      </c>
      <c r="V45" s="517"/>
      <c r="W45" s="521"/>
      <c r="X45" s="519" t="str">
        <f t="shared" ca="1" si="18"/>
        <v/>
      </c>
      <c r="Y45" s="517"/>
      <c r="Z45" s="525"/>
      <c r="AA45" s="519" t="str">
        <f t="shared" ca="1" si="14"/>
        <v>-</v>
      </c>
      <c r="AB45" s="517"/>
      <c r="AC45" s="528"/>
      <c r="AD45" s="527" t="str">
        <f t="shared" ca="1" si="15"/>
        <v>-</v>
      </c>
      <c r="AE45" s="517"/>
      <c r="AF45" s="526"/>
      <c r="AG45" s="527" t="str">
        <f t="shared" ca="1" si="16"/>
        <v>-</v>
      </c>
      <c r="AH45" s="517"/>
      <c r="AI45" s="526"/>
      <c r="AJ45" s="527" t="str">
        <f t="shared" ca="1" si="17"/>
        <v>-</v>
      </c>
      <c r="AK45" s="436"/>
      <c r="AL45" s="339" t="str">
        <f t="shared" si="19"/>
        <v/>
      </c>
      <c r="AM45" s="585" t="str">
        <f t="shared" si="10"/>
        <v>.</v>
      </c>
      <c r="AN45" s="329"/>
      <c r="AO45" s="329"/>
      <c r="AP45" s="479"/>
      <c r="AQ45" s="329"/>
      <c r="AR45" s="329"/>
      <c r="AV45"/>
      <c r="AW45" s="329"/>
      <c r="AX45" s="329"/>
      <c r="AY45" s="329"/>
      <c r="AZ45" s="415"/>
    </row>
    <row r="46" spans="1:52" s="229" customFormat="1" ht="12.75">
      <c r="A46" s="342" t="str">
        <f>IF(ISERROR(LOOKUP(D46,'ancien membre'!D:D,'ancien membre'!D:D)=D46),"",IF(LOOKUP(D46,'ancien membre'!D:D,'ancien membre'!D:D)=D46,"ok","nouveau"))</f>
        <v/>
      </c>
      <c r="B46" s="344" t="str">
        <f t="shared" si="0"/>
        <v/>
      </c>
      <c r="C46" s="738" t="str">
        <f>IF(ISERROR(LOOKUP($D46,'ancien membre'!$D:$D,'ancien membre'!C:C)),".",LOOKUP($D46,'ancien membre'!$D:$D,'ancien membre'!C:C))</f>
        <v>.</v>
      </c>
      <c r="D46" s="204"/>
      <c r="E46" s="334" t="str">
        <f>IF(ISERROR(LOOKUP($D46,'ancien membre'!$D:$D,'ancien membre'!E:E)),"Z",LOOKUP($D46,'ancien membre'!$D:$D,'ancien membre'!E:E))</f>
        <v>Z</v>
      </c>
      <c r="F46" s="334" t="str">
        <f>IF(ISERROR(LOOKUP($D46,'ancien membre'!$D:$D,'ancien membre'!F:F)),".",LOOKUP($D46,'ancien membre'!$D:$D,'ancien membre'!F:F))</f>
        <v>.</v>
      </c>
      <c r="G46" s="718"/>
      <c r="H46" s="334" t="str">
        <f>IF(ISERROR(LOOKUP($D46,'ancien membre'!$D:$D,'ancien membre'!H:H)),".",LOOKUP($D46,'ancien membre'!$D:$D,'ancien membre'!H:H))</f>
        <v>.</v>
      </c>
      <c r="I46" s="334" t="str">
        <f>IF(ISERROR(LOOKUP($D46,'ancien membre'!$D:$D,'ancien membre'!I:I)),".",LOOKUP($D46,'ancien membre'!$D:$D,'ancien membre'!I:I))</f>
        <v>.</v>
      </c>
      <c r="J46" s="334" t="str">
        <f>IF(ISERROR(LOOKUP($D46,'ancien membre'!$D:$D,'ancien membre'!J:J)),".",LOOKUP($D46,'ancien membre'!$D:$D,'ancien membre'!J:J))</f>
        <v>.</v>
      </c>
      <c r="K46" s="336" t="str">
        <f>IF(ISERROR(LOOKUP($D46,'ancien membre'!$D:$D,'ancien membre'!K:K)),".",LOOKUP($D46,'ancien membre'!$D:$D,'ancien membre'!K:K))</f>
        <v>.</v>
      </c>
      <c r="L46" s="340" t="str">
        <f>IF(ISERROR(LOOKUP($D46,'ancien membre'!$D:$D,'ancien membre'!L:L)),".",LOOKUP($D46,'ancien membre'!$D:$D,'ancien membre'!L:L))</f>
        <v>.</v>
      </c>
      <c r="M46" s="337" t="str">
        <f>IF(ISERROR(LOOKUP($D46,'ancien membre'!$D:$D,'ancien membre'!M:M)),".",LOOKUP($D46,'ancien membre'!$D:$D,'ancien membre'!M:M))</f>
        <v>.</v>
      </c>
      <c r="N46" s="334" t="str">
        <f>IF(ISERROR(LOOKUP($D46,'ancien membre'!$D:$D,'ancien membre'!N:N)),".",LOOKUP($D46,'ancien membre'!$D:$D,'ancien membre'!N:N))</f>
        <v>.</v>
      </c>
      <c r="O46" s="336" t="str">
        <f>IF(ISERROR(LOOKUP($D46,'ancien membre'!$D:$D,'ancien membre'!O:O)),".",LOOKUP($D46,'ancien membre'!$D:$D,'ancien membre'!O:O))</f>
        <v>.</v>
      </c>
      <c r="P46" s="424" t="str">
        <f>IF(ISERROR(LOOKUP($D46,'ancien membre'!$D:$D,'ancien membre'!P:P)),".",LOOKUP($D46,'ancien membre'!$D:$D,'ancien membre'!P:P))</f>
        <v>.</v>
      </c>
      <c r="Q46" s="641" t="str">
        <f>IF(ISERROR(LOOKUP($D46,'ancien membre'!$D:$D,'ancien membre'!Q:Q)),".",LOOKUP($D46,'ancien membre'!$D:$D,'ancien membre'!Q:Q))</f>
        <v>.</v>
      </c>
      <c r="R46" s="437"/>
      <c r="S46" s="517" t="str">
        <f t="shared" si="12"/>
        <v>.</v>
      </c>
      <c r="T46" s="518"/>
      <c r="U46" s="519" t="str">
        <f t="shared" ca="1" si="13"/>
        <v/>
      </c>
      <c r="V46" s="517"/>
      <c r="W46" s="521"/>
      <c r="X46" s="519" t="str">
        <f t="shared" ca="1" si="18"/>
        <v/>
      </c>
      <c r="Y46" s="517"/>
      <c r="Z46" s="525"/>
      <c r="AA46" s="519" t="str">
        <f t="shared" ca="1" si="14"/>
        <v>-</v>
      </c>
      <c r="AB46" s="517"/>
      <c r="AC46" s="528"/>
      <c r="AD46" s="527" t="str">
        <f t="shared" ca="1" si="15"/>
        <v>-</v>
      </c>
      <c r="AE46" s="517"/>
      <c r="AF46" s="526"/>
      <c r="AG46" s="527" t="str">
        <f t="shared" ca="1" si="16"/>
        <v>-</v>
      </c>
      <c r="AH46" s="517"/>
      <c r="AI46" s="526"/>
      <c r="AJ46" s="527" t="str">
        <f t="shared" ca="1" si="17"/>
        <v>-</v>
      </c>
      <c r="AK46" s="436"/>
      <c r="AL46" s="339" t="str">
        <f t="shared" si="19"/>
        <v/>
      </c>
      <c r="AM46" s="585" t="str">
        <f t="shared" si="10"/>
        <v>.</v>
      </c>
      <c r="AN46" s="479"/>
      <c r="AO46" s="479"/>
      <c r="AP46" s="479"/>
      <c r="AQ46" s="422"/>
      <c r="AR46" s="329"/>
      <c r="AV46"/>
      <c r="AW46" s="329"/>
      <c r="AX46" s="329"/>
      <c r="AY46" s="329"/>
      <c r="AZ46" s="415"/>
    </row>
    <row r="47" spans="1:52" s="229" customFormat="1" ht="12.75">
      <c r="A47" s="342" t="str">
        <f>IF(ISERROR(LOOKUP(D47,'ancien membre'!D:D,'ancien membre'!D:D)=D47),"",IF(LOOKUP(D47,'ancien membre'!D:D,'ancien membre'!D:D)=D47,"ok","nouveau"))</f>
        <v/>
      </c>
      <c r="B47" s="344" t="str">
        <f t="shared" si="0"/>
        <v/>
      </c>
      <c r="C47" s="738" t="str">
        <f>IF(ISERROR(LOOKUP($D47,'ancien membre'!$D:$D,'ancien membre'!C:C)),".",LOOKUP($D47,'ancien membre'!$D:$D,'ancien membre'!C:C))</f>
        <v>.</v>
      </c>
      <c r="D47" s="204"/>
      <c r="E47" s="334" t="str">
        <f>IF(ISERROR(LOOKUP($D47,'ancien membre'!$D:$D,'ancien membre'!E:E)),"Z",LOOKUP($D47,'ancien membre'!$D:$D,'ancien membre'!E:E))</f>
        <v>Z</v>
      </c>
      <c r="F47" s="334" t="str">
        <f>IF(ISERROR(LOOKUP($D47,'ancien membre'!$D:$D,'ancien membre'!F:F)),".",LOOKUP($D47,'ancien membre'!$D:$D,'ancien membre'!F:F))</f>
        <v>.</v>
      </c>
      <c r="G47" s="718"/>
      <c r="H47" s="334" t="str">
        <f>IF(ISERROR(LOOKUP($D47,'ancien membre'!$D:$D,'ancien membre'!H:H)),".",LOOKUP($D47,'ancien membre'!$D:$D,'ancien membre'!H:H))</f>
        <v>.</v>
      </c>
      <c r="I47" s="334" t="str">
        <f>IF(ISERROR(LOOKUP($D47,'ancien membre'!$D:$D,'ancien membre'!I:I)),".",LOOKUP($D47,'ancien membre'!$D:$D,'ancien membre'!I:I))</f>
        <v>.</v>
      </c>
      <c r="J47" s="334" t="str">
        <f>IF(ISERROR(LOOKUP($D47,'ancien membre'!$D:$D,'ancien membre'!J:J)),".",LOOKUP($D47,'ancien membre'!$D:$D,'ancien membre'!J:J))</f>
        <v>.</v>
      </c>
      <c r="K47" s="336" t="str">
        <f>IF(ISERROR(LOOKUP($D47,'ancien membre'!$D:$D,'ancien membre'!K:K)),".",LOOKUP($D47,'ancien membre'!$D:$D,'ancien membre'!K:K))</f>
        <v>.</v>
      </c>
      <c r="L47" s="340" t="str">
        <f>IF(ISERROR(LOOKUP($D47,'ancien membre'!$D:$D,'ancien membre'!L:L)),".",LOOKUP($D47,'ancien membre'!$D:$D,'ancien membre'!L:L))</f>
        <v>.</v>
      </c>
      <c r="M47" s="337" t="str">
        <f>IF(ISERROR(LOOKUP($D47,'ancien membre'!$D:$D,'ancien membre'!M:M)),".",LOOKUP($D47,'ancien membre'!$D:$D,'ancien membre'!M:M))</f>
        <v>.</v>
      </c>
      <c r="N47" s="334" t="str">
        <f>IF(ISERROR(LOOKUP($D47,'ancien membre'!$D:$D,'ancien membre'!N:N)),".",LOOKUP($D47,'ancien membre'!$D:$D,'ancien membre'!N:N))</f>
        <v>.</v>
      </c>
      <c r="O47" s="336" t="str">
        <f>IF(ISERROR(LOOKUP($D47,'ancien membre'!$D:$D,'ancien membre'!O:O)),".",LOOKUP($D47,'ancien membre'!$D:$D,'ancien membre'!O:O))</f>
        <v>.</v>
      </c>
      <c r="P47" s="424" t="str">
        <f>IF(ISERROR(LOOKUP($D47,'ancien membre'!$D:$D,'ancien membre'!P:P)),".",LOOKUP($D47,'ancien membre'!$D:$D,'ancien membre'!P:P))</f>
        <v>.</v>
      </c>
      <c r="Q47" s="641" t="str">
        <f>IF(ISERROR(LOOKUP($D47,'ancien membre'!$D:$D,'ancien membre'!Q:Q)),".",LOOKUP($D47,'ancien membre'!$D:$D,'ancien membre'!Q:Q))</f>
        <v>.</v>
      </c>
      <c r="R47" s="437"/>
      <c r="S47" s="517" t="str">
        <f t="shared" si="12"/>
        <v>.</v>
      </c>
      <c r="T47" s="518"/>
      <c r="U47" s="519" t="str">
        <f t="shared" ca="1" si="13"/>
        <v/>
      </c>
      <c r="V47" s="517"/>
      <c r="W47" s="521"/>
      <c r="X47" s="519" t="str">
        <f t="shared" ca="1" si="18"/>
        <v/>
      </c>
      <c r="Y47" s="517"/>
      <c r="Z47" s="525"/>
      <c r="AA47" s="519" t="str">
        <f t="shared" ca="1" si="14"/>
        <v>-</v>
      </c>
      <c r="AB47" s="517"/>
      <c r="AC47" s="528"/>
      <c r="AD47" s="527" t="str">
        <f t="shared" ca="1" si="15"/>
        <v>-</v>
      </c>
      <c r="AE47" s="517"/>
      <c r="AF47" s="526"/>
      <c r="AG47" s="527" t="str">
        <f t="shared" ca="1" si="16"/>
        <v>-</v>
      </c>
      <c r="AH47" s="517"/>
      <c r="AI47" s="526"/>
      <c r="AJ47" s="527" t="str">
        <f t="shared" ca="1" si="17"/>
        <v>-</v>
      </c>
      <c r="AK47" s="436"/>
      <c r="AL47" s="339" t="str">
        <f t="shared" si="19"/>
        <v/>
      </c>
      <c r="AM47" s="585" t="str">
        <f t="shared" si="10"/>
        <v>.</v>
      </c>
      <c r="AN47" s="479"/>
      <c r="AO47" s="479"/>
      <c r="AP47" s="479"/>
      <c r="AQ47" s="422"/>
      <c r="AR47" s="329"/>
      <c r="AV47"/>
      <c r="AW47" s="329"/>
      <c r="AX47" s="329"/>
      <c r="AY47" s="329"/>
      <c r="AZ47" s="415"/>
    </row>
    <row r="48" spans="1:52" s="229" customFormat="1" ht="12.75">
      <c r="A48" s="342" t="str">
        <f>IF(ISERROR(LOOKUP(D48,'ancien membre'!D:D,'ancien membre'!D:D)=D48),"",IF(LOOKUP(D48,'ancien membre'!D:D,'ancien membre'!D:D)=D48,"ok","nouveau"))</f>
        <v/>
      </c>
      <c r="B48" s="344" t="str">
        <f t="shared" si="0"/>
        <v/>
      </c>
      <c r="C48" s="738" t="str">
        <f>IF(ISERROR(LOOKUP($D48,'ancien membre'!$D:$D,'ancien membre'!C:C)),".",LOOKUP($D48,'ancien membre'!$D:$D,'ancien membre'!C:C))</f>
        <v>.</v>
      </c>
      <c r="D48" s="204"/>
      <c r="E48" s="334" t="str">
        <f>IF(ISERROR(LOOKUP($D48,'ancien membre'!$D:$D,'ancien membre'!E:E)),"Z",LOOKUP($D48,'ancien membre'!$D:$D,'ancien membre'!E:E))</f>
        <v>Z</v>
      </c>
      <c r="F48" s="334" t="str">
        <f>IF(ISERROR(LOOKUP($D48,'ancien membre'!$D:$D,'ancien membre'!F:F)),".",LOOKUP($D48,'ancien membre'!$D:$D,'ancien membre'!F:F))</f>
        <v>.</v>
      </c>
      <c r="G48" s="718"/>
      <c r="H48" s="334" t="str">
        <f>IF(ISERROR(LOOKUP($D48,'ancien membre'!$D:$D,'ancien membre'!H:H)),".",LOOKUP($D48,'ancien membre'!$D:$D,'ancien membre'!H:H))</f>
        <v>.</v>
      </c>
      <c r="I48" s="334" t="str">
        <f>IF(ISERROR(LOOKUP($D48,'ancien membre'!$D:$D,'ancien membre'!I:I)),".",LOOKUP($D48,'ancien membre'!$D:$D,'ancien membre'!I:I))</f>
        <v>.</v>
      </c>
      <c r="J48" s="334" t="str">
        <f>IF(ISERROR(LOOKUP($D48,'ancien membre'!$D:$D,'ancien membre'!J:J)),".",LOOKUP($D48,'ancien membre'!$D:$D,'ancien membre'!J:J))</f>
        <v>.</v>
      </c>
      <c r="K48" s="336" t="str">
        <f>IF(ISERROR(LOOKUP($D48,'ancien membre'!$D:$D,'ancien membre'!K:K)),".",LOOKUP($D48,'ancien membre'!$D:$D,'ancien membre'!K:K))</f>
        <v>.</v>
      </c>
      <c r="L48" s="340" t="str">
        <f>IF(ISERROR(LOOKUP($D48,'ancien membre'!$D:$D,'ancien membre'!L:L)),".",LOOKUP($D48,'ancien membre'!$D:$D,'ancien membre'!L:L))</f>
        <v>.</v>
      </c>
      <c r="M48" s="337" t="str">
        <f>IF(ISERROR(LOOKUP($D48,'ancien membre'!$D:$D,'ancien membre'!M:M)),".",LOOKUP($D48,'ancien membre'!$D:$D,'ancien membre'!M:M))</f>
        <v>.</v>
      </c>
      <c r="N48" s="334" t="str">
        <f>IF(ISERROR(LOOKUP($D48,'ancien membre'!$D:$D,'ancien membre'!N:N)),".",LOOKUP($D48,'ancien membre'!$D:$D,'ancien membre'!N:N))</f>
        <v>.</v>
      </c>
      <c r="O48" s="336" t="str">
        <f>IF(ISERROR(LOOKUP($D48,'ancien membre'!$D:$D,'ancien membre'!O:O)),".",LOOKUP($D48,'ancien membre'!$D:$D,'ancien membre'!O:O))</f>
        <v>.</v>
      </c>
      <c r="P48" s="424" t="str">
        <f>IF(ISERROR(LOOKUP($D48,'ancien membre'!$D:$D,'ancien membre'!P:P)),".",LOOKUP($D48,'ancien membre'!$D:$D,'ancien membre'!P:P))</f>
        <v>.</v>
      </c>
      <c r="Q48" s="641" t="str">
        <f>IF(ISERROR(LOOKUP($D48,'ancien membre'!$D:$D,'ancien membre'!Q:Q)),".",LOOKUP($D48,'ancien membre'!$D:$D,'ancien membre'!Q:Q))</f>
        <v>.</v>
      </c>
      <c r="R48" s="437"/>
      <c r="S48" s="517" t="str">
        <f t="shared" si="12"/>
        <v>.</v>
      </c>
      <c r="T48" s="518"/>
      <c r="U48" s="519" t="str">
        <f t="shared" ca="1" si="13"/>
        <v/>
      </c>
      <c r="V48" s="517"/>
      <c r="W48" s="521"/>
      <c r="X48" s="519" t="str">
        <f t="shared" ca="1" si="18"/>
        <v/>
      </c>
      <c r="Y48" s="517"/>
      <c r="Z48" s="525"/>
      <c r="AA48" s="519" t="str">
        <f t="shared" ca="1" si="14"/>
        <v>-</v>
      </c>
      <c r="AB48" s="517"/>
      <c r="AC48" s="528"/>
      <c r="AD48" s="527" t="str">
        <f t="shared" ca="1" si="15"/>
        <v>-</v>
      </c>
      <c r="AE48" s="517"/>
      <c r="AF48" s="526"/>
      <c r="AG48" s="527" t="str">
        <f t="shared" ca="1" si="16"/>
        <v>-</v>
      </c>
      <c r="AH48" s="517"/>
      <c r="AI48" s="526"/>
      <c r="AJ48" s="527" t="str">
        <f t="shared" ca="1" si="17"/>
        <v>-</v>
      </c>
      <c r="AK48" s="436"/>
      <c r="AL48" s="339" t="str">
        <f t="shared" si="19"/>
        <v/>
      </c>
      <c r="AM48" s="585" t="str">
        <f t="shared" si="10"/>
        <v>.</v>
      </c>
      <c r="AN48" s="329"/>
      <c r="AO48" s="329"/>
      <c r="AP48" s="479"/>
      <c r="AQ48" s="422"/>
      <c r="AR48" s="329"/>
      <c r="AV48"/>
      <c r="AW48" s="329"/>
      <c r="AX48" s="329"/>
      <c r="AY48" s="329"/>
      <c r="AZ48" s="415"/>
    </row>
    <row r="49" spans="1:52" s="229" customFormat="1" ht="12.75">
      <c r="A49" s="342" t="str">
        <f>IF(ISERROR(LOOKUP(D49,'ancien membre'!D:D,'ancien membre'!D:D)=D49),"",IF(LOOKUP(D49,'ancien membre'!D:D,'ancien membre'!D:D)=D49,"ok","nouveau"))</f>
        <v/>
      </c>
      <c r="B49" s="344" t="str">
        <f t="shared" si="0"/>
        <v/>
      </c>
      <c r="C49" s="738" t="str">
        <f>IF(ISERROR(LOOKUP($D49,'ancien membre'!$D:$D,'ancien membre'!C:C)),".",LOOKUP($D49,'ancien membre'!$D:$D,'ancien membre'!C:C))</f>
        <v>.</v>
      </c>
      <c r="D49" s="204"/>
      <c r="E49" s="334" t="str">
        <f>IF(ISERROR(LOOKUP($D49,'ancien membre'!$D:$D,'ancien membre'!E:E)),"Z",LOOKUP($D49,'ancien membre'!$D:$D,'ancien membre'!E:E))</f>
        <v>Z</v>
      </c>
      <c r="F49" s="334" t="str">
        <f>IF(ISERROR(LOOKUP($D49,'ancien membre'!$D:$D,'ancien membre'!F:F)),".",LOOKUP($D49,'ancien membre'!$D:$D,'ancien membre'!F:F))</f>
        <v>.</v>
      </c>
      <c r="G49" s="718"/>
      <c r="H49" s="334" t="str">
        <f>IF(ISERROR(LOOKUP($D49,'ancien membre'!$D:$D,'ancien membre'!H:H)),".",LOOKUP($D49,'ancien membre'!$D:$D,'ancien membre'!H:H))</f>
        <v>.</v>
      </c>
      <c r="I49" s="334" t="str">
        <f>IF(ISERROR(LOOKUP($D49,'ancien membre'!$D:$D,'ancien membre'!I:I)),".",LOOKUP($D49,'ancien membre'!$D:$D,'ancien membre'!I:I))</f>
        <v>.</v>
      </c>
      <c r="J49" s="334" t="str">
        <f>IF(ISERROR(LOOKUP($D49,'ancien membre'!$D:$D,'ancien membre'!J:J)),".",LOOKUP($D49,'ancien membre'!$D:$D,'ancien membre'!J:J))</f>
        <v>.</v>
      </c>
      <c r="K49" s="336" t="str">
        <f>IF(ISERROR(LOOKUP($D49,'ancien membre'!$D:$D,'ancien membre'!K:K)),".",LOOKUP($D49,'ancien membre'!$D:$D,'ancien membre'!K:K))</f>
        <v>.</v>
      </c>
      <c r="L49" s="340" t="str">
        <f>IF(ISERROR(LOOKUP($D49,'ancien membre'!$D:$D,'ancien membre'!L:L)),".",LOOKUP($D49,'ancien membre'!$D:$D,'ancien membre'!L:L))</f>
        <v>.</v>
      </c>
      <c r="M49" s="337" t="str">
        <f>IF(ISERROR(LOOKUP($D49,'ancien membre'!$D:$D,'ancien membre'!M:M)),".",LOOKUP($D49,'ancien membre'!$D:$D,'ancien membre'!M:M))</f>
        <v>.</v>
      </c>
      <c r="N49" s="334" t="str">
        <f>IF(ISERROR(LOOKUP($D49,'ancien membre'!$D:$D,'ancien membre'!N:N)),".",LOOKUP($D49,'ancien membre'!$D:$D,'ancien membre'!N:N))</f>
        <v>.</v>
      </c>
      <c r="O49" s="336" t="str">
        <f>IF(ISERROR(LOOKUP($D49,'ancien membre'!$D:$D,'ancien membre'!O:O)),".",LOOKUP($D49,'ancien membre'!$D:$D,'ancien membre'!O:O))</f>
        <v>.</v>
      </c>
      <c r="P49" s="424" t="str">
        <f>IF(ISERROR(LOOKUP($D49,'ancien membre'!$D:$D,'ancien membre'!P:P)),".",LOOKUP($D49,'ancien membre'!$D:$D,'ancien membre'!P:P))</f>
        <v>.</v>
      </c>
      <c r="Q49" s="641" t="str">
        <f>IF(ISERROR(LOOKUP($D49,'ancien membre'!$D:$D,'ancien membre'!Q:Q)),".",LOOKUP($D49,'ancien membre'!$D:$D,'ancien membre'!Q:Q))</f>
        <v>.</v>
      </c>
      <c r="R49" s="437"/>
      <c r="S49" s="517" t="str">
        <f t="shared" si="12"/>
        <v>.</v>
      </c>
      <c r="T49" s="518"/>
      <c r="U49" s="519" t="str">
        <f t="shared" ca="1" si="13"/>
        <v/>
      </c>
      <c r="V49" s="517"/>
      <c r="W49" s="521"/>
      <c r="X49" s="519" t="str">
        <f t="shared" ca="1" si="18"/>
        <v/>
      </c>
      <c r="Y49" s="517"/>
      <c r="Z49" s="525"/>
      <c r="AA49" s="519" t="str">
        <f t="shared" ca="1" si="14"/>
        <v>-</v>
      </c>
      <c r="AB49" s="517"/>
      <c r="AC49" s="528"/>
      <c r="AD49" s="527" t="str">
        <f t="shared" ca="1" si="15"/>
        <v>-</v>
      </c>
      <c r="AE49" s="517"/>
      <c r="AF49" s="526"/>
      <c r="AG49" s="527" t="str">
        <f t="shared" ca="1" si="16"/>
        <v>-</v>
      </c>
      <c r="AH49" s="517"/>
      <c r="AI49" s="526"/>
      <c r="AJ49" s="527" t="str">
        <f t="shared" ca="1" si="17"/>
        <v>-</v>
      </c>
      <c r="AK49" s="436"/>
      <c r="AL49" s="339" t="str">
        <f t="shared" si="19"/>
        <v/>
      </c>
      <c r="AM49" s="585" t="str">
        <f t="shared" si="10"/>
        <v>.</v>
      </c>
      <c r="AN49" s="479"/>
      <c r="AO49" s="479"/>
      <c r="AP49" s="479"/>
      <c r="AQ49" s="422"/>
      <c r="AR49" s="329"/>
      <c r="AV49"/>
      <c r="AW49" s="329"/>
      <c r="AX49" s="329"/>
      <c r="AY49" s="329"/>
      <c r="AZ49" s="415"/>
    </row>
    <row r="50" spans="1:52" s="229" customFormat="1" ht="12.75">
      <c r="A50" s="342" t="str">
        <f>IF(ISERROR(LOOKUP(D50,'ancien membre'!D:D,'ancien membre'!D:D)=D50),"",IF(LOOKUP(D50,'ancien membre'!D:D,'ancien membre'!D:D)=D50,"ok","nouveau"))</f>
        <v/>
      </c>
      <c r="B50" s="344" t="str">
        <f t="shared" si="0"/>
        <v/>
      </c>
      <c r="C50" s="738" t="str">
        <f>IF(ISERROR(LOOKUP($D50,'ancien membre'!$D:$D,'ancien membre'!C:C)),".",LOOKUP($D50,'ancien membre'!$D:$D,'ancien membre'!C:C))</f>
        <v>.</v>
      </c>
      <c r="D50" s="204"/>
      <c r="E50" s="334" t="str">
        <f>IF(ISERROR(LOOKUP($D50,'ancien membre'!$D:$D,'ancien membre'!E:E)),"Z",LOOKUP($D50,'ancien membre'!$D:$D,'ancien membre'!E:E))</f>
        <v>Z</v>
      </c>
      <c r="F50" s="334" t="str">
        <f>IF(ISERROR(LOOKUP($D50,'ancien membre'!$D:$D,'ancien membre'!F:F)),".",LOOKUP($D50,'ancien membre'!$D:$D,'ancien membre'!F:F))</f>
        <v>.</v>
      </c>
      <c r="G50" s="718"/>
      <c r="H50" s="334" t="str">
        <f>IF(ISERROR(LOOKUP($D50,'ancien membre'!$D:$D,'ancien membre'!H:H)),".",LOOKUP($D50,'ancien membre'!$D:$D,'ancien membre'!H:H))</f>
        <v>.</v>
      </c>
      <c r="I50" s="334" t="str">
        <f>IF(ISERROR(LOOKUP($D50,'ancien membre'!$D:$D,'ancien membre'!I:I)),".",LOOKUP($D50,'ancien membre'!$D:$D,'ancien membre'!I:I))</f>
        <v>.</v>
      </c>
      <c r="J50" s="334" t="str">
        <f>IF(ISERROR(LOOKUP($D50,'ancien membre'!$D:$D,'ancien membre'!J:J)),".",LOOKUP($D50,'ancien membre'!$D:$D,'ancien membre'!J:J))</f>
        <v>.</v>
      </c>
      <c r="K50" s="336" t="str">
        <f>IF(ISERROR(LOOKUP($D50,'ancien membre'!$D:$D,'ancien membre'!K:K)),".",LOOKUP($D50,'ancien membre'!$D:$D,'ancien membre'!K:K))</f>
        <v>.</v>
      </c>
      <c r="L50" s="340" t="str">
        <f>IF(ISERROR(LOOKUP($D50,'ancien membre'!$D:$D,'ancien membre'!L:L)),".",LOOKUP($D50,'ancien membre'!$D:$D,'ancien membre'!L:L))</f>
        <v>.</v>
      </c>
      <c r="M50" s="337" t="str">
        <f>IF(ISERROR(LOOKUP($D50,'ancien membre'!$D:$D,'ancien membre'!M:M)),".",LOOKUP($D50,'ancien membre'!$D:$D,'ancien membre'!M:M))</f>
        <v>.</v>
      </c>
      <c r="N50" s="334" t="str">
        <f>IF(ISERROR(LOOKUP($D50,'ancien membre'!$D:$D,'ancien membre'!N:N)),".",LOOKUP($D50,'ancien membre'!$D:$D,'ancien membre'!N:N))</f>
        <v>.</v>
      </c>
      <c r="O50" s="336" t="str">
        <f>IF(ISERROR(LOOKUP($D50,'ancien membre'!$D:$D,'ancien membre'!O:O)),".",LOOKUP($D50,'ancien membre'!$D:$D,'ancien membre'!O:O))</f>
        <v>.</v>
      </c>
      <c r="P50" s="424" t="str">
        <f>IF(ISERROR(LOOKUP($D50,'ancien membre'!$D:$D,'ancien membre'!P:P)),".",LOOKUP($D50,'ancien membre'!$D:$D,'ancien membre'!P:P))</f>
        <v>.</v>
      </c>
      <c r="Q50" s="641" t="str">
        <f>IF(ISERROR(LOOKUP($D50,'ancien membre'!$D:$D,'ancien membre'!Q:Q)),".",LOOKUP($D50,'ancien membre'!$D:$D,'ancien membre'!Q:Q))</f>
        <v>.</v>
      </c>
      <c r="R50" s="437"/>
      <c r="S50" s="517" t="str">
        <f t="shared" si="12"/>
        <v>.</v>
      </c>
      <c r="T50" s="518"/>
      <c r="U50" s="519" t="str">
        <f t="shared" ca="1" si="13"/>
        <v/>
      </c>
      <c r="V50" s="517"/>
      <c r="W50" s="521"/>
      <c r="X50" s="519" t="str">
        <f t="shared" ca="1" si="18"/>
        <v/>
      </c>
      <c r="Y50" s="517"/>
      <c r="Z50" s="525"/>
      <c r="AA50" s="519" t="str">
        <f t="shared" ca="1" si="14"/>
        <v>-</v>
      </c>
      <c r="AB50" s="517"/>
      <c r="AC50" s="528"/>
      <c r="AD50" s="527" t="str">
        <f t="shared" ca="1" si="15"/>
        <v>-</v>
      </c>
      <c r="AE50" s="517"/>
      <c r="AF50" s="526"/>
      <c r="AG50" s="527" t="str">
        <f t="shared" ca="1" si="16"/>
        <v>-</v>
      </c>
      <c r="AH50" s="517"/>
      <c r="AI50" s="526"/>
      <c r="AJ50" s="527" t="str">
        <f t="shared" ca="1" si="17"/>
        <v>-</v>
      </c>
      <c r="AK50" s="436"/>
      <c r="AL50" s="339" t="str">
        <f t="shared" si="19"/>
        <v/>
      </c>
      <c r="AM50" s="585" t="str">
        <f t="shared" si="10"/>
        <v>.</v>
      </c>
      <c r="AN50" s="479"/>
      <c r="AO50" s="479"/>
      <c r="AP50" s="479"/>
      <c r="AQ50" s="422"/>
      <c r="AR50" s="329"/>
      <c r="AV50"/>
      <c r="AW50" s="329"/>
      <c r="AX50" s="329"/>
      <c r="AY50" s="329"/>
      <c r="AZ50" s="415"/>
    </row>
    <row r="51" spans="1:52" s="229" customFormat="1" ht="12.75">
      <c r="A51" s="342" t="str">
        <f>IF(ISERROR(LOOKUP(D51,'ancien membre'!D:D,'ancien membre'!D:D)=D51),"",IF(LOOKUP(D51,'ancien membre'!D:D,'ancien membre'!D:D)=D51,"ok","nouveau"))</f>
        <v/>
      </c>
      <c r="B51" s="344" t="str">
        <f t="shared" si="0"/>
        <v/>
      </c>
      <c r="C51" s="738" t="str">
        <f>IF(ISERROR(LOOKUP($D51,'ancien membre'!$D:$D,'ancien membre'!C:C)),".",LOOKUP($D51,'ancien membre'!$D:$D,'ancien membre'!C:C))</f>
        <v>.</v>
      </c>
      <c r="D51" s="204"/>
      <c r="E51" s="334" t="str">
        <f>IF(ISERROR(LOOKUP($D51,'ancien membre'!$D:$D,'ancien membre'!E:E)),"Z",LOOKUP($D51,'ancien membre'!$D:$D,'ancien membre'!E:E))</f>
        <v>Z</v>
      </c>
      <c r="F51" s="334" t="str">
        <f>IF(ISERROR(LOOKUP($D51,'ancien membre'!$D:$D,'ancien membre'!F:F)),".",LOOKUP($D51,'ancien membre'!$D:$D,'ancien membre'!F:F))</f>
        <v>.</v>
      </c>
      <c r="G51" s="718"/>
      <c r="H51" s="334" t="str">
        <f>IF(ISERROR(LOOKUP($D51,'ancien membre'!$D:$D,'ancien membre'!H:H)),".",LOOKUP($D51,'ancien membre'!$D:$D,'ancien membre'!H:H))</f>
        <v>.</v>
      </c>
      <c r="I51" s="334" t="str">
        <f>IF(ISERROR(LOOKUP($D51,'ancien membre'!$D:$D,'ancien membre'!I:I)),".",LOOKUP($D51,'ancien membre'!$D:$D,'ancien membre'!I:I))</f>
        <v>.</v>
      </c>
      <c r="J51" s="334" t="str">
        <f>IF(ISERROR(LOOKUP($D51,'ancien membre'!$D:$D,'ancien membre'!J:J)),".",LOOKUP($D51,'ancien membre'!$D:$D,'ancien membre'!J:J))</f>
        <v>.</v>
      </c>
      <c r="K51" s="336" t="str">
        <f>IF(ISERROR(LOOKUP($D51,'ancien membre'!$D:$D,'ancien membre'!K:K)),".",LOOKUP($D51,'ancien membre'!$D:$D,'ancien membre'!K:K))</f>
        <v>.</v>
      </c>
      <c r="L51" s="340" t="str">
        <f>IF(ISERROR(LOOKUP($D51,'ancien membre'!$D:$D,'ancien membre'!L:L)),".",LOOKUP($D51,'ancien membre'!$D:$D,'ancien membre'!L:L))</f>
        <v>.</v>
      </c>
      <c r="M51" s="337" t="str">
        <f>IF(ISERROR(LOOKUP($D51,'ancien membre'!$D:$D,'ancien membre'!M:M)),".",LOOKUP($D51,'ancien membre'!$D:$D,'ancien membre'!M:M))</f>
        <v>.</v>
      </c>
      <c r="N51" s="334" t="str">
        <f>IF(ISERROR(LOOKUP($D51,'ancien membre'!$D:$D,'ancien membre'!N:N)),".",LOOKUP($D51,'ancien membre'!$D:$D,'ancien membre'!N:N))</f>
        <v>.</v>
      </c>
      <c r="O51" s="336" t="str">
        <f>IF(ISERROR(LOOKUP($D51,'ancien membre'!$D:$D,'ancien membre'!O:O)),".",LOOKUP($D51,'ancien membre'!$D:$D,'ancien membre'!O:O))</f>
        <v>.</v>
      </c>
      <c r="P51" s="424" t="str">
        <f>IF(ISERROR(LOOKUP($D51,'ancien membre'!$D:$D,'ancien membre'!P:P)),".",LOOKUP($D51,'ancien membre'!$D:$D,'ancien membre'!P:P))</f>
        <v>.</v>
      </c>
      <c r="Q51" s="641" t="str">
        <f>IF(ISERROR(LOOKUP($D51,'ancien membre'!$D:$D,'ancien membre'!Q:Q)),".",LOOKUP($D51,'ancien membre'!$D:$D,'ancien membre'!Q:Q))</f>
        <v>.</v>
      </c>
      <c r="R51" s="437"/>
      <c r="S51" s="517" t="str">
        <f t="shared" si="12"/>
        <v>.</v>
      </c>
      <c r="T51" s="518"/>
      <c r="U51" s="519" t="str">
        <f t="shared" ca="1" si="13"/>
        <v/>
      </c>
      <c r="V51" s="517"/>
      <c r="W51" s="521"/>
      <c r="X51" s="519" t="str">
        <f t="shared" ca="1" si="18"/>
        <v/>
      </c>
      <c r="Y51" s="517"/>
      <c r="Z51" s="525"/>
      <c r="AA51" s="519" t="str">
        <f t="shared" ca="1" si="14"/>
        <v>-</v>
      </c>
      <c r="AB51" s="517"/>
      <c r="AC51" s="528"/>
      <c r="AD51" s="527" t="str">
        <f t="shared" ca="1" si="15"/>
        <v>-</v>
      </c>
      <c r="AE51" s="517"/>
      <c r="AF51" s="526"/>
      <c r="AG51" s="527" t="str">
        <f t="shared" ca="1" si="16"/>
        <v>-</v>
      </c>
      <c r="AH51" s="517"/>
      <c r="AI51" s="526"/>
      <c r="AJ51" s="527" t="str">
        <f t="shared" ca="1" si="17"/>
        <v>-</v>
      </c>
      <c r="AK51" s="436"/>
      <c r="AL51" s="339" t="str">
        <f t="shared" si="19"/>
        <v/>
      </c>
      <c r="AM51" s="585" t="str">
        <f t="shared" si="10"/>
        <v>.</v>
      </c>
      <c r="AN51" s="479"/>
      <c r="AO51" s="479"/>
      <c r="AP51" s="479"/>
      <c r="AQ51" s="329"/>
      <c r="AR51" s="329"/>
      <c r="AV51"/>
      <c r="AW51" s="329"/>
      <c r="AX51" s="329"/>
      <c r="AY51" s="329"/>
      <c r="AZ51" s="415"/>
    </row>
    <row r="52" spans="1:52" s="229" customFormat="1" ht="12.75">
      <c r="A52" s="342" t="str">
        <f>IF(ISERROR(LOOKUP(D52,'ancien membre'!D:D,'ancien membre'!D:D)=D52),"",IF(LOOKUP(D52,'ancien membre'!D:D,'ancien membre'!D:D)=D52,"ok","nouveau"))</f>
        <v/>
      </c>
      <c r="B52" s="344" t="str">
        <f t="shared" si="0"/>
        <v/>
      </c>
      <c r="C52" s="738" t="str">
        <f>IF(ISERROR(LOOKUP($D52,'ancien membre'!$D:$D,'ancien membre'!C:C)),".",LOOKUP($D52,'ancien membre'!$D:$D,'ancien membre'!C:C))</f>
        <v>.</v>
      </c>
      <c r="D52" s="204"/>
      <c r="E52" s="334" t="str">
        <f>IF(ISERROR(LOOKUP($D52,'ancien membre'!$D:$D,'ancien membre'!E:E)),"Z",LOOKUP($D52,'ancien membre'!$D:$D,'ancien membre'!E:E))</f>
        <v>Z</v>
      </c>
      <c r="F52" s="334" t="str">
        <f>IF(ISERROR(LOOKUP($D52,'ancien membre'!$D:$D,'ancien membre'!F:F)),".",LOOKUP($D52,'ancien membre'!$D:$D,'ancien membre'!F:F))</f>
        <v>.</v>
      </c>
      <c r="G52" s="718"/>
      <c r="H52" s="334" t="str">
        <f>IF(ISERROR(LOOKUP($D52,'ancien membre'!$D:$D,'ancien membre'!H:H)),".",LOOKUP($D52,'ancien membre'!$D:$D,'ancien membre'!H:H))</f>
        <v>.</v>
      </c>
      <c r="I52" s="334" t="str">
        <f>IF(ISERROR(LOOKUP($D52,'ancien membre'!$D:$D,'ancien membre'!I:I)),".",LOOKUP($D52,'ancien membre'!$D:$D,'ancien membre'!I:I))</f>
        <v>.</v>
      </c>
      <c r="J52" s="334" t="str">
        <f>IF(ISERROR(LOOKUP($D52,'ancien membre'!$D:$D,'ancien membre'!J:J)),".",LOOKUP($D52,'ancien membre'!$D:$D,'ancien membre'!J:J))</f>
        <v>.</v>
      </c>
      <c r="K52" s="336" t="str">
        <f>IF(ISERROR(LOOKUP($D52,'ancien membre'!$D:$D,'ancien membre'!K:K)),".",LOOKUP($D52,'ancien membre'!$D:$D,'ancien membre'!K:K))</f>
        <v>.</v>
      </c>
      <c r="L52" s="340" t="str">
        <f>IF(ISERROR(LOOKUP($D52,'ancien membre'!$D:$D,'ancien membre'!L:L)),".",LOOKUP($D52,'ancien membre'!$D:$D,'ancien membre'!L:L))</f>
        <v>.</v>
      </c>
      <c r="M52" s="337" t="str">
        <f>IF(ISERROR(LOOKUP($D52,'ancien membre'!$D:$D,'ancien membre'!M:M)),".",LOOKUP($D52,'ancien membre'!$D:$D,'ancien membre'!M:M))</f>
        <v>.</v>
      </c>
      <c r="N52" s="334" t="str">
        <f>IF(ISERROR(LOOKUP($D52,'ancien membre'!$D:$D,'ancien membre'!N:N)),".",LOOKUP($D52,'ancien membre'!$D:$D,'ancien membre'!N:N))</f>
        <v>.</v>
      </c>
      <c r="O52" s="336" t="str">
        <f>IF(ISERROR(LOOKUP($D52,'ancien membre'!$D:$D,'ancien membre'!O:O)),".",LOOKUP($D52,'ancien membre'!$D:$D,'ancien membre'!O:O))</f>
        <v>.</v>
      </c>
      <c r="P52" s="424" t="str">
        <f>IF(ISERROR(LOOKUP($D52,'ancien membre'!$D:$D,'ancien membre'!P:P)),".",LOOKUP($D52,'ancien membre'!$D:$D,'ancien membre'!P:P))</f>
        <v>.</v>
      </c>
      <c r="Q52" s="641" t="str">
        <f>IF(ISERROR(LOOKUP($D52,'ancien membre'!$D:$D,'ancien membre'!Q:Q)),".",LOOKUP($D52,'ancien membre'!$D:$D,'ancien membre'!Q:Q))</f>
        <v>.</v>
      </c>
      <c r="R52" s="437"/>
      <c r="S52" s="517" t="str">
        <f t="shared" si="12"/>
        <v>.</v>
      </c>
      <c r="T52" s="518"/>
      <c r="U52" s="519" t="str">
        <f t="shared" ca="1" si="13"/>
        <v/>
      </c>
      <c r="V52" s="517"/>
      <c r="W52" s="521"/>
      <c r="X52" s="519" t="str">
        <f t="shared" ca="1" si="18"/>
        <v/>
      </c>
      <c r="Y52" s="517"/>
      <c r="Z52" s="525"/>
      <c r="AA52" s="519" t="str">
        <f t="shared" ca="1" si="14"/>
        <v>-</v>
      </c>
      <c r="AB52" s="517"/>
      <c r="AC52" s="528"/>
      <c r="AD52" s="527" t="str">
        <f t="shared" ca="1" si="15"/>
        <v>-</v>
      </c>
      <c r="AE52" s="517"/>
      <c r="AF52" s="526"/>
      <c r="AG52" s="527" t="str">
        <f t="shared" ca="1" si="16"/>
        <v>-</v>
      </c>
      <c r="AH52" s="517"/>
      <c r="AI52" s="526"/>
      <c r="AJ52" s="527" t="str">
        <f t="shared" ca="1" si="17"/>
        <v>-</v>
      </c>
      <c r="AK52" s="436"/>
      <c r="AL52" s="339" t="str">
        <f t="shared" si="19"/>
        <v/>
      </c>
      <c r="AM52" s="585" t="str">
        <f t="shared" si="10"/>
        <v>.</v>
      </c>
      <c r="AN52" s="479"/>
      <c r="AO52" s="479"/>
      <c r="AP52" s="479"/>
      <c r="AQ52" s="422"/>
      <c r="AR52" s="329"/>
      <c r="AV52"/>
      <c r="AW52" s="329"/>
      <c r="AX52" s="329"/>
      <c r="AY52" s="329"/>
      <c r="AZ52" s="415"/>
    </row>
    <row r="53" spans="1:52" s="229" customFormat="1" ht="12.75">
      <c r="A53" s="342" t="str">
        <f>IF(ISERROR(LOOKUP(D53,'ancien membre'!D:D,'ancien membre'!D:D)=D53),"",IF(LOOKUP(D53,'ancien membre'!D:D,'ancien membre'!D:D)=D53,"ok","nouveau"))</f>
        <v/>
      </c>
      <c r="B53" s="344" t="str">
        <f t="shared" si="0"/>
        <v/>
      </c>
      <c r="C53" s="738" t="str">
        <f>IF(ISERROR(LOOKUP($D53,'ancien membre'!$D:$D,'ancien membre'!C:C)),".",LOOKUP($D53,'ancien membre'!$D:$D,'ancien membre'!C:C))</f>
        <v>.</v>
      </c>
      <c r="D53" s="204"/>
      <c r="E53" s="334" t="str">
        <f>IF(ISERROR(LOOKUP($D53,'ancien membre'!$D:$D,'ancien membre'!E:E)),"Z",LOOKUP($D53,'ancien membre'!$D:$D,'ancien membre'!E:E))</f>
        <v>Z</v>
      </c>
      <c r="F53" s="334" t="str">
        <f>IF(ISERROR(LOOKUP($D53,'ancien membre'!$D:$D,'ancien membre'!F:F)),".",LOOKUP($D53,'ancien membre'!$D:$D,'ancien membre'!F:F))</f>
        <v>.</v>
      </c>
      <c r="G53" s="718"/>
      <c r="H53" s="334" t="str">
        <f>IF(ISERROR(LOOKUP($D53,'ancien membre'!$D:$D,'ancien membre'!H:H)),".",LOOKUP($D53,'ancien membre'!$D:$D,'ancien membre'!H:H))</f>
        <v>.</v>
      </c>
      <c r="I53" s="334" t="str">
        <f>IF(ISERROR(LOOKUP($D53,'ancien membre'!$D:$D,'ancien membre'!I:I)),".",LOOKUP($D53,'ancien membre'!$D:$D,'ancien membre'!I:I))</f>
        <v>.</v>
      </c>
      <c r="J53" s="334" t="str">
        <f>IF(ISERROR(LOOKUP($D53,'ancien membre'!$D:$D,'ancien membre'!J:J)),".",LOOKUP($D53,'ancien membre'!$D:$D,'ancien membre'!J:J))</f>
        <v>.</v>
      </c>
      <c r="K53" s="336" t="str">
        <f>IF(ISERROR(LOOKUP($D53,'ancien membre'!$D:$D,'ancien membre'!K:K)),".",LOOKUP($D53,'ancien membre'!$D:$D,'ancien membre'!K:K))</f>
        <v>.</v>
      </c>
      <c r="L53" s="340" t="str">
        <f>IF(ISERROR(LOOKUP($D53,'ancien membre'!$D:$D,'ancien membre'!L:L)),".",LOOKUP($D53,'ancien membre'!$D:$D,'ancien membre'!L:L))</f>
        <v>.</v>
      </c>
      <c r="M53" s="337" t="str">
        <f>IF(ISERROR(LOOKUP($D53,'ancien membre'!$D:$D,'ancien membre'!M:M)),".",LOOKUP($D53,'ancien membre'!$D:$D,'ancien membre'!M:M))</f>
        <v>.</v>
      </c>
      <c r="N53" s="334" t="str">
        <f>IF(ISERROR(LOOKUP($D53,'ancien membre'!$D:$D,'ancien membre'!N:N)),".",LOOKUP($D53,'ancien membre'!$D:$D,'ancien membre'!N:N))</f>
        <v>.</v>
      </c>
      <c r="O53" s="336" t="str">
        <f>IF(ISERROR(LOOKUP($D53,'ancien membre'!$D:$D,'ancien membre'!O:O)),".",LOOKUP($D53,'ancien membre'!$D:$D,'ancien membre'!O:O))</f>
        <v>.</v>
      </c>
      <c r="P53" s="424" t="str">
        <f>IF(ISERROR(LOOKUP($D53,'ancien membre'!$D:$D,'ancien membre'!P:P)),".",LOOKUP($D53,'ancien membre'!$D:$D,'ancien membre'!P:P))</f>
        <v>.</v>
      </c>
      <c r="Q53" s="641" t="str">
        <f>IF(ISERROR(LOOKUP($D53,'ancien membre'!$D:$D,'ancien membre'!Q:Q)),".",LOOKUP($D53,'ancien membre'!$D:$D,'ancien membre'!Q:Q))</f>
        <v>.</v>
      </c>
      <c r="R53" s="437"/>
      <c r="S53" s="517" t="str">
        <f t="shared" si="12"/>
        <v>.</v>
      </c>
      <c r="T53" s="518"/>
      <c r="U53" s="519" t="str">
        <f t="shared" ca="1" si="13"/>
        <v/>
      </c>
      <c r="V53" s="517"/>
      <c r="W53" s="521"/>
      <c r="X53" s="519" t="str">
        <f t="shared" ca="1" si="18"/>
        <v/>
      </c>
      <c r="Y53" s="517"/>
      <c r="Z53" s="525"/>
      <c r="AA53" s="519" t="str">
        <f t="shared" ca="1" si="14"/>
        <v>-</v>
      </c>
      <c r="AB53" s="517"/>
      <c r="AC53" s="528"/>
      <c r="AD53" s="527" t="str">
        <f t="shared" ca="1" si="15"/>
        <v>-</v>
      </c>
      <c r="AE53" s="517"/>
      <c r="AF53" s="526"/>
      <c r="AG53" s="527" t="str">
        <f t="shared" ca="1" si="16"/>
        <v>-</v>
      </c>
      <c r="AH53" s="517"/>
      <c r="AI53" s="526"/>
      <c r="AJ53" s="527" t="str">
        <f t="shared" ca="1" si="17"/>
        <v>-</v>
      </c>
      <c r="AK53" s="436"/>
      <c r="AL53" s="339" t="str">
        <f t="shared" si="19"/>
        <v/>
      </c>
      <c r="AM53" s="585" t="str">
        <f t="shared" si="10"/>
        <v>.</v>
      </c>
      <c r="AN53" s="479"/>
      <c r="AO53" s="479"/>
      <c r="AP53" s="479"/>
      <c r="AQ53" s="422"/>
      <c r="AR53" s="329"/>
      <c r="AV53"/>
      <c r="AW53" s="329"/>
      <c r="AX53" s="329"/>
      <c r="AY53" s="329"/>
      <c r="AZ53" s="415"/>
    </row>
    <row r="54" spans="1:52" s="229" customFormat="1" ht="12.75">
      <c r="A54" s="342" t="str">
        <f>IF(ISERROR(LOOKUP(D54,'ancien membre'!D:D,'ancien membre'!D:D)=D54),"",IF(LOOKUP(D54,'ancien membre'!D:D,'ancien membre'!D:D)=D54,"ok","nouveau"))</f>
        <v/>
      </c>
      <c r="B54" s="344" t="str">
        <f t="shared" si="0"/>
        <v/>
      </c>
      <c r="C54" s="738" t="str">
        <f>IF(ISERROR(LOOKUP($D54,'ancien membre'!$D:$D,'ancien membre'!C:C)),".",LOOKUP($D54,'ancien membre'!$D:$D,'ancien membre'!C:C))</f>
        <v>.</v>
      </c>
      <c r="D54" s="204"/>
      <c r="E54" s="334" t="str">
        <f>IF(ISERROR(LOOKUP($D54,'ancien membre'!$D:$D,'ancien membre'!E:E)),"Z",LOOKUP($D54,'ancien membre'!$D:$D,'ancien membre'!E:E))</f>
        <v>Z</v>
      </c>
      <c r="F54" s="334" t="str">
        <f>IF(ISERROR(LOOKUP($D54,'ancien membre'!$D:$D,'ancien membre'!F:F)),".",LOOKUP($D54,'ancien membre'!$D:$D,'ancien membre'!F:F))</f>
        <v>.</v>
      </c>
      <c r="G54" s="718"/>
      <c r="H54" s="334" t="str">
        <f>IF(ISERROR(LOOKUP($D54,'ancien membre'!$D:$D,'ancien membre'!H:H)),".",LOOKUP($D54,'ancien membre'!$D:$D,'ancien membre'!H:H))</f>
        <v>.</v>
      </c>
      <c r="I54" s="334" t="str">
        <f>IF(ISERROR(LOOKUP($D54,'ancien membre'!$D:$D,'ancien membre'!I:I)),".",LOOKUP($D54,'ancien membre'!$D:$D,'ancien membre'!I:I))</f>
        <v>.</v>
      </c>
      <c r="J54" s="334" t="str">
        <f>IF(ISERROR(LOOKUP($D54,'ancien membre'!$D:$D,'ancien membre'!J:J)),".",LOOKUP($D54,'ancien membre'!$D:$D,'ancien membre'!J:J))</f>
        <v>.</v>
      </c>
      <c r="K54" s="336" t="str">
        <f>IF(ISERROR(LOOKUP($D54,'ancien membre'!$D:$D,'ancien membre'!K:K)),".",LOOKUP($D54,'ancien membre'!$D:$D,'ancien membre'!K:K))</f>
        <v>.</v>
      </c>
      <c r="L54" s="340" t="str">
        <f>IF(ISERROR(LOOKUP($D54,'ancien membre'!$D:$D,'ancien membre'!L:L)),".",LOOKUP($D54,'ancien membre'!$D:$D,'ancien membre'!L:L))</f>
        <v>.</v>
      </c>
      <c r="M54" s="337" t="str">
        <f>IF(ISERROR(LOOKUP($D54,'ancien membre'!$D:$D,'ancien membre'!M:M)),".",LOOKUP($D54,'ancien membre'!$D:$D,'ancien membre'!M:M))</f>
        <v>.</v>
      </c>
      <c r="N54" s="334" t="str">
        <f>IF(ISERROR(LOOKUP($D54,'ancien membre'!$D:$D,'ancien membre'!N:N)),".",LOOKUP($D54,'ancien membre'!$D:$D,'ancien membre'!N:N))</f>
        <v>.</v>
      </c>
      <c r="O54" s="336" t="str">
        <f>IF(ISERROR(LOOKUP($D54,'ancien membre'!$D:$D,'ancien membre'!O:O)),".",LOOKUP($D54,'ancien membre'!$D:$D,'ancien membre'!O:O))</f>
        <v>.</v>
      </c>
      <c r="P54" s="424" t="str">
        <f>IF(ISERROR(LOOKUP($D54,'ancien membre'!$D:$D,'ancien membre'!P:P)),".",LOOKUP($D54,'ancien membre'!$D:$D,'ancien membre'!P:P))</f>
        <v>.</v>
      </c>
      <c r="Q54" s="641" t="str">
        <f>IF(ISERROR(LOOKUP($D54,'ancien membre'!$D:$D,'ancien membre'!Q:Q)),".",LOOKUP($D54,'ancien membre'!$D:$D,'ancien membre'!Q:Q))</f>
        <v>.</v>
      </c>
      <c r="R54" s="437"/>
      <c r="S54" s="517" t="str">
        <f t="shared" si="12"/>
        <v>.</v>
      </c>
      <c r="T54" s="518"/>
      <c r="U54" s="519" t="str">
        <f t="shared" ca="1" si="13"/>
        <v/>
      </c>
      <c r="V54" s="517"/>
      <c r="W54" s="521"/>
      <c r="X54" s="519" t="str">
        <f t="shared" ca="1" si="18"/>
        <v/>
      </c>
      <c r="Y54" s="517"/>
      <c r="Z54" s="525"/>
      <c r="AA54" s="519" t="str">
        <f t="shared" ca="1" si="14"/>
        <v>-</v>
      </c>
      <c r="AB54" s="517"/>
      <c r="AC54" s="528"/>
      <c r="AD54" s="527" t="str">
        <f t="shared" ca="1" si="15"/>
        <v>-</v>
      </c>
      <c r="AE54" s="517"/>
      <c r="AF54" s="526"/>
      <c r="AG54" s="527" t="str">
        <f t="shared" ca="1" si="16"/>
        <v>-</v>
      </c>
      <c r="AH54" s="517"/>
      <c r="AI54" s="526"/>
      <c r="AJ54" s="527" t="str">
        <f t="shared" ca="1" si="17"/>
        <v>-</v>
      </c>
      <c r="AK54" s="436"/>
      <c r="AL54" s="339" t="str">
        <f t="shared" si="19"/>
        <v/>
      </c>
      <c r="AM54" s="585" t="str">
        <f t="shared" si="10"/>
        <v>.</v>
      </c>
      <c r="AN54" s="479"/>
      <c r="AO54" s="479"/>
      <c r="AP54" s="479"/>
      <c r="AQ54" s="422"/>
      <c r="AR54" s="329"/>
      <c r="AV54"/>
      <c r="AW54" s="329"/>
      <c r="AX54" s="329"/>
      <c r="AY54" s="329"/>
      <c r="AZ54" s="415"/>
    </row>
    <row r="55" spans="1:52" s="229" customFormat="1" ht="12.75">
      <c r="A55" s="342" t="str">
        <f>IF(ISERROR(LOOKUP(D55,'ancien membre'!D:D,'ancien membre'!D:D)=D55),"",IF(LOOKUP(D55,'ancien membre'!D:D,'ancien membre'!D:D)=D55,"ok","nouveau"))</f>
        <v/>
      </c>
      <c r="B55" s="344" t="str">
        <f t="shared" si="0"/>
        <v/>
      </c>
      <c r="C55" s="738" t="str">
        <f>IF(ISERROR(LOOKUP($D55,'ancien membre'!$D:$D,'ancien membre'!C:C)),".",LOOKUP($D55,'ancien membre'!$D:$D,'ancien membre'!C:C))</f>
        <v>.</v>
      </c>
      <c r="D55" s="204"/>
      <c r="E55" s="334" t="str">
        <f>IF(ISERROR(LOOKUP($D55,'ancien membre'!$D:$D,'ancien membre'!E:E)),"Z",LOOKUP($D55,'ancien membre'!$D:$D,'ancien membre'!E:E))</f>
        <v>Z</v>
      </c>
      <c r="F55" s="334" t="str">
        <f>IF(ISERROR(LOOKUP($D55,'ancien membre'!$D:$D,'ancien membre'!F:F)),".",LOOKUP($D55,'ancien membre'!$D:$D,'ancien membre'!F:F))</f>
        <v>.</v>
      </c>
      <c r="G55" s="718"/>
      <c r="H55" s="334" t="str">
        <f>IF(ISERROR(LOOKUP($D55,'ancien membre'!$D:$D,'ancien membre'!H:H)),".",LOOKUP($D55,'ancien membre'!$D:$D,'ancien membre'!H:H))</f>
        <v>.</v>
      </c>
      <c r="I55" s="334" t="str">
        <f>IF(ISERROR(LOOKUP($D55,'ancien membre'!$D:$D,'ancien membre'!I:I)),".",LOOKUP($D55,'ancien membre'!$D:$D,'ancien membre'!I:I))</f>
        <v>.</v>
      </c>
      <c r="J55" s="334" t="str">
        <f>IF(ISERROR(LOOKUP($D55,'ancien membre'!$D:$D,'ancien membre'!J:J)),".",LOOKUP($D55,'ancien membre'!$D:$D,'ancien membre'!J:J))</f>
        <v>.</v>
      </c>
      <c r="K55" s="336" t="str">
        <f>IF(ISERROR(LOOKUP($D55,'ancien membre'!$D:$D,'ancien membre'!K:K)),".",LOOKUP($D55,'ancien membre'!$D:$D,'ancien membre'!K:K))</f>
        <v>.</v>
      </c>
      <c r="L55" s="340" t="str">
        <f>IF(ISERROR(LOOKUP($D55,'ancien membre'!$D:$D,'ancien membre'!L:L)),".",LOOKUP($D55,'ancien membre'!$D:$D,'ancien membre'!L:L))</f>
        <v>.</v>
      </c>
      <c r="M55" s="337" t="str">
        <f>IF(ISERROR(LOOKUP($D55,'ancien membre'!$D:$D,'ancien membre'!M:M)),".",LOOKUP($D55,'ancien membre'!$D:$D,'ancien membre'!M:M))</f>
        <v>.</v>
      </c>
      <c r="N55" s="334" t="str">
        <f>IF(ISERROR(LOOKUP($D55,'ancien membre'!$D:$D,'ancien membre'!N:N)),".",LOOKUP($D55,'ancien membre'!$D:$D,'ancien membre'!N:N))</f>
        <v>.</v>
      </c>
      <c r="O55" s="336" t="str">
        <f>IF(ISERROR(LOOKUP($D55,'ancien membre'!$D:$D,'ancien membre'!O:O)),".",LOOKUP($D55,'ancien membre'!$D:$D,'ancien membre'!O:O))</f>
        <v>.</v>
      </c>
      <c r="P55" s="424" t="str">
        <f>IF(ISERROR(LOOKUP($D55,'ancien membre'!$D:$D,'ancien membre'!P:P)),".",LOOKUP($D55,'ancien membre'!$D:$D,'ancien membre'!P:P))</f>
        <v>.</v>
      </c>
      <c r="Q55" s="641" t="str">
        <f>IF(ISERROR(LOOKUP($D55,'ancien membre'!$D:$D,'ancien membre'!Q:Q)),".",LOOKUP($D55,'ancien membre'!$D:$D,'ancien membre'!Q:Q))</f>
        <v>.</v>
      </c>
      <c r="R55" s="437"/>
      <c r="S55" s="517" t="str">
        <f t="shared" si="12"/>
        <v>.</v>
      </c>
      <c r="T55" s="518"/>
      <c r="U55" s="519" t="str">
        <f t="shared" ca="1" si="13"/>
        <v/>
      </c>
      <c r="V55" s="517"/>
      <c r="W55" s="521"/>
      <c r="X55" s="519" t="str">
        <f t="shared" ca="1" si="18"/>
        <v/>
      </c>
      <c r="Y55" s="517"/>
      <c r="Z55" s="525"/>
      <c r="AA55" s="519" t="str">
        <f t="shared" ca="1" si="14"/>
        <v>-</v>
      </c>
      <c r="AB55" s="517"/>
      <c r="AC55" s="528"/>
      <c r="AD55" s="527" t="str">
        <f t="shared" ca="1" si="15"/>
        <v>-</v>
      </c>
      <c r="AE55" s="517"/>
      <c r="AF55" s="526"/>
      <c r="AG55" s="527" t="str">
        <f t="shared" ca="1" si="16"/>
        <v>-</v>
      </c>
      <c r="AH55" s="517"/>
      <c r="AI55" s="526"/>
      <c r="AJ55" s="527" t="str">
        <f t="shared" ca="1" si="17"/>
        <v>-</v>
      </c>
      <c r="AK55" s="436"/>
      <c r="AL55" s="339" t="str">
        <f t="shared" si="19"/>
        <v/>
      </c>
      <c r="AM55" s="585" t="str">
        <f t="shared" si="10"/>
        <v>.</v>
      </c>
      <c r="AN55" s="479"/>
      <c r="AO55" s="479"/>
      <c r="AP55" s="479"/>
      <c r="AQ55" s="422"/>
      <c r="AR55" s="329"/>
      <c r="AV55"/>
      <c r="AW55" s="329"/>
      <c r="AX55" s="329"/>
      <c r="AY55" s="329"/>
      <c r="AZ55" s="415"/>
    </row>
    <row r="56" spans="1:52" s="229" customFormat="1" ht="12.75">
      <c r="A56" s="342" t="str">
        <f>IF(ISERROR(LOOKUP(D56,'ancien membre'!D:D,'ancien membre'!D:D)=D56),"",IF(LOOKUP(D56,'ancien membre'!D:D,'ancien membre'!D:D)=D56,"ok","nouveau"))</f>
        <v/>
      </c>
      <c r="B56" s="344" t="str">
        <f t="shared" si="0"/>
        <v/>
      </c>
      <c r="C56" s="738" t="str">
        <f>IF(ISERROR(LOOKUP($D56,'ancien membre'!$D:$D,'ancien membre'!C:C)),".",LOOKUP($D56,'ancien membre'!$D:$D,'ancien membre'!C:C))</f>
        <v>.</v>
      </c>
      <c r="D56" s="204"/>
      <c r="E56" s="334" t="str">
        <f>IF(ISERROR(LOOKUP($D56,'ancien membre'!$D:$D,'ancien membre'!E:E)),"Z",LOOKUP($D56,'ancien membre'!$D:$D,'ancien membre'!E:E))</f>
        <v>Z</v>
      </c>
      <c r="F56" s="334" t="str">
        <f>IF(ISERROR(LOOKUP($D56,'ancien membre'!$D:$D,'ancien membre'!F:F)),".",LOOKUP($D56,'ancien membre'!$D:$D,'ancien membre'!F:F))</f>
        <v>.</v>
      </c>
      <c r="G56" s="718"/>
      <c r="H56" s="334" t="str">
        <f>IF(ISERROR(LOOKUP($D56,'ancien membre'!$D:$D,'ancien membre'!H:H)),".",LOOKUP($D56,'ancien membre'!$D:$D,'ancien membre'!H:H))</f>
        <v>.</v>
      </c>
      <c r="I56" s="334" t="str">
        <f>IF(ISERROR(LOOKUP($D56,'ancien membre'!$D:$D,'ancien membre'!I:I)),".",LOOKUP($D56,'ancien membre'!$D:$D,'ancien membre'!I:I))</f>
        <v>.</v>
      </c>
      <c r="J56" s="334" t="str">
        <f>IF(ISERROR(LOOKUP($D56,'ancien membre'!$D:$D,'ancien membre'!J:J)),".",LOOKUP($D56,'ancien membre'!$D:$D,'ancien membre'!J:J))</f>
        <v>.</v>
      </c>
      <c r="K56" s="336" t="str">
        <f>IF(ISERROR(LOOKUP($D56,'ancien membre'!$D:$D,'ancien membre'!K:K)),".",LOOKUP($D56,'ancien membre'!$D:$D,'ancien membre'!K:K))</f>
        <v>.</v>
      </c>
      <c r="L56" s="340" t="str">
        <f>IF(ISERROR(LOOKUP($D56,'ancien membre'!$D:$D,'ancien membre'!L:L)),".",LOOKUP($D56,'ancien membre'!$D:$D,'ancien membre'!L:L))</f>
        <v>.</v>
      </c>
      <c r="M56" s="337" t="str">
        <f>IF(ISERROR(LOOKUP($D56,'ancien membre'!$D:$D,'ancien membre'!M:M)),".",LOOKUP($D56,'ancien membre'!$D:$D,'ancien membre'!M:M))</f>
        <v>.</v>
      </c>
      <c r="N56" s="334" t="str">
        <f>IF(ISERROR(LOOKUP($D56,'ancien membre'!$D:$D,'ancien membre'!N:N)),".",LOOKUP($D56,'ancien membre'!$D:$D,'ancien membre'!N:N))</f>
        <v>.</v>
      </c>
      <c r="O56" s="336" t="str">
        <f>IF(ISERROR(LOOKUP($D56,'ancien membre'!$D:$D,'ancien membre'!O:O)),".",LOOKUP($D56,'ancien membre'!$D:$D,'ancien membre'!O:O))</f>
        <v>.</v>
      </c>
      <c r="P56" s="424" t="str">
        <f>IF(ISERROR(LOOKUP($D56,'ancien membre'!$D:$D,'ancien membre'!P:P)),".",LOOKUP($D56,'ancien membre'!$D:$D,'ancien membre'!P:P))</f>
        <v>.</v>
      </c>
      <c r="Q56" s="641" t="str">
        <f>IF(ISERROR(LOOKUP($D56,'ancien membre'!$D:$D,'ancien membre'!Q:Q)),".",LOOKUP($D56,'ancien membre'!$D:$D,'ancien membre'!Q:Q))</f>
        <v>.</v>
      </c>
      <c r="R56" s="437"/>
      <c r="S56" s="517" t="str">
        <f t="shared" si="12"/>
        <v>.</v>
      </c>
      <c r="T56" s="518"/>
      <c r="U56" s="519" t="str">
        <f t="shared" ca="1" si="13"/>
        <v/>
      </c>
      <c r="V56" s="517"/>
      <c r="W56" s="521"/>
      <c r="X56" s="519" t="str">
        <f t="shared" ca="1" si="18"/>
        <v/>
      </c>
      <c r="Y56" s="517"/>
      <c r="Z56" s="525"/>
      <c r="AA56" s="519" t="str">
        <f t="shared" ca="1" si="14"/>
        <v>-</v>
      </c>
      <c r="AB56" s="517"/>
      <c r="AC56" s="528"/>
      <c r="AD56" s="527" t="str">
        <f t="shared" ca="1" si="15"/>
        <v>-</v>
      </c>
      <c r="AE56" s="517"/>
      <c r="AF56" s="526"/>
      <c r="AG56" s="527" t="str">
        <f t="shared" ca="1" si="16"/>
        <v>-</v>
      </c>
      <c r="AH56" s="517"/>
      <c r="AI56" s="526"/>
      <c r="AJ56" s="527" t="str">
        <f t="shared" ca="1" si="17"/>
        <v>-</v>
      </c>
      <c r="AK56" s="436"/>
      <c r="AL56" s="339" t="str">
        <f t="shared" si="19"/>
        <v/>
      </c>
      <c r="AM56" s="585" t="str">
        <f t="shared" si="10"/>
        <v>.</v>
      </c>
      <c r="AN56" s="479"/>
      <c r="AO56" s="479"/>
      <c r="AP56" s="479"/>
      <c r="AQ56" s="422"/>
      <c r="AR56" s="329"/>
      <c r="AV56"/>
      <c r="AW56" s="329"/>
      <c r="AX56" s="329"/>
      <c r="AY56" s="329"/>
      <c r="AZ56" s="415"/>
    </row>
    <row r="57" spans="1:52" s="229" customFormat="1" ht="12.75">
      <c r="A57" s="342" t="str">
        <f>IF(ISERROR(LOOKUP(D57,'ancien membre'!D:D,'ancien membre'!D:D)=D57),"",IF(LOOKUP(D57,'ancien membre'!D:D,'ancien membre'!D:D)=D57,"ok","nouveau"))</f>
        <v/>
      </c>
      <c r="B57" s="344" t="str">
        <f t="shared" si="0"/>
        <v/>
      </c>
      <c r="C57" s="738" t="str">
        <f>IF(ISERROR(LOOKUP($D57,'ancien membre'!$D:$D,'ancien membre'!C:C)),".",LOOKUP($D57,'ancien membre'!$D:$D,'ancien membre'!C:C))</f>
        <v>.</v>
      </c>
      <c r="D57" s="204"/>
      <c r="E57" s="334" t="str">
        <f>IF(ISERROR(LOOKUP($D57,'ancien membre'!$D:$D,'ancien membre'!E:E)),"Z",LOOKUP($D57,'ancien membre'!$D:$D,'ancien membre'!E:E))</f>
        <v>Z</v>
      </c>
      <c r="F57" s="334" t="str">
        <f>IF(ISERROR(LOOKUP($D57,'ancien membre'!$D:$D,'ancien membre'!F:F)),".",LOOKUP($D57,'ancien membre'!$D:$D,'ancien membre'!F:F))</f>
        <v>.</v>
      </c>
      <c r="G57" s="718"/>
      <c r="H57" s="334" t="str">
        <f>IF(ISERROR(LOOKUP($D57,'ancien membre'!$D:$D,'ancien membre'!H:H)),".",LOOKUP($D57,'ancien membre'!$D:$D,'ancien membre'!H:H))</f>
        <v>.</v>
      </c>
      <c r="I57" s="334" t="str">
        <f>IF(ISERROR(LOOKUP($D57,'ancien membre'!$D:$D,'ancien membre'!I:I)),".",LOOKUP($D57,'ancien membre'!$D:$D,'ancien membre'!I:I))</f>
        <v>.</v>
      </c>
      <c r="J57" s="334" t="str">
        <f>IF(ISERROR(LOOKUP($D57,'ancien membre'!$D:$D,'ancien membre'!J:J)),".",LOOKUP($D57,'ancien membre'!$D:$D,'ancien membre'!J:J))</f>
        <v>.</v>
      </c>
      <c r="K57" s="336" t="str">
        <f>IF(ISERROR(LOOKUP($D57,'ancien membre'!$D:$D,'ancien membre'!K:K)),".",LOOKUP($D57,'ancien membre'!$D:$D,'ancien membre'!K:K))</f>
        <v>.</v>
      </c>
      <c r="L57" s="340" t="str">
        <f>IF(ISERROR(LOOKUP($D57,'ancien membre'!$D:$D,'ancien membre'!L:L)),".",LOOKUP($D57,'ancien membre'!$D:$D,'ancien membre'!L:L))</f>
        <v>.</v>
      </c>
      <c r="M57" s="337" t="str">
        <f>IF(ISERROR(LOOKUP($D57,'ancien membre'!$D:$D,'ancien membre'!M:M)),".",LOOKUP($D57,'ancien membre'!$D:$D,'ancien membre'!M:M))</f>
        <v>.</v>
      </c>
      <c r="N57" s="334" t="str">
        <f>IF(ISERROR(LOOKUP($D57,'ancien membre'!$D:$D,'ancien membre'!N:N)),".",LOOKUP($D57,'ancien membre'!$D:$D,'ancien membre'!N:N))</f>
        <v>.</v>
      </c>
      <c r="O57" s="336" t="str">
        <f>IF(ISERROR(LOOKUP($D57,'ancien membre'!$D:$D,'ancien membre'!O:O)),".",LOOKUP($D57,'ancien membre'!$D:$D,'ancien membre'!O:O))</f>
        <v>.</v>
      </c>
      <c r="P57" s="424" t="str">
        <f>IF(ISERROR(LOOKUP($D57,'ancien membre'!$D:$D,'ancien membre'!P:P)),".",LOOKUP($D57,'ancien membre'!$D:$D,'ancien membre'!P:P))</f>
        <v>.</v>
      </c>
      <c r="Q57" s="641" t="str">
        <f>IF(ISERROR(LOOKUP($D57,'ancien membre'!$D:$D,'ancien membre'!Q:Q)),".",LOOKUP($D57,'ancien membre'!$D:$D,'ancien membre'!Q:Q))</f>
        <v>.</v>
      </c>
      <c r="R57" s="437"/>
      <c r="S57" s="517" t="str">
        <f t="shared" si="12"/>
        <v>.</v>
      </c>
      <c r="T57" s="518"/>
      <c r="U57" s="519" t="str">
        <f t="shared" ca="1" si="13"/>
        <v/>
      </c>
      <c r="V57" s="517"/>
      <c r="W57" s="521"/>
      <c r="X57" s="519" t="str">
        <f t="shared" ca="1" si="18"/>
        <v/>
      </c>
      <c r="Y57" s="517"/>
      <c r="Z57" s="525"/>
      <c r="AA57" s="519" t="str">
        <f t="shared" ca="1" si="14"/>
        <v>-</v>
      </c>
      <c r="AB57" s="517"/>
      <c r="AC57" s="528"/>
      <c r="AD57" s="527" t="str">
        <f t="shared" ca="1" si="15"/>
        <v>-</v>
      </c>
      <c r="AE57" s="517"/>
      <c r="AF57" s="526"/>
      <c r="AG57" s="527" t="str">
        <f t="shared" ca="1" si="16"/>
        <v>-</v>
      </c>
      <c r="AH57" s="517"/>
      <c r="AI57" s="526"/>
      <c r="AJ57" s="527" t="str">
        <f t="shared" ca="1" si="17"/>
        <v>-</v>
      </c>
      <c r="AK57" s="436"/>
      <c r="AL57" s="339" t="str">
        <f t="shared" si="19"/>
        <v/>
      </c>
      <c r="AM57" s="585" t="str">
        <f t="shared" si="10"/>
        <v>.</v>
      </c>
      <c r="AN57" s="479"/>
      <c r="AO57" s="479"/>
      <c r="AP57" s="479"/>
      <c r="AQ57" s="422"/>
      <c r="AR57" s="329"/>
      <c r="AV57"/>
      <c r="AW57" s="329"/>
      <c r="AX57" s="329"/>
      <c r="AY57" s="329"/>
      <c r="AZ57" s="415"/>
    </row>
    <row r="58" spans="1:52" s="229" customFormat="1" ht="12.75">
      <c r="A58" s="342" t="str">
        <f>IF(ISERROR(LOOKUP(D58,'ancien membre'!D:D,'ancien membre'!D:D)=D58),"",IF(LOOKUP(D58,'ancien membre'!D:D,'ancien membre'!D:D)=D58,"ok","nouveau"))</f>
        <v/>
      </c>
      <c r="B58" s="344" t="str">
        <f t="shared" si="0"/>
        <v/>
      </c>
      <c r="C58" s="738" t="str">
        <f>IF(ISERROR(LOOKUP($D58,'ancien membre'!$D:$D,'ancien membre'!C:C)),".",LOOKUP($D58,'ancien membre'!$D:$D,'ancien membre'!C:C))</f>
        <v>.</v>
      </c>
      <c r="D58" s="204"/>
      <c r="E58" s="334" t="str">
        <f>IF(ISERROR(LOOKUP($D58,'ancien membre'!$D:$D,'ancien membre'!E:E)),"Z",LOOKUP($D58,'ancien membre'!$D:$D,'ancien membre'!E:E))</f>
        <v>Z</v>
      </c>
      <c r="F58" s="334" t="str">
        <f>IF(ISERROR(LOOKUP($D58,'ancien membre'!$D:$D,'ancien membre'!F:F)),".",LOOKUP($D58,'ancien membre'!$D:$D,'ancien membre'!F:F))</f>
        <v>.</v>
      </c>
      <c r="G58" s="718"/>
      <c r="H58" s="334" t="str">
        <f>IF(ISERROR(LOOKUP($D58,'ancien membre'!$D:$D,'ancien membre'!H:H)),".",LOOKUP($D58,'ancien membre'!$D:$D,'ancien membre'!H:H))</f>
        <v>.</v>
      </c>
      <c r="I58" s="334" t="str">
        <f>IF(ISERROR(LOOKUP($D58,'ancien membre'!$D:$D,'ancien membre'!I:I)),".",LOOKUP($D58,'ancien membre'!$D:$D,'ancien membre'!I:I))</f>
        <v>.</v>
      </c>
      <c r="J58" s="334" t="str">
        <f>IF(ISERROR(LOOKUP($D58,'ancien membre'!$D:$D,'ancien membre'!J:J)),".",LOOKUP($D58,'ancien membre'!$D:$D,'ancien membre'!J:J))</f>
        <v>.</v>
      </c>
      <c r="K58" s="336" t="str">
        <f>IF(ISERROR(LOOKUP($D58,'ancien membre'!$D:$D,'ancien membre'!K:K)),".",LOOKUP($D58,'ancien membre'!$D:$D,'ancien membre'!K:K))</f>
        <v>.</v>
      </c>
      <c r="L58" s="340" t="str">
        <f>IF(ISERROR(LOOKUP($D58,'ancien membre'!$D:$D,'ancien membre'!L:L)),".",LOOKUP($D58,'ancien membre'!$D:$D,'ancien membre'!L:L))</f>
        <v>.</v>
      </c>
      <c r="M58" s="337" t="str">
        <f>IF(ISERROR(LOOKUP($D58,'ancien membre'!$D:$D,'ancien membre'!M:M)),".",LOOKUP($D58,'ancien membre'!$D:$D,'ancien membre'!M:M))</f>
        <v>.</v>
      </c>
      <c r="N58" s="334" t="str">
        <f>IF(ISERROR(LOOKUP($D58,'ancien membre'!$D:$D,'ancien membre'!N:N)),".",LOOKUP($D58,'ancien membre'!$D:$D,'ancien membre'!N:N))</f>
        <v>.</v>
      </c>
      <c r="O58" s="336" t="str">
        <f>IF(ISERROR(LOOKUP($D58,'ancien membre'!$D:$D,'ancien membre'!O:O)),".",LOOKUP($D58,'ancien membre'!$D:$D,'ancien membre'!O:O))</f>
        <v>.</v>
      </c>
      <c r="P58" s="424" t="str">
        <f>IF(ISERROR(LOOKUP($D58,'ancien membre'!$D:$D,'ancien membre'!P:P)),".",LOOKUP($D58,'ancien membre'!$D:$D,'ancien membre'!P:P))</f>
        <v>.</v>
      </c>
      <c r="Q58" s="641" t="str">
        <f>IF(ISERROR(LOOKUP($D58,'ancien membre'!$D:$D,'ancien membre'!Q:Q)),".",LOOKUP($D58,'ancien membre'!$D:$D,'ancien membre'!Q:Q))</f>
        <v>.</v>
      </c>
      <c r="R58" s="437"/>
      <c r="S58" s="517" t="str">
        <f t="shared" si="12"/>
        <v>.</v>
      </c>
      <c r="T58" s="518"/>
      <c r="U58" s="519" t="str">
        <f t="shared" ca="1" si="13"/>
        <v/>
      </c>
      <c r="V58" s="517"/>
      <c r="W58" s="521"/>
      <c r="X58" s="519" t="str">
        <f t="shared" ca="1" si="18"/>
        <v/>
      </c>
      <c r="Y58" s="517"/>
      <c r="Z58" s="525"/>
      <c r="AA58" s="519" t="str">
        <f t="shared" ca="1" si="14"/>
        <v>-</v>
      </c>
      <c r="AB58" s="517"/>
      <c r="AC58" s="528"/>
      <c r="AD58" s="527" t="str">
        <f t="shared" ca="1" si="15"/>
        <v>-</v>
      </c>
      <c r="AE58" s="517"/>
      <c r="AF58" s="526"/>
      <c r="AG58" s="527" t="str">
        <f t="shared" ca="1" si="16"/>
        <v>-</v>
      </c>
      <c r="AH58" s="517"/>
      <c r="AI58" s="526"/>
      <c r="AJ58" s="527" t="str">
        <f t="shared" ca="1" si="17"/>
        <v>-</v>
      </c>
      <c r="AK58" s="436"/>
      <c r="AL58" s="339" t="str">
        <f t="shared" si="19"/>
        <v/>
      </c>
      <c r="AM58" s="585" t="str">
        <f t="shared" si="10"/>
        <v>.</v>
      </c>
      <c r="AN58" s="329"/>
      <c r="AO58" s="329"/>
      <c r="AP58" s="479"/>
      <c r="AQ58" s="422"/>
      <c r="AR58" s="329"/>
      <c r="AV58"/>
      <c r="AW58" s="329"/>
      <c r="AX58" s="329"/>
      <c r="AY58" s="329"/>
      <c r="AZ58" s="415"/>
    </row>
    <row r="59" spans="1:52" s="229" customFormat="1" ht="12.75">
      <c r="A59" s="342" t="str">
        <f>IF(ISERROR(LOOKUP(D59,'ancien membre'!D:D,'ancien membre'!D:D)=D59),"",IF(LOOKUP(D59,'ancien membre'!D:D,'ancien membre'!D:D)=D59,"ok","nouveau"))</f>
        <v/>
      </c>
      <c r="B59" s="344" t="str">
        <f t="shared" si="0"/>
        <v/>
      </c>
      <c r="C59" s="738" t="str">
        <f>IF(ISERROR(LOOKUP($D59,'ancien membre'!$D:$D,'ancien membre'!C:C)),".",LOOKUP($D59,'ancien membre'!$D:$D,'ancien membre'!C:C))</f>
        <v>.</v>
      </c>
      <c r="D59" s="204"/>
      <c r="E59" s="334" t="str">
        <f>IF(ISERROR(LOOKUP($D59,'ancien membre'!$D:$D,'ancien membre'!E:E)),"Z",LOOKUP($D59,'ancien membre'!$D:$D,'ancien membre'!E:E))</f>
        <v>Z</v>
      </c>
      <c r="F59" s="334" t="str">
        <f>IF(ISERROR(LOOKUP($D59,'ancien membre'!$D:$D,'ancien membre'!F:F)),".",LOOKUP($D59,'ancien membre'!$D:$D,'ancien membre'!F:F))</f>
        <v>.</v>
      </c>
      <c r="G59" s="718"/>
      <c r="H59" s="334" t="str">
        <f>IF(ISERROR(LOOKUP($D59,'ancien membre'!$D:$D,'ancien membre'!H:H)),".",LOOKUP($D59,'ancien membre'!$D:$D,'ancien membre'!H:H))</f>
        <v>.</v>
      </c>
      <c r="I59" s="334" t="str">
        <f>IF(ISERROR(LOOKUP($D59,'ancien membre'!$D:$D,'ancien membre'!I:I)),".",LOOKUP($D59,'ancien membre'!$D:$D,'ancien membre'!I:I))</f>
        <v>.</v>
      </c>
      <c r="J59" s="334" t="str">
        <f>IF(ISERROR(LOOKUP($D59,'ancien membre'!$D:$D,'ancien membre'!J:J)),".",LOOKUP($D59,'ancien membre'!$D:$D,'ancien membre'!J:J))</f>
        <v>.</v>
      </c>
      <c r="K59" s="336" t="str">
        <f>IF(ISERROR(LOOKUP($D59,'ancien membre'!$D:$D,'ancien membre'!K:K)),".",LOOKUP($D59,'ancien membre'!$D:$D,'ancien membre'!K:K))</f>
        <v>.</v>
      </c>
      <c r="L59" s="340" t="str">
        <f>IF(ISERROR(LOOKUP($D59,'ancien membre'!$D:$D,'ancien membre'!L:L)),".",LOOKUP($D59,'ancien membre'!$D:$D,'ancien membre'!L:L))</f>
        <v>.</v>
      </c>
      <c r="M59" s="337" t="str">
        <f>IF(ISERROR(LOOKUP($D59,'ancien membre'!$D:$D,'ancien membre'!M:M)),".",LOOKUP($D59,'ancien membre'!$D:$D,'ancien membre'!M:M))</f>
        <v>.</v>
      </c>
      <c r="N59" s="334" t="str">
        <f>IF(ISERROR(LOOKUP($D59,'ancien membre'!$D:$D,'ancien membre'!N:N)),".",LOOKUP($D59,'ancien membre'!$D:$D,'ancien membre'!N:N))</f>
        <v>.</v>
      </c>
      <c r="O59" s="336" t="str">
        <f>IF(ISERROR(LOOKUP($D59,'ancien membre'!$D:$D,'ancien membre'!O:O)),".",LOOKUP($D59,'ancien membre'!$D:$D,'ancien membre'!O:O))</f>
        <v>.</v>
      </c>
      <c r="P59" s="424" t="str">
        <f>IF(ISERROR(LOOKUP($D59,'ancien membre'!$D:$D,'ancien membre'!P:P)),".",LOOKUP($D59,'ancien membre'!$D:$D,'ancien membre'!P:P))</f>
        <v>.</v>
      </c>
      <c r="Q59" s="641" t="str">
        <f>IF(ISERROR(LOOKUP($D59,'ancien membre'!$D:$D,'ancien membre'!Q:Q)),".",LOOKUP($D59,'ancien membre'!$D:$D,'ancien membre'!Q:Q))</f>
        <v>.</v>
      </c>
      <c r="R59" s="437"/>
      <c r="S59" s="517" t="str">
        <f t="shared" si="12"/>
        <v>.</v>
      </c>
      <c r="T59" s="518"/>
      <c r="U59" s="519" t="str">
        <f t="shared" ca="1" si="13"/>
        <v/>
      </c>
      <c r="V59" s="517"/>
      <c r="W59" s="521"/>
      <c r="X59" s="519" t="str">
        <f t="shared" ca="1" si="18"/>
        <v/>
      </c>
      <c r="Y59" s="517"/>
      <c r="Z59" s="525"/>
      <c r="AA59" s="519" t="str">
        <f t="shared" ca="1" si="14"/>
        <v>-</v>
      </c>
      <c r="AB59" s="517"/>
      <c r="AC59" s="528"/>
      <c r="AD59" s="527" t="str">
        <f t="shared" ca="1" si="15"/>
        <v>-</v>
      </c>
      <c r="AE59" s="517"/>
      <c r="AF59" s="526"/>
      <c r="AG59" s="527" t="str">
        <f t="shared" ca="1" si="16"/>
        <v>-</v>
      </c>
      <c r="AH59" s="517"/>
      <c r="AI59" s="526"/>
      <c r="AJ59" s="527" t="str">
        <f t="shared" ca="1" si="17"/>
        <v>-</v>
      </c>
      <c r="AK59" s="436"/>
      <c r="AL59" s="339" t="str">
        <f t="shared" si="19"/>
        <v/>
      </c>
      <c r="AM59" s="585" t="str">
        <f t="shared" si="10"/>
        <v>.</v>
      </c>
      <c r="AN59" s="329"/>
      <c r="AO59" s="329"/>
      <c r="AP59" s="479"/>
      <c r="AQ59" s="422"/>
      <c r="AR59" s="329"/>
      <c r="AV59"/>
      <c r="AW59" s="329"/>
      <c r="AX59" s="329"/>
      <c r="AY59" s="329"/>
      <c r="AZ59" s="415"/>
    </row>
    <row r="60" spans="1:52" s="229" customFormat="1" ht="12.75">
      <c r="A60" s="342" t="str">
        <f>IF(ISERROR(LOOKUP(D60,'ancien membre'!D:D,'ancien membre'!D:D)=D60),"",IF(LOOKUP(D60,'ancien membre'!D:D,'ancien membre'!D:D)=D60,"ok","nouveau"))</f>
        <v/>
      </c>
      <c r="B60" s="344" t="str">
        <f t="shared" si="0"/>
        <v/>
      </c>
      <c r="C60" s="738" t="str">
        <f>IF(ISERROR(LOOKUP($D60,'ancien membre'!$D:$D,'ancien membre'!C:C)),".",LOOKUP($D60,'ancien membre'!$D:$D,'ancien membre'!C:C))</f>
        <v>.</v>
      </c>
      <c r="D60" s="204"/>
      <c r="E60" s="334" t="str">
        <f>IF(ISERROR(LOOKUP($D60,'ancien membre'!$D:$D,'ancien membre'!E:E)),"Z",LOOKUP($D60,'ancien membre'!$D:$D,'ancien membre'!E:E))</f>
        <v>Z</v>
      </c>
      <c r="F60" s="334" t="str">
        <f>IF(ISERROR(LOOKUP($D60,'ancien membre'!$D:$D,'ancien membre'!F:F)),".",LOOKUP($D60,'ancien membre'!$D:$D,'ancien membre'!F:F))</f>
        <v>.</v>
      </c>
      <c r="G60" s="718"/>
      <c r="H60" s="334" t="str">
        <f>IF(ISERROR(LOOKUP($D60,'ancien membre'!$D:$D,'ancien membre'!H:H)),".",LOOKUP($D60,'ancien membre'!$D:$D,'ancien membre'!H:H))</f>
        <v>.</v>
      </c>
      <c r="I60" s="334" t="str">
        <f>IF(ISERROR(LOOKUP($D60,'ancien membre'!$D:$D,'ancien membre'!I:I)),".",LOOKUP($D60,'ancien membre'!$D:$D,'ancien membre'!I:I))</f>
        <v>.</v>
      </c>
      <c r="J60" s="334" t="str">
        <f>IF(ISERROR(LOOKUP($D60,'ancien membre'!$D:$D,'ancien membre'!J:J)),".",LOOKUP($D60,'ancien membre'!$D:$D,'ancien membre'!J:J))</f>
        <v>.</v>
      </c>
      <c r="K60" s="336" t="str">
        <f>IF(ISERROR(LOOKUP($D60,'ancien membre'!$D:$D,'ancien membre'!K:K)),".",LOOKUP($D60,'ancien membre'!$D:$D,'ancien membre'!K:K))</f>
        <v>.</v>
      </c>
      <c r="L60" s="340" t="str">
        <f>IF(ISERROR(LOOKUP($D60,'ancien membre'!$D:$D,'ancien membre'!L:L)),".",LOOKUP($D60,'ancien membre'!$D:$D,'ancien membre'!L:L))</f>
        <v>.</v>
      </c>
      <c r="M60" s="337" t="str">
        <f>IF(ISERROR(LOOKUP($D60,'ancien membre'!$D:$D,'ancien membre'!M:M)),".",LOOKUP($D60,'ancien membre'!$D:$D,'ancien membre'!M:M))</f>
        <v>.</v>
      </c>
      <c r="N60" s="334" t="str">
        <f>IF(ISERROR(LOOKUP($D60,'ancien membre'!$D:$D,'ancien membre'!N:N)),".",LOOKUP($D60,'ancien membre'!$D:$D,'ancien membre'!N:N))</f>
        <v>.</v>
      </c>
      <c r="O60" s="336" t="str">
        <f>IF(ISERROR(LOOKUP($D60,'ancien membre'!$D:$D,'ancien membre'!O:O)),".",LOOKUP($D60,'ancien membre'!$D:$D,'ancien membre'!O:O))</f>
        <v>.</v>
      </c>
      <c r="P60" s="424" t="str">
        <f>IF(ISERROR(LOOKUP($D60,'ancien membre'!$D:$D,'ancien membre'!P:P)),".",LOOKUP($D60,'ancien membre'!$D:$D,'ancien membre'!P:P))</f>
        <v>.</v>
      </c>
      <c r="Q60" s="641" t="str">
        <f>IF(ISERROR(LOOKUP($D60,'ancien membre'!$D:$D,'ancien membre'!Q:Q)),".",LOOKUP($D60,'ancien membre'!$D:$D,'ancien membre'!Q:Q))</f>
        <v>.</v>
      </c>
      <c r="R60" s="437"/>
      <c r="S60" s="517" t="str">
        <f t="shared" si="12"/>
        <v>.</v>
      </c>
      <c r="T60" s="518"/>
      <c r="U60" s="519" t="str">
        <f t="shared" ca="1" si="13"/>
        <v/>
      </c>
      <c r="V60" s="517"/>
      <c r="W60" s="521"/>
      <c r="X60" s="519" t="str">
        <f t="shared" ca="1" si="18"/>
        <v/>
      </c>
      <c r="Y60" s="517"/>
      <c r="Z60" s="525"/>
      <c r="AA60" s="519" t="str">
        <f t="shared" ca="1" si="14"/>
        <v>-</v>
      </c>
      <c r="AB60" s="517"/>
      <c r="AC60" s="528"/>
      <c r="AD60" s="527" t="str">
        <f t="shared" ca="1" si="15"/>
        <v>-</v>
      </c>
      <c r="AE60" s="517"/>
      <c r="AF60" s="526"/>
      <c r="AG60" s="527" t="str">
        <f t="shared" ca="1" si="16"/>
        <v>-</v>
      </c>
      <c r="AH60" s="517"/>
      <c r="AI60" s="526"/>
      <c r="AJ60" s="527" t="str">
        <f t="shared" ca="1" si="17"/>
        <v>-</v>
      </c>
      <c r="AK60" s="436"/>
      <c r="AL60" s="339" t="str">
        <f t="shared" si="19"/>
        <v/>
      </c>
      <c r="AM60" s="585" t="str">
        <f t="shared" si="10"/>
        <v>.</v>
      </c>
      <c r="AO60" s="479"/>
      <c r="AQ60" s="329"/>
      <c r="AR60" s="329"/>
      <c r="AV60"/>
      <c r="AW60" s="329"/>
      <c r="AX60" s="329"/>
      <c r="AY60" s="329"/>
      <c r="AZ60" s="415"/>
    </row>
    <row r="61" spans="1:52" s="229" customFormat="1" ht="12.75">
      <c r="A61" s="342" t="str">
        <f>IF(ISERROR(LOOKUP(D61,'ancien membre'!D:D,'ancien membre'!D:D)=D61),"",IF(LOOKUP(D61,'ancien membre'!D:D,'ancien membre'!D:D)=D61,"ok","nouveau"))</f>
        <v/>
      </c>
      <c r="B61" s="344" t="str">
        <f t="shared" si="0"/>
        <v/>
      </c>
      <c r="C61" s="738" t="str">
        <f>IF(ISERROR(LOOKUP($D61,'ancien membre'!$D:$D,'ancien membre'!C:C)),".",LOOKUP($D61,'ancien membre'!$D:$D,'ancien membre'!C:C))</f>
        <v>.</v>
      </c>
      <c r="D61" s="204"/>
      <c r="E61" s="334" t="str">
        <f>IF(ISERROR(LOOKUP($D61,'ancien membre'!$D:$D,'ancien membre'!E:E)),"Z",LOOKUP($D61,'ancien membre'!$D:$D,'ancien membre'!E:E))</f>
        <v>Z</v>
      </c>
      <c r="F61" s="334" t="str">
        <f>IF(ISERROR(LOOKUP($D61,'ancien membre'!$D:$D,'ancien membre'!F:F)),".",LOOKUP($D61,'ancien membre'!$D:$D,'ancien membre'!F:F))</f>
        <v>.</v>
      </c>
      <c r="G61" s="718"/>
      <c r="H61" s="334" t="str">
        <f>IF(ISERROR(LOOKUP($D61,'ancien membre'!$D:$D,'ancien membre'!H:H)),".",LOOKUP($D61,'ancien membre'!$D:$D,'ancien membre'!H:H))</f>
        <v>.</v>
      </c>
      <c r="I61" s="334" t="str">
        <f>IF(ISERROR(LOOKUP($D61,'ancien membre'!$D:$D,'ancien membre'!I:I)),".",LOOKUP($D61,'ancien membre'!$D:$D,'ancien membre'!I:I))</f>
        <v>.</v>
      </c>
      <c r="J61" s="334" t="str">
        <f>IF(ISERROR(LOOKUP($D61,'ancien membre'!$D:$D,'ancien membre'!J:J)),".",LOOKUP($D61,'ancien membre'!$D:$D,'ancien membre'!J:J))</f>
        <v>.</v>
      </c>
      <c r="K61" s="336" t="str">
        <f>IF(ISERROR(LOOKUP($D61,'ancien membre'!$D:$D,'ancien membre'!K:K)),".",LOOKUP($D61,'ancien membre'!$D:$D,'ancien membre'!K:K))</f>
        <v>.</v>
      </c>
      <c r="L61" s="340" t="str">
        <f>IF(ISERROR(LOOKUP($D61,'ancien membre'!$D:$D,'ancien membre'!L:L)),".",LOOKUP($D61,'ancien membre'!$D:$D,'ancien membre'!L:L))</f>
        <v>.</v>
      </c>
      <c r="M61" s="337" t="str">
        <f>IF(ISERROR(LOOKUP($D61,'ancien membre'!$D:$D,'ancien membre'!M:M)),".",LOOKUP($D61,'ancien membre'!$D:$D,'ancien membre'!M:M))</f>
        <v>.</v>
      </c>
      <c r="N61" s="334" t="str">
        <f>IF(ISERROR(LOOKUP($D61,'ancien membre'!$D:$D,'ancien membre'!N:N)),".",LOOKUP($D61,'ancien membre'!$D:$D,'ancien membre'!N:N))</f>
        <v>.</v>
      </c>
      <c r="O61" s="336" t="str">
        <f>IF(ISERROR(LOOKUP($D61,'ancien membre'!$D:$D,'ancien membre'!O:O)),".",LOOKUP($D61,'ancien membre'!$D:$D,'ancien membre'!O:O))</f>
        <v>.</v>
      </c>
      <c r="P61" s="424" t="str">
        <f>IF(ISERROR(LOOKUP($D61,'ancien membre'!$D:$D,'ancien membre'!P:P)),".",LOOKUP($D61,'ancien membre'!$D:$D,'ancien membre'!P:P))</f>
        <v>.</v>
      </c>
      <c r="Q61" s="641" t="str">
        <f>IF(ISERROR(LOOKUP($D61,'ancien membre'!$D:$D,'ancien membre'!Q:Q)),".",LOOKUP($D61,'ancien membre'!$D:$D,'ancien membre'!Q:Q))</f>
        <v>.</v>
      </c>
      <c r="R61" s="437"/>
      <c r="S61" s="517" t="str">
        <f t="shared" si="12"/>
        <v>.</v>
      </c>
      <c r="T61" s="518"/>
      <c r="U61" s="519" t="str">
        <f t="shared" ca="1" si="13"/>
        <v/>
      </c>
      <c r="V61" s="517"/>
      <c r="W61" s="521"/>
      <c r="X61" s="519" t="str">
        <f t="shared" ca="1" si="18"/>
        <v/>
      </c>
      <c r="Y61" s="517"/>
      <c r="Z61" s="525"/>
      <c r="AA61" s="519" t="str">
        <f t="shared" ca="1" si="14"/>
        <v>-</v>
      </c>
      <c r="AB61" s="517"/>
      <c r="AC61" s="528"/>
      <c r="AD61" s="527" t="str">
        <f t="shared" ca="1" si="15"/>
        <v>-</v>
      </c>
      <c r="AE61" s="517"/>
      <c r="AF61" s="526"/>
      <c r="AG61" s="527" t="str">
        <f t="shared" ca="1" si="16"/>
        <v>-</v>
      </c>
      <c r="AH61" s="517"/>
      <c r="AI61" s="526"/>
      <c r="AJ61" s="527" t="str">
        <f t="shared" ca="1" si="17"/>
        <v>-</v>
      </c>
      <c r="AK61" s="436"/>
      <c r="AL61" s="339" t="str">
        <f t="shared" si="19"/>
        <v/>
      </c>
      <c r="AM61" s="585" t="str">
        <f t="shared" si="10"/>
        <v>.</v>
      </c>
      <c r="AN61" s="479"/>
      <c r="AO61" s="479"/>
      <c r="AP61" s="479"/>
      <c r="AQ61" s="329"/>
      <c r="AR61" s="329"/>
      <c r="AV61"/>
      <c r="AW61" s="329"/>
      <c r="AX61" s="329"/>
      <c r="AY61" s="329"/>
      <c r="AZ61" s="415"/>
    </row>
    <row r="62" spans="1:52" s="229" customFormat="1" ht="12.75">
      <c r="A62" s="342" t="str">
        <f>IF(ISERROR(LOOKUP(D62,'ancien membre'!D:D,'ancien membre'!D:D)=D62),"",IF(LOOKUP(D62,'ancien membre'!D:D,'ancien membre'!D:D)=D62,"ok","nouveau"))</f>
        <v/>
      </c>
      <c r="B62" s="344" t="str">
        <f t="shared" si="0"/>
        <v/>
      </c>
      <c r="C62" s="738" t="str">
        <f>IF(ISERROR(LOOKUP($D62,'ancien membre'!$D:$D,'ancien membre'!C:C)),".",LOOKUP($D62,'ancien membre'!$D:$D,'ancien membre'!C:C))</f>
        <v>.</v>
      </c>
      <c r="D62" s="204"/>
      <c r="E62" s="334" t="str">
        <f>IF(ISERROR(LOOKUP($D62,'ancien membre'!$D:$D,'ancien membre'!E:E)),"Z",LOOKUP($D62,'ancien membre'!$D:$D,'ancien membre'!E:E))</f>
        <v>Z</v>
      </c>
      <c r="F62" s="334" t="str">
        <f>IF(ISERROR(LOOKUP($D62,'ancien membre'!$D:$D,'ancien membre'!F:F)),".",LOOKUP($D62,'ancien membre'!$D:$D,'ancien membre'!F:F))</f>
        <v>.</v>
      </c>
      <c r="G62" s="718"/>
      <c r="H62" s="334" t="str">
        <f>IF(ISERROR(LOOKUP($D62,'ancien membre'!$D:$D,'ancien membre'!H:H)),".",LOOKUP($D62,'ancien membre'!$D:$D,'ancien membre'!H:H))</f>
        <v>.</v>
      </c>
      <c r="I62" s="334" t="str">
        <f>IF(ISERROR(LOOKUP($D62,'ancien membre'!$D:$D,'ancien membre'!I:I)),".",LOOKUP($D62,'ancien membre'!$D:$D,'ancien membre'!I:I))</f>
        <v>.</v>
      </c>
      <c r="J62" s="334" t="str">
        <f>IF(ISERROR(LOOKUP($D62,'ancien membre'!$D:$D,'ancien membre'!J:J)),".",LOOKUP($D62,'ancien membre'!$D:$D,'ancien membre'!J:J))</f>
        <v>.</v>
      </c>
      <c r="K62" s="336" t="str">
        <f>IF(ISERROR(LOOKUP($D62,'ancien membre'!$D:$D,'ancien membre'!K:K)),".",LOOKUP($D62,'ancien membre'!$D:$D,'ancien membre'!K:K))</f>
        <v>.</v>
      </c>
      <c r="L62" s="340" t="str">
        <f>IF(ISERROR(LOOKUP($D62,'ancien membre'!$D:$D,'ancien membre'!L:L)),".",LOOKUP($D62,'ancien membre'!$D:$D,'ancien membre'!L:L))</f>
        <v>.</v>
      </c>
      <c r="M62" s="337" t="str">
        <f>IF(ISERROR(LOOKUP($D62,'ancien membre'!$D:$D,'ancien membre'!M:M)),".",LOOKUP($D62,'ancien membre'!$D:$D,'ancien membre'!M:M))</f>
        <v>.</v>
      </c>
      <c r="N62" s="334" t="str">
        <f>IF(ISERROR(LOOKUP($D62,'ancien membre'!$D:$D,'ancien membre'!N:N)),".",LOOKUP($D62,'ancien membre'!$D:$D,'ancien membre'!N:N))</f>
        <v>.</v>
      </c>
      <c r="O62" s="336" t="str">
        <f>IF(ISERROR(LOOKUP($D62,'ancien membre'!$D:$D,'ancien membre'!O:O)),".",LOOKUP($D62,'ancien membre'!$D:$D,'ancien membre'!O:O))</f>
        <v>.</v>
      </c>
      <c r="P62" s="424" t="str">
        <f>IF(ISERROR(LOOKUP($D62,'ancien membre'!$D:$D,'ancien membre'!P:P)),".",LOOKUP($D62,'ancien membre'!$D:$D,'ancien membre'!P:P))</f>
        <v>.</v>
      </c>
      <c r="Q62" s="641" t="str">
        <f>IF(ISERROR(LOOKUP($D62,'ancien membre'!$D:$D,'ancien membre'!Q:Q)),".",LOOKUP($D62,'ancien membre'!$D:$D,'ancien membre'!Q:Q))</f>
        <v>.</v>
      </c>
      <c r="R62" s="437"/>
      <c r="S62" s="517" t="str">
        <f t="shared" si="12"/>
        <v>.</v>
      </c>
      <c r="T62" s="518"/>
      <c r="U62" s="519" t="str">
        <f t="shared" ca="1" si="13"/>
        <v/>
      </c>
      <c r="V62" s="517"/>
      <c r="W62" s="521"/>
      <c r="X62" s="519" t="str">
        <f t="shared" ca="1" si="18"/>
        <v/>
      </c>
      <c r="Y62" s="517"/>
      <c r="Z62" s="525"/>
      <c r="AA62" s="519" t="str">
        <f t="shared" ca="1" si="14"/>
        <v>-</v>
      </c>
      <c r="AB62" s="517"/>
      <c r="AC62" s="528"/>
      <c r="AD62" s="527" t="str">
        <f t="shared" ca="1" si="15"/>
        <v>-</v>
      </c>
      <c r="AE62" s="517"/>
      <c r="AF62" s="526"/>
      <c r="AG62" s="527" t="str">
        <f t="shared" ca="1" si="16"/>
        <v>-</v>
      </c>
      <c r="AH62" s="517"/>
      <c r="AI62" s="526"/>
      <c r="AJ62" s="527" t="str">
        <f t="shared" ca="1" si="17"/>
        <v>-</v>
      </c>
      <c r="AK62" s="436"/>
      <c r="AL62" s="339" t="str">
        <f t="shared" si="19"/>
        <v/>
      </c>
      <c r="AM62" s="585" t="str">
        <f t="shared" si="10"/>
        <v>.</v>
      </c>
      <c r="AN62" s="479"/>
      <c r="AO62" s="479"/>
      <c r="AP62" s="479"/>
      <c r="AQ62" s="422"/>
      <c r="AR62" s="329"/>
      <c r="AV62"/>
      <c r="AW62" s="329"/>
      <c r="AX62" s="329"/>
      <c r="AY62" s="329"/>
      <c r="AZ62" s="415"/>
    </row>
    <row r="63" spans="1:52" s="229" customFormat="1" ht="12.75">
      <c r="A63" s="342" t="str">
        <f>IF(ISERROR(LOOKUP(D63,'ancien membre'!D:D,'ancien membre'!D:D)=D63),"",IF(LOOKUP(D63,'ancien membre'!D:D,'ancien membre'!D:D)=D63,"ok","nouveau"))</f>
        <v/>
      </c>
      <c r="B63" s="344" t="str">
        <f t="shared" si="0"/>
        <v/>
      </c>
      <c r="C63" s="738" t="str">
        <f>IF(ISERROR(LOOKUP($D63,'ancien membre'!$D:$D,'ancien membre'!C:C)),".",LOOKUP($D63,'ancien membre'!$D:$D,'ancien membre'!C:C))</f>
        <v>.</v>
      </c>
      <c r="D63" s="204"/>
      <c r="E63" s="334" t="str">
        <f>IF(ISERROR(LOOKUP($D63,'ancien membre'!$D:$D,'ancien membre'!E:E)),"Z",LOOKUP($D63,'ancien membre'!$D:$D,'ancien membre'!E:E))</f>
        <v>Z</v>
      </c>
      <c r="F63" s="334" t="str">
        <f>IF(ISERROR(LOOKUP($D63,'ancien membre'!$D:$D,'ancien membre'!F:F)),".",LOOKUP($D63,'ancien membre'!$D:$D,'ancien membre'!F:F))</f>
        <v>.</v>
      </c>
      <c r="G63" s="718"/>
      <c r="H63" s="334" t="str">
        <f>IF(ISERROR(LOOKUP($D63,'ancien membre'!$D:$D,'ancien membre'!H:H)),".",LOOKUP($D63,'ancien membre'!$D:$D,'ancien membre'!H:H))</f>
        <v>.</v>
      </c>
      <c r="I63" s="334" t="str">
        <f>IF(ISERROR(LOOKUP($D63,'ancien membre'!$D:$D,'ancien membre'!I:I)),".",LOOKUP($D63,'ancien membre'!$D:$D,'ancien membre'!I:I))</f>
        <v>.</v>
      </c>
      <c r="J63" s="334" t="str">
        <f>IF(ISERROR(LOOKUP($D63,'ancien membre'!$D:$D,'ancien membre'!J:J)),".",LOOKUP($D63,'ancien membre'!$D:$D,'ancien membre'!J:J))</f>
        <v>.</v>
      </c>
      <c r="K63" s="336" t="str">
        <f>IF(ISERROR(LOOKUP($D63,'ancien membre'!$D:$D,'ancien membre'!K:K)),".",LOOKUP($D63,'ancien membre'!$D:$D,'ancien membre'!K:K))</f>
        <v>.</v>
      </c>
      <c r="L63" s="340" t="str">
        <f>IF(ISERROR(LOOKUP($D63,'ancien membre'!$D:$D,'ancien membre'!L:L)),".",LOOKUP($D63,'ancien membre'!$D:$D,'ancien membre'!L:L))</f>
        <v>.</v>
      </c>
      <c r="M63" s="337" t="str">
        <f>IF(ISERROR(LOOKUP($D63,'ancien membre'!$D:$D,'ancien membre'!M:M)),".",LOOKUP($D63,'ancien membre'!$D:$D,'ancien membre'!M:M))</f>
        <v>.</v>
      </c>
      <c r="N63" s="334" t="str">
        <f>IF(ISERROR(LOOKUP($D63,'ancien membre'!$D:$D,'ancien membre'!N:N)),".",LOOKUP($D63,'ancien membre'!$D:$D,'ancien membre'!N:N))</f>
        <v>.</v>
      </c>
      <c r="O63" s="336" t="str">
        <f>IF(ISERROR(LOOKUP($D63,'ancien membre'!$D:$D,'ancien membre'!O:O)),".",LOOKUP($D63,'ancien membre'!$D:$D,'ancien membre'!O:O))</f>
        <v>.</v>
      </c>
      <c r="P63" s="424" t="str">
        <f>IF(ISERROR(LOOKUP($D63,'ancien membre'!$D:$D,'ancien membre'!P:P)),".",LOOKUP($D63,'ancien membre'!$D:$D,'ancien membre'!P:P))</f>
        <v>.</v>
      </c>
      <c r="Q63" s="641" t="str">
        <f>IF(ISERROR(LOOKUP($D63,'ancien membre'!$D:$D,'ancien membre'!Q:Q)),".",LOOKUP($D63,'ancien membre'!$D:$D,'ancien membre'!Q:Q))</f>
        <v>.</v>
      </c>
      <c r="R63" s="437"/>
      <c r="S63" s="517" t="str">
        <f t="shared" si="12"/>
        <v>.</v>
      </c>
      <c r="T63" s="518"/>
      <c r="U63" s="519" t="str">
        <f t="shared" ca="1" si="13"/>
        <v/>
      </c>
      <c r="V63" s="517"/>
      <c r="W63" s="521"/>
      <c r="X63" s="519" t="str">
        <f t="shared" ca="1" si="18"/>
        <v/>
      </c>
      <c r="Y63" s="517"/>
      <c r="Z63" s="525"/>
      <c r="AA63" s="519" t="str">
        <f t="shared" ca="1" si="14"/>
        <v>-</v>
      </c>
      <c r="AB63" s="517"/>
      <c r="AC63" s="528"/>
      <c r="AD63" s="527" t="str">
        <f t="shared" ca="1" si="15"/>
        <v>-</v>
      </c>
      <c r="AE63" s="517"/>
      <c r="AF63" s="526"/>
      <c r="AG63" s="527" t="str">
        <f t="shared" ca="1" si="16"/>
        <v>-</v>
      </c>
      <c r="AH63" s="517"/>
      <c r="AI63" s="526"/>
      <c r="AJ63" s="527" t="str">
        <f t="shared" ca="1" si="17"/>
        <v>-</v>
      </c>
      <c r="AK63" s="436"/>
      <c r="AL63" s="339" t="str">
        <f t="shared" si="19"/>
        <v/>
      </c>
      <c r="AM63" s="585" t="str">
        <f t="shared" si="10"/>
        <v>.</v>
      </c>
      <c r="AN63" s="329"/>
      <c r="AO63" s="329"/>
      <c r="AP63" s="479"/>
      <c r="AQ63" s="422"/>
      <c r="AR63" s="329"/>
      <c r="AV63"/>
      <c r="AW63" s="329"/>
      <c r="AX63" s="329"/>
      <c r="AY63" s="329"/>
      <c r="AZ63" s="415"/>
    </row>
    <row r="64" spans="1:52" s="229" customFormat="1" ht="12.75">
      <c r="A64" s="342" t="str">
        <f>IF(ISERROR(LOOKUP(D64,'ancien membre'!D:D,'ancien membre'!D:D)=D64),"",IF(LOOKUP(D64,'ancien membre'!D:D,'ancien membre'!D:D)=D64,"ok","nouveau"))</f>
        <v/>
      </c>
      <c r="B64" s="344" t="str">
        <f t="shared" si="0"/>
        <v/>
      </c>
      <c r="C64" s="738" t="str">
        <f>IF(ISERROR(LOOKUP($D64,'ancien membre'!$D:$D,'ancien membre'!C:C)),".",LOOKUP($D64,'ancien membre'!$D:$D,'ancien membre'!C:C))</f>
        <v>.</v>
      </c>
      <c r="D64" s="204"/>
      <c r="E64" s="334" t="str">
        <f>IF(ISERROR(LOOKUP($D64,'ancien membre'!$D:$D,'ancien membre'!E:E)),"Z",LOOKUP($D64,'ancien membre'!$D:$D,'ancien membre'!E:E))</f>
        <v>Z</v>
      </c>
      <c r="F64" s="334" t="str">
        <f>IF(ISERROR(LOOKUP($D64,'ancien membre'!$D:$D,'ancien membre'!F:F)),".",LOOKUP($D64,'ancien membre'!$D:$D,'ancien membre'!F:F))</f>
        <v>.</v>
      </c>
      <c r="G64" s="718"/>
      <c r="H64" s="334" t="str">
        <f>IF(ISERROR(LOOKUP($D64,'ancien membre'!$D:$D,'ancien membre'!H:H)),".",LOOKUP($D64,'ancien membre'!$D:$D,'ancien membre'!H:H))</f>
        <v>.</v>
      </c>
      <c r="I64" s="334" t="str">
        <f>IF(ISERROR(LOOKUP($D64,'ancien membre'!$D:$D,'ancien membre'!I:I)),".",LOOKUP($D64,'ancien membre'!$D:$D,'ancien membre'!I:I))</f>
        <v>.</v>
      </c>
      <c r="J64" s="334" t="str">
        <f>IF(ISERROR(LOOKUP($D64,'ancien membre'!$D:$D,'ancien membre'!J:J)),".",LOOKUP($D64,'ancien membre'!$D:$D,'ancien membre'!J:J))</f>
        <v>.</v>
      </c>
      <c r="K64" s="336" t="str">
        <f>IF(ISERROR(LOOKUP($D64,'ancien membre'!$D:$D,'ancien membre'!K:K)),".",LOOKUP($D64,'ancien membre'!$D:$D,'ancien membre'!K:K))</f>
        <v>.</v>
      </c>
      <c r="L64" s="340" t="str">
        <f>IF(ISERROR(LOOKUP($D64,'ancien membre'!$D:$D,'ancien membre'!L:L)),".",LOOKUP($D64,'ancien membre'!$D:$D,'ancien membre'!L:L))</f>
        <v>.</v>
      </c>
      <c r="M64" s="337" t="str">
        <f>IF(ISERROR(LOOKUP($D64,'ancien membre'!$D:$D,'ancien membre'!M:M)),".",LOOKUP($D64,'ancien membre'!$D:$D,'ancien membre'!M:M))</f>
        <v>.</v>
      </c>
      <c r="N64" s="334" t="str">
        <f>IF(ISERROR(LOOKUP($D64,'ancien membre'!$D:$D,'ancien membre'!N:N)),".",LOOKUP($D64,'ancien membre'!$D:$D,'ancien membre'!N:N))</f>
        <v>.</v>
      </c>
      <c r="O64" s="336" t="str">
        <f>IF(ISERROR(LOOKUP($D64,'ancien membre'!$D:$D,'ancien membre'!O:O)),".",LOOKUP($D64,'ancien membre'!$D:$D,'ancien membre'!O:O))</f>
        <v>.</v>
      </c>
      <c r="P64" s="424" t="str">
        <f>IF(ISERROR(LOOKUP($D64,'ancien membre'!$D:$D,'ancien membre'!P:P)),".",LOOKUP($D64,'ancien membre'!$D:$D,'ancien membre'!P:P))</f>
        <v>.</v>
      </c>
      <c r="Q64" s="641" t="str">
        <f>IF(ISERROR(LOOKUP($D64,'ancien membre'!$D:$D,'ancien membre'!Q:Q)),".",LOOKUP($D64,'ancien membre'!$D:$D,'ancien membre'!Q:Q))</f>
        <v>.</v>
      </c>
      <c r="R64" s="437"/>
      <c r="S64" s="517" t="str">
        <f t="shared" si="12"/>
        <v>.</v>
      </c>
      <c r="T64" s="518"/>
      <c r="U64" s="519" t="str">
        <f t="shared" ca="1" si="13"/>
        <v/>
      </c>
      <c r="V64" s="517"/>
      <c r="W64" s="521"/>
      <c r="X64" s="519" t="str">
        <f t="shared" ca="1" si="18"/>
        <v/>
      </c>
      <c r="Y64" s="517"/>
      <c r="Z64" s="525"/>
      <c r="AA64" s="519" t="str">
        <f t="shared" ca="1" si="14"/>
        <v>-</v>
      </c>
      <c r="AB64" s="517"/>
      <c r="AC64" s="528"/>
      <c r="AD64" s="527" t="str">
        <f t="shared" ca="1" si="15"/>
        <v>-</v>
      </c>
      <c r="AE64" s="517"/>
      <c r="AF64" s="526"/>
      <c r="AG64" s="527" t="str">
        <f t="shared" ca="1" si="16"/>
        <v>-</v>
      </c>
      <c r="AH64" s="517"/>
      <c r="AI64" s="526"/>
      <c r="AJ64" s="527" t="str">
        <f t="shared" ca="1" si="17"/>
        <v>-</v>
      </c>
      <c r="AK64" s="436"/>
      <c r="AL64" s="339" t="str">
        <f t="shared" si="19"/>
        <v/>
      </c>
      <c r="AM64" s="585" t="str">
        <f t="shared" si="10"/>
        <v>.</v>
      </c>
      <c r="AN64" s="479"/>
      <c r="AO64" s="479"/>
      <c r="AP64" s="479"/>
      <c r="AQ64" s="422"/>
      <c r="AR64" s="329"/>
      <c r="AV64"/>
      <c r="AW64" s="329"/>
      <c r="AX64" s="329"/>
      <c r="AY64" s="329"/>
      <c r="AZ64" s="415"/>
    </row>
    <row r="65" spans="1:52" s="229" customFormat="1" ht="12.75">
      <c r="A65" s="342" t="str">
        <f>IF(ISERROR(LOOKUP(D65,'ancien membre'!D:D,'ancien membre'!D:D)=D65),"",IF(LOOKUP(D65,'ancien membre'!D:D,'ancien membre'!D:D)=D65,"ok","nouveau"))</f>
        <v/>
      </c>
      <c r="B65" s="344" t="str">
        <f t="shared" si="0"/>
        <v/>
      </c>
      <c r="C65" s="738" t="str">
        <f>IF(ISERROR(LOOKUP($D65,'ancien membre'!$D:$D,'ancien membre'!C:C)),".",LOOKUP($D65,'ancien membre'!$D:$D,'ancien membre'!C:C))</f>
        <v>.</v>
      </c>
      <c r="D65" s="204"/>
      <c r="E65" s="334" t="str">
        <f>IF(ISERROR(LOOKUP($D65,'ancien membre'!$D:$D,'ancien membre'!E:E)),"Z",LOOKUP($D65,'ancien membre'!$D:$D,'ancien membre'!E:E))</f>
        <v>Z</v>
      </c>
      <c r="F65" s="334" t="str">
        <f>IF(ISERROR(LOOKUP($D65,'ancien membre'!$D:$D,'ancien membre'!F:F)),".",LOOKUP($D65,'ancien membre'!$D:$D,'ancien membre'!F:F))</f>
        <v>.</v>
      </c>
      <c r="G65" s="718"/>
      <c r="H65" s="334" t="str">
        <f>IF(ISERROR(LOOKUP($D65,'ancien membre'!$D:$D,'ancien membre'!H:H)),".",LOOKUP($D65,'ancien membre'!$D:$D,'ancien membre'!H:H))</f>
        <v>.</v>
      </c>
      <c r="I65" s="334" t="str">
        <f>IF(ISERROR(LOOKUP($D65,'ancien membre'!$D:$D,'ancien membre'!I:I)),".",LOOKUP($D65,'ancien membre'!$D:$D,'ancien membre'!I:I))</f>
        <v>.</v>
      </c>
      <c r="J65" s="334" t="str">
        <f>IF(ISERROR(LOOKUP($D65,'ancien membre'!$D:$D,'ancien membre'!J:J)),".",LOOKUP($D65,'ancien membre'!$D:$D,'ancien membre'!J:J))</f>
        <v>.</v>
      </c>
      <c r="K65" s="336" t="str">
        <f>IF(ISERROR(LOOKUP($D65,'ancien membre'!$D:$D,'ancien membre'!K:K)),".",LOOKUP($D65,'ancien membre'!$D:$D,'ancien membre'!K:K))</f>
        <v>.</v>
      </c>
      <c r="L65" s="340" t="str">
        <f>IF(ISERROR(LOOKUP($D65,'ancien membre'!$D:$D,'ancien membre'!L:L)),".",LOOKUP($D65,'ancien membre'!$D:$D,'ancien membre'!L:L))</f>
        <v>.</v>
      </c>
      <c r="M65" s="337" t="str">
        <f>IF(ISERROR(LOOKUP($D65,'ancien membre'!$D:$D,'ancien membre'!M:M)),".",LOOKUP($D65,'ancien membre'!$D:$D,'ancien membre'!M:M))</f>
        <v>.</v>
      </c>
      <c r="N65" s="334" t="str">
        <f>IF(ISERROR(LOOKUP($D65,'ancien membre'!$D:$D,'ancien membre'!N:N)),".",LOOKUP($D65,'ancien membre'!$D:$D,'ancien membre'!N:N))</f>
        <v>.</v>
      </c>
      <c r="O65" s="336" t="str">
        <f>IF(ISERROR(LOOKUP($D65,'ancien membre'!$D:$D,'ancien membre'!O:O)),".",LOOKUP($D65,'ancien membre'!$D:$D,'ancien membre'!O:O))</f>
        <v>.</v>
      </c>
      <c r="P65" s="424" t="str">
        <f>IF(ISERROR(LOOKUP($D65,'ancien membre'!$D:$D,'ancien membre'!P:P)),".",LOOKUP($D65,'ancien membre'!$D:$D,'ancien membre'!P:P))</f>
        <v>.</v>
      </c>
      <c r="Q65" s="641" t="str">
        <f>IF(ISERROR(LOOKUP($D65,'ancien membre'!$D:$D,'ancien membre'!Q:Q)),".",LOOKUP($D65,'ancien membre'!$D:$D,'ancien membre'!Q:Q))</f>
        <v>.</v>
      </c>
      <c r="R65" s="437"/>
      <c r="S65" s="517" t="str">
        <f t="shared" si="12"/>
        <v>.</v>
      </c>
      <c r="T65" s="518"/>
      <c r="U65" s="519" t="str">
        <f t="shared" ca="1" si="13"/>
        <v/>
      </c>
      <c r="V65" s="517"/>
      <c r="W65" s="521"/>
      <c r="X65" s="519" t="str">
        <f t="shared" ca="1" si="18"/>
        <v/>
      </c>
      <c r="Y65" s="517"/>
      <c r="Z65" s="525"/>
      <c r="AA65" s="519" t="str">
        <f t="shared" ca="1" si="14"/>
        <v>-</v>
      </c>
      <c r="AB65" s="517"/>
      <c r="AC65" s="528"/>
      <c r="AD65" s="527" t="str">
        <f t="shared" ca="1" si="15"/>
        <v>-</v>
      </c>
      <c r="AE65" s="517"/>
      <c r="AF65" s="526"/>
      <c r="AG65" s="527" t="str">
        <f t="shared" ca="1" si="16"/>
        <v>-</v>
      </c>
      <c r="AH65" s="517"/>
      <c r="AI65" s="526"/>
      <c r="AJ65" s="527" t="str">
        <f t="shared" ca="1" si="17"/>
        <v>-</v>
      </c>
      <c r="AK65" s="436"/>
      <c r="AL65" s="339" t="str">
        <f t="shared" si="19"/>
        <v/>
      </c>
      <c r="AM65" s="585" t="str">
        <f t="shared" si="10"/>
        <v>.</v>
      </c>
      <c r="AN65" s="479"/>
      <c r="AO65" s="479"/>
      <c r="AP65" s="479"/>
      <c r="AQ65" s="329"/>
      <c r="AR65" s="329"/>
      <c r="AV65"/>
      <c r="AW65" s="329"/>
      <c r="AX65" s="329"/>
      <c r="AY65" s="329"/>
      <c r="AZ65" s="415"/>
    </row>
    <row r="66" spans="1:52" s="229" customFormat="1" ht="12.75">
      <c r="A66" s="342" t="str">
        <f>IF(ISERROR(LOOKUP(D66,'ancien membre'!D:D,'ancien membre'!D:D)=D66),"",IF(LOOKUP(D66,'ancien membre'!D:D,'ancien membre'!D:D)=D66,"ok","nouveau"))</f>
        <v/>
      </c>
      <c r="B66" s="344" t="str">
        <f t="shared" ref="B66:B118" si="20">IF(C66=".","",IF(ISTEXT(C66),IF(C66=C65,B65+1,1),""))</f>
        <v/>
      </c>
      <c r="C66" s="738" t="str">
        <f>IF(ISERROR(LOOKUP($D66,'ancien membre'!$D:$D,'ancien membre'!C:C)),".",LOOKUP($D66,'ancien membre'!$D:$D,'ancien membre'!C:C))</f>
        <v>.</v>
      </c>
      <c r="D66" s="204"/>
      <c r="E66" s="334" t="str">
        <f>IF(ISERROR(LOOKUP($D66,'ancien membre'!$D:$D,'ancien membre'!E:E)),"Z",LOOKUP($D66,'ancien membre'!$D:$D,'ancien membre'!E:E))</f>
        <v>Z</v>
      </c>
      <c r="F66" s="334" t="str">
        <f>IF(ISERROR(LOOKUP($D66,'ancien membre'!$D:$D,'ancien membre'!F:F)),".",LOOKUP($D66,'ancien membre'!$D:$D,'ancien membre'!F:F))</f>
        <v>.</v>
      </c>
      <c r="G66" s="718"/>
      <c r="H66" s="334" t="str">
        <f>IF(ISERROR(LOOKUP($D66,'ancien membre'!$D:$D,'ancien membre'!H:H)),".",LOOKUP($D66,'ancien membre'!$D:$D,'ancien membre'!H:H))</f>
        <v>.</v>
      </c>
      <c r="I66" s="334" t="str">
        <f>IF(ISERROR(LOOKUP($D66,'ancien membre'!$D:$D,'ancien membre'!I:I)),".",LOOKUP($D66,'ancien membre'!$D:$D,'ancien membre'!I:I))</f>
        <v>.</v>
      </c>
      <c r="J66" s="334" t="str">
        <f>IF(ISERROR(LOOKUP($D66,'ancien membre'!$D:$D,'ancien membre'!J:J)),".",LOOKUP($D66,'ancien membre'!$D:$D,'ancien membre'!J:J))</f>
        <v>.</v>
      </c>
      <c r="K66" s="336" t="str">
        <f>IF(ISERROR(LOOKUP($D66,'ancien membre'!$D:$D,'ancien membre'!K:K)),".",LOOKUP($D66,'ancien membre'!$D:$D,'ancien membre'!K:K))</f>
        <v>.</v>
      </c>
      <c r="L66" s="340" t="str">
        <f>IF(ISERROR(LOOKUP($D66,'ancien membre'!$D:$D,'ancien membre'!L:L)),".",LOOKUP($D66,'ancien membre'!$D:$D,'ancien membre'!L:L))</f>
        <v>.</v>
      </c>
      <c r="M66" s="337" t="str">
        <f>IF(ISERROR(LOOKUP($D66,'ancien membre'!$D:$D,'ancien membre'!M:M)),".",LOOKUP($D66,'ancien membre'!$D:$D,'ancien membre'!M:M))</f>
        <v>.</v>
      </c>
      <c r="N66" s="334" t="str">
        <f>IF(ISERROR(LOOKUP($D66,'ancien membre'!$D:$D,'ancien membre'!N:N)),".",LOOKUP($D66,'ancien membre'!$D:$D,'ancien membre'!N:N))</f>
        <v>.</v>
      </c>
      <c r="O66" s="336" t="str">
        <f>IF(ISERROR(LOOKUP($D66,'ancien membre'!$D:$D,'ancien membre'!O:O)),".",LOOKUP($D66,'ancien membre'!$D:$D,'ancien membre'!O:O))</f>
        <v>.</v>
      </c>
      <c r="P66" s="424" t="str">
        <f>IF(ISERROR(LOOKUP($D66,'ancien membre'!$D:$D,'ancien membre'!P:P)),".",LOOKUP($D66,'ancien membre'!$D:$D,'ancien membre'!P:P))</f>
        <v>.</v>
      </c>
      <c r="Q66" s="641" t="str">
        <f>IF(ISERROR(LOOKUP($D66,'ancien membre'!$D:$D,'ancien membre'!Q:Q)),".",LOOKUP($D66,'ancien membre'!$D:$D,'ancien membre'!Q:Q))</f>
        <v>.</v>
      </c>
      <c r="R66" s="437"/>
      <c r="S66" s="517" t="str">
        <f t="shared" ref="S66:S97" si="21">IF(ISERROR(VLOOKUP(C66,saison15_16,3,FALSE)),".",VLOOKUP(C66,saison15_16,3,FALSE))</f>
        <v>.</v>
      </c>
      <c r="T66" s="518"/>
      <c r="U66" s="519" t="str">
        <f t="shared" ref="U66:U97" ca="1" si="22">IF(R66,IF(ISNUMBER(T66),"OK",IF(R66+8&lt;TODAY(),"rappel","encour")),"")</f>
        <v/>
      </c>
      <c r="V66" s="517"/>
      <c r="W66" s="521"/>
      <c r="X66" s="519" t="str">
        <f t="shared" ca="1" si="18"/>
        <v/>
      </c>
      <c r="Y66" s="517"/>
      <c r="Z66" s="525"/>
      <c r="AA66" s="519" t="str">
        <f t="shared" ref="AA66:AA97" ca="1" si="23">IF(Y66,IF(ISNUMBER(Z66),"OK",IF(Y$1&lt;TODAY(),"rappel","encour")),"-")</f>
        <v>-</v>
      </c>
      <c r="AB66" s="517"/>
      <c r="AC66" s="528"/>
      <c r="AD66" s="527" t="str">
        <f t="shared" ref="AD66:AD97" ca="1" si="24">IF(AB66,IF(ISNUMBER(AC66),"OK",IF(AB$1&lt;TODAY(),"rappel","encour")),"-")</f>
        <v>-</v>
      </c>
      <c r="AE66" s="517"/>
      <c r="AF66" s="526"/>
      <c r="AG66" s="527" t="str">
        <f t="shared" ref="AG66:AG97" ca="1" si="25">IF(AE66,IF(ISNUMBER(AF66),"OK",IF(AE$1&lt;TODAY(),"rappel","encour")),"-")</f>
        <v>-</v>
      </c>
      <c r="AH66" s="517"/>
      <c r="AI66" s="526"/>
      <c r="AJ66" s="527" t="str">
        <f t="shared" ref="AJ66:AJ97" ca="1" si="26">IF(AH66,IF(ISNUMBER(AI66),"OK",IF(AH$1&lt;TODAY(),"rappel","encour")),"-")</f>
        <v>-</v>
      </c>
      <c r="AK66" s="436"/>
      <c r="AL66" s="339" t="str">
        <f t="shared" si="19"/>
        <v/>
      </c>
      <c r="AM66" s="585" t="str">
        <f t="shared" si="10"/>
        <v>.</v>
      </c>
      <c r="AN66" s="479"/>
      <c r="AO66" s="479"/>
      <c r="AP66" s="479"/>
      <c r="AQ66" s="422"/>
      <c r="AR66" s="329"/>
      <c r="AV66"/>
      <c r="AW66" s="329"/>
      <c r="AX66" s="329"/>
      <c r="AY66" s="329"/>
      <c r="AZ66" s="415"/>
    </row>
    <row r="67" spans="1:52" s="229" customFormat="1" ht="12.75">
      <c r="A67" s="342" t="str">
        <f>IF(ISERROR(LOOKUP(D67,'ancien membre'!D:D,'ancien membre'!D:D)=D67),"",IF(LOOKUP(D67,'ancien membre'!D:D,'ancien membre'!D:D)=D67,"ok","nouveau"))</f>
        <v/>
      </c>
      <c r="B67" s="344" t="str">
        <f t="shared" si="20"/>
        <v/>
      </c>
      <c r="C67" s="738" t="str">
        <f>IF(ISERROR(LOOKUP($D67,'ancien membre'!$D:$D,'ancien membre'!C:C)),".",LOOKUP($D67,'ancien membre'!$D:$D,'ancien membre'!C:C))</f>
        <v>.</v>
      </c>
      <c r="D67" s="204"/>
      <c r="E67" s="334" t="str">
        <f>IF(ISERROR(LOOKUP($D67,'ancien membre'!$D:$D,'ancien membre'!E:E)),"Z",LOOKUP($D67,'ancien membre'!$D:$D,'ancien membre'!E:E))</f>
        <v>Z</v>
      </c>
      <c r="F67" s="334" t="str">
        <f>IF(ISERROR(LOOKUP($D67,'ancien membre'!$D:$D,'ancien membre'!F:F)),".",LOOKUP($D67,'ancien membre'!$D:$D,'ancien membre'!F:F))</f>
        <v>.</v>
      </c>
      <c r="G67" s="718"/>
      <c r="H67" s="334" t="str">
        <f>IF(ISERROR(LOOKUP($D67,'ancien membre'!$D:$D,'ancien membre'!H:H)),".",LOOKUP($D67,'ancien membre'!$D:$D,'ancien membre'!H:H))</f>
        <v>.</v>
      </c>
      <c r="I67" s="334" t="str">
        <f>IF(ISERROR(LOOKUP($D67,'ancien membre'!$D:$D,'ancien membre'!I:I)),".",LOOKUP($D67,'ancien membre'!$D:$D,'ancien membre'!I:I))</f>
        <v>.</v>
      </c>
      <c r="J67" s="334" t="str">
        <f>IF(ISERROR(LOOKUP($D67,'ancien membre'!$D:$D,'ancien membre'!J:J)),".",LOOKUP($D67,'ancien membre'!$D:$D,'ancien membre'!J:J))</f>
        <v>.</v>
      </c>
      <c r="K67" s="336" t="str">
        <f>IF(ISERROR(LOOKUP($D67,'ancien membre'!$D:$D,'ancien membre'!K:K)),".",LOOKUP($D67,'ancien membre'!$D:$D,'ancien membre'!K:K))</f>
        <v>.</v>
      </c>
      <c r="L67" s="340" t="str">
        <f>IF(ISERROR(LOOKUP($D67,'ancien membre'!$D:$D,'ancien membre'!L:L)),".",LOOKUP($D67,'ancien membre'!$D:$D,'ancien membre'!L:L))</f>
        <v>.</v>
      </c>
      <c r="M67" s="337" t="str">
        <f>IF(ISERROR(LOOKUP($D67,'ancien membre'!$D:$D,'ancien membre'!M:M)),".",LOOKUP($D67,'ancien membre'!$D:$D,'ancien membre'!M:M))</f>
        <v>.</v>
      </c>
      <c r="N67" s="334" t="str">
        <f>IF(ISERROR(LOOKUP($D67,'ancien membre'!$D:$D,'ancien membre'!N:N)),".",LOOKUP($D67,'ancien membre'!$D:$D,'ancien membre'!N:N))</f>
        <v>.</v>
      </c>
      <c r="O67" s="336" t="str">
        <f>IF(ISERROR(LOOKUP($D67,'ancien membre'!$D:$D,'ancien membre'!O:O)),".",LOOKUP($D67,'ancien membre'!$D:$D,'ancien membre'!O:O))</f>
        <v>.</v>
      </c>
      <c r="P67" s="424" t="str">
        <f>IF(ISERROR(LOOKUP($D67,'ancien membre'!$D:$D,'ancien membre'!P:P)),".",LOOKUP($D67,'ancien membre'!$D:$D,'ancien membre'!P:P))</f>
        <v>.</v>
      </c>
      <c r="Q67" s="641" t="str">
        <f>IF(ISERROR(LOOKUP($D67,'ancien membre'!$D:$D,'ancien membre'!Q:Q)),".",LOOKUP($D67,'ancien membre'!$D:$D,'ancien membre'!Q:Q))</f>
        <v>.</v>
      </c>
      <c r="R67" s="437"/>
      <c r="S67" s="517" t="str">
        <f t="shared" si="21"/>
        <v>.</v>
      </c>
      <c r="T67" s="518"/>
      <c r="U67" s="519" t="str">
        <f t="shared" ca="1" si="22"/>
        <v/>
      </c>
      <c r="V67" s="517"/>
      <c r="W67" s="521"/>
      <c r="X67" s="519" t="str">
        <f t="shared" ref="X67:X98" ca="1" si="27">IF(V67,IF(ISNUMBER(W67),"OK",IF(V$1&lt;TODAY(),"rappel","encour")),"")</f>
        <v/>
      </c>
      <c r="Y67" s="517"/>
      <c r="Z67" s="525"/>
      <c r="AA67" s="519" t="str">
        <f t="shared" ca="1" si="23"/>
        <v>-</v>
      </c>
      <c r="AB67" s="517"/>
      <c r="AC67" s="528"/>
      <c r="AD67" s="527" t="str">
        <f t="shared" ca="1" si="24"/>
        <v>-</v>
      </c>
      <c r="AE67" s="517"/>
      <c r="AF67" s="526"/>
      <c r="AG67" s="527" t="str">
        <f t="shared" ca="1" si="25"/>
        <v>-</v>
      </c>
      <c r="AH67" s="517"/>
      <c r="AI67" s="526"/>
      <c r="AJ67" s="527" t="str">
        <f t="shared" ca="1" si="26"/>
        <v>-</v>
      </c>
      <c r="AK67" s="436"/>
      <c r="AL67" s="339" t="str">
        <f t="shared" si="19"/>
        <v/>
      </c>
      <c r="AM67" s="585" t="str">
        <f t="shared" si="10"/>
        <v>.</v>
      </c>
      <c r="AN67" s="479"/>
      <c r="AO67" s="479"/>
      <c r="AP67" s="479"/>
      <c r="AQ67" s="422"/>
      <c r="AR67" s="329"/>
      <c r="AV67"/>
      <c r="AW67" s="329"/>
      <c r="AX67" s="329"/>
      <c r="AY67" s="329"/>
      <c r="AZ67" s="415"/>
    </row>
    <row r="68" spans="1:52" s="229" customFormat="1" ht="12.75">
      <c r="A68" s="342" t="str">
        <f>IF(ISERROR(LOOKUP(D68,'ancien membre'!D:D,'ancien membre'!D:D)=D68),"",IF(LOOKUP(D68,'ancien membre'!D:D,'ancien membre'!D:D)=D68,"ok","nouveau"))</f>
        <v/>
      </c>
      <c r="B68" s="344" t="str">
        <f t="shared" si="20"/>
        <v/>
      </c>
      <c r="C68" s="738" t="str">
        <f>IF(ISERROR(LOOKUP($D68,'ancien membre'!$D:$D,'ancien membre'!C:C)),".",LOOKUP($D68,'ancien membre'!$D:$D,'ancien membre'!C:C))</f>
        <v>.</v>
      </c>
      <c r="D68" s="204"/>
      <c r="E68" s="334" t="str">
        <f>IF(ISERROR(LOOKUP($D68,'ancien membre'!$D:$D,'ancien membre'!E:E)),"Z",LOOKUP($D68,'ancien membre'!$D:$D,'ancien membre'!E:E))</f>
        <v>Z</v>
      </c>
      <c r="F68" s="334" t="str">
        <f>IF(ISERROR(LOOKUP($D68,'ancien membre'!$D:$D,'ancien membre'!F:F)),".",LOOKUP($D68,'ancien membre'!$D:$D,'ancien membre'!F:F))</f>
        <v>.</v>
      </c>
      <c r="G68" s="718"/>
      <c r="H68" s="334" t="str">
        <f>IF(ISERROR(LOOKUP($D68,'ancien membre'!$D:$D,'ancien membre'!H:H)),".",LOOKUP($D68,'ancien membre'!$D:$D,'ancien membre'!H:H))</f>
        <v>.</v>
      </c>
      <c r="I68" s="334" t="str">
        <f>IF(ISERROR(LOOKUP($D68,'ancien membre'!$D:$D,'ancien membre'!I:I)),".",LOOKUP($D68,'ancien membre'!$D:$D,'ancien membre'!I:I))</f>
        <v>.</v>
      </c>
      <c r="J68" s="334" t="str">
        <f>IF(ISERROR(LOOKUP($D68,'ancien membre'!$D:$D,'ancien membre'!J:J)),".",LOOKUP($D68,'ancien membre'!$D:$D,'ancien membre'!J:J))</f>
        <v>.</v>
      </c>
      <c r="K68" s="336" t="str">
        <f>IF(ISERROR(LOOKUP($D68,'ancien membre'!$D:$D,'ancien membre'!K:K)),".",LOOKUP($D68,'ancien membre'!$D:$D,'ancien membre'!K:K))</f>
        <v>.</v>
      </c>
      <c r="L68" s="340" t="str">
        <f>IF(ISERROR(LOOKUP($D68,'ancien membre'!$D:$D,'ancien membre'!L:L)),".",LOOKUP($D68,'ancien membre'!$D:$D,'ancien membre'!L:L))</f>
        <v>.</v>
      </c>
      <c r="M68" s="337" t="str">
        <f>IF(ISERROR(LOOKUP($D68,'ancien membre'!$D:$D,'ancien membre'!M:M)),".",LOOKUP($D68,'ancien membre'!$D:$D,'ancien membre'!M:M))</f>
        <v>.</v>
      </c>
      <c r="N68" s="334" t="str">
        <f>IF(ISERROR(LOOKUP($D68,'ancien membre'!$D:$D,'ancien membre'!N:N)),".",LOOKUP($D68,'ancien membre'!$D:$D,'ancien membre'!N:N))</f>
        <v>.</v>
      </c>
      <c r="O68" s="336" t="str">
        <f>IF(ISERROR(LOOKUP($D68,'ancien membre'!$D:$D,'ancien membre'!O:O)),".",LOOKUP($D68,'ancien membre'!$D:$D,'ancien membre'!O:O))</f>
        <v>.</v>
      </c>
      <c r="P68" s="424" t="str">
        <f>IF(ISERROR(LOOKUP($D68,'ancien membre'!$D:$D,'ancien membre'!P:P)),".",LOOKUP($D68,'ancien membre'!$D:$D,'ancien membre'!P:P))</f>
        <v>.</v>
      </c>
      <c r="Q68" s="641" t="str">
        <f>IF(ISERROR(LOOKUP($D68,'ancien membre'!$D:$D,'ancien membre'!Q:Q)),".",LOOKUP($D68,'ancien membre'!$D:$D,'ancien membre'!Q:Q))</f>
        <v>.</v>
      </c>
      <c r="R68" s="437"/>
      <c r="S68" s="517" t="str">
        <f t="shared" si="21"/>
        <v>.</v>
      </c>
      <c r="T68" s="518"/>
      <c r="U68" s="519" t="str">
        <f t="shared" ca="1" si="22"/>
        <v/>
      </c>
      <c r="V68" s="517"/>
      <c r="W68" s="521"/>
      <c r="X68" s="519" t="str">
        <f t="shared" ca="1" si="27"/>
        <v/>
      </c>
      <c r="Y68" s="517"/>
      <c r="Z68" s="525"/>
      <c r="AA68" s="519" t="str">
        <f t="shared" ca="1" si="23"/>
        <v>-</v>
      </c>
      <c r="AB68" s="517"/>
      <c r="AC68" s="528"/>
      <c r="AD68" s="527" t="str">
        <f t="shared" ca="1" si="24"/>
        <v>-</v>
      </c>
      <c r="AE68" s="517"/>
      <c r="AF68" s="526"/>
      <c r="AG68" s="527" t="str">
        <f t="shared" ca="1" si="25"/>
        <v>-</v>
      </c>
      <c r="AH68" s="517"/>
      <c r="AI68" s="526"/>
      <c r="AJ68" s="527" t="str">
        <f t="shared" ca="1" si="26"/>
        <v>-</v>
      </c>
      <c r="AK68" s="436"/>
      <c r="AL68" s="339" t="str">
        <f t="shared" si="19"/>
        <v/>
      </c>
      <c r="AM68" s="585" t="str">
        <f t="shared" si="10"/>
        <v>.</v>
      </c>
      <c r="AN68" s="329"/>
      <c r="AO68" s="329"/>
      <c r="AP68" s="479"/>
      <c r="AQ68" s="422"/>
      <c r="AR68" s="329"/>
      <c r="AV68"/>
      <c r="AW68" s="329"/>
      <c r="AX68" s="329"/>
      <c r="AY68" s="329"/>
      <c r="AZ68" s="415"/>
    </row>
    <row r="69" spans="1:52" s="229" customFormat="1" ht="12.75">
      <c r="A69" s="342" t="str">
        <f>IF(ISERROR(LOOKUP(D69,'ancien membre'!D:D,'ancien membre'!D:D)=D69),"",IF(LOOKUP(D69,'ancien membre'!D:D,'ancien membre'!D:D)=D69,"ok","nouveau"))</f>
        <v/>
      </c>
      <c r="B69" s="344" t="str">
        <f t="shared" si="20"/>
        <v/>
      </c>
      <c r="C69" s="738" t="str">
        <f>IF(ISERROR(LOOKUP($D69,'ancien membre'!$D:$D,'ancien membre'!C:C)),".",LOOKUP($D69,'ancien membre'!$D:$D,'ancien membre'!C:C))</f>
        <v>.</v>
      </c>
      <c r="D69" s="204"/>
      <c r="E69" s="334" t="str">
        <f>IF(ISERROR(LOOKUP($D69,'ancien membre'!$D:$D,'ancien membre'!E:E)),"Z",LOOKUP($D69,'ancien membre'!$D:$D,'ancien membre'!E:E))</f>
        <v>Z</v>
      </c>
      <c r="F69" s="334" t="str">
        <f>IF(ISERROR(LOOKUP($D69,'ancien membre'!$D:$D,'ancien membre'!F:F)),".",LOOKUP($D69,'ancien membre'!$D:$D,'ancien membre'!F:F))</f>
        <v>.</v>
      </c>
      <c r="G69" s="718"/>
      <c r="H69" s="334" t="str">
        <f>IF(ISERROR(LOOKUP($D69,'ancien membre'!$D:$D,'ancien membre'!H:H)),".",LOOKUP($D69,'ancien membre'!$D:$D,'ancien membre'!H:H))</f>
        <v>.</v>
      </c>
      <c r="I69" s="334" t="str">
        <f>IF(ISERROR(LOOKUP($D69,'ancien membre'!$D:$D,'ancien membre'!I:I)),".",LOOKUP($D69,'ancien membre'!$D:$D,'ancien membre'!I:I))</f>
        <v>.</v>
      </c>
      <c r="J69" s="334" t="str">
        <f>IF(ISERROR(LOOKUP($D69,'ancien membre'!$D:$D,'ancien membre'!J:J)),".",LOOKUP($D69,'ancien membre'!$D:$D,'ancien membre'!J:J))</f>
        <v>.</v>
      </c>
      <c r="K69" s="336" t="str">
        <f>IF(ISERROR(LOOKUP($D69,'ancien membre'!$D:$D,'ancien membre'!K:K)),".",LOOKUP($D69,'ancien membre'!$D:$D,'ancien membre'!K:K))</f>
        <v>.</v>
      </c>
      <c r="L69" s="340" t="str">
        <f>IF(ISERROR(LOOKUP($D69,'ancien membre'!$D:$D,'ancien membre'!L:L)),".",LOOKUP($D69,'ancien membre'!$D:$D,'ancien membre'!L:L))</f>
        <v>.</v>
      </c>
      <c r="M69" s="337" t="str">
        <f>IF(ISERROR(LOOKUP($D69,'ancien membre'!$D:$D,'ancien membre'!M:M)),".",LOOKUP($D69,'ancien membre'!$D:$D,'ancien membre'!M:M))</f>
        <v>.</v>
      </c>
      <c r="N69" s="334" t="str">
        <f>IF(ISERROR(LOOKUP($D69,'ancien membre'!$D:$D,'ancien membre'!N:N)),".",LOOKUP($D69,'ancien membre'!$D:$D,'ancien membre'!N:N))</f>
        <v>.</v>
      </c>
      <c r="O69" s="336" t="str">
        <f>IF(ISERROR(LOOKUP($D69,'ancien membre'!$D:$D,'ancien membre'!O:O)),".",LOOKUP($D69,'ancien membre'!$D:$D,'ancien membre'!O:O))</f>
        <v>.</v>
      </c>
      <c r="P69" s="424" t="str">
        <f>IF(ISERROR(LOOKUP($D69,'ancien membre'!$D:$D,'ancien membre'!P:P)),".",LOOKUP($D69,'ancien membre'!$D:$D,'ancien membre'!P:P))</f>
        <v>.</v>
      </c>
      <c r="Q69" s="641" t="str">
        <f>IF(ISERROR(LOOKUP($D69,'ancien membre'!$D:$D,'ancien membre'!Q:Q)),".",LOOKUP($D69,'ancien membre'!$D:$D,'ancien membre'!Q:Q))</f>
        <v>.</v>
      </c>
      <c r="R69" s="437"/>
      <c r="S69" s="517" t="str">
        <f t="shared" si="21"/>
        <v>.</v>
      </c>
      <c r="T69" s="518"/>
      <c r="U69" s="519" t="str">
        <f t="shared" ca="1" si="22"/>
        <v/>
      </c>
      <c r="V69" s="517"/>
      <c r="W69" s="521"/>
      <c r="X69" s="519" t="str">
        <f t="shared" ca="1" si="27"/>
        <v/>
      </c>
      <c r="Y69" s="517"/>
      <c r="Z69" s="525"/>
      <c r="AA69" s="519" t="str">
        <f t="shared" ca="1" si="23"/>
        <v>-</v>
      </c>
      <c r="AB69" s="517"/>
      <c r="AC69" s="528"/>
      <c r="AD69" s="527" t="str">
        <f t="shared" ca="1" si="24"/>
        <v>-</v>
      </c>
      <c r="AE69" s="517"/>
      <c r="AF69" s="526"/>
      <c r="AG69" s="527" t="str">
        <f t="shared" ca="1" si="25"/>
        <v>-</v>
      </c>
      <c r="AH69" s="517"/>
      <c r="AI69" s="526"/>
      <c r="AJ69" s="527" t="str">
        <f t="shared" ca="1" si="26"/>
        <v>-</v>
      </c>
      <c r="AK69" s="436"/>
      <c r="AL69" s="339" t="str">
        <f t="shared" si="19"/>
        <v/>
      </c>
      <c r="AM69" s="585" t="str">
        <f t="shared" si="10"/>
        <v>.</v>
      </c>
      <c r="AN69" s="479"/>
      <c r="AO69" s="479"/>
      <c r="AP69" s="479"/>
      <c r="AQ69" s="422"/>
      <c r="AR69" s="329"/>
      <c r="AV69"/>
      <c r="AW69" s="329"/>
      <c r="AX69" s="329"/>
      <c r="AY69" s="329"/>
      <c r="AZ69" s="415"/>
    </row>
    <row r="70" spans="1:52" s="229" customFormat="1" ht="11.25" customHeight="1">
      <c r="A70" s="342" t="str">
        <f>IF(ISERROR(LOOKUP(D70,'ancien membre'!D:D,'ancien membre'!D:D)=D70),"",IF(LOOKUP(D70,'ancien membre'!D:D,'ancien membre'!D:D)=D70,"ok","nouveau"))</f>
        <v/>
      </c>
      <c r="B70" s="344" t="str">
        <f t="shared" si="20"/>
        <v/>
      </c>
      <c r="C70" s="738" t="str">
        <f>IF(ISERROR(LOOKUP($D70,'ancien membre'!$D:$D,'ancien membre'!C:C)),".",LOOKUP($D70,'ancien membre'!$D:$D,'ancien membre'!C:C))</f>
        <v>.</v>
      </c>
      <c r="D70" s="204"/>
      <c r="E70" s="334" t="str">
        <f>IF(ISERROR(LOOKUP($D70,'ancien membre'!$D:$D,'ancien membre'!E:E)),"Z",LOOKUP($D70,'ancien membre'!$D:$D,'ancien membre'!E:E))</f>
        <v>Z</v>
      </c>
      <c r="F70" s="334" t="str">
        <f>IF(ISERROR(LOOKUP($D70,'ancien membre'!$D:$D,'ancien membre'!F:F)),".",LOOKUP($D70,'ancien membre'!$D:$D,'ancien membre'!F:F))</f>
        <v>.</v>
      </c>
      <c r="G70" s="718"/>
      <c r="H70" s="334" t="str">
        <f>IF(ISERROR(LOOKUP($D70,'ancien membre'!$D:$D,'ancien membre'!H:H)),".",LOOKUP($D70,'ancien membre'!$D:$D,'ancien membre'!H:H))</f>
        <v>.</v>
      </c>
      <c r="I70" s="334" t="str">
        <f>IF(ISERROR(LOOKUP($D70,'ancien membre'!$D:$D,'ancien membre'!I:I)),".",LOOKUP($D70,'ancien membre'!$D:$D,'ancien membre'!I:I))</f>
        <v>.</v>
      </c>
      <c r="J70" s="334" t="str">
        <f>IF(ISERROR(LOOKUP($D70,'ancien membre'!$D:$D,'ancien membre'!J:J)),".",LOOKUP($D70,'ancien membre'!$D:$D,'ancien membre'!J:J))</f>
        <v>.</v>
      </c>
      <c r="K70" s="336" t="str">
        <f>IF(ISERROR(LOOKUP($D70,'ancien membre'!$D:$D,'ancien membre'!K:K)),".",LOOKUP($D70,'ancien membre'!$D:$D,'ancien membre'!K:K))</f>
        <v>.</v>
      </c>
      <c r="L70" s="340" t="str">
        <f>IF(ISERROR(LOOKUP($D70,'ancien membre'!$D:$D,'ancien membre'!L:L)),".",LOOKUP($D70,'ancien membre'!$D:$D,'ancien membre'!L:L))</f>
        <v>.</v>
      </c>
      <c r="M70" s="337" t="str">
        <f>IF(ISERROR(LOOKUP($D70,'ancien membre'!$D:$D,'ancien membre'!M:M)),".",LOOKUP($D70,'ancien membre'!$D:$D,'ancien membre'!M:M))</f>
        <v>.</v>
      </c>
      <c r="N70" s="334" t="str">
        <f>IF(ISERROR(LOOKUP($D70,'ancien membre'!$D:$D,'ancien membre'!N:N)),".",LOOKUP($D70,'ancien membre'!$D:$D,'ancien membre'!N:N))</f>
        <v>.</v>
      </c>
      <c r="O70" s="336" t="str">
        <f>IF(ISERROR(LOOKUP($D70,'ancien membre'!$D:$D,'ancien membre'!O:O)),".",LOOKUP($D70,'ancien membre'!$D:$D,'ancien membre'!O:O))</f>
        <v>.</v>
      </c>
      <c r="P70" s="424" t="str">
        <f>IF(ISERROR(LOOKUP($D70,'ancien membre'!$D:$D,'ancien membre'!P:P)),".",LOOKUP($D70,'ancien membre'!$D:$D,'ancien membre'!P:P))</f>
        <v>.</v>
      </c>
      <c r="Q70" s="641" t="str">
        <f>IF(ISERROR(LOOKUP($D70,'ancien membre'!$D:$D,'ancien membre'!Q:Q)),".",LOOKUP($D70,'ancien membre'!$D:$D,'ancien membre'!Q:Q))</f>
        <v>.</v>
      </c>
      <c r="R70" s="437"/>
      <c r="S70" s="517" t="str">
        <f t="shared" si="21"/>
        <v>.</v>
      </c>
      <c r="T70" s="518"/>
      <c r="U70" s="519" t="str">
        <f t="shared" ca="1" si="22"/>
        <v/>
      </c>
      <c r="V70" s="517"/>
      <c r="W70" s="521"/>
      <c r="X70" s="519" t="str">
        <f t="shared" ca="1" si="27"/>
        <v/>
      </c>
      <c r="Y70" s="517"/>
      <c r="Z70" s="525"/>
      <c r="AA70" s="519" t="str">
        <f t="shared" ca="1" si="23"/>
        <v>-</v>
      </c>
      <c r="AB70" s="517"/>
      <c r="AC70" s="528"/>
      <c r="AD70" s="527" t="str">
        <f t="shared" ca="1" si="24"/>
        <v>-</v>
      </c>
      <c r="AE70" s="517"/>
      <c r="AF70" s="526"/>
      <c r="AG70" s="527" t="str">
        <f t="shared" ca="1" si="25"/>
        <v>-</v>
      </c>
      <c r="AH70" s="517"/>
      <c r="AI70" s="526"/>
      <c r="AJ70" s="527" t="str">
        <f t="shared" ca="1" si="26"/>
        <v>-</v>
      </c>
      <c r="AK70" s="436"/>
      <c r="AL70" s="339" t="str">
        <f t="shared" si="19"/>
        <v/>
      </c>
      <c r="AM70" s="585" t="str">
        <f t="shared" si="10"/>
        <v>.</v>
      </c>
      <c r="AN70" s="479"/>
      <c r="AO70" s="479"/>
      <c r="AP70" s="479"/>
      <c r="AQ70" s="422"/>
      <c r="AR70" s="329"/>
      <c r="AV70"/>
      <c r="AW70" s="329"/>
      <c r="AX70" s="329"/>
      <c r="AY70" s="329"/>
      <c r="AZ70" s="415"/>
    </row>
    <row r="71" spans="1:52" s="229" customFormat="1" ht="12.75">
      <c r="A71" s="342" t="str">
        <f>IF(ISERROR(LOOKUP(D71,'ancien membre'!D:D,'ancien membre'!D:D)=D71),"",IF(LOOKUP(D71,'ancien membre'!D:D,'ancien membre'!D:D)=D71,"ok","nouveau"))</f>
        <v/>
      </c>
      <c r="B71" s="344" t="str">
        <f t="shared" si="20"/>
        <v/>
      </c>
      <c r="C71" s="738" t="str">
        <f>IF(ISERROR(LOOKUP($D71,'ancien membre'!$D:$D,'ancien membre'!C:C)),".",LOOKUP($D71,'ancien membre'!$D:$D,'ancien membre'!C:C))</f>
        <v>.</v>
      </c>
      <c r="D71" s="204"/>
      <c r="E71" s="334" t="str">
        <f>IF(ISERROR(LOOKUP($D71,'ancien membre'!$D:$D,'ancien membre'!E:E)),"Z",LOOKUP($D71,'ancien membre'!$D:$D,'ancien membre'!E:E))</f>
        <v>Z</v>
      </c>
      <c r="F71" s="334" t="str">
        <f>IF(ISERROR(LOOKUP($D71,'ancien membre'!$D:$D,'ancien membre'!F:F)),".",LOOKUP($D71,'ancien membre'!$D:$D,'ancien membre'!F:F))</f>
        <v>.</v>
      </c>
      <c r="G71" s="718"/>
      <c r="H71" s="334" t="str">
        <f>IF(ISERROR(LOOKUP($D71,'ancien membre'!$D:$D,'ancien membre'!H:H)),".",LOOKUP($D71,'ancien membre'!$D:$D,'ancien membre'!H:H))</f>
        <v>.</v>
      </c>
      <c r="I71" s="334" t="str">
        <f>IF(ISERROR(LOOKUP($D71,'ancien membre'!$D:$D,'ancien membre'!I:I)),".",LOOKUP($D71,'ancien membre'!$D:$D,'ancien membre'!I:I))</f>
        <v>.</v>
      </c>
      <c r="J71" s="334" t="str">
        <f>IF(ISERROR(LOOKUP($D71,'ancien membre'!$D:$D,'ancien membre'!J:J)),".",LOOKUP($D71,'ancien membre'!$D:$D,'ancien membre'!J:J))</f>
        <v>.</v>
      </c>
      <c r="K71" s="336" t="str">
        <f>IF(ISERROR(LOOKUP($D71,'ancien membre'!$D:$D,'ancien membre'!K:K)),".",LOOKUP($D71,'ancien membre'!$D:$D,'ancien membre'!K:K))</f>
        <v>.</v>
      </c>
      <c r="L71" s="340" t="str">
        <f>IF(ISERROR(LOOKUP($D71,'ancien membre'!$D:$D,'ancien membre'!L:L)),".",LOOKUP($D71,'ancien membre'!$D:$D,'ancien membre'!L:L))</f>
        <v>.</v>
      </c>
      <c r="M71" s="337" t="str">
        <f>IF(ISERROR(LOOKUP($D71,'ancien membre'!$D:$D,'ancien membre'!M:M)),".",LOOKUP($D71,'ancien membre'!$D:$D,'ancien membre'!M:M))</f>
        <v>.</v>
      </c>
      <c r="N71" s="334" t="str">
        <f>IF(ISERROR(LOOKUP($D71,'ancien membre'!$D:$D,'ancien membre'!N:N)),".",LOOKUP($D71,'ancien membre'!$D:$D,'ancien membre'!N:N))</f>
        <v>.</v>
      </c>
      <c r="O71" s="336" t="str">
        <f>IF(ISERROR(LOOKUP($D71,'ancien membre'!$D:$D,'ancien membre'!O:O)),".",LOOKUP($D71,'ancien membre'!$D:$D,'ancien membre'!O:O))</f>
        <v>.</v>
      </c>
      <c r="P71" s="424" t="str">
        <f>IF(ISERROR(LOOKUP($D71,'ancien membre'!$D:$D,'ancien membre'!P:P)),".",LOOKUP($D71,'ancien membre'!$D:$D,'ancien membre'!P:P))</f>
        <v>.</v>
      </c>
      <c r="Q71" s="641" t="str">
        <f>IF(ISERROR(LOOKUP($D71,'ancien membre'!$D:$D,'ancien membre'!Q:Q)),".",LOOKUP($D71,'ancien membre'!$D:$D,'ancien membre'!Q:Q))</f>
        <v>.</v>
      </c>
      <c r="R71" s="437"/>
      <c r="S71" s="517" t="str">
        <f t="shared" si="21"/>
        <v>.</v>
      </c>
      <c r="T71" s="518"/>
      <c r="U71" s="519" t="str">
        <f t="shared" ca="1" si="22"/>
        <v/>
      </c>
      <c r="V71" s="517"/>
      <c r="W71" s="521"/>
      <c r="X71" s="519" t="str">
        <f t="shared" ca="1" si="27"/>
        <v/>
      </c>
      <c r="Y71" s="517"/>
      <c r="Z71" s="525"/>
      <c r="AA71" s="519" t="str">
        <f t="shared" ca="1" si="23"/>
        <v>-</v>
      </c>
      <c r="AB71" s="517"/>
      <c r="AC71" s="528"/>
      <c r="AD71" s="527" t="str">
        <f t="shared" ca="1" si="24"/>
        <v>-</v>
      </c>
      <c r="AE71" s="517"/>
      <c r="AF71" s="526"/>
      <c r="AG71" s="527" t="str">
        <f t="shared" ca="1" si="25"/>
        <v>-</v>
      </c>
      <c r="AH71" s="517"/>
      <c r="AI71" s="526"/>
      <c r="AJ71" s="527" t="str">
        <f t="shared" ca="1" si="26"/>
        <v>-</v>
      </c>
      <c r="AK71" s="436"/>
      <c r="AL71" s="339" t="str">
        <f t="shared" si="19"/>
        <v/>
      </c>
      <c r="AM71" s="585" t="str">
        <f t="shared" ref="AM71:AM118" si="28">IF(AND(A71="ok",S71&lt;&gt;"dis"),IF((OR(AJ71="rappel",AG71="rappel",AD71="rappel",AA71="rappel",X71="rappel",U71="rappel")),".","ok"),".")</f>
        <v>.</v>
      </c>
      <c r="AN71" s="479"/>
      <c r="AO71" s="479"/>
      <c r="AP71" s="479"/>
      <c r="AQ71" s="422"/>
      <c r="AR71" s="329"/>
      <c r="AV71"/>
      <c r="AW71" s="329"/>
      <c r="AX71" s="329"/>
      <c r="AY71" s="329"/>
      <c r="AZ71" s="415"/>
    </row>
    <row r="72" spans="1:52" s="229" customFormat="1" ht="12.75">
      <c r="A72" s="342" t="str">
        <f>IF(ISERROR(LOOKUP(D72,'ancien membre'!D:D,'ancien membre'!D:D)=D72),"",IF(LOOKUP(D72,'ancien membre'!D:D,'ancien membre'!D:D)=D72,"ok","nouveau"))</f>
        <v/>
      </c>
      <c r="B72" s="344" t="str">
        <f t="shared" si="20"/>
        <v/>
      </c>
      <c r="C72" s="738" t="str">
        <f>IF(ISERROR(LOOKUP($D72,'ancien membre'!$D:$D,'ancien membre'!C:C)),".",LOOKUP($D72,'ancien membre'!$D:$D,'ancien membre'!C:C))</f>
        <v>.</v>
      </c>
      <c r="D72" s="204"/>
      <c r="E72" s="334" t="str">
        <f>IF(ISERROR(LOOKUP($D72,'ancien membre'!$D:$D,'ancien membre'!E:E)),"Z",LOOKUP($D72,'ancien membre'!$D:$D,'ancien membre'!E:E))</f>
        <v>Z</v>
      </c>
      <c r="F72" s="334" t="str">
        <f>IF(ISERROR(LOOKUP($D72,'ancien membre'!$D:$D,'ancien membre'!F:F)),".",LOOKUP($D72,'ancien membre'!$D:$D,'ancien membre'!F:F))</f>
        <v>.</v>
      </c>
      <c r="G72" s="718"/>
      <c r="H72" s="334" t="str">
        <f>IF(ISERROR(LOOKUP($D72,'ancien membre'!$D:$D,'ancien membre'!H:H)),".",LOOKUP($D72,'ancien membre'!$D:$D,'ancien membre'!H:H))</f>
        <v>.</v>
      </c>
      <c r="I72" s="334" t="str">
        <f>IF(ISERROR(LOOKUP($D72,'ancien membre'!$D:$D,'ancien membre'!I:I)),".",LOOKUP($D72,'ancien membre'!$D:$D,'ancien membre'!I:I))</f>
        <v>.</v>
      </c>
      <c r="J72" s="334" t="str">
        <f>IF(ISERROR(LOOKUP($D72,'ancien membre'!$D:$D,'ancien membre'!J:J)),".",LOOKUP($D72,'ancien membre'!$D:$D,'ancien membre'!J:J))</f>
        <v>.</v>
      </c>
      <c r="K72" s="336" t="str">
        <f>IF(ISERROR(LOOKUP($D72,'ancien membre'!$D:$D,'ancien membre'!K:K)),".",LOOKUP($D72,'ancien membre'!$D:$D,'ancien membre'!K:K))</f>
        <v>.</v>
      </c>
      <c r="L72" s="340" t="str">
        <f>IF(ISERROR(LOOKUP($D72,'ancien membre'!$D:$D,'ancien membre'!L:L)),".",LOOKUP($D72,'ancien membre'!$D:$D,'ancien membre'!L:L))</f>
        <v>.</v>
      </c>
      <c r="M72" s="337" t="str">
        <f>IF(ISERROR(LOOKUP($D72,'ancien membre'!$D:$D,'ancien membre'!M:M)),".",LOOKUP($D72,'ancien membre'!$D:$D,'ancien membre'!M:M))</f>
        <v>.</v>
      </c>
      <c r="N72" s="334" t="str">
        <f>IF(ISERROR(LOOKUP($D72,'ancien membre'!$D:$D,'ancien membre'!N:N)),".",LOOKUP($D72,'ancien membre'!$D:$D,'ancien membre'!N:N))</f>
        <v>.</v>
      </c>
      <c r="O72" s="336" t="str">
        <f>IF(ISERROR(LOOKUP($D72,'ancien membre'!$D:$D,'ancien membre'!O:O)),".",LOOKUP($D72,'ancien membre'!$D:$D,'ancien membre'!O:O))</f>
        <v>.</v>
      </c>
      <c r="P72" s="424" t="str">
        <f>IF(ISERROR(LOOKUP($D72,'ancien membre'!$D:$D,'ancien membre'!P:P)),".",LOOKUP($D72,'ancien membre'!$D:$D,'ancien membre'!P:P))</f>
        <v>.</v>
      </c>
      <c r="Q72" s="641" t="str">
        <f>IF(ISERROR(LOOKUP($D72,'ancien membre'!$D:$D,'ancien membre'!Q:Q)),".",LOOKUP($D72,'ancien membre'!$D:$D,'ancien membre'!Q:Q))</f>
        <v>.</v>
      </c>
      <c r="R72" s="437"/>
      <c r="S72" s="517" t="str">
        <f t="shared" si="21"/>
        <v>.</v>
      </c>
      <c r="T72" s="518"/>
      <c r="U72" s="519" t="str">
        <f t="shared" ca="1" si="22"/>
        <v/>
      </c>
      <c r="V72" s="517"/>
      <c r="W72" s="521"/>
      <c r="X72" s="519" t="str">
        <f t="shared" ca="1" si="27"/>
        <v/>
      </c>
      <c r="Y72" s="517"/>
      <c r="Z72" s="525"/>
      <c r="AA72" s="519" t="str">
        <f t="shared" ca="1" si="23"/>
        <v>-</v>
      </c>
      <c r="AB72" s="517"/>
      <c r="AC72" s="528"/>
      <c r="AD72" s="527" t="str">
        <f t="shared" ca="1" si="24"/>
        <v>-</v>
      </c>
      <c r="AE72" s="517"/>
      <c r="AF72" s="526"/>
      <c r="AG72" s="527" t="str">
        <f t="shared" ca="1" si="25"/>
        <v>-</v>
      </c>
      <c r="AH72" s="517"/>
      <c r="AI72" s="526"/>
      <c r="AJ72" s="527" t="str">
        <f t="shared" ca="1" si="26"/>
        <v>-</v>
      </c>
      <c r="AK72" s="436"/>
      <c r="AL72" s="339" t="str">
        <f t="shared" si="19"/>
        <v/>
      </c>
      <c r="AM72" s="585" t="str">
        <f t="shared" si="28"/>
        <v>.</v>
      </c>
      <c r="AN72" s="479"/>
      <c r="AO72" s="479"/>
      <c r="AP72" s="479"/>
      <c r="AQ72" s="422"/>
      <c r="AR72" s="329"/>
      <c r="AV72"/>
      <c r="AW72" s="329"/>
      <c r="AX72" s="329"/>
      <c r="AY72" s="329"/>
      <c r="AZ72" s="415"/>
    </row>
    <row r="73" spans="1:52" s="229" customFormat="1" ht="12.75">
      <c r="A73" s="342" t="str">
        <f>IF(ISERROR(LOOKUP(D73,'ancien membre'!D:D,'ancien membre'!D:D)=D73),"",IF(LOOKUP(D73,'ancien membre'!D:D,'ancien membre'!D:D)=D73,"ok","nouveau"))</f>
        <v/>
      </c>
      <c r="B73" s="344" t="str">
        <f t="shared" si="20"/>
        <v/>
      </c>
      <c r="C73" s="738" t="str">
        <f>IF(ISERROR(LOOKUP($D73,'ancien membre'!$D:$D,'ancien membre'!C:C)),".",LOOKUP($D73,'ancien membre'!$D:$D,'ancien membre'!C:C))</f>
        <v>.</v>
      </c>
      <c r="D73" s="204"/>
      <c r="E73" s="334" t="str">
        <f>IF(ISERROR(LOOKUP($D73,'ancien membre'!$D:$D,'ancien membre'!E:E)),"Z",LOOKUP($D73,'ancien membre'!$D:$D,'ancien membre'!E:E))</f>
        <v>Z</v>
      </c>
      <c r="F73" s="334" t="str">
        <f>IF(ISERROR(LOOKUP($D73,'ancien membre'!$D:$D,'ancien membre'!F:F)),".",LOOKUP($D73,'ancien membre'!$D:$D,'ancien membre'!F:F))</f>
        <v>.</v>
      </c>
      <c r="G73" s="718"/>
      <c r="H73" s="334" t="str">
        <f>IF(ISERROR(LOOKUP($D73,'ancien membre'!$D:$D,'ancien membre'!H:H)),".",LOOKUP($D73,'ancien membre'!$D:$D,'ancien membre'!H:H))</f>
        <v>.</v>
      </c>
      <c r="I73" s="334" t="str">
        <f>IF(ISERROR(LOOKUP($D73,'ancien membre'!$D:$D,'ancien membre'!I:I)),".",LOOKUP($D73,'ancien membre'!$D:$D,'ancien membre'!I:I))</f>
        <v>.</v>
      </c>
      <c r="J73" s="334" t="str">
        <f>IF(ISERROR(LOOKUP($D73,'ancien membre'!$D:$D,'ancien membre'!J:J)),".",LOOKUP($D73,'ancien membre'!$D:$D,'ancien membre'!J:J))</f>
        <v>.</v>
      </c>
      <c r="K73" s="336" t="str">
        <f>IF(ISERROR(LOOKUP($D73,'ancien membre'!$D:$D,'ancien membre'!K:K)),".",LOOKUP($D73,'ancien membre'!$D:$D,'ancien membre'!K:K))</f>
        <v>.</v>
      </c>
      <c r="L73" s="340" t="str">
        <f>IF(ISERROR(LOOKUP($D73,'ancien membre'!$D:$D,'ancien membre'!L:L)),".",LOOKUP($D73,'ancien membre'!$D:$D,'ancien membre'!L:L))</f>
        <v>.</v>
      </c>
      <c r="M73" s="337" t="str">
        <f>IF(ISERROR(LOOKUP($D73,'ancien membre'!$D:$D,'ancien membre'!M:M)),".",LOOKUP($D73,'ancien membre'!$D:$D,'ancien membre'!M:M))</f>
        <v>.</v>
      </c>
      <c r="N73" s="334" t="str">
        <f>IF(ISERROR(LOOKUP($D73,'ancien membre'!$D:$D,'ancien membre'!N:N)),".",LOOKUP($D73,'ancien membre'!$D:$D,'ancien membre'!N:N))</f>
        <v>.</v>
      </c>
      <c r="O73" s="336" t="str">
        <f>IF(ISERROR(LOOKUP($D73,'ancien membre'!$D:$D,'ancien membre'!O:O)),".",LOOKUP($D73,'ancien membre'!$D:$D,'ancien membre'!O:O))</f>
        <v>.</v>
      </c>
      <c r="P73" s="424" t="str">
        <f>IF(ISERROR(LOOKUP($D73,'ancien membre'!$D:$D,'ancien membre'!P:P)),".",LOOKUP($D73,'ancien membre'!$D:$D,'ancien membre'!P:P))</f>
        <v>.</v>
      </c>
      <c r="Q73" s="641" t="str">
        <f>IF(ISERROR(LOOKUP($D73,'ancien membre'!$D:$D,'ancien membre'!Q:Q)),".",LOOKUP($D73,'ancien membre'!$D:$D,'ancien membre'!Q:Q))</f>
        <v>.</v>
      </c>
      <c r="R73" s="437"/>
      <c r="S73" s="517" t="str">
        <f t="shared" si="21"/>
        <v>.</v>
      </c>
      <c r="T73" s="518"/>
      <c r="U73" s="519" t="str">
        <f t="shared" ca="1" si="22"/>
        <v/>
      </c>
      <c r="V73" s="517"/>
      <c r="W73" s="521"/>
      <c r="X73" s="519" t="str">
        <f t="shared" ca="1" si="27"/>
        <v/>
      </c>
      <c r="Y73" s="517"/>
      <c r="Z73" s="525"/>
      <c r="AA73" s="519" t="str">
        <f t="shared" ca="1" si="23"/>
        <v>-</v>
      </c>
      <c r="AB73" s="517"/>
      <c r="AC73" s="528"/>
      <c r="AD73" s="527" t="str">
        <f t="shared" ca="1" si="24"/>
        <v>-</v>
      </c>
      <c r="AE73" s="517"/>
      <c r="AF73" s="526"/>
      <c r="AG73" s="527" t="str">
        <f t="shared" ca="1" si="25"/>
        <v>-</v>
      </c>
      <c r="AH73" s="517"/>
      <c r="AI73" s="526"/>
      <c r="AJ73" s="527" t="str">
        <f t="shared" ca="1" si="26"/>
        <v>-</v>
      </c>
      <c r="AK73" s="436"/>
      <c r="AL73" s="339" t="str">
        <f t="shared" si="19"/>
        <v/>
      </c>
      <c r="AM73" s="585" t="str">
        <f t="shared" si="28"/>
        <v>.</v>
      </c>
      <c r="AN73" s="479"/>
      <c r="AO73" s="479"/>
      <c r="AP73" s="479"/>
      <c r="AQ73" s="422"/>
      <c r="AR73" s="329"/>
      <c r="AV73"/>
      <c r="AW73" s="329"/>
      <c r="AX73" s="329"/>
      <c r="AY73" s="329"/>
      <c r="AZ73" s="415"/>
    </row>
    <row r="74" spans="1:52" s="229" customFormat="1" ht="12.75">
      <c r="A74" s="342" t="str">
        <f>IF(ISERROR(LOOKUP(D74,'ancien membre'!D:D,'ancien membre'!D:D)=D74),"",IF(LOOKUP(D74,'ancien membre'!D:D,'ancien membre'!D:D)=D74,"ok","nouveau"))</f>
        <v/>
      </c>
      <c r="B74" s="344" t="str">
        <f t="shared" si="20"/>
        <v/>
      </c>
      <c r="C74" s="738" t="str">
        <f>IF(ISERROR(LOOKUP($D74,'ancien membre'!$D:$D,'ancien membre'!C:C)),".",LOOKUP($D74,'ancien membre'!$D:$D,'ancien membre'!C:C))</f>
        <v>.</v>
      </c>
      <c r="D74" s="204"/>
      <c r="E74" s="334" t="str">
        <f>IF(ISERROR(LOOKUP($D74,'ancien membre'!$D:$D,'ancien membre'!E:E)),"Z",LOOKUP($D74,'ancien membre'!$D:$D,'ancien membre'!E:E))</f>
        <v>Z</v>
      </c>
      <c r="F74" s="334" t="str">
        <f>IF(ISERROR(LOOKUP($D74,'ancien membre'!$D:$D,'ancien membre'!F:F)),".",LOOKUP($D74,'ancien membre'!$D:$D,'ancien membre'!F:F))</f>
        <v>.</v>
      </c>
      <c r="G74" s="718"/>
      <c r="H74" s="334" t="str">
        <f>IF(ISERROR(LOOKUP($D74,'ancien membre'!$D:$D,'ancien membre'!H:H)),".",LOOKUP($D74,'ancien membre'!$D:$D,'ancien membre'!H:H))</f>
        <v>.</v>
      </c>
      <c r="I74" s="334" t="str">
        <f>IF(ISERROR(LOOKUP($D74,'ancien membre'!$D:$D,'ancien membre'!I:I)),".",LOOKUP($D74,'ancien membre'!$D:$D,'ancien membre'!I:I))</f>
        <v>.</v>
      </c>
      <c r="J74" s="334" t="str">
        <f>IF(ISERROR(LOOKUP($D74,'ancien membre'!$D:$D,'ancien membre'!J:J)),".",LOOKUP($D74,'ancien membre'!$D:$D,'ancien membre'!J:J))</f>
        <v>.</v>
      </c>
      <c r="K74" s="336" t="str">
        <f>IF(ISERROR(LOOKUP($D74,'ancien membre'!$D:$D,'ancien membre'!K:K)),".",LOOKUP($D74,'ancien membre'!$D:$D,'ancien membre'!K:K))</f>
        <v>.</v>
      </c>
      <c r="L74" s="340" t="str">
        <f>IF(ISERROR(LOOKUP($D74,'ancien membre'!$D:$D,'ancien membre'!L:L)),".",LOOKUP($D74,'ancien membre'!$D:$D,'ancien membre'!L:L))</f>
        <v>.</v>
      </c>
      <c r="M74" s="337" t="str">
        <f>IF(ISERROR(LOOKUP($D74,'ancien membre'!$D:$D,'ancien membre'!M:M)),".",LOOKUP($D74,'ancien membre'!$D:$D,'ancien membre'!M:M))</f>
        <v>.</v>
      </c>
      <c r="N74" s="334" t="str">
        <f>IF(ISERROR(LOOKUP($D74,'ancien membre'!$D:$D,'ancien membre'!N:N)),".",LOOKUP($D74,'ancien membre'!$D:$D,'ancien membre'!N:N))</f>
        <v>.</v>
      </c>
      <c r="O74" s="336" t="str">
        <f>IF(ISERROR(LOOKUP($D74,'ancien membre'!$D:$D,'ancien membre'!O:O)),".",LOOKUP($D74,'ancien membre'!$D:$D,'ancien membre'!O:O))</f>
        <v>.</v>
      </c>
      <c r="P74" s="424" t="str">
        <f>IF(ISERROR(LOOKUP($D74,'ancien membre'!$D:$D,'ancien membre'!P:P)),".",LOOKUP($D74,'ancien membre'!$D:$D,'ancien membre'!P:P))</f>
        <v>.</v>
      </c>
      <c r="Q74" s="641" t="str">
        <f>IF(ISERROR(LOOKUP($D74,'ancien membre'!$D:$D,'ancien membre'!Q:Q)),".",LOOKUP($D74,'ancien membre'!$D:$D,'ancien membre'!Q:Q))</f>
        <v>.</v>
      </c>
      <c r="R74" s="437"/>
      <c r="S74" s="517" t="str">
        <f t="shared" si="21"/>
        <v>.</v>
      </c>
      <c r="T74" s="518"/>
      <c r="U74" s="519" t="str">
        <f t="shared" ca="1" si="22"/>
        <v/>
      </c>
      <c r="V74" s="517"/>
      <c r="W74" s="521"/>
      <c r="X74" s="519" t="str">
        <f t="shared" ca="1" si="27"/>
        <v/>
      </c>
      <c r="Y74" s="517"/>
      <c r="Z74" s="525"/>
      <c r="AA74" s="519" t="str">
        <f t="shared" ca="1" si="23"/>
        <v>-</v>
      </c>
      <c r="AB74" s="517"/>
      <c r="AC74" s="528"/>
      <c r="AD74" s="527" t="str">
        <f t="shared" ca="1" si="24"/>
        <v>-</v>
      </c>
      <c r="AE74" s="517"/>
      <c r="AF74" s="526"/>
      <c r="AG74" s="527" t="str">
        <f t="shared" ca="1" si="25"/>
        <v>-</v>
      </c>
      <c r="AH74" s="517"/>
      <c r="AI74" s="526"/>
      <c r="AJ74" s="527" t="str">
        <f t="shared" ca="1" si="26"/>
        <v>-</v>
      </c>
      <c r="AK74" s="436"/>
      <c r="AL74" s="339" t="str">
        <f t="shared" si="19"/>
        <v/>
      </c>
      <c r="AM74" s="585" t="str">
        <f t="shared" si="28"/>
        <v>.</v>
      </c>
      <c r="AN74" s="329"/>
      <c r="AO74" s="329"/>
      <c r="AP74" s="479"/>
      <c r="AQ74" s="422"/>
      <c r="AR74" s="329"/>
      <c r="AV74"/>
      <c r="AW74" s="329"/>
      <c r="AX74" s="329"/>
      <c r="AY74" s="329"/>
      <c r="AZ74" s="415"/>
    </row>
    <row r="75" spans="1:52" s="229" customFormat="1" ht="14.25" customHeight="1">
      <c r="A75" s="342" t="str">
        <f>IF(ISERROR(LOOKUP(D75,'ancien membre'!D:D,'ancien membre'!D:D)=D75),"",IF(LOOKUP(D75,'ancien membre'!D:D,'ancien membre'!D:D)=D75,"ok","nouveau"))</f>
        <v/>
      </c>
      <c r="B75" s="344" t="str">
        <f t="shared" si="20"/>
        <v/>
      </c>
      <c r="C75" s="738" t="str">
        <f>IF(ISERROR(LOOKUP($D75,'ancien membre'!$D:$D,'ancien membre'!C:C)),".",LOOKUP($D75,'ancien membre'!$D:$D,'ancien membre'!C:C))</f>
        <v>.</v>
      </c>
      <c r="D75" s="204"/>
      <c r="E75" s="334" t="str">
        <f>IF(ISERROR(LOOKUP($D75,'ancien membre'!$D:$D,'ancien membre'!E:E)),"Z",LOOKUP($D75,'ancien membre'!$D:$D,'ancien membre'!E:E))</f>
        <v>Z</v>
      </c>
      <c r="F75" s="334" t="str">
        <f>IF(ISERROR(LOOKUP($D75,'ancien membre'!$D:$D,'ancien membre'!F:F)),".",LOOKUP($D75,'ancien membre'!$D:$D,'ancien membre'!F:F))</f>
        <v>.</v>
      </c>
      <c r="G75" s="718"/>
      <c r="H75" s="334" t="str">
        <f>IF(ISERROR(LOOKUP($D75,'ancien membre'!$D:$D,'ancien membre'!H:H)),".",LOOKUP($D75,'ancien membre'!$D:$D,'ancien membre'!H:H))</f>
        <v>.</v>
      </c>
      <c r="I75" s="334" t="str">
        <f>IF(ISERROR(LOOKUP($D75,'ancien membre'!$D:$D,'ancien membre'!I:I)),".",LOOKUP($D75,'ancien membre'!$D:$D,'ancien membre'!I:I))</f>
        <v>.</v>
      </c>
      <c r="J75" s="334" t="str">
        <f>IF(ISERROR(LOOKUP($D75,'ancien membre'!$D:$D,'ancien membre'!J:J)),".",LOOKUP($D75,'ancien membre'!$D:$D,'ancien membre'!J:J))</f>
        <v>.</v>
      </c>
      <c r="K75" s="336" t="str">
        <f>IF(ISERROR(LOOKUP($D75,'ancien membre'!$D:$D,'ancien membre'!K:K)),".",LOOKUP($D75,'ancien membre'!$D:$D,'ancien membre'!K:K))</f>
        <v>.</v>
      </c>
      <c r="L75" s="340" t="str">
        <f>IF(ISERROR(LOOKUP($D75,'ancien membre'!$D:$D,'ancien membre'!L:L)),".",LOOKUP($D75,'ancien membre'!$D:$D,'ancien membre'!L:L))</f>
        <v>.</v>
      </c>
      <c r="M75" s="337" t="str">
        <f>IF(ISERROR(LOOKUP($D75,'ancien membre'!$D:$D,'ancien membre'!M:M)),".",LOOKUP($D75,'ancien membre'!$D:$D,'ancien membre'!M:M))</f>
        <v>.</v>
      </c>
      <c r="N75" s="334" t="str">
        <f>IF(ISERROR(LOOKUP($D75,'ancien membre'!$D:$D,'ancien membre'!N:N)),".",LOOKUP($D75,'ancien membre'!$D:$D,'ancien membre'!N:N))</f>
        <v>.</v>
      </c>
      <c r="O75" s="336" t="str">
        <f>IF(ISERROR(LOOKUP($D75,'ancien membre'!$D:$D,'ancien membre'!O:O)),".",LOOKUP($D75,'ancien membre'!$D:$D,'ancien membre'!O:O))</f>
        <v>.</v>
      </c>
      <c r="P75" s="424" t="str">
        <f>IF(ISERROR(LOOKUP($D75,'ancien membre'!$D:$D,'ancien membre'!P:P)),".",LOOKUP($D75,'ancien membre'!$D:$D,'ancien membre'!P:P))</f>
        <v>.</v>
      </c>
      <c r="Q75" s="641" t="str">
        <f>IF(ISERROR(LOOKUP($D75,'ancien membre'!$D:$D,'ancien membre'!Q:Q)),".",LOOKUP($D75,'ancien membre'!$D:$D,'ancien membre'!Q:Q))</f>
        <v>.</v>
      </c>
      <c r="R75" s="437"/>
      <c r="S75" s="517" t="str">
        <f t="shared" si="21"/>
        <v>.</v>
      </c>
      <c r="T75" s="518"/>
      <c r="U75" s="519" t="str">
        <f t="shared" ca="1" si="22"/>
        <v/>
      </c>
      <c r="V75" s="517"/>
      <c r="W75" s="521"/>
      <c r="X75" s="519" t="str">
        <f t="shared" ca="1" si="27"/>
        <v/>
      </c>
      <c r="Y75" s="517"/>
      <c r="Z75" s="525"/>
      <c r="AA75" s="519" t="str">
        <f t="shared" ca="1" si="23"/>
        <v>-</v>
      </c>
      <c r="AB75" s="517"/>
      <c r="AC75" s="528"/>
      <c r="AD75" s="527" t="str">
        <f t="shared" ca="1" si="24"/>
        <v>-</v>
      </c>
      <c r="AE75" s="517"/>
      <c r="AF75" s="526"/>
      <c r="AG75" s="527" t="str">
        <f t="shared" ca="1" si="25"/>
        <v>-</v>
      </c>
      <c r="AH75" s="517"/>
      <c r="AI75" s="526"/>
      <c r="AJ75" s="527" t="str">
        <f t="shared" ca="1" si="26"/>
        <v>-</v>
      </c>
      <c r="AK75" s="436"/>
      <c r="AL75" s="339" t="str">
        <f t="shared" ref="AL75:AL106" si="29">IF(OR(ISNUMBER(V75),ISNUMBER(Y75),ISNUMBER(AB75),ISNUMBER(AE75),ISNUMBER(AH75)),+S75+V75+Y75+AB75+AE75+AH75,"")</f>
        <v/>
      </c>
      <c r="AM75" s="585" t="str">
        <f t="shared" si="28"/>
        <v>.</v>
      </c>
      <c r="AN75" s="329"/>
      <c r="AO75" s="329"/>
      <c r="AP75" s="479"/>
      <c r="AQ75" s="422"/>
      <c r="AR75" s="329"/>
      <c r="AV75"/>
      <c r="AW75" s="329"/>
      <c r="AX75" s="329"/>
      <c r="AY75" s="329"/>
      <c r="AZ75" s="415"/>
    </row>
    <row r="76" spans="1:52" s="229" customFormat="1" ht="12.75">
      <c r="A76" s="342" t="str">
        <f>IF(ISERROR(LOOKUP(D76,'ancien membre'!D:D,'ancien membre'!D:D)=D76),"",IF(LOOKUP(D76,'ancien membre'!D:D,'ancien membre'!D:D)=D76,"ok","nouveau"))</f>
        <v/>
      </c>
      <c r="B76" s="344" t="str">
        <f t="shared" si="20"/>
        <v/>
      </c>
      <c r="C76" s="738" t="str">
        <f>IF(ISERROR(LOOKUP($D76,'ancien membre'!$D:$D,'ancien membre'!C:C)),".",LOOKUP($D76,'ancien membre'!$D:$D,'ancien membre'!C:C))</f>
        <v>.</v>
      </c>
      <c r="D76" s="204"/>
      <c r="E76" s="334" t="str">
        <f>IF(ISERROR(LOOKUP($D76,'ancien membre'!$D:$D,'ancien membre'!E:E)),"Z",LOOKUP($D76,'ancien membre'!$D:$D,'ancien membre'!E:E))</f>
        <v>Z</v>
      </c>
      <c r="F76" s="334" t="str">
        <f>IF(ISERROR(LOOKUP($D76,'ancien membre'!$D:$D,'ancien membre'!F:F)),".",LOOKUP($D76,'ancien membre'!$D:$D,'ancien membre'!F:F))</f>
        <v>.</v>
      </c>
      <c r="G76" s="718"/>
      <c r="H76" s="334" t="str">
        <f>IF(ISERROR(LOOKUP($D76,'ancien membre'!$D:$D,'ancien membre'!H:H)),".",LOOKUP($D76,'ancien membre'!$D:$D,'ancien membre'!H:H))</f>
        <v>.</v>
      </c>
      <c r="I76" s="334" t="str">
        <f>IF(ISERROR(LOOKUP($D76,'ancien membre'!$D:$D,'ancien membre'!I:I)),".",LOOKUP($D76,'ancien membre'!$D:$D,'ancien membre'!I:I))</f>
        <v>.</v>
      </c>
      <c r="J76" s="334" t="str">
        <f>IF(ISERROR(LOOKUP($D76,'ancien membre'!$D:$D,'ancien membre'!J:J)),".",LOOKUP($D76,'ancien membre'!$D:$D,'ancien membre'!J:J))</f>
        <v>.</v>
      </c>
      <c r="K76" s="336" t="str">
        <f>IF(ISERROR(LOOKUP($D76,'ancien membre'!$D:$D,'ancien membre'!K:K)),".",LOOKUP($D76,'ancien membre'!$D:$D,'ancien membre'!K:K))</f>
        <v>.</v>
      </c>
      <c r="L76" s="340" t="str">
        <f>IF(ISERROR(LOOKUP($D76,'ancien membre'!$D:$D,'ancien membre'!L:L)),".",LOOKUP($D76,'ancien membre'!$D:$D,'ancien membre'!L:L))</f>
        <v>.</v>
      </c>
      <c r="M76" s="337" t="str">
        <f>IF(ISERROR(LOOKUP($D76,'ancien membre'!$D:$D,'ancien membre'!M:M)),".",LOOKUP($D76,'ancien membre'!$D:$D,'ancien membre'!M:M))</f>
        <v>.</v>
      </c>
      <c r="N76" s="334" t="str">
        <f>IF(ISERROR(LOOKUP($D76,'ancien membre'!$D:$D,'ancien membre'!N:N)),".",LOOKUP($D76,'ancien membre'!$D:$D,'ancien membre'!N:N))</f>
        <v>.</v>
      </c>
      <c r="O76" s="336" t="str">
        <f>IF(ISERROR(LOOKUP($D76,'ancien membre'!$D:$D,'ancien membre'!O:O)),".",LOOKUP($D76,'ancien membre'!$D:$D,'ancien membre'!O:O))</f>
        <v>.</v>
      </c>
      <c r="P76" s="424" t="str">
        <f>IF(ISERROR(LOOKUP($D76,'ancien membre'!$D:$D,'ancien membre'!P:P)),".",LOOKUP($D76,'ancien membre'!$D:$D,'ancien membre'!P:P))</f>
        <v>.</v>
      </c>
      <c r="Q76" s="641" t="str">
        <f>IF(ISERROR(LOOKUP($D76,'ancien membre'!$D:$D,'ancien membre'!Q:Q)),".",LOOKUP($D76,'ancien membre'!$D:$D,'ancien membre'!Q:Q))</f>
        <v>.</v>
      </c>
      <c r="R76" s="437"/>
      <c r="S76" s="517" t="str">
        <f t="shared" si="21"/>
        <v>.</v>
      </c>
      <c r="T76" s="518"/>
      <c r="U76" s="519" t="str">
        <f t="shared" ca="1" si="22"/>
        <v/>
      </c>
      <c r="V76" s="517"/>
      <c r="W76" s="521"/>
      <c r="X76" s="519" t="str">
        <f t="shared" ca="1" si="27"/>
        <v/>
      </c>
      <c r="Y76" s="517"/>
      <c r="Z76" s="525"/>
      <c r="AA76" s="519" t="str">
        <f t="shared" ca="1" si="23"/>
        <v>-</v>
      </c>
      <c r="AB76" s="517"/>
      <c r="AC76" s="528"/>
      <c r="AD76" s="527" t="str">
        <f t="shared" ca="1" si="24"/>
        <v>-</v>
      </c>
      <c r="AE76" s="517"/>
      <c r="AF76" s="526"/>
      <c r="AG76" s="527" t="str">
        <f t="shared" ca="1" si="25"/>
        <v>-</v>
      </c>
      <c r="AH76" s="517"/>
      <c r="AI76" s="526"/>
      <c r="AJ76" s="527" t="str">
        <f t="shared" ca="1" si="26"/>
        <v>-</v>
      </c>
      <c r="AK76" s="436"/>
      <c r="AL76" s="339" t="str">
        <f t="shared" si="29"/>
        <v/>
      </c>
      <c r="AM76" s="585" t="str">
        <f t="shared" si="28"/>
        <v>.</v>
      </c>
      <c r="AN76" s="479"/>
      <c r="AO76" s="479"/>
      <c r="AP76" s="479"/>
      <c r="AQ76" s="422"/>
      <c r="AR76" s="329"/>
      <c r="AT76" s="619"/>
      <c r="AU76" s="619"/>
      <c r="AV76"/>
      <c r="AW76" s="329"/>
      <c r="AX76" s="329"/>
      <c r="AY76" s="329"/>
      <c r="AZ76" s="415"/>
    </row>
    <row r="77" spans="1:52" s="229" customFormat="1" ht="12.75">
      <c r="A77" s="342" t="str">
        <f>IF(ISERROR(LOOKUP(D77,'ancien membre'!D:D,'ancien membre'!D:D)=D77),"",IF(LOOKUP(D77,'ancien membre'!D:D,'ancien membre'!D:D)=D77,"ok","nouveau"))</f>
        <v/>
      </c>
      <c r="B77" s="344" t="str">
        <f t="shared" si="20"/>
        <v/>
      </c>
      <c r="C77" s="738" t="str">
        <f>IF(ISERROR(LOOKUP($D77,'ancien membre'!$D:$D,'ancien membre'!C:C)),".",LOOKUP($D77,'ancien membre'!$D:$D,'ancien membre'!C:C))</f>
        <v>.</v>
      </c>
      <c r="D77" s="204"/>
      <c r="E77" s="334" t="str">
        <f>IF(ISERROR(LOOKUP($D77,'ancien membre'!$D:$D,'ancien membre'!E:E)),"Z",LOOKUP($D77,'ancien membre'!$D:$D,'ancien membre'!E:E))</f>
        <v>Z</v>
      </c>
      <c r="F77" s="334" t="str">
        <f>IF(ISERROR(LOOKUP($D77,'ancien membre'!$D:$D,'ancien membre'!F:F)),".",LOOKUP($D77,'ancien membre'!$D:$D,'ancien membre'!F:F))</f>
        <v>.</v>
      </c>
      <c r="G77" s="718"/>
      <c r="H77" s="334" t="str">
        <f>IF(ISERROR(LOOKUP($D77,'ancien membre'!$D:$D,'ancien membre'!H:H)),".",LOOKUP($D77,'ancien membre'!$D:$D,'ancien membre'!H:H))</f>
        <v>.</v>
      </c>
      <c r="I77" s="334" t="str">
        <f>IF(ISERROR(LOOKUP($D77,'ancien membre'!$D:$D,'ancien membre'!I:I)),".",LOOKUP($D77,'ancien membre'!$D:$D,'ancien membre'!I:I))</f>
        <v>.</v>
      </c>
      <c r="J77" s="334" t="str">
        <f>IF(ISERROR(LOOKUP($D77,'ancien membre'!$D:$D,'ancien membre'!J:J)),".",LOOKUP($D77,'ancien membre'!$D:$D,'ancien membre'!J:J))</f>
        <v>.</v>
      </c>
      <c r="K77" s="336" t="str">
        <f>IF(ISERROR(LOOKUP($D77,'ancien membre'!$D:$D,'ancien membre'!K:K)),".",LOOKUP($D77,'ancien membre'!$D:$D,'ancien membre'!K:K))</f>
        <v>.</v>
      </c>
      <c r="L77" s="340" t="str">
        <f>IF(ISERROR(LOOKUP($D77,'ancien membre'!$D:$D,'ancien membre'!L:L)),".",LOOKUP($D77,'ancien membre'!$D:$D,'ancien membre'!L:L))</f>
        <v>.</v>
      </c>
      <c r="M77" s="337" t="str">
        <f>IF(ISERROR(LOOKUP($D77,'ancien membre'!$D:$D,'ancien membre'!M:M)),".",LOOKUP($D77,'ancien membre'!$D:$D,'ancien membre'!M:M))</f>
        <v>.</v>
      </c>
      <c r="N77" s="334" t="str">
        <f>IF(ISERROR(LOOKUP($D77,'ancien membre'!$D:$D,'ancien membre'!N:N)),".",LOOKUP($D77,'ancien membre'!$D:$D,'ancien membre'!N:N))</f>
        <v>.</v>
      </c>
      <c r="O77" s="336" t="str">
        <f>IF(ISERROR(LOOKUP($D77,'ancien membre'!$D:$D,'ancien membre'!O:O)),".",LOOKUP($D77,'ancien membre'!$D:$D,'ancien membre'!O:O))</f>
        <v>.</v>
      </c>
      <c r="P77" s="424" t="str">
        <f>IF(ISERROR(LOOKUP($D77,'ancien membre'!$D:$D,'ancien membre'!P:P)),".",LOOKUP($D77,'ancien membre'!$D:$D,'ancien membre'!P:P))</f>
        <v>.</v>
      </c>
      <c r="Q77" s="641" t="str">
        <f>IF(ISERROR(LOOKUP($D77,'ancien membre'!$D:$D,'ancien membre'!Q:Q)),".",LOOKUP($D77,'ancien membre'!$D:$D,'ancien membre'!Q:Q))</f>
        <v>.</v>
      </c>
      <c r="R77" s="437"/>
      <c r="S77" s="517" t="str">
        <f t="shared" si="21"/>
        <v>.</v>
      </c>
      <c r="T77" s="518"/>
      <c r="U77" s="519" t="str">
        <f t="shared" ca="1" si="22"/>
        <v/>
      </c>
      <c r="V77" s="517"/>
      <c r="W77" s="521"/>
      <c r="X77" s="519" t="str">
        <f t="shared" ca="1" si="27"/>
        <v/>
      </c>
      <c r="Y77" s="517"/>
      <c r="Z77" s="525"/>
      <c r="AA77" s="519" t="str">
        <f t="shared" ca="1" si="23"/>
        <v>-</v>
      </c>
      <c r="AB77" s="517"/>
      <c r="AC77" s="528"/>
      <c r="AD77" s="527" t="str">
        <f t="shared" ca="1" si="24"/>
        <v>-</v>
      </c>
      <c r="AE77" s="517"/>
      <c r="AF77" s="526"/>
      <c r="AG77" s="527" t="str">
        <f t="shared" ca="1" si="25"/>
        <v>-</v>
      </c>
      <c r="AH77" s="517"/>
      <c r="AI77" s="526"/>
      <c r="AJ77" s="527" t="str">
        <f t="shared" ca="1" si="26"/>
        <v>-</v>
      </c>
      <c r="AK77" s="436"/>
      <c r="AL77" s="339" t="str">
        <f t="shared" si="29"/>
        <v/>
      </c>
      <c r="AM77" s="585" t="str">
        <f t="shared" si="28"/>
        <v>.</v>
      </c>
      <c r="AN77" s="479"/>
      <c r="AO77" s="479"/>
      <c r="AP77" s="479"/>
      <c r="AQ77" s="422"/>
      <c r="AR77" s="329"/>
      <c r="AV77"/>
      <c r="AW77" s="329"/>
      <c r="AX77" s="329"/>
      <c r="AY77" s="329"/>
      <c r="AZ77" s="415"/>
    </row>
    <row r="78" spans="1:52" s="229" customFormat="1" ht="12.75">
      <c r="A78" s="342" t="str">
        <f>IF(ISERROR(LOOKUP(D78,'ancien membre'!D:D,'ancien membre'!D:D)=D78),"",IF(LOOKUP(D78,'ancien membre'!D:D,'ancien membre'!D:D)=D78,"ok","nouveau"))</f>
        <v/>
      </c>
      <c r="B78" s="344" t="str">
        <f t="shared" si="20"/>
        <v/>
      </c>
      <c r="C78" s="738" t="str">
        <f>IF(ISERROR(LOOKUP($D78,'ancien membre'!$D:$D,'ancien membre'!C:C)),".",LOOKUP($D78,'ancien membre'!$D:$D,'ancien membre'!C:C))</f>
        <v>.</v>
      </c>
      <c r="D78" s="204"/>
      <c r="E78" s="334" t="str">
        <f>IF(ISERROR(LOOKUP($D78,'ancien membre'!$D:$D,'ancien membre'!E:E)),"Z",LOOKUP($D78,'ancien membre'!$D:$D,'ancien membre'!E:E))</f>
        <v>Z</v>
      </c>
      <c r="F78" s="334" t="str">
        <f>IF(ISERROR(LOOKUP($D78,'ancien membre'!$D:$D,'ancien membre'!F:F)),".",LOOKUP($D78,'ancien membre'!$D:$D,'ancien membre'!F:F))</f>
        <v>.</v>
      </c>
      <c r="G78" s="718"/>
      <c r="H78" s="334" t="str">
        <f>IF(ISERROR(LOOKUP($D78,'ancien membre'!$D:$D,'ancien membre'!H:H)),".",LOOKUP($D78,'ancien membre'!$D:$D,'ancien membre'!H:H))</f>
        <v>.</v>
      </c>
      <c r="I78" s="334" t="str">
        <f>IF(ISERROR(LOOKUP($D78,'ancien membre'!$D:$D,'ancien membre'!I:I)),".",LOOKUP($D78,'ancien membre'!$D:$D,'ancien membre'!I:I))</f>
        <v>.</v>
      </c>
      <c r="J78" s="334" t="str">
        <f>IF(ISERROR(LOOKUP($D78,'ancien membre'!$D:$D,'ancien membre'!J:J)),".",LOOKUP($D78,'ancien membre'!$D:$D,'ancien membre'!J:J))</f>
        <v>.</v>
      </c>
      <c r="K78" s="336" t="str">
        <f>IF(ISERROR(LOOKUP($D78,'ancien membre'!$D:$D,'ancien membre'!K:K)),".",LOOKUP($D78,'ancien membre'!$D:$D,'ancien membre'!K:K))</f>
        <v>.</v>
      </c>
      <c r="L78" s="340" t="str">
        <f>IF(ISERROR(LOOKUP($D78,'ancien membre'!$D:$D,'ancien membre'!L:L)),".",LOOKUP($D78,'ancien membre'!$D:$D,'ancien membre'!L:L))</f>
        <v>.</v>
      </c>
      <c r="M78" s="337" t="str">
        <f>IF(ISERROR(LOOKUP($D78,'ancien membre'!$D:$D,'ancien membre'!M:M)),".",LOOKUP($D78,'ancien membre'!$D:$D,'ancien membre'!M:M))</f>
        <v>.</v>
      </c>
      <c r="N78" s="334" t="str">
        <f>IF(ISERROR(LOOKUP($D78,'ancien membre'!$D:$D,'ancien membre'!N:N)),".",LOOKUP($D78,'ancien membre'!$D:$D,'ancien membre'!N:N))</f>
        <v>.</v>
      </c>
      <c r="O78" s="336" t="str">
        <f>IF(ISERROR(LOOKUP($D78,'ancien membre'!$D:$D,'ancien membre'!O:O)),".",LOOKUP($D78,'ancien membre'!$D:$D,'ancien membre'!O:O))</f>
        <v>.</v>
      </c>
      <c r="P78" s="424" t="str">
        <f>IF(ISERROR(LOOKUP($D78,'ancien membre'!$D:$D,'ancien membre'!P:P)),".",LOOKUP($D78,'ancien membre'!$D:$D,'ancien membre'!P:P))</f>
        <v>.</v>
      </c>
      <c r="Q78" s="641" t="str">
        <f>IF(ISERROR(LOOKUP($D78,'ancien membre'!$D:$D,'ancien membre'!Q:Q)),".",LOOKUP($D78,'ancien membre'!$D:$D,'ancien membre'!Q:Q))</f>
        <v>.</v>
      </c>
      <c r="R78" s="437"/>
      <c r="S78" s="517" t="str">
        <f t="shared" si="21"/>
        <v>.</v>
      </c>
      <c r="T78" s="518"/>
      <c r="U78" s="519" t="str">
        <f t="shared" ca="1" si="22"/>
        <v/>
      </c>
      <c r="V78" s="517"/>
      <c r="W78" s="521"/>
      <c r="X78" s="519" t="str">
        <f t="shared" ca="1" si="27"/>
        <v/>
      </c>
      <c r="Y78" s="517"/>
      <c r="Z78" s="525"/>
      <c r="AA78" s="519" t="str">
        <f t="shared" ca="1" si="23"/>
        <v>-</v>
      </c>
      <c r="AB78" s="517"/>
      <c r="AC78" s="528"/>
      <c r="AD78" s="527" t="str">
        <f t="shared" ca="1" si="24"/>
        <v>-</v>
      </c>
      <c r="AE78" s="517"/>
      <c r="AF78" s="526"/>
      <c r="AG78" s="527" t="str">
        <f t="shared" ca="1" si="25"/>
        <v>-</v>
      </c>
      <c r="AH78" s="517"/>
      <c r="AI78" s="526"/>
      <c r="AJ78" s="527" t="str">
        <f t="shared" ca="1" si="26"/>
        <v>-</v>
      </c>
      <c r="AK78" s="436"/>
      <c r="AL78" s="339" t="str">
        <f t="shared" si="29"/>
        <v/>
      </c>
      <c r="AM78" s="585" t="str">
        <f t="shared" si="28"/>
        <v>.</v>
      </c>
      <c r="AN78" s="479"/>
      <c r="AO78" s="479"/>
      <c r="AP78" s="479"/>
      <c r="AQ78" s="422"/>
      <c r="AR78" s="329"/>
      <c r="AV78"/>
      <c r="AW78" s="329"/>
      <c r="AX78" s="329"/>
      <c r="AY78" s="329"/>
      <c r="AZ78" s="415"/>
    </row>
    <row r="79" spans="1:52" s="229" customFormat="1" ht="12.75">
      <c r="A79" s="342" t="str">
        <f>IF(ISERROR(LOOKUP(D79,'ancien membre'!D:D,'ancien membre'!D:D)=D79),"",IF(LOOKUP(D79,'ancien membre'!D:D,'ancien membre'!D:D)=D79,"ok","nouveau"))</f>
        <v/>
      </c>
      <c r="B79" s="344" t="str">
        <f t="shared" si="20"/>
        <v/>
      </c>
      <c r="C79" s="738" t="str">
        <f>IF(ISERROR(LOOKUP($D79,'ancien membre'!$D:$D,'ancien membre'!C:C)),".",LOOKUP($D79,'ancien membre'!$D:$D,'ancien membre'!C:C))</f>
        <v>.</v>
      </c>
      <c r="D79" s="204"/>
      <c r="E79" s="334" t="str">
        <f>IF(ISERROR(LOOKUP($D79,'ancien membre'!$D:$D,'ancien membre'!E:E)),"Z",LOOKUP($D79,'ancien membre'!$D:$D,'ancien membre'!E:E))</f>
        <v>Z</v>
      </c>
      <c r="F79" s="334" t="str">
        <f>IF(ISERROR(LOOKUP($D79,'ancien membre'!$D:$D,'ancien membre'!F:F)),".",LOOKUP($D79,'ancien membre'!$D:$D,'ancien membre'!F:F))</f>
        <v>.</v>
      </c>
      <c r="G79" s="718"/>
      <c r="H79" s="334" t="str">
        <f>IF(ISERROR(LOOKUP($D79,'ancien membre'!$D:$D,'ancien membre'!H:H)),".",LOOKUP($D79,'ancien membre'!$D:$D,'ancien membre'!H:H))</f>
        <v>.</v>
      </c>
      <c r="I79" s="334" t="str">
        <f>IF(ISERROR(LOOKUP($D79,'ancien membre'!$D:$D,'ancien membre'!I:I)),".",LOOKUP($D79,'ancien membre'!$D:$D,'ancien membre'!I:I))</f>
        <v>.</v>
      </c>
      <c r="J79" s="334" t="str">
        <f>IF(ISERROR(LOOKUP($D79,'ancien membre'!$D:$D,'ancien membre'!J:J)),".",LOOKUP($D79,'ancien membre'!$D:$D,'ancien membre'!J:J))</f>
        <v>.</v>
      </c>
      <c r="K79" s="336" t="str">
        <f>IF(ISERROR(LOOKUP($D79,'ancien membre'!$D:$D,'ancien membre'!K:K)),".",LOOKUP($D79,'ancien membre'!$D:$D,'ancien membre'!K:K))</f>
        <v>.</v>
      </c>
      <c r="L79" s="340" t="str">
        <f>IF(ISERROR(LOOKUP($D79,'ancien membre'!$D:$D,'ancien membre'!L:L)),".",LOOKUP($D79,'ancien membre'!$D:$D,'ancien membre'!L:L))</f>
        <v>.</v>
      </c>
      <c r="M79" s="337" t="str">
        <f>IF(ISERROR(LOOKUP($D79,'ancien membre'!$D:$D,'ancien membre'!M:M)),".",LOOKUP($D79,'ancien membre'!$D:$D,'ancien membre'!M:M))</f>
        <v>.</v>
      </c>
      <c r="N79" s="334" t="str">
        <f>IF(ISERROR(LOOKUP($D79,'ancien membre'!$D:$D,'ancien membre'!N:N)),".",LOOKUP($D79,'ancien membre'!$D:$D,'ancien membre'!N:N))</f>
        <v>.</v>
      </c>
      <c r="O79" s="336" t="str">
        <f>IF(ISERROR(LOOKUP($D79,'ancien membre'!$D:$D,'ancien membre'!O:O)),".",LOOKUP($D79,'ancien membre'!$D:$D,'ancien membre'!O:O))</f>
        <v>.</v>
      </c>
      <c r="P79" s="424" t="str">
        <f>IF(ISERROR(LOOKUP($D79,'ancien membre'!$D:$D,'ancien membre'!P:P)),".",LOOKUP($D79,'ancien membre'!$D:$D,'ancien membre'!P:P))</f>
        <v>.</v>
      </c>
      <c r="Q79" s="641" t="str">
        <f>IF(ISERROR(LOOKUP($D79,'ancien membre'!$D:$D,'ancien membre'!Q:Q)),".",LOOKUP($D79,'ancien membre'!$D:$D,'ancien membre'!Q:Q))</f>
        <v>.</v>
      </c>
      <c r="R79" s="437"/>
      <c r="S79" s="517" t="str">
        <f t="shared" si="21"/>
        <v>.</v>
      </c>
      <c r="T79" s="518"/>
      <c r="U79" s="519" t="str">
        <f t="shared" ca="1" si="22"/>
        <v/>
      </c>
      <c r="V79" s="517"/>
      <c r="W79" s="521"/>
      <c r="X79" s="519" t="str">
        <f t="shared" ca="1" si="27"/>
        <v/>
      </c>
      <c r="Y79" s="517"/>
      <c r="Z79" s="525"/>
      <c r="AA79" s="519" t="str">
        <f t="shared" ca="1" si="23"/>
        <v>-</v>
      </c>
      <c r="AB79" s="517"/>
      <c r="AC79" s="528"/>
      <c r="AD79" s="527" t="str">
        <f t="shared" ca="1" si="24"/>
        <v>-</v>
      </c>
      <c r="AE79" s="517"/>
      <c r="AF79" s="526"/>
      <c r="AG79" s="527" t="str">
        <f t="shared" ca="1" si="25"/>
        <v>-</v>
      </c>
      <c r="AH79" s="517"/>
      <c r="AI79" s="526"/>
      <c r="AJ79" s="527" t="str">
        <f t="shared" ca="1" si="26"/>
        <v>-</v>
      </c>
      <c r="AK79" s="436"/>
      <c r="AL79" s="339" t="str">
        <f t="shared" si="29"/>
        <v/>
      </c>
      <c r="AM79" s="585" t="str">
        <f t="shared" si="28"/>
        <v>.</v>
      </c>
      <c r="AN79" s="479"/>
      <c r="AO79" s="479"/>
      <c r="AP79" s="479"/>
      <c r="AQ79" s="329"/>
      <c r="AR79" s="329"/>
      <c r="AT79"/>
      <c r="AU79"/>
      <c r="AV79"/>
      <c r="AW79"/>
      <c r="AX79"/>
      <c r="AZ79" s="415"/>
    </row>
    <row r="80" spans="1:52" s="229" customFormat="1" ht="12.75">
      <c r="A80" s="342" t="str">
        <f>IF(ISERROR(LOOKUP(D80,'ancien membre'!D:D,'ancien membre'!D:D)=D80),"",IF(LOOKUP(D80,'ancien membre'!D:D,'ancien membre'!D:D)=D80,"ok","nouveau"))</f>
        <v/>
      </c>
      <c r="B80" s="344" t="str">
        <f t="shared" si="20"/>
        <v/>
      </c>
      <c r="C80" s="738" t="str">
        <f>IF(ISERROR(LOOKUP($D80,'ancien membre'!$D:$D,'ancien membre'!C:C)),".",LOOKUP($D80,'ancien membre'!$D:$D,'ancien membre'!C:C))</f>
        <v>.</v>
      </c>
      <c r="D80" s="204"/>
      <c r="E80" s="334" t="str">
        <f>IF(ISERROR(LOOKUP($D80,'ancien membre'!$D:$D,'ancien membre'!E:E)),"Z",LOOKUP($D80,'ancien membre'!$D:$D,'ancien membre'!E:E))</f>
        <v>Z</v>
      </c>
      <c r="F80" s="334" t="str">
        <f>IF(ISERROR(LOOKUP($D80,'ancien membre'!$D:$D,'ancien membre'!F:F)),".",LOOKUP($D80,'ancien membre'!$D:$D,'ancien membre'!F:F))</f>
        <v>.</v>
      </c>
      <c r="G80" s="718"/>
      <c r="H80" s="334" t="str">
        <f>IF(ISERROR(LOOKUP($D80,'ancien membre'!$D:$D,'ancien membre'!H:H)),".",LOOKUP($D80,'ancien membre'!$D:$D,'ancien membre'!H:H))</f>
        <v>.</v>
      </c>
      <c r="I80" s="334" t="str">
        <f>IF(ISERROR(LOOKUP($D80,'ancien membre'!$D:$D,'ancien membre'!I:I)),".",LOOKUP($D80,'ancien membre'!$D:$D,'ancien membre'!I:I))</f>
        <v>.</v>
      </c>
      <c r="J80" s="334" t="str">
        <f>IF(ISERROR(LOOKUP($D80,'ancien membre'!$D:$D,'ancien membre'!J:J)),".",LOOKUP($D80,'ancien membre'!$D:$D,'ancien membre'!J:J))</f>
        <v>.</v>
      </c>
      <c r="K80" s="336" t="str">
        <f>IF(ISERROR(LOOKUP($D80,'ancien membre'!$D:$D,'ancien membre'!K:K)),".",LOOKUP($D80,'ancien membre'!$D:$D,'ancien membre'!K:K))</f>
        <v>.</v>
      </c>
      <c r="L80" s="340" t="str">
        <f>IF(ISERROR(LOOKUP($D80,'ancien membre'!$D:$D,'ancien membre'!L:L)),".",LOOKUP($D80,'ancien membre'!$D:$D,'ancien membre'!L:L))</f>
        <v>.</v>
      </c>
      <c r="M80" s="337" t="str">
        <f>IF(ISERROR(LOOKUP($D80,'ancien membre'!$D:$D,'ancien membre'!M:M)),".",LOOKUP($D80,'ancien membre'!$D:$D,'ancien membre'!M:M))</f>
        <v>.</v>
      </c>
      <c r="N80" s="334" t="str">
        <f>IF(ISERROR(LOOKUP($D80,'ancien membre'!$D:$D,'ancien membre'!N:N)),".",LOOKUP($D80,'ancien membre'!$D:$D,'ancien membre'!N:N))</f>
        <v>.</v>
      </c>
      <c r="O80" s="336" t="str">
        <f>IF(ISERROR(LOOKUP($D80,'ancien membre'!$D:$D,'ancien membre'!O:O)),".",LOOKUP($D80,'ancien membre'!$D:$D,'ancien membre'!O:O))</f>
        <v>.</v>
      </c>
      <c r="P80" s="424" t="str">
        <f>IF(ISERROR(LOOKUP($D80,'ancien membre'!$D:$D,'ancien membre'!P:P)),".",LOOKUP($D80,'ancien membre'!$D:$D,'ancien membre'!P:P))</f>
        <v>.</v>
      </c>
      <c r="Q80" s="641" t="str">
        <f>IF(ISERROR(LOOKUP($D80,'ancien membre'!$D:$D,'ancien membre'!Q:Q)),".",LOOKUP($D80,'ancien membre'!$D:$D,'ancien membre'!Q:Q))</f>
        <v>.</v>
      </c>
      <c r="R80" s="437"/>
      <c r="S80" s="517" t="str">
        <f t="shared" si="21"/>
        <v>.</v>
      </c>
      <c r="T80" s="518"/>
      <c r="U80" s="519" t="str">
        <f t="shared" ca="1" si="22"/>
        <v/>
      </c>
      <c r="V80" s="517"/>
      <c r="W80" s="521"/>
      <c r="X80" s="519" t="str">
        <f t="shared" ca="1" si="27"/>
        <v/>
      </c>
      <c r="Y80" s="517"/>
      <c r="Z80" s="525"/>
      <c r="AA80" s="519" t="str">
        <f t="shared" ca="1" si="23"/>
        <v>-</v>
      </c>
      <c r="AB80" s="517"/>
      <c r="AC80" s="528"/>
      <c r="AD80" s="527" t="str">
        <f t="shared" ca="1" si="24"/>
        <v>-</v>
      </c>
      <c r="AE80" s="517"/>
      <c r="AF80" s="526"/>
      <c r="AG80" s="527" t="str">
        <f t="shared" ca="1" si="25"/>
        <v>-</v>
      </c>
      <c r="AH80" s="517"/>
      <c r="AI80" s="526"/>
      <c r="AJ80" s="527" t="str">
        <f t="shared" ca="1" si="26"/>
        <v>-</v>
      </c>
      <c r="AK80" s="436"/>
      <c r="AL80" s="339" t="str">
        <f t="shared" si="29"/>
        <v/>
      </c>
      <c r="AM80" s="585" t="str">
        <f t="shared" si="28"/>
        <v>.</v>
      </c>
      <c r="AN80" s="479"/>
      <c r="AO80" s="479"/>
      <c r="AP80" s="479"/>
      <c r="AQ80" s="422"/>
      <c r="AR80" s="329"/>
      <c r="AT80"/>
      <c r="AU80"/>
      <c r="AV80"/>
      <c r="AW80"/>
      <c r="AX80"/>
      <c r="AZ80" s="415"/>
    </row>
    <row r="81" spans="1:52" s="229" customFormat="1" ht="12.75">
      <c r="A81" s="342" t="str">
        <f>IF(ISERROR(LOOKUP(D81,'ancien membre'!D:D,'ancien membre'!D:D)=D81),"",IF(LOOKUP(D81,'ancien membre'!D:D,'ancien membre'!D:D)=D81,"ok","nouveau"))</f>
        <v/>
      </c>
      <c r="B81" s="344" t="str">
        <f t="shared" si="20"/>
        <v/>
      </c>
      <c r="C81" s="738" t="str">
        <f>IF(ISERROR(LOOKUP($D81,'ancien membre'!$D:$D,'ancien membre'!C:C)),".",LOOKUP($D81,'ancien membre'!$D:$D,'ancien membre'!C:C))</f>
        <v>.</v>
      </c>
      <c r="D81" s="204"/>
      <c r="E81" s="334" t="str">
        <f>IF(ISERROR(LOOKUP($D81,'ancien membre'!$D:$D,'ancien membre'!E:E)),"Z",LOOKUP($D81,'ancien membre'!$D:$D,'ancien membre'!E:E))</f>
        <v>Z</v>
      </c>
      <c r="F81" s="334" t="str">
        <f>IF(ISERROR(LOOKUP($D81,'ancien membre'!$D:$D,'ancien membre'!F:F)),".",LOOKUP($D81,'ancien membre'!$D:$D,'ancien membre'!F:F))</f>
        <v>.</v>
      </c>
      <c r="G81" s="718"/>
      <c r="H81" s="334" t="str">
        <f>IF(ISERROR(LOOKUP($D81,'ancien membre'!$D:$D,'ancien membre'!H:H)),".",LOOKUP($D81,'ancien membre'!$D:$D,'ancien membre'!H:H))</f>
        <v>.</v>
      </c>
      <c r="I81" s="334" t="str">
        <f>IF(ISERROR(LOOKUP($D81,'ancien membre'!$D:$D,'ancien membre'!I:I)),".",LOOKUP($D81,'ancien membre'!$D:$D,'ancien membre'!I:I))</f>
        <v>.</v>
      </c>
      <c r="J81" s="334" t="str">
        <f>IF(ISERROR(LOOKUP($D81,'ancien membre'!$D:$D,'ancien membre'!J:J)),".",LOOKUP($D81,'ancien membre'!$D:$D,'ancien membre'!J:J))</f>
        <v>.</v>
      </c>
      <c r="K81" s="336" t="str">
        <f>IF(ISERROR(LOOKUP($D81,'ancien membre'!$D:$D,'ancien membre'!K:K)),".",LOOKUP($D81,'ancien membre'!$D:$D,'ancien membre'!K:K))</f>
        <v>.</v>
      </c>
      <c r="L81" s="340" t="str">
        <f>IF(ISERROR(LOOKUP($D81,'ancien membre'!$D:$D,'ancien membre'!L:L)),".",LOOKUP($D81,'ancien membre'!$D:$D,'ancien membre'!L:L))</f>
        <v>.</v>
      </c>
      <c r="M81" s="337" t="str">
        <f>IF(ISERROR(LOOKUP($D81,'ancien membre'!$D:$D,'ancien membre'!M:M)),".",LOOKUP($D81,'ancien membre'!$D:$D,'ancien membre'!M:M))</f>
        <v>.</v>
      </c>
      <c r="N81" s="334" t="str">
        <f>IF(ISERROR(LOOKUP($D81,'ancien membre'!$D:$D,'ancien membre'!N:N)),".",LOOKUP($D81,'ancien membre'!$D:$D,'ancien membre'!N:N))</f>
        <v>.</v>
      </c>
      <c r="O81" s="336" t="str">
        <f>IF(ISERROR(LOOKUP($D81,'ancien membre'!$D:$D,'ancien membre'!O:O)),".",LOOKUP($D81,'ancien membre'!$D:$D,'ancien membre'!O:O))</f>
        <v>.</v>
      </c>
      <c r="P81" s="424" t="str">
        <f>IF(ISERROR(LOOKUP($D81,'ancien membre'!$D:$D,'ancien membre'!P:P)),".",LOOKUP($D81,'ancien membre'!$D:$D,'ancien membre'!P:P))</f>
        <v>.</v>
      </c>
      <c r="Q81" s="641" t="str">
        <f>IF(ISERROR(LOOKUP($D81,'ancien membre'!$D:$D,'ancien membre'!Q:Q)),".",LOOKUP($D81,'ancien membre'!$D:$D,'ancien membre'!Q:Q))</f>
        <v>.</v>
      </c>
      <c r="R81" s="437"/>
      <c r="S81" s="517" t="str">
        <f t="shared" si="21"/>
        <v>.</v>
      </c>
      <c r="T81" s="518"/>
      <c r="U81" s="519" t="str">
        <f t="shared" ca="1" si="22"/>
        <v/>
      </c>
      <c r="V81" s="517"/>
      <c r="W81" s="521"/>
      <c r="X81" s="519" t="str">
        <f t="shared" ca="1" si="27"/>
        <v/>
      </c>
      <c r="Y81" s="517"/>
      <c r="Z81" s="525"/>
      <c r="AA81" s="519" t="str">
        <f t="shared" ca="1" si="23"/>
        <v>-</v>
      </c>
      <c r="AB81" s="517"/>
      <c r="AC81" s="528"/>
      <c r="AD81" s="527" t="str">
        <f t="shared" ca="1" si="24"/>
        <v>-</v>
      </c>
      <c r="AE81" s="517"/>
      <c r="AF81" s="526"/>
      <c r="AG81" s="527" t="str">
        <f t="shared" ca="1" si="25"/>
        <v>-</v>
      </c>
      <c r="AH81" s="517"/>
      <c r="AI81" s="526"/>
      <c r="AJ81" s="527" t="str">
        <f t="shared" ca="1" si="26"/>
        <v>-</v>
      </c>
      <c r="AK81" s="436"/>
      <c r="AL81" s="339" t="str">
        <f t="shared" si="29"/>
        <v/>
      </c>
      <c r="AM81" s="585" t="str">
        <f t="shared" si="28"/>
        <v>.</v>
      </c>
      <c r="AN81" s="479"/>
      <c r="AO81" s="479"/>
      <c r="AP81" s="479"/>
      <c r="AQ81" s="329"/>
      <c r="AR81" s="329"/>
      <c r="AT81"/>
      <c r="AU81"/>
      <c r="AV81"/>
      <c r="AW81"/>
      <c r="AX81"/>
      <c r="AZ81" s="415"/>
    </row>
    <row r="82" spans="1:52" s="229" customFormat="1" ht="12.75">
      <c r="A82" s="342" t="str">
        <f>IF(ISERROR(LOOKUP(D82,'ancien membre'!D:D,'ancien membre'!D:D)=D82),"",IF(LOOKUP(D82,'ancien membre'!D:D,'ancien membre'!D:D)=D82,"ok","nouveau"))</f>
        <v/>
      </c>
      <c r="B82" s="344" t="str">
        <f t="shared" si="20"/>
        <v/>
      </c>
      <c r="C82" s="738" t="str">
        <f>IF(ISERROR(LOOKUP($D82,'ancien membre'!$D:$D,'ancien membre'!C:C)),".",LOOKUP($D82,'ancien membre'!$D:$D,'ancien membre'!C:C))</f>
        <v>.</v>
      </c>
      <c r="D82" s="204"/>
      <c r="E82" s="334" t="str">
        <f>IF(ISERROR(LOOKUP($D82,'ancien membre'!$D:$D,'ancien membre'!E:E)),"Z",LOOKUP($D82,'ancien membre'!$D:$D,'ancien membre'!E:E))</f>
        <v>Z</v>
      </c>
      <c r="F82" s="334" t="str">
        <f>IF(ISERROR(LOOKUP($D82,'ancien membre'!$D:$D,'ancien membre'!F:F)),".",LOOKUP($D82,'ancien membre'!$D:$D,'ancien membre'!F:F))</f>
        <v>.</v>
      </c>
      <c r="G82" s="718"/>
      <c r="H82" s="334" t="str">
        <f>IF(ISERROR(LOOKUP($D82,'ancien membre'!$D:$D,'ancien membre'!H:H)),".",LOOKUP($D82,'ancien membre'!$D:$D,'ancien membre'!H:H))</f>
        <v>.</v>
      </c>
      <c r="I82" s="334" t="str">
        <f>IF(ISERROR(LOOKUP($D82,'ancien membre'!$D:$D,'ancien membre'!I:I)),".",LOOKUP($D82,'ancien membre'!$D:$D,'ancien membre'!I:I))</f>
        <v>.</v>
      </c>
      <c r="J82" s="334" t="str">
        <f>IF(ISERROR(LOOKUP($D82,'ancien membre'!$D:$D,'ancien membre'!J:J)),".",LOOKUP($D82,'ancien membre'!$D:$D,'ancien membre'!J:J))</f>
        <v>.</v>
      </c>
      <c r="K82" s="336" t="str">
        <f>IF(ISERROR(LOOKUP($D82,'ancien membre'!$D:$D,'ancien membre'!K:K)),".",LOOKUP($D82,'ancien membre'!$D:$D,'ancien membre'!K:K))</f>
        <v>.</v>
      </c>
      <c r="L82" s="340" t="str">
        <f>IF(ISERROR(LOOKUP($D82,'ancien membre'!$D:$D,'ancien membre'!L:L)),".",LOOKUP($D82,'ancien membre'!$D:$D,'ancien membre'!L:L))</f>
        <v>.</v>
      </c>
      <c r="M82" s="337" t="str">
        <f>IF(ISERROR(LOOKUP($D82,'ancien membre'!$D:$D,'ancien membre'!M:M)),".",LOOKUP($D82,'ancien membre'!$D:$D,'ancien membre'!M:M))</f>
        <v>.</v>
      </c>
      <c r="N82" s="334" t="str">
        <f>IF(ISERROR(LOOKUP($D82,'ancien membre'!$D:$D,'ancien membre'!N:N)),".",LOOKUP($D82,'ancien membre'!$D:$D,'ancien membre'!N:N))</f>
        <v>.</v>
      </c>
      <c r="O82" s="336" t="str">
        <f>IF(ISERROR(LOOKUP($D82,'ancien membre'!$D:$D,'ancien membre'!O:O)),".",LOOKUP($D82,'ancien membre'!$D:$D,'ancien membre'!O:O))</f>
        <v>.</v>
      </c>
      <c r="P82" s="424" t="str">
        <f>IF(ISERROR(LOOKUP($D82,'ancien membre'!$D:$D,'ancien membre'!P:P)),".",LOOKUP($D82,'ancien membre'!$D:$D,'ancien membre'!P:P))</f>
        <v>.</v>
      </c>
      <c r="Q82" s="641" t="str">
        <f>IF(ISERROR(LOOKUP($D82,'ancien membre'!$D:$D,'ancien membre'!Q:Q)),".",LOOKUP($D82,'ancien membre'!$D:$D,'ancien membre'!Q:Q))</f>
        <v>.</v>
      </c>
      <c r="R82" s="437"/>
      <c r="S82" s="517" t="str">
        <f t="shared" si="21"/>
        <v>.</v>
      </c>
      <c r="T82" s="518"/>
      <c r="U82" s="519" t="str">
        <f t="shared" ca="1" si="22"/>
        <v/>
      </c>
      <c r="V82" s="517"/>
      <c r="W82" s="521"/>
      <c r="X82" s="519" t="str">
        <f t="shared" ca="1" si="27"/>
        <v/>
      </c>
      <c r="Y82" s="517"/>
      <c r="Z82" s="525"/>
      <c r="AA82" s="519" t="str">
        <f t="shared" ca="1" si="23"/>
        <v>-</v>
      </c>
      <c r="AB82" s="517"/>
      <c r="AC82" s="528"/>
      <c r="AD82" s="527" t="str">
        <f t="shared" ca="1" si="24"/>
        <v>-</v>
      </c>
      <c r="AE82" s="517"/>
      <c r="AF82" s="526"/>
      <c r="AG82" s="527" t="str">
        <f t="shared" ca="1" si="25"/>
        <v>-</v>
      </c>
      <c r="AH82" s="517"/>
      <c r="AI82" s="526"/>
      <c r="AJ82" s="527" t="str">
        <f t="shared" ca="1" si="26"/>
        <v>-</v>
      </c>
      <c r="AK82" s="436"/>
      <c r="AL82" s="339" t="str">
        <f t="shared" si="29"/>
        <v/>
      </c>
      <c r="AM82" s="585" t="str">
        <f t="shared" si="28"/>
        <v>.</v>
      </c>
      <c r="AN82" s="479"/>
      <c r="AO82" s="479"/>
      <c r="AP82" s="479"/>
      <c r="AQ82" s="422"/>
      <c r="AR82" s="329"/>
      <c r="AV82"/>
      <c r="AW82" s="329"/>
      <c r="AZ82" s="415"/>
    </row>
    <row r="83" spans="1:52" s="229" customFormat="1" ht="12.75">
      <c r="A83" s="342" t="str">
        <f>IF(ISERROR(LOOKUP(D83,'ancien membre'!D:D,'ancien membre'!D:D)=D83),"",IF(LOOKUP(D83,'ancien membre'!D:D,'ancien membre'!D:D)=D83,"ok","nouveau"))</f>
        <v/>
      </c>
      <c r="B83" s="344" t="str">
        <f t="shared" si="20"/>
        <v/>
      </c>
      <c r="C83" s="738" t="str">
        <f>IF(ISERROR(LOOKUP($D83,'ancien membre'!$D:$D,'ancien membre'!C:C)),".",LOOKUP($D83,'ancien membre'!$D:$D,'ancien membre'!C:C))</f>
        <v>.</v>
      </c>
      <c r="D83" s="204"/>
      <c r="E83" s="334" t="str">
        <f>IF(ISERROR(LOOKUP($D83,'ancien membre'!$D:$D,'ancien membre'!E:E)),"Z",LOOKUP($D83,'ancien membre'!$D:$D,'ancien membre'!E:E))</f>
        <v>Z</v>
      </c>
      <c r="F83" s="334" t="str">
        <f>IF(ISERROR(LOOKUP($D83,'ancien membre'!$D:$D,'ancien membre'!F:F)),".",LOOKUP($D83,'ancien membre'!$D:$D,'ancien membre'!F:F))</f>
        <v>.</v>
      </c>
      <c r="G83" s="718"/>
      <c r="H83" s="334" t="str">
        <f>IF(ISERROR(LOOKUP($D83,'ancien membre'!$D:$D,'ancien membre'!H:H)),".",LOOKUP($D83,'ancien membre'!$D:$D,'ancien membre'!H:H))</f>
        <v>.</v>
      </c>
      <c r="I83" s="334" t="str">
        <f>IF(ISERROR(LOOKUP($D83,'ancien membre'!$D:$D,'ancien membre'!I:I)),".",LOOKUP($D83,'ancien membre'!$D:$D,'ancien membre'!I:I))</f>
        <v>.</v>
      </c>
      <c r="J83" s="334" t="str">
        <f>IF(ISERROR(LOOKUP($D83,'ancien membre'!$D:$D,'ancien membre'!J:J)),".",LOOKUP($D83,'ancien membre'!$D:$D,'ancien membre'!J:J))</f>
        <v>.</v>
      </c>
      <c r="K83" s="336" t="str">
        <f>IF(ISERROR(LOOKUP($D83,'ancien membre'!$D:$D,'ancien membre'!K:K)),".",LOOKUP($D83,'ancien membre'!$D:$D,'ancien membre'!K:K))</f>
        <v>.</v>
      </c>
      <c r="L83" s="340" t="str">
        <f>IF(ISERROR(LOOKUP($D83,'ancien membre'!$D:$D,'ancien membre'!L:L)),".",LOOKUP($D83,'ancien membre'!$D:$D,'ancien membre'!L:L))</f>
        <v>.</v>
      </c>
      <c r="M83" s="337" t="str">
        <f>IF(ISERROR(LOOKUP($D83,'ancien membre'!$D:$D,'ancien membre'!M:M)),".",LOOKUP($D83,'ancien membre'!$D:$D,'ancien membre'!M:M))</f>
        <v>.</v>
      </c>
      <c r="N83" s="334" t="str">
        <f>IF(ISERROR(LOOKUP($D83,'ancien membre'!$D:$D,'ancien membre'!N:N)),".",LOOKUP($D83,'ancien membre'!$D:$D,'ancien membre'!N:N))</f>
        <v>.</v>
      </c>
      <c r="O83" s="336" t="str">
        <f>IF(ISERROR(LOOKUP($D83,'ancien membre'!$D:$D,'ancien membre'!O:O)),".",LOOKUP($D83,'ancien membre'!$D:$D,'ancien membre'!O:O))</f>
        <v>.</v>
      </c>
      <c r="P83" s="424" t="str">
        <f>IF(ISERROR(LOOKUP($D83,'ancien membre'!$D:$D,'ancien membre'!P:P)),".",LOOKUP($D83,'ancien membre'!$D:$D,'ancien membre'!P:P))</f>
        <v>.</v>
      </c>
      <c r="Q83" s="641" t="str">
        <f>IF(ISERROR(LOOKUP($D83,'ancien membre'!$D:$D,'ancien membre'!Q:Q)),".",LOOKUP($D83,'ancien membre'!$D:$D,'ancien membre'!Q:Q))</f>
        <v>.</v>
      </c>
      <c r="R83" s="437"/>
      <c r="S83" s="517" t="str">
        <f t="shared" si="21"/>
        <v>.</v>
      </c>
      <c r="T83" s="518"/>
      <c r="U83" s="519" t="str">
        <f t="shared" ca="1" si="22"/>
        <v/>
      </c>
      <c r="V83" s="517"/>
      <c r="W83" s="521"/>
      <c r="X83" s="519" t="str">
        <f t="shared" ca="1" si="27"/>
        <v/>
      </c>
      <c r="Y83" s="517"/>
      <c r="Z83" s="525"/>
      <c r="AA83" s="519" t="str">
        <f t="shared" ca="1" si="23"/>
        <v>-</v>
      </c>
      <c r="AB83" s="517"/>
      <c r="AC83" s="528"/>
      <c r="AD83" s="527" t="str">
        <f t="shared" ca="1" si="24"/>
        <v>-</v>
      </c>
      <c r="AE83" s="517"/>
      <c r="AF83" s="526"/>
      <c r="AG83" s="527" t="str">
        <f t="shared" ca="1" si="25"/>
        <v>-</v>
      </c>
      <c r="AH83" s="517"/>
      <c r="AI83" s="526"/>
      <c r="AJ83" s="527" t="str">
        <f t="shared" ca="1" si="26"/>
        <v>-</v>
      </c>
      <c r="AK83" s="436"/>
      <c r="AL83" s="339" t="str">
        <f t="shared" si="29"/>
        <v/>
      </c>
      <c r="AM83" s="585" t="str">
        <f t="shared" si="28"/>
        <v>.</v>
      </c>
      <c r="AN83" s="479"/>
      <c r="AO83" s="479"/>
      <c r="AP83" s="479"/>
      <c r="AQ83" s="422"/>
      <c r="AR83" s="329"/>
      <c r="AV83"/>
      <c r="AW83" s="329"/>
      <c r="AZ83" s="415"/>
    </row>
    <row r="84" spans="1:52" s="229" customFormat="1" ht="12.75">
      <c r="A84" s="342" t="str">
        <f>IF(ISERROR(LOOKUP(D84,'ancien membre'!D:D,'ancien membre'!D:D)=D84),"",IF(LOOKUP(D84,'ancien membre'!D:D,'ancien membre'!D:D)=D84,"ok","nouveau"))</f>
        <v/>
      </c>
      <c r="B84" s="344" t="str">
        <f t="shared" si="20"/>
        <v/>
      </c>
      <c r="C84" s="738" t="str">
        <f>IF(ISERROR(LOOKUP($D84,'ancien membre'!$D:$D,'ancien membre'!C:C)),".",LOOKUP($D84,'ancien membre'!$D:$D,'ancien membre'!C:C))</f>
        <v>.</v>
      </c>
      <c r="D84" s="204"/>
      <c r="E84" s="334" t="str">
        <f>IF(ISERROR(LOOKUP($D84,'ancien membre'!$D:$D,'ancien membre'!E:E)),"Z",LOOKUP($D84,'ancien membre'!$D:$D,'ancien membre'!E:E))</f>
        <v>Z</v>
      </c>
      <c r="F84" s="334" t="str">
        <f>IF(ISERROR(LOOKUP($D84,'ancien membre'!$D:$D,'ancien membre'!F:F)),".",LOOKUP($D84,'ancien membre'!$D:$D,'ancien membre'!F:F))</f>
        <v>.</v>
      </c>
      <c r="G84" s="718"/>
      <c r="H84" s="334" t="str">
        <f>IF(ISERROR(LOOKUP($D84,'ancien membre'!$D:$D,'ancien membre'!H:H)),".",LOOKUP($D84,'ancien membre'!$D:$D,'ancien membre'!H:H))</f>
        <v>.</v>
      </c>
      <c r="I84" s="334" t="str">
        <f>IF(ISERROR(LOOKUP($D84,'ancien membre'!$D:$D,'ancien membre'!I:I)),".",LOOKUP($D84,'ancien membre'!$D:$D,'ancien membre'!I:I))</f>
        <v>.</v>
      </c>
      <c r="J84" s="334" t="str">
        <f>IF(ISERROR(LOOKUP($D84,'ancien membre'!$D:$D,'ancien membre'!J:J)),".",LOOKUP($D84,'ancien membre'!$D:$D,'ancien membre'!J:J))</f>
        <v>.</v>
      </c>
      <c r="K84" s="336" t="str">
        <f>IF(ISERROR(LOOKUP($D84,'ancien membre'!$D:$D,'ancien membre'!K:K)),".",LOOKUP($D84,'ancien membre'!$D:$D,'ancien membre'!K:K))</f>
        <v>.</v>
      </c>
      <c r="L84" s="340" t="str">
        <f>IF(ISERROR(LOOKUP($D84,'ancien membre'!$D:$D,'ancien membre'!L:L)),".",LOOKUP($D84,'ancien membre'!$D:$D,'ancien membre'!L:L))</f>
        <v>.</v>
      </c>
      <c r="M84" s="337" t="str">
        <f>IF(ISERROR(LOOKUP($D84,'ancien membre'!$D:$D,'ancien membre'!M:M)),".",LOOKUP($D84,'ancien membre'!$D:$D,'ancien membre'!M:M))</f>
        <v>.</v>
      </c>
      <c r="N84" s="334" t="str">
        <f>IF(ISERROR(LOOKUP($D84,'ancien membre'!$D:$D,'ancien membre'!N:N)),".",LOOKUP($D84,'ancien membre'!$D:$D,'ancien membre'!N:N))</f>
        <v>.</v>
      </c>
      <c r="O84" s="336" t="str">
        <f>IF(ISERROR(LOOKUP($D84,'ancien membre'!$D:$D,'ancien membre'!O:O)),".",LOOKUP($D84,'ancien membre'!$D:$D,'ancien membre'!O:O))</f>
        <v>.</v>
      </c>
      <c r="P84" s="424" t="str">
        <f>IF(ISERROR(LOOKUP($D84,'ancien membre'!$D:$D,'ancien membre'!P:P)),".",LOOKUP($D84,'ancien membre'!$D:$D,'ancien membre'!P:P))</f>
        <v>.</v>
      </c>
      <c r="Q84" s="641" t="str">
        <f>IF(ISERROR(LOOKUP($D84,'ancien membre'!$D:$D,'ancien membre'!Q:Q)),".",LOOKUP($D84,'ancien membre'!$D:$D,'ancien membre'!Q:Q))</f>
        <v>.</v>
      </c>
      <c r="R84" s="437"/>
      <c r="S84" s="517" t="str">
        <f t="shared" si="21"/>
        <v>.</v>
      </c>
      <c r="T84" s="518"/>
      <c r="U84" s="519" t="str">
        <f t="shared" ca="1" si="22"/>
        <v/>
      </c>
      <c r="V84" s="517"/>
      <c r="W84" s="521"/>
      <c r="X84" s="519" t="str">
        <f t="shared" ca="1" si="27"/>
        <v/>
      </c>
      <c r="Y84" s="517"/>
      <c r="Z84" s="525"/>
      <c r="AA84" s="519" t="str">
        <f t="shared" ca="1" si="23"/>
        <v>-</v>
      </c>
      <c r="AB84" s="517"/>
      <c r="AC84" s="528"/>
      <c r="AD84" s="527" t="str">
        <f t="shared" ca="1" si="24"/>
        <v>-</v>
      </c>
      <c r="AE84" s="517"/>
      <c r="AF84" s="526"/>
      <c r="AG84" s="527" t="str">
        <f t="shared" ca="1" si="25"/>
        <v>-</v>
      </c>
      <c r="AH84" s="517"/>
      <c r="AI84" s="526"/>
      <c r="AJ84" s="527" t="str">
        <f t="shared" ca="1" si="26"/>
        <v>-</v>
      </c>
      <c r="AK84" s="436"/>
      <c r="AL84" s="339" t="str">
        <f t="shared" si="29"/>
        <v/>
      </c>
      <c r="AM84" s="585" t="str">
        <f t="shared" si="28"/>
        <v>.</v>
      </c>
      <c r="AN84" s="479"/>
      <c r="AO84" s="479"/>
      <c r="AP84" s="479"/>
      <c r="AQ84" s="422"/>
      <c r="AR84" s="329"/>
      <c r="AV84"/>
      <c r="AW84" s="329"/>
      <c r="AX84" s="329"/>
      <c r="AZ84" s="415"/>
    </row>
    <row r="85" spans="1:52" s="229" customFormat="1" ht="12.75">
      <c r="A85" s="342" t="str">
        <f>IF(ISERROR(LOOKUP(D85,'ancien membre'!D:D,'ancien membre'!D:D)=D85),"",IF(LOOKUP(D85,'ancien membre'!D:D,'ancien membre'!D:D)=D85,"ok","nouveau"))</f>
        <v/>
      </c>
      <c r="B85" s="344" t="str">
        <f t="shared" si="20"/>
        <v/>
      </c>
      <c r="C85" s="738" t="str">
        <f>IF(ISERROR(LOOKUP($D85,'ancien membre'!$D:$D,'ancien membre'!C:C)),".",LOOKUP($D85,'ancien membre'!$D:$D,'ancien membre'!C:C))</f>
        <v>.</v>
      </c>
      <c r="D85" s="204"/>
      <c r="E85" s="334" t="str">
        <f>IF(ISERROR(LOOKUP($D85,'ancien membre'!$D:$D,'ancien membre'!E:E)),"Z",LOOKUP($D85,'ancien membre'!$D:$D,'ancien membre'!E:E))</f>
        <v>Z</v>
      </c>
      <c r="F85" s="334" t="str">
        <f>IF(ISERROR(LOOKUP($D85,'ancien membre'!$D:$D,'ancien membre'!F:F)),".",LOOKUP($D85,'ancien membre'!$D:$D,'ancien membre'!F:F))</f>
        <v>.</v>
      </c>
      <c r="G85" s="718"/>
      <c r="H85" s="334" t="str">
        <f>IF(ISERROR(LOOKUP($D85,'ancien membre'!$D:$D,'ancien membre'!H:H)),".",LOOKUP($D85,'ancien membre'!$D:$D,'ancien membre'!H:H))</f>
        <v>.</v>
      </c>
      <c r="I85" s="334" t="str">
        <f>IF(ISERROR(LOOKUP($D85,'ancien membre'!$D:$D,'ancien membre'!I:I)),".",LOOKUP($D85,'ancien membre'!$D:$D,'ancien membre'!I:I))</f>
        <v>.</v>
      </c>
      <c r="J85" s="334" t="str">
        <f>IF(ISERROR(LOOKUP($D85,'ancien membre'!$D:$D,'ancien membre'!J:J)),".",LOOKUP($D85,'ancien membre'!$D:$D,'ancien membre'!J:J))</f>
        <v>.</v>
      </c>
      <c r="K85" s="336" t="str">
        <f>IF(ISERROR(LOOKUP($D85,'ancien membre'!$D:$D,'ancien membre'!K:K)),".",LOOKUP($D85,'ancien membre'!$D:$D,'ancien membre'!K:K))</f>
        <v>.</v>
      </c>
      <c r="L85" s="340" t="str">
        <f>IF(ISERROR(LOOKUP($D85,'ancien membre'!$D:$D,'ancien membre'!L:L)),".",LOOKUP($D85,'ancien membre'!$D:$D,'ancien membre'!L:L))</f>
        <v>.</v>
      </c>
      <c r="M85" s="337" t="str">
        <f>IF(ISERROR(LOOKUP($D85,'ancien membre'!$D:$D,'ancien membre'!M:M)),".",LOOKUP($D85,'ancien membre'!$D:$D,'ancien membre'!M:M))</f>
        <v>.</v>
      </c>
      <c r="N85" s="334" t="str">
        <f>IF(ISERROR(LOOKUP($D85,'ancien membre'!$D:$D,'ancien membre'!N:N)),".",LOOKUP($D85,'ancien membre'!$D:$D,'ancien membre'!N:N))</f>
        <v>.</v>
      </c>
      <c r="O85" s="336" t="str">
        <f>IF(ISERROR(LOOKUP($D85,'ancien membre'!$D:$D,'ancien membre'!O:O)),".",LOOKUP($D85,'ancien membre'!$D:$D,'ancien membre'!O:O))</f>
        <v>.</v>
      </c>
      <c r="P85" s="424" t="str">
        <f>IF(ISERROR(LOOKUP($D85,'ancien membre'!$D:$D,'ancien membre'!P:P)),".",LOOKUP($D85,'ancien membre'!$D:$D,'ancien membre'!P:P))</f>
        <v>.</v>
      </c>
      <c r="Q85" s="641" t="str">
        <f>IF(ISERROR(LOOKUP($D85,'ancien membre'!$D:$D,'ancien membre'!Q:Q)),".",LOOKUP($D85,'ancien membre'!$D:$D,'ancien membre'!Q:Q))</f>
        <v>.</v>
      </c>
      <c r="R85" s="437"/>
      <c r="S85" s="517" t="str">
        <f t="shared" si="21"/>
        <v>.</v>
      </c>
      <c r="T85" s="518"/>
      <c r="U85" s="519" t="str">
        <f t="shared" ca="1" si="22"/>
        <v/>
      </c>
      <c r="V85" s="517"/>
      <c r="W85" s="521"/>
      <c r="X85" s="519" t="str">
        <f t="shared" ca="1" si="27"/>
        <v/>
      </c>
      <c r="Y85" s="517"/>
      <c r="Z85" s="525"/>
      <c r="AA85" s="519" t="str">
        <f t="shared" ca="1" si="23"/>
        <v>-</v>
      </c>
      <c r="AB85" s="517"/>
      <c r="AC85" s="528"/>
      <c r="AD85" s="527" t="str">
        <f t="shared" ca="1" si="24"/>
        <v>-</v>
      </c>
      <c r="AE85" s="517"/>
      <c r="AF85" s="526"/>
      <c r="AG85" s="527" t="str">
        <f t="shared" ca="1" si="25"/>
        <v>-</v>
      </c>
      <c r="AH85" s="517"/>
      <c r="AI85" s="526"/>
      <c r="AJ85" s="527" t="str">
        <f t="shared" ca="1" si="26"/>
        <v>-</v>
      </c>
      <c r="AK85" s="436"/>
      <c r="AL85" s="339" t="str">
        <f t="shared" si="29"/>
        <v/>
      </c>
      <c r="AM85" s="585" t="str">
        <f t="shared" si="28"/>
        <v>.</v>
      </c>
      <c r="AN85" s="479"/>
      <c r="AO85" s="479"/>
      <c r="AP85" s="479"/>
      <c r="AQ85" s="422"/>
      <c r="AR85" s="329"/>
      <c r="AV85"/>
      <c r="AW85" s="329"/>
      <c r="AX85" s="329"/>
      <c r="AZ85" s="415"/>
    </row>
    <row r="86" spans="1:52" s="229" customFormat="1" ht="12.75">
      <c r="A86" s="342" t="str">
        <f>IF(ISERROR(LOOKUP(D86,'ancien membre'!D:D,'ancien membre'!D:D)=D86),"",IF(LOOKUP(D86,'ancien membre'!D:D,'ancien membre'!D:D)=D86,"ok","nouveau"))</f>
        <v/>
      </c>
      <c r="B86" s="344" t="str">
        <f t="shared" si="20"/>
        <v/>
      </c>
      <c r="C86" s="738" t="str">
        <f>IF(ISERROR(LOOKUP($D86,'ancien membre'!$D:$D,'ancien membre'!C:C)),".",LOOKUP($D86,'ancien membre'!$D:$D,'ancien membre'!C:C))</f>
        <v>.</v>
      </c>
      <c r="D86" s="204"/>
      <c r="E86" s="334" t="str">
        <f>IF(ISERROR(LOOKUP($D86,'ancien membre'!$D:$D,'ancien membre'!E:E)),"Z",LOOKUP($D86,'ancien membre'!$D:$D,'ancien membre'!E:E))</f>
        <v>Z</v>
      </c>
      <c r="F86" s="334" t="str">
        <f>IF(ISERROR(LOOKUP($D86,'ancien membre'!$D:$D,'ancien membre'!F:F)),".",LOOKUP($D86,'ancien membre'!$D:$D,'ancien membre'!F:F))</f>
        <v>.</v>
      </c>
      <c r="G86" s="718"/>
      <c r="H86" s="334" t="str">
        <f>IF(ISERROR(LOOKUP($D86,'ancien membre'!$D:$D,'ancien membre'!H:H)),".",LOOKUP($D86,'ancien membre'!$D:$D,'ancien membre'!H:H))</f>
        <v>.</v>
      </c>
      <c r="I86" s="334" t="str">
        <f>IF(ISERROR(LOOKUP($D86,'ancien membre'!$D:$D,'ancien membre'!I:I)),".",LOOKUP($D86,'ancien membre'!$D:$D,'ancien membre'!I:I))</f>
        <v>.</v>
      </c>
      <c r="J86" s="334" t="str">
        <f>IF(ISERROR(LOOKUP($D86,'ancien membre'!$D:$D,'ancien membre'!J:J)),".",LOOKUP($D86,'ancien membre'!$D:$D,'ancien membre'!J:J))</f>
        <v>.</v>
      </c>
      <c r="K86" s="336" t="str">
        <f>IF(ISERROR(LOOKUP($D86,'ancien membre'!$D:$D,'ancien membre'!K:K)),".",LOOKUP($D86,'ancien membre'!$D:$D,'ancien membre'!K:K))</f>
        <v>.</v>
      </c>
      <c r="L86" s="340" t="str">
        <f>IF(ISERROR(LOOKUP($D86,'ancien membre'!$D:$D,'ancien membre'!L:L)),".",LOOKUP($D86,'ancien membre'!$D:$D,'ancien membre'!L:L))</f>
        <v>.</v>
      </c>
      <c r="M86" s="337" t="str">
        <f>IF(ISERROR(LOOKUP($D86,'ancien membre'!$D:$D,'ancien membre'!M:M)),".",LOOKUP($D86,'ancien membre'!$D:$D,'ancien membre'!M:M))</f>
        <v>.</v>
      </c>
      <c r="N86" s="334" t="str">
        <f>IF(ISERROR(LOOKUP($D86,'ancien membre'!$D:$D,'ancien membre'!N:N)),".",LOOKUP($D86,'ancien membre'!$D:$D,'ancien membre'!N:N))</f>
        <v>.</v>
      </c>
      <c r="O86" s="336" t="str">
        <f>IF(ISERROR(LOOKUP($D86,'ancien membre'!$D:$D,'ancien membre'!O:O)),".",LOOKUP($D86,'ancien membre'!$D:$D,'ancien membre'!O:O))</f>
        <v>.</v>
      </c>
      <c r="P86" s="424" t="str">
        <f>IF(ISERROR(LOOKUP($D86,'ancien membre'!$D:$D,'ancien membre'!P:P)),".",LOOKUP($D86,'ancien membre'!$D:$D,'ancien membre'!P:P))</f>
        <v>.</v>
      </c>
      <c r="Q86" s="641" t="str">
        <f>IF(ISERROR(LOOKUP($D86,'ancien membre'!$D:$D,'ancien membre'!Q:Q)),".",LOOKUP($D86,'ancien membre'!$D:$D,'ancien membre'!Q:Q))</f>
        <v>.</v>
      </c>
      <c r="R86" s="437"/>
      <c r="S86" s="517" t="str">
        <f t="shared" si="21"/>
        <v>.</v>
      </c>
      <c r="T86" s="518"/>
      <c r="U86" s="519" t="str">
        <f t="shared" ca="1" si="22"/>
        <v/>
      </c>
      <c r="V86" s="517"/>
      <c r="W86" s="521"/>
      <c r="X86" s="519" t="str">
        <f t="shared" ca="1" si="27"/>
        <v/>
      </c>
      <c r="Y86" s="517"/>
      <c r="Z86" s="525"/>
      <c r="AA86" s="519" t="str">
        <f t="shared" ca="1" si="23"/>
        <v>-</v>
      </c>
      <c r="AB86" s="517"/>
      <c r="AC86" s="528"/>
      <c r="AD86" s="527" t="str">
        <f t="shared" ca="1" si="24"/>
        <v>-</v>
      </c>
      <c r="AE86" s="517"/>
      <c r="AF86" s="526"/>
      <c r="AG86" s="527" t="str">
        <f t="shared" ca="1" si="25"/>
        <v>-</v>
      </c>
      <c r="AH86" s="517"/>
      <c r="AI86" s="526"/>
      <c r="AJ86" s="527" t="str">
        <f t="shared" ca="1" si="26"/>
        <v>-</v>
      </c>
      <c r="AK86" s="436"/>
      <c r="AL86" s="339" t="str">
        <f t="shared" si="29"/>
        <v/>
      </c>
      <c r="AM86" s="585" t="str">
        <f t="shared" si="28"/>
        <v>.</v>
      </c>
      <c r="AN86" s="479"/>
      <c r="AQ86" s="422"/>
      <c r="AR86" s="329"/>
      <c r="AV86"/>
      <c r="AW86" s="329"/>
      <c r="AX86" s="329"/>
      <c r="AZ86" s="415"/>
    </row>
    <row r="87" spans="1:52" s="229" customFormat="1" ht="12.75">
      <c r="A87" s="342" t="str">
        <f>IF(ISERROR(LOOKUP(D87,'ancien membre'!D:D,'ancien membre'!D:D)=D87),"",IF(LOOKUP(D87,'ancien membre'!D:D,'ancien membre'!D:D)=D87,"ok","nouveau"))</f>
        <v/>
      </c>
      <c r="B87" s="344" t="str">
        <f t="shared" si="20"/>
        <v/>
      </c>
      <c r="C87" s="738" t="str">
        <f>IF(ISERROR(LOOKUP($D87,'ancien membre'!$D:$D,'ancien membre'!C:C)),".",LOOKUP($D87,'ancien membre'!$D:$D,'ancien membre'!C:C))</f>
        <v>.</v>
      </c>
      <c r="D87" s="204"/>
      <c r="E87" s="334" t="str">
        <f>IF(ISERROR(LOOKUP($D87,'ancien membre'!$D:$D,'ancien membre'!E:E)),"Z",LOOKUP($D87,'ancien membre'!$D:$D,'ancien membre'!E:E))</f>
        <v>Z</v>
      </c>
      <c r="F87" s="334" t="str">
        <f>IF(ISERROR(LOOKUP($D87,'ancien membre'!$D:$D,'ancien membre'!F:F)),".",LOOKUP($D87,'ancien membre'!$D:$D,'ancien membre'!F:F))</f>
        <v>.</v>
      </c>
      <c r="G87" s="718"/>
      <c r="H87" s="334" t="str">
        <f>IF(ISERROR(LOOKUP($D87,'ancien membre'!$D:$D,'ancien membre'!H:H)),".",LOOKUP($D87,'ancien membre'!$D:$D,'ancien membre'!H:H))</f>
        <v>.</v>
      </c>
      <c r="I87" s="334" t="str">
        <f>IF(ISERROR(LOOKUP($D87,'ancien membre'!$D:$D,'ancien membre'!I:I)),".",LOOKUP($D87,'ancien membre'!$D:$D,'ancien membre'!I:I))</f>
        <v>.</v>
      </c>
      <c r="J87" s="334" t="str">
        <f>IF(ISERROR(LOOKUP($D87,'ancien membre'!$D:$D,'ancien membre'!J:J)),".",LOOKUP($D87,'ancien membre'!$D:$D,'ancien membre'!J:J))</f>
        <v>.</v>
      </c>
      <c r="K87" s="336" t="str">
        <f>IF(ISERROR(LOOKUP($D87,'ancien membre'!$D:$D,'ancien membre'!K:K)),".",LOOKUP($D87,'ancien membre'!$D:$D,'ancien membre'!K:K))</f>
        <v>.</v>
      </c>
      <c r="L87" s="340" t="str">
        <f>IF(ISERROR(LOOKUP($D87,'ancien membre'!$D:$D,'ancien membre'!L:L)),".",LOOKUP($D87,'ancien membre'!$D:$D,'ancien membre'!L:L))</f>
        <v>.</v>
      </c>
      <c r="M87" s="337" t="str">
        <f>IF(ISERROR(LOOKUP($D87,'ancien membre'!$D:$D,'ancien membre'!M:M)),".",LOOKUP($D87,'ancien membre'!$D:$D,'ancien membre'!M:M))</f>
        <v>.</v>
      </c>
      <c r="N87" s="334" t="str">
        <f>IF(ISERROR(LOOKUP($D87,'ancien membre'!$D:$D,'ancien membre'!N:N)),".",LOOKUP($D87,'ancien membre'!$D:$D,'ancien membre'!N:N))</f>
        <v>.</v>
      </c>
      <c r="O87" s="336" t="str">
        <f>IF(ISERROR(LOOKUP($D87,'ancien membre'!$D:$D,'ancien membre'!O:O)),".",LOOKUP($D87,'ancien membre'!$D:$D,'ancien membre'!O:O))</f>
        <v>.</v>
      </c>
      <c r="P87" s="424" t="str">
        <f>IF(ISERROR(LOOKUP($D87,'ancien membre'!$D:$D,'ancien membre'!P:P)),".",LOOKUP($D87,'ancien membre'!$D:$D,'ancien membre'!P:P))</f>
        <v>.</v>
      </c>
      <c r="Q87" s="641" t="str">
        <f>IF(ISERROR(LOOKUP($D87,'ancien membre'!$D:$D,'ancien membre'!Q:Q)),".",LOOKUP($D87,'ancien membre'!$D:$D,'ancien membre'!Q:Q))</f>
        <v>.</v>
      </c>
      <c r="R87" s="437"/>
      <c r="S87" s="517" t="str">
        <f t="shared" si="21"/>
        <v>.</v>
      </c>
      <c r="T87" s="518"/>
      <c r="U87" s="519" t="str">
        <f t="shared" ca="1" si="22"/>
        <v/>
      </c>
      <c r="V87" s="517"/>
      <c r="W87" s="521"/>
      <c r="X87" s="519" t="str">
        <f t="shared" ca="1" si="27"/>
        <v/>
      </c>
      <c r="Y87" s="517"/>
      <c r="Z87" s="525"/>
      <c r="AA87" s="519" t="str">
        <f t="shared" ca="1" si="23"/>
        <v>-</v>
      </c>
      <c r="AB87" s="517"/>
      <c r="AC87" s="528"/>
      <c r="AD87" s="527" t="str">
        <f t="shared" ca="1" si="24"/>
        <v>-</v>
      </c>
      <c r="AE87" s="517"/>
      <c r="AF87" s="526"/>
      <c r="AG87" s="527" t="str">
        <f t="shared" ca="1" si="25"/>
        <v>-</v>
      </c>
      <c r="AH87" s="517"/>
      <c r="AI87" s="526"/>
      <c r="AJ87" s="527" t="str">
        <f t="shared" ca="1" si="26"/>
        <v>-</v>
      </c>
      <c r="AK87" s="436"/>
      <c r="AL87" s="339" t="str">
        <f t="shared" si="29"/>
        <v/>
      </c>
      <c r="AM87" s="585" t="str">
        <f t="shared" si="28"/>
        <v>.</v>
      </c>
      <c r="AN87" s="479"/>
      <c r="AQ87" s="422"/>
      <c r="AR87" s="329"/>
      <c r="AV87"/>
      <c r="AW87" s="329"/>
      <c r="AX87" s="329"/>
      <c r="AZ87" s="415"/>
    </row>
    <row r="88" spans="1:52" s="229" customFormat="1" ht="12.75">
      <c r="A88" s="342" t="str">
        <f>IF(ISERROR(LOOKUP(D88,'ancien membre'!D:D,'ancien membre'!D:D)=D88),"",IF(LOOKUP(D88,'ancien membre'!D:D,'ancien membre'!D:D)=D88,"ok","nouveau"))</f>
        <v/>
      </c>
      <c r="B88" s="344" t="str">
        <f t="shared" si="20"/>
        <v/>
      </c>
      <c r="C88" s="738" t="str">
        <f>IF(ISERROR(LOOKUP($D88,'ancien membre'!$D:$D,'ancien membre'!C:C)),".",LOOKUP($D88,'ancien membre'!$D:$D,'ancien membre'!C:C))</f>
        <v>.</v>
      </c>
      <c r="D88" s="204"/>
      <c r="E88" s="334" t="str">
        <f>IF(ISERROR(LOOKUP($D88,'ancien membre'!$D:$D,'ancien membre'!E:E)),"Z",LOOKUP($D88,'ancien membre'!$D:$D,'ancien membre'!E:E))</f>
        <v>Z</v>
      </c>
      <c r="F88" s="334" t="str">
        <f>IF(ISERROR(LOOKUP($D88,'ancien membre'!$D:$D,'ancien membre'!F:F)),".",LOOKUP($D88,'ancien membre'!$D:$D,'ancien membre'!F:F))</f>
        <v>.</v>
      </c>
      <c r="G88" s="718"/>
      <c r="H88" s="334" t="str">
        <f>IF(ISERROR(LOOKUP($D88,'ancien membre'!$D:$D,'ancien membre'!H:H)),".",LOOKUP($D88,'ancien membre'!$D:$D,'ancien membre'!H:H))</f>
        <v>.</v>
      </c>
      <c r="I88" s="334" t="str">
        <f>IF(ISERROR(LOOKUP($D88,'ancien membre'!$D:$D,'ancien membre'!I:I)),".",LOOKUP($D88,'ancien membre'!$D:$D,'ancien membre'!I:I))</f>
        <v>.</v>
      </c>
      <c r="J88" s="334" t="str">
        <f>IF(ISERROR(LOOKUP($D88,'ancien membre'!$D:$D,'ancien membre'!J:J)),".",LOOKUP($D88,'ancien membre'!$D:$D,'ancien membre'!J:J))</f>
        <v>.</v>
      </c>
      <c r="K88" s="336" t="str">
        <f>IF(ISERROR(LOOKUP($D88,'ancien membre'!$D:$D,'ancien membre'!K:K)),".",LOOKUP($D88,'ancien membre'!$D:$D,'ancien membre'!K:K))</f>
        <v>.</v>
      </c>
      <c r="L88" s="340" t="str">
        <f>IF(ISERROR(LOOKUP($D88,'ancien membre'!$D:$D,'ancien membre'!L:L)),".",LOOKUP($D88,'ancien membre'!$D:$D,'ancien membre'!L:L))</f>
        <v>.</v>
      </c>
      <c r="M88" s="337" t="str">
        <f>IF(ISERROR(LOOKUP($D88,'ancien membre'!$D:$D,'ancien membre'!M:M)),".",LOOKUP($D88,'ancien membre'!$D:$D,'ancien membre'!M:M))</f>
        <v>.</v>
      </c>
      <c r="N88" s="334" t="str">
        <f>IF(ISERROR(LOOKUP($D88,'ancien membre'!$D:$D,'ancien membre'!N:N)),".",LOOKUP($D88,'ancien membre'!$D:$D,'ancien membre'!N:N))</f>
        <v>.</v>
      </c>
      <c r="O88" s="336" t="str">
        <f>IF(ISERROR(LOOKUP($D88,'ancien membre'!$D:$D,'ancien membre'!O:O)),".",LOOKUP($D88,'ancien membre'!$D:$D,'ancien membre'!O:O))</f>
        <v>.</v>
      </c>
      <c r="P88" s="424" t="str">
        <f>IF(ISERROR(LOOKUP($D88,'ancien membre'!$D:$D,'ancien membre'!P:P)),".",LOOKUP($D88,'ancien membre'!$D:$D,'ancien membre'!P:P))</f>
        <v>.</v>
      </c>
      <c r="Q88" s="641" t="str">
        <f>IF(ISERROR(LOOKUP($D88,'ancien membre'!$D:$D,'ancien membre'!Q:Q)),".",LOOKUP($D88,'ancien membre'!$D:$D,'ancien membre'!Q:Q))</f>
        <v>.</v>
      </c>
      <c r="R88" s="437"/>
      <c r="S88" s="517" t="str">
        <f t="shared" si="21"/>
        <v>.</v>
      </c>
      <c r="T88" s="518"/>
      <c r="U88" s="519" t="str">
        <f t="shared" ca="1" si="22"/>
        <v/>
      </c>
      <c r="V88" s="517"/>
      <c r="W88" s="521"/>
      <c r="X88" s="519" t="str">
        <f t="shared" ca="1" si="27"/>
        <v/>
      </c>
      <c r="Y88" s="517"/>
      <c r="Z88" s="525"/>
      <c r="AA88" s="519" t="str">
        <f t="shared" ca="1" si="23"/>
        <v>-</v>
      </c>
      <c r="AB88" s="517"/>
      <c r="AC88" s="528"/>
      <c r="AD88" s="527" t="str">
        <f t="shared" ca="1" si="24"/>
        <v>-</v>
      </c>
      <c r="AE88" s="517"/>
      <c r="AF88" s="526"/>
      <c r="AG88" s="527" t="str">
        <f t="shared" ca="1" si="25"/>
        <v>-</v>
      </c>
      <c r="AH88" s="517"/>
      <c r="AI88" s="526"/>
      <c r="AJ88" s="527" t="str">
        <f t="shared" ca="1" si="26"/>
        <v>-</v>
      </c>
      <c r="AK88" s="436"/>
      <c r="AL88" s="339" t="str">
        <f t="shared" si="29"/>
        <v/>
      </c>
      <c r="AM88" s="585" t="str">
        <f t="shared" si="28"/>
        <v>.</v>
      </c>
      <c r="AN88" s="479"/>
      <c r="AO88" s="479"/>
      <c r="AP88" s="479"/>
      <c r="AQ88" s="329"/>
      <c r="AR88" s="329"/>
      <c r="AT88"/>
      <c r="AU88"/>
      <c r="AV88"/>
      <c r="AW88"/>
      <c r="AX88"/>
      <c r="AZ88" s="415"/>
    </row>
    <row r="89" spans="1:52" s="229" customFormat="1">
      <c r="A89" s="342" t="str">
        <f>IF(ISERROR(LOOKUP(D89,'ancien membre'!D:D,'ancien membre'!D:D)=D89),"",IF(LOOKUP(D89,'ancien membre'!D:D,'ancien membre'!D:D)=D89,"ok","nouveau"))</f>
        <v/>
      </c>
      <c r="B89" s="344" t="str">
        <f t="shared" si="20"/>
        <v/>
      </c>
      <c r="C89" s="738" t="str">
        <f>IF(ISERROR(LOOKUP($D89,'ancien membre'!$D:$D,'ancien membre'!C:C)),".",LOOKUP($D89,'ancien membre'!$D:$D,'ancien membre'!C:C))</f>
        <v>.</v>
      </c>
      <c r="D89" s="204"/>
      <c r="E89" s="334" t="str">
        <f>IF(ISERROR(LOOKUP($D89,'ancien membre'!$D:$D,'ancien membre'!E:E)),"Z",LOOKUP($D89,'ancien membre'!$D:$D,'ancien membre'!E:E))</f>
        <v>Z</v>
      </c>
      <c r="F89" s="334" t="str">
        <f>IF(ISERROR(LOOKUP($D89,'ancien membre'!$D:$D,'ancien membre'!F:F)),".",LOOKUP($D89,'ancien membre'!$D:$D,'ancien membre'!F:F))</f>
        <v>.</v>
      </c>
      <c r="G89" s="718"/>
      <c r="H89" s="334" t="str">
        <f>IF(ISERROR(LOOKUP($D89,'ancien membre'!$D:$D,'ancien membre'!H:H)),".",LOOKUP($D89,'ancien membre'!$D:$D,'ancien membre'!H:H))</f>
        <v>.</v>
      </c>
      <c r="I89" s="334" t="str">
        <f>IF(ISERROR(LOOKUP($D89,'ancien membre'!$D:$D,'ancien membre'!I:I)),".",LOOKUP($D89,'ancien membre'!$D:$D,'ancien membre'!I:I))</f>
        <v>.</v>
      </c>
      <c r="J89" s="334" t="str">
        <f>IF(ISERROR(LOOKUP($D89,'ancien membre'!$D:$D,'ancien membre'!J:J)),".",LOOKUP($D89,'ancien membre'!$D:$D,'ancien membre'!J:J))</f>
        <v>.</v>
      </c>
      <c r="K89" s="336" t="str">
        <f>IF(ISERROR(LOOKUP($D89,'ancien membre'!$D:$D,'ancien membre'!K:K)),".",LOOKUP($D89,'ancien membre'!$D:$D,'ancien membre'!K:K))</f>
        <v>.</v>
      </c>
      <c r="L89" s="340" t="str">
        <f>IF(ISERROR(LOOKUP($D89,'ancien membre'!$D:$D,'ancien membre'!L:L)),".",LOOKUP($D89,'ancien membre'!$D:$D,'ancien membre'!L:L))</f>
        <v>.</v>
      </c>
      <c r="M89" s="337" t="str">
        <f>IF(ISERROR(LOOKUP($D89,'ancien membre'!$D:$D,'ancien membre'!M:M)),".",LOOKUP($D89,'ancien membre'!$D:$D,'ancien membre'!M:M))</f>
        <v>.</v>
      </c>
      <c r="N89" s="334" t="str">
        <f>IF(ISERROR(LOOKUP($D89,'ancien membre'!$D:$D,'ancien membre'!N:N)),".",LOOKUP($D89,'ancien membre'!$D:$D,'ancien membre'!N:N))</f>
        <v>.</v>
      </c>
      <c r="O89" s="336" t="str">
        <f>IF(ISERROR(LOOKUP($D89,'ancien membre'!$D:$D,'ancien membre'!O:O)),".",LOOKUP($D89,'ancien membre'!$D:$D,'ancien membre'!O:O))</f>
        <v>.</v>
      </c>
      <c r="P89" s="424" t="str">
        <f>IF(ISERROR(LOOKUP($D89,'ancien membre'!$D:$D,'ancien membre'!P:P)),".",LOOKUP($D89,'ancien membre'!$D:$D,'ancien membre'!P:P))</f>
        <v>.</v>
      </c>
      <c r="Q89" s="641" t="str">
        <f>IF(ISERROR(LOOKUP($D89,'ancien membre'!$D:$D,'ancien membre'!Q:Q)),".",LOOKUP($D89,'ancien membre'!$D:$D,'ancien membre'!Q:Q))</f>
        <v>.</v>
      </c>
      <c r="R89" s="437"/>
      <c r="S89" s="517" t="str">
        <f t="shared" si="21"/>
        <v>.</v>
      </c>
      <c r="T89" s="518"/>
      <c r="U89" s="519" t="str">
        <f t="shared" ca="1" si="22"/>
        <v/>
      </c>
      <c r="V89" s="517"/>
      <c r="W89" s="521"/>
      <c r="X89" s="519" t="str">
        <f t="shared" ca="1" si="27"/>
        <v/>
      </c>
      <c r="Y89" s="517"/>
      <c r="Z89" s="525"/>
      <c r="AA89" s="519" t="str">
        <f t="shared" ca="1" si="23"/>
        <v>-</v>
      </c>
      <c r="AB89" s="517"/>
      <c r="AC89" s="528"/>
      <c r="AD89" s="527" t="str">
        <f t="shared" ca="1" si="24"/>
        <v>-</v>
      </c>
      <c r="AE89" s="517"/>
      <c r="AF89" s="526"/>
      <c r="AG89" s="527" t="str">
        <f t="shared" ca="1" si="25"/>
        <v>-</v>
      </c>
      <c r="AH89" s="517"/>
      <c r="AI89" s="526"/>
      <c r="AJ89" s="527" t="str">
        <f t="shared" ca="1" si="26"/>
        <v>-</v>
      </c>
      <c r="AK89" s="436"/>
      <c r="AL89" s="339" t="str">
        <f t="shared" si="29"/>
        <v/>
      </c>
      <c r="AM89" s="585" t="str">
        <f t="shared" si="28"/>
        <v>.</v>
      </c>
      <c r="AN89" s="479"/>
      <c r="AO89" s="479"/>
      <c r="AP89" s="479"/>
      <c r="AQ89" s="422"/>
      <c r="AR89" s="329"/>
      <c r="AV89" s="511"/>
      <c r="AW89" s="329"/>
      <c r="AX89" s="511"/>
      <c r="AY89" s="329"/>
      <c r="AZ89" s="329"/>
    </row>
    <row r="90" spans="1:52" s="229" customFormat="1">
      <c r="A90" s="342" t="str">
        <f>IF(ISERROR(LOOKUP(D90,'ancien membre'!D:D,'ancien membre'!D:D)=D90),"",IF(LOOKUP(D90,'ancien membre'!D:D,'ancien membre'!D:D)=D90,"ok","nouveau"))</f>
        <v/>
      </c>
      <c r="B90" s="344" t="str">
        <f t="shared" si="20"/>
        <v/>
      </c>
      <c r="C90" s="738" t="str">
        <f>IF(ISERROR(LOOKUP($D90,'ancien membre'!$D:$D,'ancien membre'!C:C)),".",LOOKUP($D90,'ancien membre'!$D:$D,'ancien membre'!C:C))</f>
        <v>.</v>
      </c>
      <c r="D90" s="204"/>
      <c r="E90" s="334" t="str">
        <f>IF(ISERROR(LOOKUP($D90,'ancien membre'!$D:$D,'ancien membre'!E:E)),"Z",LOOKUP($D90,'ancien membre'!$D:$D,'ancien membre'!E:E))</f>
        <v>Z</v>
      </c>
      <c r="F90" s="334" t="str">
        <f>IF(ISERROR(LOOKUP($D90,'ancien membre'!$D:$D,'ancien membre'!F:F)),".",LOOKUP($D90,'ancien membre'!$D:$D,'ancien membre'!F:F))</f>
        <v>.</v>
      </c>
      <c r="G90" s="718"/>
      <c r="H90" s="334" t="str">
        <f>IF(ISERROR(LOOKUP($D90,'ancien membre'!$D:$D,'ancien membre'!H:H)),".",LOOKUP($D90,'ancien membre'!$D:$D,'ancien membre'!H:H))</f>
        <v>.</v>
      </c>
      <c r="I90" s="334" t="str">
        <f>IF(ISERROR(LOOKUP($D90,'ancien membre'!$D:$D,'ancien membre'!I:I)),".",LOOKUP($D90,'ancien membre'!$D:$D,'ancien membre'!I:I))</f>
        <v>.</v>
      </c>
      <c r="J90" s="334" t="str">
        <f>IF(ISERROR(LOOKUP($D90,'ancien membre'!$D:$D,'ancien membre'!J:J)),".",LOOKUP($D90,'ancien membre'!$D:$D,'ancien membre'!J:J))</f>
        <v>.</v>
      </c>
      <c r="K90" s="336" t="str">
        <f>IF(ISERROR(LOOKUP($D90,'ancien membre'!$D:$D,'ancien membre'!K:K)),".",LOOKUP($D90,'ancien membre'!$D:$D,'ancien membre'!K:K))</f>
        <v>.</v>
      </c>
      <c r="L90" s="340" t="str">
        <f>IF(ISERROR(LOOKUP($D90,'ancien membre'!$D:$D,'ancien membre'!L:L)),".",LOOKUP($D90,'ancien membre'!$D:$D,'ancien membre'!L:L))</f>
        <v>.</v>
      </c>
      <c r="M90" s="337" t="str">
        <f>IF(ISERROR(LOOKUP($D90,'ancien membre'!$D:$D,'ancien membre'!M:M)),".",LOOKUP($D90,'ancien membre'!$D:$D,'ancien membre'!M:M))</f>
        <v>.</v>
      </c>
      <c r="N90" s="334" t="str">
        <f>IF(ISERROR(LOOKUP($D90,'ancien membre'!$D:$D,'ancien membre'!N:N)),".",LOOKUP($D90,'ancien membre'!$D:$D,'ancien membre'!N:N))</f>
        <v>.</v>
      </c>
      <c r="O90" s="336" t="str">
        <f>IF(ISERROR(LOOKUP($D90,'ancien membre'!$D:$D,'ancien membre'!O:O)),".",LOOKUP($D90,'ancien membre'!$D:$D,'ancien membre'!O:O))</f>
        <v>.</v>
      </c>
      <c r="P90" s="424" t="str">
        <f>IF(ISERROR(LOOKUP($D90,'ancien membre'!$D:$D,'ancien membre'!P:P)),".",LOOKUP($D90,'ancien membre'!$D:$D,'ancien membre'!P:P))</f>
        <v>.</v>
      </c>
      <c r="Q90" s="641" t="str">
        <f>IF(ISERROR(LOOKUP($D90,'ancien membre'!$D:$D,'ancien membre'!Q:Q)),".",LOOKUP($D90,'ancien membre'!$D:$D,'ancien membre'!Q:Q))</f>
        <v>.</v>
      </c>
      <c r="R90" s="437"/>
      <c r="S90" s="517" t="str">
        <f t="shared" si="21"/>
        <v>.</v>
      </c>
      <c r="T90" s="518"/>
      <c r="U90" s="519" t="str">
        <f t="shared" ca="1" si="22"/>
        <v/>
      </c>
      <c r="V90" s="517"/>
      <c r="W90" s="521"/>
      <c r="X90" s="519" t="str">
        <f t="shared" ca="1" si="27"/>
        <v/>
      </c>
      <c r="Y90" s="517"/>
      <c r="Z90" s="525"/>
      <c r="AA90" s="519" t="str">
        <f t="shared" ca="1" si="23"/>
        <v>-</v>
      </c>
      <c r="AB90" s="517"/>
      <c r="AC90" s="528"/>
      <c r="AD90" s="527" t="str">
        <f t="shared" ca="1" si="24"/>
        <v>-</v>
      </c>
      <c r="AE90" s="517"/>
      <c r="AF90" s="526"/>
      <c r="AG90" s="527" t="str">
        <f t="shared" ca="1" si="25"/>
        <v>-</v>
      </c>
      <c r="AH90" s="517"/>
      <c r="AI90" s="526"/>
      <c r="AJ90" s="527" t="str">
        <f t="shared" ca="1" si="26"/>
        <v>-</v>
      </c>
      <c r="AK90" s="436"/>
      <c r="AL90" s="339" t="str">
        <f t="shared" si="29"/>
        <v/>
      </c>
      <c r="AM90" s="585" t="str">
        <f t="shared" si="28"/>
        <v>.</v>
      </c>
      <c r="AN90" s="479"/>
      <c r="AO90" s="479"/>
      <c r="AP90" s="479"/>
      <c r="AQ90" s="422"/>
      <c r="AR90" s="329"/>
      <c r="AV90" s="511"/>
      <c r="AW90" s="329"/>
      <c r="AX90" s="511"/>
      <c r="AY90" s="329"/>
      <c r="AZ90" s="415"/>
    </row>
    <row r="91" spans="1:52" s="229" customFormat="1" ht="12.75">
      <c r="A91" s="342" t="str">
        <f>IF(ISERROR(LOOKUP(D91,'ancien membre'!D:D,'ancien membre'!D:D)=D91),"",IF(LOOKUP(D91,'ancien membre'!D:D,'ancien membre'!D:D)=D91,"ok","nouveau"))</f>
        <v/>
      </c>
      <c r="B91" s="344" t="str">
        <f t="shared" si="20"/>
        <v/>
      </c>
      <c r="C91" s="738" t="str">
        <f>IF(ISERROR(LOOKUP($D91,'ancien membre'!$D:$D,'ancien membre'!C:C)),".",LOOKUP($D91,'ancien membre'!$D:$D,'ancien membre'!C:C))</f>
        <v>.</v>
      </c>
      <c r="D91" s="204"/>
      <c r="E91" s="334" t="str">
        <f>IF(ISERROR(LOOKUP($D91,'ancien membre'!$D:$D,'ancien membre'!E:E)),"Z",LOOKUP($D91,'ancien membre'!$D:$D,'ancien membre'!E:E))</f>
        <v>Z</v>
      </c>
      <c r="F91" s="334" t="str">
        <f>IF(ISERROR(LOOKUP($D91,'ancien membre'!$D:$D,'ancien membre'!F:F)),".",LOOKUP($D91,'ancien membre'!$D:$D,'ancien membre'!F:F))</f>
        <v>.</v>
      </c>
      <c r="G91" s="718"/>
      <c r="H91" s="334" t="str">
        <f>IF(ISERROR(LOOKUP($D91,'ancien membre'!$D:$D,'ancien membre'!H:H)),".",LOOKUP($D91,'ancien membre'!$D:$D,'ancien membre'!H:H))</f>
        <v>.</v>
      </c>
      <c r="I91" s="334" t="str">
        <f>IF(ISERROR(LOOKUP($D91,'ancien membre'!$D:$D,'ancien membre'!I:I)),".",LOOKUP($D91,'ancien membre'!$D:$D,'ancien membre'!I:I))</f>
        <v>.</v>
      </c>
      <c r="J91" s="334" t="str">
        <f>IF(ISERROR(LOOKUP($D91,'ancien membre'!$D:$D,'ancien membre'!J:J)),".",LOOKUP($D91,'ancien membre'!$D:$D,'ancien membre'!J:J))</f>
        <v>.</v>
      </c>
      <c r="K91" s="336" t="str">
        <f>IF(ISERROR(LOOKUP($D91,'ancien membre'!$D:$D,'ancien membre'!K:K)),".",LOOKUP($D91,'ancien membre'!$D:$D,'ancien membre'!K:K))</f>
        <v>.</v>
      </c>
      <c r="L91" s="340" t="str">
        <f>IF(ISERROR(LOOKUP($D91,'ancien membre'!$D:$D,'ancien membre'!L:L)),".",LOOKUP($D91,'ancien membre'!$D:$D,'ancien membre'!L:L))</f>
        <v>.</v>
      </c>
      <c r="M91" s="337" t="str">
        <f>IF(ISERROR(LOOKUP($D91,'ancien membre'!$D:$D,'ancien membre'!M:M)),".",LOOKUP($D91,'ancien membre'!$D:$D,'ancien membre'!M:M))</f>
        <v>.</v>
      </c>
      <c r="N91" s="334" t="str">
        <f>IF(ISERROR(LOOKUP($D91,'ancien membre'!$D:$D,'ancien membre'!N:N)),".",LOOKUP($D91,'ancien membre'!$D:$D,'ancien membre'!N:N))</f>
        <v>.</v>
      </c>
      <c r="O91" s="336" t="str">
        <f>IF(ISERROR(LOOKUP($D91,'ancien membre'!$D:$D,'ancien membre'!O:O)),".",LOOKUP($D91,'ancien membre'!$D:$D,'ancien membre'!O:O))</f>
        <v>.</v>
      </c>
      <c r="P91" s="424" t="str">
        <f>IF(ISERROR(LOOKUP($D91,'ancien membre'!$D:$D,'ancien membre'!P:P)),".",LOOKUP($D91,'ancien membre'!$D:$D,'ancien membre'!P:P))</f>
        <v>.</v>
      </c>
      <c r="Q91" s="641" t="str">
        <f>IF(ISERROR(LOOKUP($D91,'ancien membre'!$D:$D,'ancien membre'!Q:Q)),".",LOOKUP($D91,'ancien membre'!$D:$D,'ancien membre'!Q:Q))</f>
        <v>.</v>
      </c>
      <c r="R91" s="437"/>
      <c r="S91" s="517" t="str">
        <f t="shared" si="21"/>
        <v>.</v>
      </c>
      <c r="T91" s="518"/>
      <c r="U91" s="519" t="str">
        <f t="shared" ca="1" si="22"/>
        <v/>
      </c>
      <c r="V91" s="517"/>
      <c r="W91" s="521"/>
      <c r="X91" s="519" t="str">
        <f t="shared" ca="1" si="27"/>
        <v/>
      </c>
      <c r="Y91" s="517"/>
      <c r="Z91" s="525"/>
      <c r="AA91" s="519" t="str">
        <f t="shared" ca="1" si="23"/>
        <v>-</v>
      </c>
      <c r="AB91" s="517"/>
      <c r="AC91" s="528"/>
      <c r="AD91" s="527" t="str">
        <f t="shared" ca="1" si="24"/>
        <v>-</v>
      </c>
      <c r="AE91" s="517"/>
      <c r="AF91" s="526"/>
      <c r="AG91" s="527" t="str">
        <f t="shared" ca="1" si="25"/>
        <v>-</v>
      </c>
      <c r="AH91" s="517"/>
      <c r="AI91" s="526"/>
      <c r="AJ91" s="527" t="str">
        <f t="shared" ca="1" si="26"/>
        <v>-</v>
      </c>
      <c r="AK91" s="436"/>
      <c r="AL91" s="339" t="str">
        <f t="shared" si="29"/>
        <v/>
      </c>
      <c r="AM91" s="585" t="str">
        <f t="shared" si="28"/>
        <v>.</v>
      </c>
      <c r="AN91" s="479"/>
      <c r="AO91" s="479"/>
      <c r="AP91" s="479"/>
      <c r="AQ91" s="530"/>
      <c r="AR91" s="329"/>
      <c r="AV91"/>
      <c r="AW91" s="329"/>
      <c r="AX91" s="329"/>
      <c r="AZ91" s="415"/>
    </row>
    <row r="92" spans="1:52" s="229" customFormat="1" ht="12.75">
      <c r="A92" s="342" t="str">
        <f>IF(ISERROR(LOOKUP(D92,'ancien membre'!D:D,'ancien membre'!D:D)=D92),"",IF(LOOKUP(D92,'ancien membre'!D:D,'ancien membre'!D:D)=D92,"ok","nouveau"))</f>
        <v/>
      </c>
      <c r="B92" s="344" t="str">
        <f t="shared" si="20"/>
        <v/>
      </c>
      <c r="C92" s="738" t="str">
        <f>IF(ISERROR(LOOKUP($D92,'ancien membre'!$D:$D,'ancien membre'!C:C)),".",LOOKUP($D92,'ancien membre'!$D:$D,'ancien membre'!C:C))</f>
        <v>.</v>
      </c>
      <c r="D92" s="204"/>
      <c r="E92" s="334" t="str">
        <f>IF(ISERROR(LOOKUP($D92,'ancien membre'!$D:$D,'ancien membre'!E:E)),"Z",LOOKUP($D92,'ancien membre'!$D:$D,'ancien membre'!E:E))</f>
        <v>Z</v>
      </c>
      <c r="F92" s="334" t="str">
        <f>IF(ISERROR(LOOKUP($D92,'ancien membre'!$D:$D,'ancien membre'!F:F)),".",LOOKUP($D92,'ancien membre'!$D:$D,'ancien membre'!F:F))</f>
        <v>.</v>
      </c>
      <c r="G92" s="718"/>
      <c r="H92" s="334" t="str">
        <f>IF(ISERROR(LOOKUP($D92,'ancien membre'!$D:$D,'ancien membre'!H:H)),".",LOOKUP($D92,'ancien membre'!$D:$D,'ancien membre'!H:H))</f>
        <v>.</v>
      </c>
      <c r="I92" s="334" t="str">
        <f>IF(ISERROR(LOOKUP($D92,'ancien membre'!$D:$D,'ancien membre'!I:I)),".",LOOKUP($D92,'ancien membre'!$D:$D,'ancien membre'!I:I))</f>
        <v>.</v>
      </c>
      <c r="J92" s="334" t="str">
        <f>IF(ISERROR(LOOKUP($D92,'ancien membre'!$D:$D,'ancien membre'!J:J)),".",LOOKUP($D92,'ancien membre'!$D:$D,'ancien membre'!J:J))</f>
        <v>.</v>
      </c>
      <c r="K92" s="336" t="str">
        <f>IF(ISERROR(LOOKUP($D92,'ancien membre'!$D:$D,'ancien membre'!K:K)),".",LOOKUP($D92,'ancien membre'!$D:$D,'ancien membre'!K:K))</f>
        <v>.</v>
      </c>
      <c r="L92" s="340" t="str">
        <f>IF(ISERROR(LOOKUP($D92,'ancien membre'!$D:$D,'ancien membre'!L:L)),".",LOOKUP($D92,'ancien membre'!$D:$D,'ancien membre'!L:L))</f>
        <v>.</v>
      </c>
      <c r="M92" s="337" t="str">
        <f>IF(ISERROR(LOOKUP($D92,'ancien membre'!$D:$D,'ancien membre'!M:M)),".",LOOKUP($D92,'ancien membre'!$D:$D,'ancien membre'!M:M))</f>
        <v>.</v>
      </c>
      <c r="N92" s="334" t="str">
        <f>IF(ISERROR(LOOKUP($D92,'ancien membre'!$D:$D,'ancien membre'!N:N)),".",LOOKUP($D92,'ancien membre'!$D:$D,'ancien membre'!N:N))</f>
        <v>.</v>
      </c>
      <c r="O92" s="336" t="str">
        <f>IF(ISERROR(LOOKUP($D92,'ancien membre'!$D:$D,'ancien membre'!O:O)),".",LOOKUP($D92,'ancien membre'!$D:$D,'ancien membre'!O:O))</f>
        <v>.</v>
      </c>
      <c r="P92" s="424" t="str">
        <f>IF(ISERROR(LOOKUP($D92,'ancien membre'!$D:$D,'ancien membre'!P:P)),".",LOOKUP($D92,'ancien membre'!$D:$D,'ancien membre'!P:P))</f>
        <v>.</v>
      </c>
      <c r="Q92" s="641" t="str">
        <f>IF(ISERROR(LOOKUP($D92,'ancien membre'!$D:$D,'ancien membre'!Q:Q)),".",LOOKUP($D92,'ancien membre'!$D:$D,'ancien membre'!Q:Q))</f>
        <v>.</v>
      </c>
      <c r="R92" s="437"/>
      <c r="S92" s="517" t="str">
        <f t="shared" si="21"/>
        <v>.</v>
      </c>
      <c r="T92" s="518"/>
      <c r="U92" s="519" t="str">
        <f t="shared" ca="1" si="22"/>
        <v/>
      </c>
      <c r="V92" s="517"/>
      <c r="W92" s="521"/>
      <c r="X92" s="519" t="str">
        <f t="shared" ca="1" si="27"/>
        <v/>
      </c>
      <c r="Y92" s="517"/>
      <c r="Z92" s="525"/>
      <c r="AA92" s="519" t="str">
        <f t="shared" ca="1" si="23"/>
        <v>-</v>
      </c>
      <c r="AB92" s="517"/>
      <c r="AC92" s="528"/>
      <c r="AD92" s="527" t="str">
        <f t="shared" ca="1" si="24"/>
        <v>-</v>
      </c>
      <c r="AE92" s="517"/>
      <c r="AF92" s="526"/>
      <c r="AG92" s="527" t="str">
        <f t="shared" ca="1" si="25"/>
        <v>-</v>
      </c>
      <c r="AH92" s="517"/>
      <c r="AI92" s="526"/>
      <c r="AJ92" s="527" t="str">
        <f t="shared" ca="1" si="26"/>
        <v>-</v>
      </c>
      <c r="AK92" s="436"/>
      <c r="AL92" s="339" t="str">
        <f t="shared" si="29"/>
        <v/>
      </c>
      <c r="AM92" s="585" t="str">
        <f t="shared" si="28"/>
        <v>.</v>
      </c>
      <c r="AN92" s="479"/>
      <c r="AO92" s="479"/>
      <c r="AP92" s="479"/>
      <c r="AQ92" s="422"/>
      <c r="AR92" s="329"/>
      <c r="AV92"/>
      <c r="AW92" s="329"/>
      <c r="AZ92" s="415"/>
    </row>
    <row r="93" spans="1:52" s="620" customFormat="1" ht="12.75">
      <c r="A93" s="342" t="str">
        <f>IF(ISERROR(LOOKUP(D93,'ancien membre'!D:D,'ancien membre'!D:D)=D93),"",IF(LOOKUP(D93,'ancien membre'!D:D,'ancien membre'!D:D)=D93,"ok","nouveau"))</f>
        <v/>
      </c>
      <c r="B93" s="344" t="str">
        <f t="shared" si="20"/>
        <v/>
      </c>
      <c r="C93" s="738" t="str">
        <f>IF(ISERROR(LOOKUP($D93,'ancien membre'!$D:$D,'ancien membre'!C:C)),".",LOOKUP($D93,'ancien membre'!$D:$D,'ancien membre'!C:C))</f>
        <v>.</v>
      </c>
      <c r="D93" s="204"/>
      <c r="E93" s="334" t="str">
        <f>IF(ISERROR(LOOKUP($D93,'ancien membre'!$D:$D,'ancien membre'!E:E)),"Z",LOOKUP($D93,'ancien membre'!$D:$D,'ancien membre'!E:E))</f>
        <v>Z</v>
      </c>
      <c r="F93" s="334" t="str">
        <f>IF(ISERROR(LOOKUP($D93,'ancien membre'!$D:$D,'ancien membre'!F:F)),".",LOOKUP($D93,'ancien membre'!$D:$D,'ancien membre'!F:F))</f>
        <v>.</v>
      </c>
      <c r="G93" s="718"/>
      <c r="H93" s="334" t="str">
        <f>IF(ISERROR(LOOKUP($D93,'ancien membre'!$D:$D,'ancien membre'!H:H)),".",LOOKUP($D93,'ancien membre'!$D:$D,'ancien membre'!H:H))</f>
        <v>.</v>
      </c>
      <c r="I93" s="334" t="str">
        <f>IF(ISERROR(LOOKUP($D93,'ancien membre'!$D:$D,'ancien membre'!I:I)),".",LOOKUP($D93,'ancien membre'!$D:$D,'ancien membre'!I:I))</f>
        <v>.</v>
      </c>
      <c r="J93" s="334" t="str">
        <f>IF(ISERROR(LOOKUP($D93,'ancien membre'!$D:$D,'ancien membre'!J:J)),".",LOOKUP($D93,'ancien membre'!$D:$D,'ancien membre'!J:J))</f>
        <v>.</v>
      </c>
      <c r="K93" s="336" t="str">
        <f>IF(ISERROR(LOOKUP($D93,'ancien membre'!$D:$D,'ancien membre'!K:K)),".",LOOKUP($D93,'ancien membre'!$D:$D,'ancien membre'!K:K))</f>
        <v>.</v>
      </c>
      <c r="L93" s="340" t="str">
        <f>IF(ISERROR(LOOKUP($D93,'ancien membre'!$D:$D,'ancien membre'!L:L)),".",LOOKUP($D93,'ancien membre'!$D:$D,'ancien membre'!L:L))</f>
        <v>.</v>
      </c>
      <c r="M93" s="337" t="str">
        <f>IF(ISERROR(LOOKUP($D93,'ancien membre'!$D:$D,'ancien membre'!M:M)),".",LOOKUP($D93,'ancien membre'!$D:$D,'ancien membre'!M:M))</f>
        <v>.</v>
      </c>
      <c r="N93" s="334" t="str">
        <f>IF(ISERROR(LOOKUP($D93,'ancien membre'!$D:$D,'ancien membre'!N:N)),".",LOOKUP($D93,'ancien membre'!$D:$D,'ancien membre'!N:N))</f>
        <v>.</v>
      </c>
      <c r="O93" s="336" t="str">
        <f>IF(ISERROR(LOOKUP($D93,'ancien membre'!$D:$D,'ancien membre'!O:O)),".",LOOKUP($D93,'ancien membre'!$D:$D,'ancien membre'!O:O))</f>
        <v>.</v>
      </c>
      <c r="P93" s="424" t="str">
        <f>IF(ISERROR(LOOKUP($D93,'ancien membre'!$D:$D,'ancien membre'!P:P)),".",LOOKUP($D93,'ancien membre'!$D:$D,'ancien membre'!P:P))</f>
        <v>.</v>
      </c>
      <c r="Q93" s="641" t="str">
        <f>IF(ISERROR(LOOKUP($D93,'ancien membre'!$D:$D,'ancien membre'!Q:Q)),".",LOOKUP($D93,'ancien membre'!$D:$D,'ancien membre'!Q:Q))</f>
        <v>.</v>
      </c>
      <c r="R93" s="437"/>
      <c r="S93" s="517" t="str">
        <f t="shared" si="21"/>
        <v>.</v>
      </c>
      <c r="T93" s="518"/>
      <c r="U93" s="519" t="str">
        <f t="shared" ca="1" si="22"/>
        <v/>
      </c>
      <c r="V93" s="517"/>
      <c r="W93" s="521"/>
      <c r="X93" s="519" t="str">
        <f t="shared" ca="1" si="27"/>
        <v/>
      </c>
      <c r="Y93" s="517"/>
      <c r="Z93" s="525"/>
      <c r="AA93" s="519" t="str">
        <f t="shared" ca="1" si="23"/>
        <v>-</v>
      </c>
      <c r="AB93" s="517"/>
      <c r="AC93" s="528"/>
      <c r="AD93" s="527" t="str">
        <f t="shared" ca="1" si="24"/>
        <v>-</v>
      </c>
      <c r="AE93" s="517"/>
      <c r="AF93" s="526"/>
      <c r="AG93" s="527" t="str">
        <f t="shared" ca="1" si="25"/>
        <v>-</v>
      </c>
      <c r="AH93" s="517"/>
      <c r="AI93" s="526"/>
      <c r="AJ93" s="527" t="str">
        <f t="shared" ca="1" si="26"/>
        <v>-</v>
      </c>
      <c r="AK93" s="436"/>
      <c r="AL93" s="339" t="str">
        <f t="shared" si="29"/>
        <v/>
      </c>
      <c r="AM93" s="585" t="str">
        <f t="shared" si="28"/>
        <v>.</v>
      </c>
      <c r="AN93" s="479"/>
      <c r="AO93" s="479"/>
      <c r="AP93" s="479"/>
      <c r="AQ93" s="329"/>
      <c r="AR93" s="329"/>
      <c r="AS93" s="229"/>
      <c r="AT93"/>
      <c r="AU93"/>
      <c r="AV93"/>
      <c r="AW93"/>
      <c r="AX93"/>
      <c r="AY93" s="229"/>
      <c r="AZ93" s="415"/>
    </row>
    <row r="94" spans="1:52" s="229" customFormat="1" ht="12.75">
      <c r="A94" s="342" t="str">
        <f>IF(ISERROR(LOOKUP(D94,'ancien membre'!D:D,'ancien membre'!D:D)=D94),"",IF(LOOKUP(D94,'ancien membre'!D:D,'ancien membre'!D:D)=D94,"ok","nouveau"))</f>
        <v/>
      </c>
      <c r="B94" s="344" t="str">
        <f t="shared" si="20"/>
        <v/>
      </c>
      <c r="C94" s="738" t="str">
        <f>IF(ISERROR(LOOKUP($D94,'ancien membre'!$D:$D,'ancien membre'!C:C)),".",LOOKUP($D94,'ancien membre'!$D:$D,'ancien membre'!C:C))</f>
        <v>.</v>
      </c>
      <c r="D94" s="204"/>
      <c r="E94" s="334" t="str">
        <f>IF(ISERROR(LOOKUP($D94,'ancien membre'!$D:$D,'ancien membre'!E:E)),"Z",LOOKUP($D94,'ancien membre'!$D:$D,'ancien membre'!E:E))</f>
        <v>Z</v>
      </c>
      <c r="F94" s="334" t="str">
        <f>IF(ISERROR(LOOKUP($D94,'ancien membre'!$D:$D,'ancien membre'!F:F)),".",LOOKUP($D94,'ancien membre'!$D:$D,'ancien membre'!F:F))</f>
        <v>.</v>
      </c>
      <c r="G94" s="718"/>
      <c r="H94" s="334" t="str">
        <f>IF(ISERROR(LOOKUP($D94,'ancien membre'!$D:$D,'ancien membre'!H:H)),".",LOOKUP($D94,'ancien membre'!$D:$D,'ancien membre'!H:H))</f>
        <v>.</v>
      </c>
      <c r="I94" s="334" t="str">
        <f>IF(ISERROR(LOOKUP($D94,'ancien membre'!$D:$D,'ancien membre'!I:I)),".",LOOKUP($D94,'ancien membre'!$D:$D,'ancien membre'!I:I))</f>
        <v>.</v>
      </c>
      <c r="J94" s="334" t="str">
        <f>IF(ISERROR(LOOKUP($D94,'ancien membre'!$D:$D,'ancien membre'!J:J)),".",LOOKUP($D94,'ancien membre'!$D:$D,'ancien membre'!J:J))</f>
        <v>.</v>
      </c>
      <c r="K94" s="336" t="str">
        <f>IF(ISERROR(LOOKUP($D94,'ancien membre'!$D:$D,'ancien membre'!K:K)),".",LOOKUP($D94,'ancien membre'!$D:$D,'ancien membre'!K:K))</f>
        <v>.</v>
      </c>
      <c r="L94" s="340" t="str">
        <f>IF(ISERROR(LOOKUP($D94,'ancien membre'!$D:$D,'ancien membre'!L:L)),".",LOOKUP($D94,'ancien membre'!$D:$D,'ancien membre'!L:L))</f>
        <v>.</v>
      </c>
      <c r="M94" s="337" t="str">
        <f>IF(ISERROR(LOOKUP($D94,'ancien membre'!$D:$D,'ancien membre'!M:M)),".",LOOKUP($D94,'ancien membre'!$D:$D,'ancien membre'!M:M))</f>
        <v>.</v>
      </c>
      <c r="N94" s="334" t="str">
        <f>IF(ISERROR(LOOKUP($D94,'ancien membre'!$D:$D,'ancien membre'!N:N)),".",LOOKUP($D94,'ancien membre'!$D:$D,'ancien membre'!N:N))</f>
        <v>.</v>
      </c>
      <c r="O94" s="336" t="str">
        <f>IF(ISERROR(LOOKUP($D94,'ancien membre'!$D:$D,'ancien membre'!O:O)),".",LOOKUP($D94,'ancien membre'!$D:$D,'ancien membre'!O:O))</f>
        <v>.</v>
      </c>
      <c r="P94" s="424" t="str">
        <f>IF(ISERROR(LOOKUP($D94,'ancien membre'!$D:$D,'ancien membre'!P:P)),".",LOOKUP($D94,'ancien membre'!$D:$D,'ancien membre'!P:P))</f>
        <v>.</v>
      </c>
      <c r="Q94" s="641" t="str">
        <f>IF(ISERROR(LOOKUP($D94,'ancien membre'!$D:$D,'ancien membre'!Q:Q)),".",LOOKUP($D94,'ancien membre'!$D:$D,'ancien membre'!Q:Q))</f>
        <v>.</v>
      </c>
      <c r="R94" s="437"/>
      <c r="S94" s="517" t="str">
        <f t="shared" si="21"/>
        <v>.</v>
      </c>
      <c r="T94" s="518"/>
      <c r="U94" s="519" t="str">
        <f t="shared" ca="1" si="22"/>
        <v/>
      </c>
      <c r="V94" s="517"/>
      <c r="W94" s="521"/>
      <c r="X94" s="519" t="str">
        <f t="shared" ca="1" si="27"/>
        <v/>
      </c>
      <c r="Y94" s="517"/>
      <c r="Z94" s="525"/>
      <c r="AA94" s="519" t="str">
        <f t="shared" ca="1" si="23"/>
        <v>-</v>
      </c>
      <c r="AB94" s="517"/>
      <c r="AC94" s="528"/>
      <c r="AD94" s="527" t="str">
        <f t="shared" ca="1" si="24"/>
        <v>-</v>
      </c>
      <c r="AE94" s="517"/>
      <c r="AF94" s="526"/>
      <c r="AG94" s="527" t="str">
        <f t="shared" ca="1" si="25"/>
        <v>-</v>
      </c>
      <c r="AH94" s="517"/>
      <c r="AI94" s="526"/>
      <c r="AJ94" s="527" t="str">
        <f t="shared" ca="1" si="26"/>
        <v>-</v>
      </c>
      <c r="AK94" s="436"/>
      <c r="AL94" s="339" t="str">
        <f t="shared" si="29"/>
        <v/>
      </c>
      <c r="AM94" s="585" t="str">
        <f t="shared" si="28"/>
        <v>.</v>
      </c>
      <c r="AN94" s="479"/>
      <c r="AO94" s="479"/>
      <c r="AP94" s="479"/>
      <c r="AQ94" s="422"/>
      <c r="AR94" s="329"/>
      <c r="AT94"/>
      <c r="AU94"/>
      <c r="AV94"/>
      <c r="AW94"/>
      <c r="AX94"/>
      <c r="AZ94" s="415"/>
    </row>
    <row r="95" spans="1:52" s="229" customFormat="1" ht="12.75">
      <c r="A95" s="342" t="str">
        <f>IF(ISERROR(LOOKUP(D95,'ancien membre'!D:D,'ancien membre'!D:D)=D95),"",IF(LOOKUP(D95,'ancien membre'!D:D,'ancien membre'!D:D)=D95,"ok","nouveau"))</f>
        <v/>
      </c>
      <c r="B95" s="344" t="str">
        <f t="shared" si="20"/>
        <v/>
      </c>
      <c r="C95" s="738" t="str">
        <f>IF(ISERROR(LOOKUP($D95,'ancien membre'!$D:$D,'ancien membre'!C:C)),".",LOOKUP($D95,'ancien membre'!$D:$D,'ancien membre'!C:C))</f>
        <v>.</v>
      </c>
      <c r="D95" s="204"/>
      <c r="E95" s="334" t="str">
        <f>IF(ISERROR(LOOKUP($D95,'ancien membre'!$D:$D,'ancien membre'!E:E)),"Z",LOOKUP($D95,'ancien membre'!$D:$D,'ancien membre'!E:E))</f>
        <v>Z</v>
      </c>
      <c r="F95" s="334" t="str">
        <f>IF(ISERROR(LOOKUP($D95,'ancien membre'!$D:$D,'ancien membre'!F:F)),".",LOOKUP($D95,'ancien membre'!$D:$D,'ancien membre'!F:F))</f>
        <v>.</v>
      </c>
      <c r="G95" s="718"/>
      <c r="H95" s="334" t="str">
        <f>IF(ISERROR(LOOKUP($D95,'ancien membre'!$D:$D,'ancien membre'!H:H)),".",LOOKUP($D95,'ancien membre'!$D:$D,'ancien membre'!H:H))</f>
        <v>.</v>
      </c>
      <c r="I95" s="334" t="str">
        <f>IF(ISERROR(LOOKUP($D95,'ancien membre'!$D:$D,'ancien membre'!I:I)),".",LOOKUP($D95,'ancien membre'!$D:$D,'ancien membre'!I:I))</f>
        <v>.</v>
      </c>
      <c r="J95" s="334" t="str">
        <f>IF(ISERROR(LOOKUP($D95,'ancien membre'!$D:$D,'ancien membre'!J:J)),".",LOOKUP($D95,'ancien membre'!$D:$D,'ancien membre'!J:J))</f>
        <v>.</v>
      </c>
      <c r="K95" s="336" t="str">
        <f>IF(ISERROR(LOOKUP($D95,'ancien membre'!$D:$D,'ancien membre'!K:K)),".",LOOKUP($D95,'ancien membre'!$D:$D,'ancien membre'!K:K))</f>
        <v>.</v>
      </c>
      <c r="L95" s="340" t="str">
        <f>IF(ISERROR(LOOKUP($D95,'ancien membre'!$D:$D,'ancien membre'!L:L)),".",LOOKUP($D95,'ancien membre'!$D:$D,'ancien membre'!L:L))</f>
        <v>.</v>
      </c>
      <c r="M95" s="337" t="str">
        <f>IF(ISERROR(LOOKUP($D95,'ancien membre'!$D:$D,'ancien membre'!M:M)),".",LOOKUP($D95,'ancien membre'!$D:$D,'ancien membre'!M:M))</f>
        <v>.</v>
      </c>
      <c r="N95" s="334" t="str">
        <f>IF(ISERROR(LOOKUP($D95,'ancien membre'!$D:$D,'ancien membre'!N:N)),".",LOOKUP($D95,'ancien membre'!$D:$D,'ancien membre'!N:N))</f>
        <v>.</v>
      </c>
      <c r="O95" s="336" t="str">
        <f>IF(ISERROR(LOOKUP($D95,'ancien membre'!$D:$D,'ancien membre'!O:O)),".",LOOKUP($D95,'ancien membre'!$D:$D,'ancien membre'!O:O))</f>
        <v>.</v>
      </c>
      <c r="P95" s="424" t="str">
        <f>IF(ISERROR(LOOKUP($D95,'ancien membre'!$D:$D,'ancien membre'!P:P)),".",LOOKUP($D95,'ancien membre'!$D:$D,'ancien membre'!P:P))</f>
        <v>.</v>
      </c>
      <c r="Q95" s="641" t="str">
        <f>IF(ISERROR(LOOKUP($D95,'ancien membre'!$D:$D,'ancien membre'!Q:Q)),".",LOOKUP($D95,'ancien membre'!$D:$D,'ancien membre'!Q:Q))</f>
        <v>.</v>
      </c>
      <c r="R95" s="437"/>
      <c r="S95" s="517" t="str">
        <f t="shared" si="21"/>
        <v>.</v>
      </c>
      <c r="T95" s="518"/>
      <c r="U95" s="519" t="str">
        <f t="shared" ca="1" si="22"/>
        <v/>
      </c>
      <c r="V95" s="517"/>
      <c r="W95" s="521"/>
      <c r="X95" s="519" t="str">
        <f t="shared" ca="1" si="27"/>
        <v/>
      </c>
      <c r="Y95" s="517"/>
      <c r="Z95" s="525"/>
      <c r="AA95" s="519" t="str">
        <f t="shared" ca="1" si="23"/>
        <v>-</v>
      </c>
      <c r="AB95" s="517"/>
      <c r="AC95" s="528"/>
      <c r="AD95" s="527" t="str">
        <f t="shared" ca="1" si="24"/>
        <v>-</v>
      </c>
      <c r="AE95" s="517"/>
      <c r="AF95" s="526"/>
      <c r="AG95" s="527" t="str">
        <f t="shared" ca="1" si="25"/>
        <v>-</v>
      </c>
      <c r="AH95" s="517"/>
      <c r="AI95" s="526"/>
      <c r="AJ95" s="527" t="str">
        <f t="shared" ca="1" si="26"/>
        <v>-</v>
      </c>
      <c r="AK95" s="436"/>
      <c r="AL95" s="339" t="str">
        <f t="shared" si="29"/>
        <v/>
      </c>
      <c r="AM95" s="585" t="str">
        <f t="shared" si="28"/>
        <v>.</v>
      </c>
      <c r="AO95" s="479"/>
      <c r="AP95" s="479"/>
      <c r="AQ95" s="422"/>
      <c r="AR95" s="329"/>
      <c r="AT95"/>
      <c r="AU95"/>
      <c r="AV95"/>
      <c r="AW95"/>
      <c r="AX95"/>
      <c r="AZ95" s="415"/>
    </row>
    <row r="96" spans="1:52" s="229" customFormat="1" ht="12.75">
      <c r="A96" s="342" t="str">
        <f>IF(ISERROR(LOOKUP(D96,'ancien membre'!D:D,'ancien membre'!D:D)=D96),"",IF(LOOKUP(D96,'ancien membre'!D:D,'ancien membre'!D:D)=D96,"ok","nouveau"))</f>
        <v/>
      </c>
      <c r="B96" s="344" t="str">
        <f t="shared" si="20"/>
        <v/>
      </c>
      <c r="C96" s="738" t="str">
        <f>IF(ISERROR(LOOKUP($D96,'ancien membre'!$D:$D,'ancien membre'!C:C)),".",LOOKUP($D96,'ancien membre'!$D:$D,'ancien membre'!C:C))</f>
        <v>.</v>
      </c>
      <c r="D96" s="204"/>
      <c r="E96" s="334" t="str">
        <f>IF(ISERROR(LOOKUP($D96,'ancien membre'!$D:$D,'ancien membre'!E:E)),"Z",LOOKUP($D96,'ancien membre'!$D:$D,'ancien membre'!E:E))</f>
        <v>Z</v>
      </c>
      <c r="F96" s="334" t="str">
        <f>IF(ISERROR(LOOKUP($D96,'ancien membre'!$D:$D,'ancien membre'!F:F)),".",LOOKUP($D96,'ancien membre'!$D:$D,'ancien membre'!F:F))</f>
        <v>.</v>
      </c>
      <c r="G96" s="718"/>
      <c r="H96" s="334" t="str">
        <f>IF(ISERROR(LOOKUP($D96,'ancien membre'!$D:$D,'ancien membre'!H:H)),".",LOOKUP($D96,'ancien membre'!$D:$D,'ancien membre'!H:H))</f>
        <v>.</v>
      </c>
      <c r="I96" s="334" t="str">
        <f>IF(ISERROR(LOOKUP($D96,'ancien membre'!$D:$D,'ancien membre'!I:I)),".",LOOKUP($D96,'ancien membre'!$D:$D,'ancien membre'!I:I))</f>
        <v>.</v>
      </c>
      <c r="J96" s="334" t="str">
        <f>IF(ISERROR(LOOKUP($D96,'ancien membre'!$D:$D,'ancien membre'!J:J)),".",LOOKUP($D96,'ancien membre'!$D:$D,'ancien membre'!J:J))</f>
        <v>.</v>
      </c>
      <c r="K96" s="336" t="str">
        <f>IF(ISERROR(LOOKUP($D96,'ancien membre'!$D:$D,'ancien membre'!K:K)),".",LOOKUP($D96,'ancien membre'!$D:$D,'ancien membre'!K:K))</f>
        <v>.</v>
      </c>
      <c r="L96" s="340" t="str">
        <f>IF(ISERROR(LOOKUP($D96,'ancien membre'!$D:$D,'ancien membre'!L:L)),".",LOOKUP($D96,'ancien membre'!$D:$D,'ancien membre'!L:L))</f>
        <v>.</v>
      </c>
      <c r="M96" s="337" t="str">
        <f>IF(ISERROR(LOOKUP($D96,'ancien membre'!$D:$D,'ancien membre'!M:M)),".",LOOKUP($D96,'ancien membre'!$D:$D,'ancien membre'!M:M))</f>
        <v>.</v>
      </c>
      <c r="N96" s="334" t="str">
        <f>IF(ISERROR(LOOKUP($D96,'ancien membre'!$D:$D,'ancien membre'!N:N)),".",LOOKUP($D96,'ancien membre'!$D:$D,'ancien membre'!N:N))</f>
        <v>.</v>
      </c>
      <c r="O96" s="336" t="str">
        <f>IF(ISERROR(LOOKUP($D96,'ancien membre'!$D:$D,'ancien membre'!O:O)),".",LOOKUP($D96,'ancien membre'!$D:$D,'ancien membre'!O:O))</f>
        <v>.</v>
      </c>
      <c r="P96" s="424" t="str">
        <f>IF(ISERROR(LOOKUP($D96,'ancien membre'!$D:$D,'ancien membre'!P:P)),".",LOOKUP($D96,'ancien membre'!$D:$D,'ancien membre'!P:P))</f>
        <v>.</v>
      </c>
      <c r="Q96" s="641" t="str">
        <f>IF(ISERROR(LOOKUP($D96,'ancien membre'!$D:$D,'ancien membre'!Q:Q)),".",LOOKUP($D96,'ancien membre'!$D:$D,'ancien membre'!Q:Q))</f>
        <v>.</v>
      </c>
      <c r="R96" s="437"/>
      <c r="S96" s="517" t="str">
        <f t="shared" si="21"/>
        <v>.</v>
      </c>
      <c r="T96" s="518"/>
      <c r="U96" s="519" t="str">
        <f t="shared" ca="1" si="22"/>
        <v/>
      </c>
      <c r="V96" s="517"/>
      <c r="W96" s="521"/>
      <c r="X96" s="519" t="str">
        <f t="shared" ca="1" si="27"/>
        <v/>
      </c>
      <c r="Y96" s="517"/>
      <c r="Z96" s="525"/>
      <c r="AA96" s="519" t="str">
        <f t="shared" ca="1" si="23"/>
        <v>-</v>
      </c>
      <c r="AB96" s="517"/>
      <c r="AC96" s="528"/>
      <c r="AD96" s="527" t="str">
        <f t="shared" ca="1" si="24"/>
        <v>-</v>
      </c>
      <c r="AE96" s="517"/>
      <c r="AF96" s="526"/>
      <c r="AG96" s="527" t="str">
        <f t="shared" ca="1" si="25"/>
        <v>-</v>
      </c>
      <c r="AH96" s="517"/>
      <c r="AI96" s="526"/>
      <c r="AJ96" s="527" t="str">
        <f t="shared" ca="1" si="26"/>
        <v>-</v>
      </c>
      <c r="AK96" s="436"/>
      <c r="AL96" s="339" t="str">
        <f t="shared" si="29"/>
        <v/>
      </c>
      <c r="AM96" s="585" t="str">
        <f t="shared" si="28"/>
        <v>.</v>
      </c>
      <c r="AN96" s="479"/>
      <c r="AO96" s="479"/>
      <c r="AP96" s="479"/>
      <c r="AQ96" s="329"/>
      <c r="AR96" s="329"/>
      <c r="AT96"/>
      <c r="AU96"/>
      <c r="AV96"/>
      <c r="AW96"/>
      <c r="AX96"/>
      <c r="AZ96" s="415"/>
    </row>
    <row r="97" spans="1:52" s="229" customFormat="1" ht="12.75">
      <c r="A97" s="342" t="str">
        <f>IF(ISERROR(LOOKUP(D97,'ancien membre'!D:D,'ancien membre'!D:D)=D97),"",IF(LOOKUP(D97,'ancien membre'!D:D,'ancien membre'!D:D)=D97,"ok","nouveau"))</f>
        <v/>
      </c>
      <c r="B97" s="344" t="str">
        <f t="shared" si="20"/>
        <v/>
      </c>
      <c r="C97" s="738" t="str">
        <f>IF(ISERROR(LOOKUP($D97,'ancien membre'!$D:$D,'ancien membre'!C:C)),".",LOOKUP($D97,'ancien membre'!$D:$D,'ancien membre'!C:C))</f>
        <v>.</v>
      </c>
      <c r="D97" s="204"/>
      <c r="E97" s="334" t="str">
        <f>IF(ISERROR(LOOKUP($D97,'ancien membre'!$D:$D,'ancien membre'!E:E)),"Z",LOOKUP($D97,'ancien membre'!$D:$D,'ancien membre'!E:E))</f>
        <v>Z</v>
      </c>
      <c r="F97" s="334" t="str">
        <f>IF(ISERROR(LOOKUP($D97,'ancien membre'!$D:$D,'ancien membre'!F:F)),".",LOOKUP($D97,'ancien membre'!$D:$D,'ancien membre'!F:F))</f>
        <v>.</v>
      </c>
      <c r="G97" s="718"/>
      <c r="H97" s="334" t="str">
        <f>IF(ISERROR(LOOKUP($D97,'ancien membre'!$D:$D,'ancien membre'!H:H)),".",LOOKUP($D97,'ancien membre'!$D:$D,'ancien membre'!H:H))</f>
        <v>.</v>
      </c>
      <c r="I97" s="334" t="str">
        <f>IF(ISERROR(LOOKUP($D97,'ancien membre'!$D:$D,'ancien membre'!I:I)),".",LOOKUP($D97,'ancien membre'!$D:$D,'ancien membre'!I:I))</f>
        <v>.</v>
      </c>
      <c r="J97" s="334" t="str">
        <f>IF(ISERROR(LOOKUP($D97,'ancien membre'!$D:$D,'ancien membre'!J:J)),".",LOOKUP($D97,'ancien membre'!$D:$D,'ancien membre'!J:J))</f>
        <v>.</v>
      </c>
      <c r="K97" s="336" t="str">
        <f>IF(ISERROR(LOOKUP($D97,'ancien membre'!$D:$D,'ancien membre'!K:K)),".",LOOKUP($D97,'ancien membre'!$D:$D,'ancien membre'!K:K))</f>
        <v>.</v>
      </c>
      <c r="L97" s="340" t="str">
        <f>IF(ISERROR(LOOKUP($D97,'ancien membre'!$D:$D,'ancien membre'!L:L)),".",LOOKUP($D97,'ancien membre'!$D:$D,'ancien membre'!L:L))</f>
        <v>.</v>
      </c>
      <c r="M97" s="337" t="str">
        <f>IF(ISERROR(LOOKUP($D97,'ancien membre'!$D:$D,'ancien membre'!M:M)),".",LOOKUP($D97,'ancien membre'!$D:$D,'ancien membre'!M:M))</f>
        <v>.</v>
      </c>
      <c r="N97" s="334" t="str">
        <f>IF(ISERROR(LOOKUP($D97,'ancien membre'!$D:$D,'ancien membre'!N:N)),".",LOOKUP($D97,'ancien membre'!$D:$D,'ancien membre'!N:N))</f>
        <v>.</v>
      </c>
      <c r="O97" s="336" t="str">
        <f>IF(ISERROR(LOOKUP($D97,'ancien membre'!$D:$D,'ancien membre'!O:O)),".",LOOKUP($D97,'ancien membre'!$D:$D,'ancien membre'!O:O))</f>
        <v>.</v>
      </c>
      <c r="P97" s="424" t="str">
        <f>IF(ISERROR(LOOKUP($D97,'ancien membre'!$D:$D,'ancien membre'!P:P)),".",LOOKUP($D97,'ancien membre'!$D:$D,'ancien membre'!P:P))</f>
        <v>.</v>
      </c>
      <c r="Q97" s="641" t="str">
        <f>IF(ISERROR(LOOKUP($D97,'ancien membre'!$D:$D,'ancien membre'!Q:Q)),".",LOOKUP($D97,'ancien membre'!$D:$D,'ancien membre'!Q:Q))</f>
        <v>.</v>
      </c>
      <c r="R97" s="437"/>
      <c r="S97" s="517" t="str">
        <f t="shared" si="21"/>
        <v>.</v>
      </c>
      <c r="T97" s="518"/>
      <c r="U97" s="519" t="str">
        <f t="shared" ca="1" si="22"/>
        <v/>
      </c>
      <c r="V97" s="517"/>
      <c r="W97" s="521"/>
      <c r="X97" s="519" t="str">
        <f t="shared" ca="1" si="27"/>
        <v/>
      </c>
      <c r="Y97" s="517"/>
      <c r="Z97" s="525"/>
      <c r="AA97" s="519" t="str">
        <f t="shared" ca="1" si="23"/>
        <v>-</v>
      </c>
      <c r="AB97" s="517"/>
      <c r="AC97" s="528"/>
      <c r="AD97" s="527" t="str">
        <f t="shared" ca="1" si="24"/>
        <v>-</v>
      </c>
      <c r="AE97" s="517"/>
      <c r="AF97" s="526"/>
      <c r="AG97" s="527" t="str">
        <f t="shared" ca="1" si="25"/>
        <v>-</v>
      </c>
      <c r="AH97" s="517"/>
      <c r="AI97" s="526"/>
      <c r="AJ97" s="527" t="str">
        <f t="shared" ca="1" si="26"/>
        <v>-</v>
      </c>
      <c r="AK97" s="436"/>
      <c r="AL97" s="339" t="str">
        <f t="shared" si="29"/>
        <v/>
      </c>
      <c r="AM97" s="585" t="str">
        <f t="shared" si="28"/>
        <v>.</v>
      </c>
      <c r="AN97" s="479"/>
      <c r="AO97" s="479"/>
      <c r="AP97" s="479"/>
      <c r="AQ97" s="422"/>
      <c r="AR97" s="329"/>
      <c r="AT97"/>
      <c r="AU97"/>
      <c r="AV97"/>
      <c r="AW97"/>
      <c r="AX97"/>
      <c r="AZ97" s="415"/>
    </row>
    <row r="98" spans="1:52" s="229" customFormat="1" ht="12.75">
      <c r="A98" s="342" t="str">
        <f>IF(ISERROR(LOOKUP(D98,'ancien membre'!D:D,'ancien membre'!D:D)=D98),"",IF(LOOKUP(D98,'ancien membre'!D:D,'ancien membre'!D:D)=D98,"ok","nouveau"))</f>
        <v/>
      </c>
      <c r="B98" s="344" t="str">
        <f t="shared" si="20"/>
        <v/>
      </c>
      <c r="C98" s="738" t="str">
        <f>IF(ISERROR(LOOKUP($D98,'ancien membre'!$D:$D,'ancien membre'!C:C)),".",LOOKUP($D98,'ancien membre'!$D:$D,'ancien membre'!C:C))</f>
        <v>.</v>
      </c>
      <c r="D98" s="204"/>
      <c r="E98" s="334" t="str">
        <f>IF(ISERROR(LOOKUP($D98,'ancien membre'!$D:$D,'ancien membre'!E:E)),"Z",LOOKUP($D98,'ancien membre'!$D:$D,'ancien membre'!E:E))</f>
        <v>Z</v>
      </c>
      <c r="F98" s="334" t="str">
        <f>IF(ISERROR(LOOKUP($D98,'ancien membre'!$D:$D,'ancien membre'!F:F)),".",LOOKUP($D98,'ancien membre'!$D:$D,'ancien membre'!F:F))</f>
        <v>.</v>
      </c>
      <c r="G98" s="718"/>
      <c r="H98" s="334" t="str">
        <f>IF(ISERROR(LOOKUP($D98,'ancien membre'!$D:$D,'ancien membre'!H:H)),".",LOOKUP($D98,'ancien membre'!$D:$D,'ancien membre'!H:H))</f>
        <v>.</v>
      </c>
      <c r="I98" s="334" t="str">
        <f>IF(ISERROR(LOOKUP($D98,'ancien membre'!$D:$D,'ancien membre'!I:I)),".",LOOKUP($D98,'ancien membre'!$D:$D,'ancien membre'!I:I))</f>
        <v>.</v>
      </c>
      <c r="J98" s="334" t="str">
        <f>IF(ISERROR(LOOKUP($D98,'ancien membre'!$D:$D,'ancien membre'!J:J)),".",LOOKUP($D98,'ancien membre'!$D:$D,'ancien membre'!J:J))</f>
        <v>.</v>
      </c>
      <c r="K98" s="336" t="str">
        <f>IF(ISERROR(LOOKUP($D98,'ancien membre'!$D:$D,'ancien membre'!K:K)),".",LOOKUP($D98,'ancien membre'!$D:$D,'ancien membre'!K:K))</f>
        <v>.</v>
      </c>
      <c r="L98" s="340" t="str">
        <f>IF(ISERROR(LOOKUP($D98,'ancien membre'!$D:$D,'ancien membre'!L:L)),".",LOOKUP($D98,'ancien membre'!$D:$D,'ancien membre'!L:L))</f>
        <v>.</v>
      </c>
      <c r="M98" s="337" t="str">
        <f>IF(ISERROR(LOOKUP($D98,'ancien membre'!$D:$D,'ancien membre'!M:M)),".",LOOKUP($D98,'ancien membre'!$D:$D,'ancien membre'!M:M))</f>
        <v>.</v>
      </c>
      <c r="N98" s="334" t="str">
        <f>IF(ISERROR(LOOKUP($D98,'ancien membre'!$D:$D,'ancien membre'!N:N)),".",LOOKUP($D98,'ancien membre'!$D:$D,'ancien membre'!N:N))</f>
        <v>.</v>
      </c>
      <c r="O98" s="336" t="str">
        <f>IF(ISERROR(LOOKUP($D98,'ancien membre'!$D:$D,'ancien membre'!O:O)),".",LOOKUP($D98,'ancien membre'!$D:$D,'ancien membre'!O:O))</f>
        <v>.</v>
      </c>
      <c r="P98" s="424" t="str">
        <f>IF(ISERROR(LOOKUP($D98,'ancien membre'!$D:$D,'ancien membre'!P:P)),".",LOOKUP($D98,'ancien membre'!$D:$D,'ancien membre'!P:P))</f>
        <v>.</v>
      </c>
      <c r="Q98" s="641" t="str">
        <f>IF(ISERROR(LOOKUP($D98,'ancien membre'!$D:$D,'ancien membre'!Q:Q)),".",LOOKUP($D98,'ancien membre'!$D:$D,'ancien membre'!Q:Q))</f>
        <v>.</v>
      </c>
      <c r="R98" s="437"/>
      <c r="S98" s="517" t="str">
        <f t="shared" ref="S98:S118" si="30">IF(ISERROR(VLOOKUP(C98,saison15_16,3,FALSE)),".",VLOOKUP(C98,saison15_16,3,FALSE))</f>
        <v>.</v>
      </c>
      <c r="T98" s="518"/>
      <c r="U98" s="519" t="str">
        <f t="shared" ref="U98:U118" ca="1" si="31">IF(R98,IF(ISNUMBER(T98),"OK",IF(R98+8&lt;TODAY(),"rappel","encour")),"")</f>
        <v/>
      </c>
      <c r="V98" s="517"/>
      <c r="W98" s="521"/>
      <c r="X98" s="519" t="str">
        <f t="shared" ca="1" si="27"/>
        <v/>
      </c>
      <c r="Y98" s="517"/>
      <c r="Z98" s="525"/>
      <c r="AA98" s="519" t="str">
        <f t="shared" ref="AA98:AA118" ca="1" si="32">IF(Y98,IF(ISNUMBER(Z98),"OK",IF(Y$1&lt;TODAY(),"rappel","encour")),"-")</f>
        <v>-</v>
      </c>
      <c r="AB98" s="517"/>
      <c r="AC98" s="528"/>
      <c r="AD98" s="527" t="str">
        <f t="shared" ref="AD98:AD118" ca="1" si="33">IF(AB98,IF(ISNUMBER(AC98),"OK",IF(AB$1&lt;TODAY(),"rappel","encour")),"-")</f>
        <v>-</v>
      </c>
      <c r="AE98" s="517"/>
      <c r="AF98" s="526"/>
      <c r="AG98" s="527" t="str">
        <f t="shared" ref="AG98:AG118" ca="1" si="34">IF(AE98,IF(ISNUMBER(AF98),"OK",IF(AE$1&lt;TODAY(),"rappel","encour")),"-")</f>
        <v>-</v>
      </c>
      <c r="AH98" s="517"/>
      <c r="AI98" s="526"/>
      <c r="AJ98" s="527" t="str">
        <f t="shared" ref="AJ98:AJ118" ca="1" si="35">IF(AH98,IF(ISNUMBER(AI98),"OK",IF(AH$1&lt;TODAY(),"rappel","encour")),"-")</f>
        <v>-</v>
      </c>
      <c r="AK98" s="436"/>
      <c r="AL98" s="339" t="str">
        <f t="shared" si="29"/>
        <v/>
      </c>
      <c r="AM98" s="585" t="str">
        <f t="shared" si="28"/>
        <v>.</v>
      </c>
      <c r="AN98" s="479"/>
      <c r="AO98" s="479"/>
      <c r="AP98" s="479"/>
      <c r="AQ98" s="422"/>
      <c r="AR98" s="329"/>
      <c r="AT98"/>
      <c r="AU98"/>
      <c r="AV98"/>
      <c r="AW98"/>
      <c r="AX98"/>
      <c r="AZ98" s="415"/>
    </row>
    <row r="99" spans="1:52" s="229" customFormat="1" ht="12.75">
      <c r="A99" s="342" t="str">
        <f>IF(ISERROR(LOOKUP(D99,'ancien membre'!D:D,'ancien membre'!D:D)=D99),"",IF(LOOKUP(D99,'ancien membre'!D:D,'ancien membre'!D:D)=D99,"ok","nouveau"))</f>
        <v/>
      </c>
      <c r="B99" s="344" t="str">
        <f t="shared" si="20"/>
        <v/>
      </c>
      <c r="C99" s="738" t="str">
        <f>IF(ISERROR(LOOKUP($D99,'ancien membre'!$D:$D,'ancien membre'!C:C)),".",LOOKUP($D99,'ancien membre'!$D:$D,'ancien membre'!C:C))</f>
        <v>.</v>
      </c>
      <c r="D99" s="204"/>
      <c r="E99" s="334" t="str">
        <f>IF(ISERROR(LOOKUP($D99,'ancien membre'!$D:$D,'ancien membre'!E:E)),"Z",LOOKUP($D99,'ancien membre'!$D:$D,'ancien membre'!E:E))</f>
        <v>Z</v>
      </c>
      <c r="F99" s="334" t="str">
        <f>IF(ISERROR(LOOKUP($D99,'ancien membre'!$D:$D,'ancien membre'!F:F)),".",LOOKUP($D99,'ancien membre'!$D:$D,'ancien membre'!F:F))</f>
        <v>.</v>
      </c>
      <c r="G99" s="718"/>
      <c r="H99" s="334" t="str">
        <f>IF(ISERROR(LOOKUP($D99,'ancien membre'!$D:$D,'ancien membre'!H:H)),".",LOOKUP($D99,'ancien membre'!$D:$D,'ancien membre'!H:H))</f>
        <v>.</v>
      </c>
      <c r="I99" s="334" t="str">
        <f>IF(ISERROR(LOOKUP($D99,'ancien membre'!$D:$D,'ancien membre'!I:I)),".",LOOKUP($D99,'ancien membre'!$D:$D,'ancien membre'!I:I))</f>
        <v>.</v>
      </c>
      <c r="J99" s="334" t="str">
        <f>IF(ISERROR(LOOKUP($D99,'ancien membre'!$D:$D,'ancien membre'!J:J)),".",LOOKUP($D99,'ancien membre'!$D:$D,'ancien membre'!J:J))</f>
        <v>.</v>
      </c>
      <c r="K99" s="336" t="str">
        <f>IF(ISERROR(LOOKUP($D99,'ancien membre'!$D:$D,'ancien membre'!K:K)),".",LOOKUP($D99,'ancien membre'!$D:$D,'ancien membre'!K:K))</f>
        <v>.</v>
      </c>
      <c r="L99" s="340" t="str">
        <f>IF(ISERROR(LOOKUP($D99,'ancien membre'!$D:$D,'ancien membre'!L:L)),".",LOOKUP($D99,'ancien membre'!$D:$D,'ancien membre'!L:L))</f>
        <v>.</v>
      </c>
      <c r="M99" s="337" t="str">
        <f>IF(ISERROR(LOOKUP($D99,'ancien membre'!$D:$D,'ancien membre'!M:M)),".",LOOKUP($D99,'ancien membre'!$D:$D,'ancien membre'!M:M))</f>
        <v>.</v>
      </c>
      <c r="N99" s="334" t="str">
        <f>IF(ISERROR(LOOKUP($D99,'ancien membre'!$D:$D,'ancien membre'!N:N)),".",LOOKUP($D99,'ancien membre'!$D:$D,'ancien membre'!N:N))</f>
        <v>.</v>
      </c>
      <c r="O99" s="336" t="str">
        <f>IF(ISERROR(LOOKUP($D99,'ancien membre'!$D:$D,'ancien membre'!O:O)),".",LOOKUP($D99,'ancien membre'!$D:$D,'ancien membre'!O:O))</f>
        <v>.</v>
      </c>
      <c r="P99" s="424" t="str">
        <f>IF(ISERROR(LOOKUP($D99,'ancien membre'!$D:$D,'ancien membre'!P:P)),".",LOOKUP($D99,'ancien membre'!$D:$D,'ancien membre'!P:P))</f>
        <v>.</v>
      </c>
      <c r="Q99" s="641" t="str">
        <f>IF(ISERROR(LOOKUP($D99,'ancien membre'!$D:$D,'ancien membre'!Q:Q)),".",LOOKUP($D99,'ancien membre'!$D:$D,'ancien membre'!Q:Q))</f>
        <v>.</v>
      </c>
      <c r="R99" s="437"/>
      <c r="S99" s="517" t="str">
        <f t="shared" si="30"/>
        <v>.</v>
      </c>
      <c r="T99" s="518"/>
      <c r="U99" s="519" t="str">
        <f t="shared" ca="1" si="31"/>
        <v/>
      </c>
      <c r="V99" s="517"/>
      <c r="W99" s="521"/>
      <c r="X99" s="519" t="str">
        <f t="shared" ref="X99:X118" ca="1" si="36">IF(V99,IF(ISNUMBER(W99),"OK",IF(V$1&lt;TODAY(),"rappel","encour")),"")</f>
        <v/>
      </c>
      <c r="Y99" s="517"/>
      <c r="Z99" s="525"/>
      <c r="AA99" s="519" t="str">
        <f t="shared" ca="1" si="32"/>
        <v>-</v>
      </c>
      <c r="AB99" s="517"/>
      <c r="AC99" s="528"/>
      <c r="AD99" s="527" t="str">
        <f t="shared" ca="1" si="33"/>
        <v>-</v>
      </c>
      <c r="AE99" s="517"/>
      <c r="AF99" s="526"/>
      <c r="AG99" s="527" t="str">
        <f t="shared" ca="1" si="34"/>
        <v>-</v>
      </c>
      <c r="AH99" s="517"/>
      <c r="AI99" s="526"/>
      <c r="AJ99" s="527" t="str">
        <f t="shared" ca="1" si="35"/>
        <v>-</v>
      </c>
      <c r="AK99" s="436"/>
      <c r="AL99" s="339" t="str">
        <f t="shared" si="29"/>
        <v/>
      </c>
      <c r="AM99" s="585" t="str">
        <f t="shared" si="28"/>
        <v>.</v>
      </c>
      <c r="AN99" s="479"/>
      <c r="AO99" s="479"/>
      <c r="AP99" s="479"/>
      <c r="AQ99" s="329"/>
      <c r="AR99" s="329"/>
      <c r="AT99"/>
      <c r="AU99"/>
      <c r="AV99"/>
      <c r="AW99"/>
      <c r="AX99"/>
      <c r="AZ99" s="415"/>
    </row>
    <row r="100" spans="1:52" s="229" customFormat="1" ht="12.75">
      <c r="A100" s="342" t="str">
        <f>IF(ISERROR(LOOKUP(D100,'ancien membre'!D:D,'ancien membre'!D:D)=D100),"",IF(LOOKUP(D100,'ancien membre'!D:D,'ancien membre'!D:D)=D100,"ok","nouveau"))</f>
        <v/>
      </c>
      <c r="B100" s="344" t="str">
        <f t="shared" si="20"/>
        <v/>
      </c>
      <c r="C100" s="738" t="str">
        <f>IF(ISERROR(LOOKUP($D100,'ancien membre'!$D:$D,'ancien membre'!C:C)),".",LOOKUP($D100,'ancien membre'!$D:$D,'ancien membre'!C:C))</f>
        <v>.</v>
      </c>
      <c r="D100" s="204"/>
      <c r="E100" s="334" t="str">
        <f>IF(ISERROR(LOOKUP($D100,'ancien membre'!$D:$D,'ancien membre'!E:E)),"Z",LOOKUP($D100,'ancien membre'!$D:$D,'ancien membre'!E:E))</f>
        <v>Z</v>
      </c>
      <c r="F100" s="334" t="str">
        <f>IF(ISERROR(LOOKUP($D100,'ancien membre'!$D:$D,'ancien membre'!F:F)),".",LOOKUP($D100,'ancien membre'!$D:$D,'ancien membre'!F:F))</f>
        <v>.</v>
      </c>
      <c r="G100" s="718"/>
      <c r="H100" s="334" t="str">
        <f>IF(ISERROR(LOOKUP($D100,'ancien membre'!$D:$D,'ancien membre'!H:H)),".",LOOKUP($D100,'ancien membre'!$D:$D,'ancien membre'!H:H))</f>
        <v>.</v>
      </c>
      <c r="I100" s="334" t="str">
        <f>IF(ISERROR(LOOKUP($D100,'ancien membre'!$D:$D,'ancien membre'!I:I)),".",LOOKUP($D100,'ancien membre'!$D:$D,'ancien membre'!I:I))</f>
        <v>.</v>
      </c>
      <c r="J100" s="334" t="str">
        <f>IF(ISERROR(LOOKUP($D100,'ancien membre'!$D:$D,'ancien membre'!J:J)),".",LOOKUP($D100,'ancien membre'!$D:$D,'ancien membre'!J:J))</f>
        <v>.</v>
      </c>
      <c r="K100" s="336" t="str">
        <f>IF(ISERROR(LOOKUP($D100,'ancien membre'!$D:$D,'ancien membre'!K:K)),".",LOOKUP($D100,'ancien membre'!$D:$D,'ancien membre'!K:K))</f>
        <v>.</v>
      </c>
      <c r="L100" s="340" t="str">
        <f>IF(ISERROR(LOOKUP($D100,'ancien membre'!$D:$D,'ancien membre'!L:L)),".",LOOKUP($D100,'ancien membre'!$D:$D,'ancien membre'!L:L))</f>
        <v>.</v>
      </c>
      <c r="M100" s="337" t="str">
        <f>IF(ISERROR(LOOKUP($D100,'ancien membre'!$D:$D,'ancien membre'!M:M)),".",LOOKUP($D100,'ancien membre'!$D:$D,'ancien membre'!M:M))</f>
        <v>.</v>
      </c>
      <c r="N100" s="334" t="str">
        <f>IF(ISERROR(LOOKUP($D100,'ancien membre'!$D:$D,'ancien membre'!N:N)),".",LOOKUP($D100,'ancien membre'!$D:$D,'ancien membre'!N:N))</f>
        <v>.</v>
      </c>
      <c r="O100" s="336" t="str">
        <f>IF(ISERROR(LOOKUP($D100,'ancien membre'!$D:$D,'ancien membre'!O:O)),".",LOOKUP($D100,'ancien membre'!$D:$D,'ancien membre'!O:O))</f>
        <v>.</v>
      </c>
      <c r="P100" s="424" t="str">
        <f>IF(ISERROR(LOOKUP($D100,'ancien membre'!$D:$D,'ancien membre'!P:P)),".",LOOKUP($D100,'ancien membre'!$D:$D,'ancien membre'!P:P))</f>
        <v>.</v>
      </c>
      <c r="Q100" s="641" t="str">
        <f>IF(ISERROR(LOOKUP($D100,'ancien membre'!$D:$D,'ancien membre'!Q:Q)),".",LOOKUP($D100,'ancien membre'!$D:$D,'ancien membre'!Q:Q))</f>
        <v>.</v>
      </c>
      <c r="R100" s="437"/>
      <c r="S100" s="517" t="str">
        <f t="shared" si="30"/>
        <v>.</v>
      </c>
      <c r="T100" s="518"/>
      <c r="U100" s="519" t="str">
        <f t="shared" ca="1" si="31"/>
        <v/>
      </c>
      <c r="V100" s="517"/>
      <c r="W100" s="521"/>
      <c r="X100" s="519" t="str">
        <f t="shared" ca="1" si="36"/>
        <v/>
      </c>
      <c r="Y100" s="517"/>
      <c r="Z100" s="525"/>
      <c r="AA100" s="519" t="str">
        <f t="shared" ca="1" si="32"/>
        <v>-</v>
      </c>
      <c r="AB100" s="517"/>
      <c r="AC100" s="528"/>
      <c r="AD100" s="527" t="str">
        <f t="shared" ca="1" si="33"/>
        <v>-</v>
      </c>
      <c r="AE100" s="517"/>
      <c r="AF100" s="526"/>
      <c r="AG100" s="527" t="str">
        <f t="shared" ca="1" si="34"/>
        <v>-</v>
      </c>
      <c r="AH100" s="517"/>
      <c r="AI100" s="526"/>
      <c r="AJ100" s="527" t="str">
        <f t="shared" ca="1" si="35"/>
        <v>-</v>
      </c>
      <c r="AK100" s="436"/>
      <c r="AL100" s="339" t="str">
        <f t="shared" si="29"/>
        <v/>
      </c>
      <c r="AM100" s="585" t="str">
        <f t="shared" si="28"/>
        <v>.</v>
      </c>
      <c r="AN100" s="479"/>
      <c r="AO100" s="479"/>
      <c r="AP100" s="479"/>
      <c r="AQ100" s="329"/>
      <c r="AR100" s="329"/>
      <c r="AT100"/>
      <c r="AU100"/>
      <c r="AV100"/>
      <c r="AW100"/>
      <c r="AX100"/>
      <c r="AZ100" s="415"/>
    </row>
    <row r="101" spans="1:52" s="229" customFormat="1" ht="12.75">
      <c r="A101" s="342" t="str">
        <f>IF(ISERROR(LOOKUP(D101,'ancien membre'!D:D,'ancien membre'!D:D)=D101),"",IF(LOOKUP(D101,'ancien membre'!D:D,'ancien membre'!D:D)=D101,"ok","nouveau"))</f>
        <v/>
      </c>
      <c r="B101" s="344" t="str">
        <f t="shared" si="20"/>
        <v/>
      </c>
      <c r="C101" s="738" t="str">
        <f>IF(ISERROR(LOOKUP($D101,'ancien membre'!$D:$D,'ancien membre'!C:C)),".",LOOKUP($D101,'ancien membre'!$D:$D,'ancien membre'!C:C))</f>
        <v>.</v>
      </c>
      <c r="D101" s="204"/>
      <c r="E101" s="334" t="str">
        <f>IF(ISERROR(LOOKUP($D101,'ancien membre'!$D:$D,'ancien membre'!E:E)),"Z",LOOKUP($D101,'ancien membre'!$D:$D,'ancien membre'!E:E))</f>
        <v>Z</v>
      </c>
      <c r="F101" s="334" t="str">
        <f>IF(ISERROR(LOOKUP($D101,'ancien membre'!$D:$D,'ancien membre'!F:F)),".",LOOKUP($D101,'ancien membre'!$D:$D,'ancien membre'!F:F))</f>
        <v>.</v>
      </c>
      <c r="G101" s="718"/>
      <c r="H101" s="334" t="str">
        <f>IF(ISERROR(LOOKUP($D101,'ancien membre'!$D:$D,'ancien membre'!H:H)),".",LOOKUP($D101,'ancien membre'!$D:$D,'ancien membre'!H:H))</f>
        <v>.</v>
      </c>
      <c r="I101" s="334" t="str">
        <f>IF(ISERROR(LOOKUP($D101,'ancien membre'!$D:$D,'ancien membre'!I:I)),".",LOOKUP($D101,'ancien membre'!$D:$D,'ancien membre'!I:I))</f>
        <v>.</v>
      </c>
      <c r="J101" s="334" t="str">
        <f>IF(ISERROR(LOOKUP($D101,'ancien membre'!$D:$D,'ancien membre'!J:J)),".",LOOKUP($D101,'ancien membre'!$D:$D,'ancien membre'!J:J))</f>
        <v>.</v>
      </c>
      <c r="K101" s="336" t="str">
        <f>IF(ISERROR(LOOKUP($D101,'ancien membre'!$D:$D,'ancien membre'!K:K)),".",LOOKUP($D101,'ancien membre'!$D:$D,'ancien membre'!K:K))</f>
        <v>.</v>
      </c>
      <c r="L101" s="340" t="str">
        <f>IF(ISERROR(LOOKUP($D101,'ancien membre'!$D:$D,'ancien membre'!L:L)),".",LOOKUP($D101,'ancien membre'!$D:$D,'ancien membre'!L:L))</f>
        <v>.</v>
      </c>
      <c r="M101" s="337" t="str">
        <f>IF(ISERROR(LOOKUP($D101,'ancien membre'!$D:$D,'ancien membre'!M:M)),".",LOOKUP($D101,'ancien membre'!$D:$D,'ancien membre'!M:M))</f>
        <v>.</v>
      </c>
      <c r="N101" s="334" t="str">
        <f>IF(ISERROR(LOOKUP($D101,'ancien membre'!$D:$D,'ancien membre'!N:N)),".",LOOKUP($D101,'ancien membre'!$D:$D,'ancien membre'!N:N))</f>
        <v>.</v>
      </c>
      <c r="O101" s="336" t="str">
        <f>IF(ISERROR(LOOKUP($D101,'ancien membre'!$D:$D,'ancien membre'!O:O)),".",LOOKUP($D101,'ancien membre'!$D:$D,'ancien membre'!O:O))</f>
        <v>.</v>
      </c>
      <c r="P101" s="424" t="str">
        <f>IF(ISERROR(LOOKUP($D101,'ancien membre'!$D:$D,'ancien membre'!P:P)),".",LOOKUP($D101,'ancien membre'!$D:$D,'ancien membre'!P:P))</f>
        <v>.</v>
      </c>
      <c r="Q101" s="641" t="str">
        <f>IF(ISERROR(LOOKUP($D101,'ancien membre'!$D:$D,'ancien membre'!Q:Q)),".",LOOKUP($D101,'ancien membre'!$D:$D,'ancien membre'!Q:Q))</f>
        <v>.</v>
      </c>
      <c r="R101" s="437"/>
      <c r="S101" s="517" t="str">
        <f t="shared" si="30"/>
        <v>.</v>
      </c>
      <c r="T101" s="518"/>
      <c r="U101" s="519" t="str">
        <f t="shared" ca="1" si="31"/>
        <v/>
      </c>
      <c r="V101" s="517"/>
      <c r="W101" s="521"/>
      <c r="X101" s="519" t="str">
        <f t="shared" ca="1" si="36"/>
        <v/>
      </c>
      <c r="Y101" s="517"/>
      <c r="Z101" s="525"/>
      <c r="AA101" s="519" t="str">
        <f t="shared" ca="1" si="32"/>
        <v>-</v>
      </c>
      <c r="AB101" s="517"/>
      <c r="AC101" s="528"/>
      <c r="AD101" s="527" t="str">
        <f t="shared" ca="1" si="33"/>
        <v>-</v>
      </c>
      <c r="AE101" s="517"/>
      <c r="AF101" s="526"/>
      <c r="AG101" s="527" t="str">
        <f t="shared" ca="1" si="34"/>
        <v>-</v>
      </c>
      <c r="AH101" s="517"/>
      <c r="AI101" s="526"/>
      <c r="AJ101" s="527" t="str">
        <f t="shared" ca="1" si="35"/>
        <v>-</v>
      </c>
      <c r="AK101" s="436"/>
      <c r="AL101" s="339" t="str">
        <f t="shared" si="29"/>
        <v/>
      </c>
      <c r="AM101" s="585" t="str">
        <f t="shared" si="28"/>
        <v>.</v>
      </c>
      <c r="AN101" s="479"/>
      <c r="AO101" s="479"/>
      <c r="AP101" s="479"/>
      <c r="AQ101" s="329"/>
      <c r="AR101" s="329"/>
      <c r="AT101"/>
      <c r="AU101"/>
      <c r="AV101"/>
      <c r="AW101"/>
      <c r="AX101"/>
      <c r="AZ101" s="415"/>
    </row>
    <row r="102" spans="1:52" s="229" customFormat="1" ht="12.75">
      <c r="A102" s="342" t="str">
        <f>IF(ISERROR(LOOKUP(D102,'ancien membre'!D:D,'ancien membre'!D:D)=D102),"",IF(LOOKUP(D102,'ancien membre'!D:D,'ancien membre'!D:D)=D102,"ok","nouveau"))</f>
        <v/>
      </c>
      <c r="B102" s="344" t="str">
        <f t="shared" si="20"/>
        <v/>
      </c>
      <c r="C102" s="738" t="str">
        <f>IF(ISERROR(LOOKUP($D102,'ancien membre'!$D:$D,'ancien membre'!C:C)),".",LOOKUP($D102,'ancien membre'!$D:$D,'ancien membre'!C:C))</f>
        <v>.</v>
      </c>
      <c r="D102" s="204"/>
      <c r="E102" s="334" t="str">
        <f>IF(ISERROR(LOOKUP($D102,'ancien membre'!$D:$D,'ancien membre'!E:E)),"Z",LOOKUP($D102,'ancien membre'!$D:$D,'ancien membre'!E:E))</f>
        <v>Z</v>
      </c>
      <c r="F102" s="334" t="str">
        <f>IF(ISERROR(LOOKUP($D102,'ancien membre'!$D:$D,'ancien membre'!F:F)),".",LOOKUP($D102,'ancien membre'!$D:$D,'ancien membre'!F:F))</f>
        <v>.</v>
      </c>
      <c r="G102" s="718"/>
      <c r="H102" s="334" t="str">
        <f>IF(ISERROR(LOOKUP($D102,'ancien membre'!$D:$D,'ancien membre'!H:H)),".",LOOKUP($D102,'ancien membre'!$D:$D,'ancien membre'!H:H))</f>
        <v>.</v>
      </c>
      <c r="I102" s="334" t="str">
        <f>IF(ISERROR(LOOKUP($D102,'ancien membre'!$D:$D,'ancien membre'!I:I)),".",LOOKUP($D102,'ancien membre'!$D:$D,'ancien membre'!I:I))</f>
        <v>.</v>
      </c>
      <c r="J102" s="334" t="str">
        <f>IF(ISERROR(LOOKUP($D102,'ancien membre'!$D:$D,'ancien membre'!J:J)),".",LOOKUP($D102,'ancien membre'!$D:$D,'ancien membre'!J:J))</f>
        <v>.</v>
      </c>
      <c r="K102" s="336" t="str">
        <f>IF(ISERROR(LOOKUP($D102,'ancien membre'!$D:$D,'ancien membre'!K:K)),".",LOOKUP($D102,'ancien membre'!$D:$D,'ancien membre'!K:K))</f>
        <v>.</v>
      </c>
      <c r="L102" s="340" t="str">
        <f>IF(ISERROR(LOOKUP($D102,'ancien membre'!$D:$D,'ancien membre'!L:L)),".",LOOKUP($D102,'ancien membre'!$D:$D,'ancien membre'!L:L))</f>
        <v>.</v>
      </c>
      <c r="M102" s="337" t="str">
        <f>IF(ISERROR(LOOKUP($D102,'ancien membre'!$D:$D,'ancien membre'!M:M)),".",LOOKUP($D102,'ancien membre'!$D:$D,'ancien membre'!M:M))</f>
        <v>.</v>
      </c>
      <c r="N102" s="334" t="str">
        <f>IF(ISERROR(LOOKUP($D102,'ancien membre'!$D:$D,'ancien membre'!N:N)),".",LOOKUP($D102,'ancien membre'!$D:$D,'ancien membre'!N:N))</f>
        <v>.</v>
      </c>
      <c r="O102" s="336" t="str">
        <f>IF(ISERROR(LOOKUP($D102,'ancien membre'!$D:$D,'ancien membre'!O:O)),".",LOOKUP($D102,'ancien membre'!$D:$D,'ancien membre'!O:O))</f>
        <v>.</v>
      </c>
      <c r="P102" s="424" t="str">
        <f>IF(ISERROR(LOOKUP($D102,'ancien membre'!$D:$D,'ancien membre'!P:P)),".",LOOKUP($D102,'ancien membre'!$D:$D,'ancien membre'!P:P))</f>
        <v>.</v>
      </c>
      <c r="Q102" s="641" t="str">
        <f>IF(ISERROR(LOOKUP($D102,'ancien membre'!$D:$D,'ancien membre'!Q:Q)),".",LOOKUP($D102,'ancien membre'!$D:$D,'ancien membre'!Q:Q))</f>
        <v>.</v>
      </c>
      <c r="R102" s="437"/>
      <c r="S102" s="517" t="str">
        <f t="shared" si="30"/>
        <v>.</v>
      </c>
      <c r="T102" s="518"/>
      <c r="U102" s="519" t="str">
        <f t="shared" ca="1" si="31"/>
        <v/>
      </c>
      <c r="V102" s="517"/>
      <c r="W102" s="521"/>
      <c r="X102" s="519" t="str">
        <f t="shared" ca="1" si="36"/>
        <v/>
      </c>
      <c r="Y102" s="517"/>
      <c r="Z102" s="525"/>
      <c r="AA102" s="519" t="str">
        <f t="shared" ca="1" si="32"/>
        <v>-</v>
      </c>
      <c r="AB102" s="517"/>
      <c r="AC102" s="528"/>
      <c r="AD102" s="527" t="str">
        <f t="shared" ca="1" si="33"/>
        <v>-</v>
      </c>
      <c r="AE102" s="517"/>
      <c r="AF102" s="526"/>
      <c r="AG102" s="527" t="str">
        <f t="shared" ca="1" si="34"/>
        <v>-</v>
      </c>
      <c r="AH102" s="517"/>
      <c r="AI102" s="526"/>
      <c r="AJ102" s="527" t="str">
        <f t="shared" ca="1" si="35"/>
        <v>-</v>
      </c>
      <c r="AK102" s="436"/>
      <c r="AL102" s="339" t="str">
        <f t="shared" si="29"/>
        <v/>
      </c>
      <c r="AM102" s="585" t="str">
        <f t="shared" si="28"/>
        <v>.</v>
      </c>
      <c r="AN102" s="479"/>
      <c r="AO102" s="479"/>
      <c r="AP102" s="479"/>
      <c r="AQ102" s="422"/>
      <c r="AR102" s="531"/>
      <c r="AT102"/>
      <c r="AU102"/>
      <c r="AV102"/>
      <c r="AW102"/>
      <c r="AX102"/>
      <c r="AZ102" s="415"/>
    </row>
    <row r="103" spans="1:52" s="229" customFormat="1" ht="12.75">
      <c r="A103" s="342" t="str">
        <f>IF(ISERROR(LOOKUP(D103,'ancien membre'!D:D,'ancien membre'!D:D)=D103),"",IF(LOOKUP(D103,'ancien membre'!D:D,'ancien membre'!D:D)=D103,"ok","nouveau"))</f>
        <v/>
      </c>
      <c r="B103" s="344" t="str">
        <f t="shared" si="20"/>
        <v/>
      </c>
      <c r="C103" s="738" t="str">
        <f>IF(ISERROR(LOOKUP($D103,'ancien membre'!$D:$D,'ancien membre'!C:C)),".",LOOKUP($D103,'ancien membre'!$D:$D,'ancien membre'!C:C))</f>
        <v>.</v>
      </c>
      <c r="D103" s="204"/>
      <c r="E103" s="334" t="str">
        <f>IF(ISERROR(LOOKUP($D103,'ancien membre'!$D:$D,'ancien membre'!E:E)),"Z",LOOKUP($D103,'ancien membre'!$D:$D,'ancien membre'!E:E))</f>
        <v>Z</v>
      </c>
      <c r="F103" s="334" t="str">
        <f>IF(ISERROR(LOOKUP($D103,'ancien membre'!$D:$D,'ancien membre'!F:F)),".",LOOKUP($D103,'ancien membre'!$D:$D,'ancien membre'!F:F))</f>
        <v>.</v>
      </c>
      <c r="G103" s="718"/>
      <c r="H103" s="334" t="str">
        <f>IF(ISERROR(LOOKUP($D103,'ancien membre'!$D:$D,'ancien membre'!H:H)),".",LOOKUP($D103,'ancien membre'!$D:$D,'ancien membre'!H:H))</f>
        <v>.</v>
      </c>
      <c r="I103" s="334" t="str">
        <f>IF(ISERROR(LOOKUP($D103,'ancien membre'!$D:$D,'ancien membre'!I:I)),".",LOOKUP($D103,'ancien membre'!$D:$D,'ancien membre'!I:I))</f>
        <v>.</v>
      </c>
      <c r="J103" s="334" t="str">
        <f>IF(ISERROR(LOOKUP($D103,'ancien membre'!$D:$D,'ancien membre'!J:J)),".",LOOKUP($D103,'ancien membre'!$D:$D,'ancien membre'!J:J))</f>
        <v>.</v>
      </c>
      <c r="K103" s="336" t="str">
        <f>IF(ISERROR(LOOKUP($D103,'ancien membre'!$D:$D,'ancien membre'!K:K)),".",LOOKUP($D103,'ancien membre'!$D:$D,'ancien membre'!K:K))</f>
        <v>.</v>
      </c>
      <c r="L103" s="340" t="str">
        <f>IF(ISERROR(LOOKUP($D103,'ancien membre'!$D:$D,'ancien membre'!L:L)),".",LOOKUP($D103,'ancien membre'!$D:$D,'ancien membre'!L:L))</f>
        <v>.</v>
      </c>
      <c r="M103" s="337" t="str">
        <f>IF(ISERROR(LOOKUP($D103,'ancien membre'!$D:$D,'ancien membre'!M:M)),".",LOOKUP($D103,'ancien membre'!$D:$D,'ancien membre'!M:M))</f>
        <v>.</v>
      </c>
      <c r="N103" s="334" t="str">
        <f>IF(ISERROR(LOOKUP($D103,'ancien membre'!$D:$D,'ancien membre'!N:N)),".",LOOKUP($D103,'ancien membre'!$D:$D,'ancien membre'!N:N))</f>
        <v>.</v>
      </c>
      <c r="O103" s="336" t="str">
        <f>IF(ISERROR(LOOKUP($D103,'ancien membre'!$D:$D,'ancien membre'!O:O)),".",LOOKUP($D103,'ancien membre'!$D:$D,'ancien membre'!O:O))</f>
        <v>.</v>
      </c>
      <c r="P103" s="424" t="str">
        <f>IF(ISERROR(LOOKUP($D103,'ancien membre'!$D:$D,'ancien membre'!P:P)),".",LOOKUP($D103,'ancien membre'!$D:$D,'ancien membre'!P:P))</f>
        <v>.</v>
      </c>
      <c r="Q103" s="641" t="str">
        <f>IF(ISERROR(LOOKUP($D103,'ancien membre'!$D:$D,'ancien membre'!Q:Q)),".",LOOKUP($D103,'ancien membre'!$D:$D,'ancien membre'!Q:Q))</f>
        <v>.</v>
      </c>
      <c r="R103" s="437"/>
      <c r="S103" s="517" t="str">
        <f t="shared" si="30"/>
        <v>.</v>
      </c>
      <c r="T103" s="518"/>
      <c r="U103" s="519" t="str">
        <f t="shared" ca="1" si="31"/>
        <v/>
      </c>
      <c r="V103" s="517"/>
      <c r="W103" s="521"/>
      <c r="X103" s="519" t="str">
        <f t="shared" ca="1" si="36"/>
        <v/>
      </c>
      <c r="Y103" s="517"/>
      <c r="Z103" s="525"/>
      <c r="AA103" s="519" t="str">
        <f t="shared" ca="1" si="32"/>
        <v>-</v>
      </c>
      <c r="AB103" s="517"/>
      <c r="AC103" s="528"/>
      <c r="AD103" s="527" t="str">
        <f t="shared" ca="1" si="33"/>
        <v>-</v>
      </c>
      <c r="AE103" s="517"/>
      <c r="AF103" s="526"/>
      <c r="AG103" s="527" t="str">
        <f t="shared" ca="1" si="34"/>
        <v>-</v>
      </c>
      <c r="AH103" s="517"/>
      <c r="AI103" s="526"/>
      <c r="AJ103" s="527" t="str">
        <f t="shared" ca="1" si="35"/>
        <v>-</v>
      </c>
      <c r="AK103" s="436"/>
      <c r="AL103" s="339" t="str">
        <f t="shared" si="29"/>
        <v/>
      </c>
      <c r="AM103" s="585" t="str">
        <f t="shared" si="28"/>
        <v>.</v>
      </c>
      <c r="AN103" s="479"/>
      <c r="AO103" s="479"/>
      <c r="AP103" s="479"/>
      <c r="AQ103" s="329"/>
      <c r="AR103" s="329"/>
      <c r="AT103"/>
      <c r="AU103"/>
      <c r="AV103"/>
      <c r="AW103"/>
      <c r="AX103"/>
      <c r="AZ103" s="415"/>
    </row>
    <row r="104" spans="1:52" s="229" customFormat="1" ht="12.75">
      <c r="A104" s="342" t="str">
        <f>IF(ISERROR(LOOKUP(D104,'ancien membre'!D:D,'ancien membre'!D:D)=D104),"",IF(LOOKUP(D104,'ancien membre'!D:D,'ancien membre'!D:D)=D104,"ok","nouveau"))</f>
        <v/>
      </c>
      <c r="B104" s="344" t="str">
        <f t="shared" si="20"/>
        <v/>
      </c>
      <c r="C104" s="738" t="str">
        <f>IF(ISERROR(LOOKUP($D104,'ancien membre'!$D:$D,'ancien membre'!C:C)),".",LOOKUP($D104,'ancien membre'!$D:$D,'ancien membre'!C:C))</f>
        <v>.</v>
      </c>
      <c r="D104" s="204"/>
      <c r="E104" s="334" t="str">
        <f>IF(ISERROR(LOOKUP($D104,'ancien membre'!$D:$D,'ancien membre'!E:E)),"Z",LOOKUP($D104,'ancien membre'!$D:$D,'ancien membre'!E:E))</f>
        <v>Z</v>
      </c>
      <c r="F104" s="334" t="str">
        <f>IF(ISERROR(LOOKUP($D104,'ancien membre'!$D:$D,'ancien membre'!F:F)),".",LOOKUP($D104,'ancien membre'!$D:$D,'ancien membre'!F:F))</f>
        <v>.</v>
      </c>
      <c r="G104" s="718"/>
      <c r="H104" s="334" t="str">
        <f>IF(ISERROR(LOOKUP($D104,'ancien membre'!$D:$D,'ancien membre'!H:H)),".",LOOKUP($D104,'ancien membre'!$D:$D,'ancien membre'!H:H))</f>
        <v>.</v>
      </c>
      <c r="I104" s="334" t="str">
        <f>IF(ISERROR(LOOKUP($D104,'ancien membre'!$D:$D,'ancien membre'!I:I)),".",LOOKUP($D104,'ancien membre'!$D:$D,'ancien membre'!I:I))</f>
        <v>.</v>
      </c>
      <c r="J104" s="334" t="str">
        <f>IF(ISERROR(LOOKUP($D104,'ancien membre'!$D:$D,'ancien membre'!J:J)),".",LOOKUP($D104,'ancien membre'!$D:$D,'ancien membre'!J:J))</f>
        <v>.</v>
      </c>
      <c r="K104" s="336" t="str">
        <f>IF(ISERROR(LOOKUP($D104,'ancien membre'!$D:$D,'ancien membre'!K:K)),".",LOOKUP($D104,'ancien membre'!$D:$D,'ancien membre'!K:K))</f>
        <v>.</v>
      </c>
      <c r="L104" s="340" t="str">
        <f>IF(ISERROR(LOOKUP($D104,'ancien membre'!$D:$D,'ancien membre'!L:L)),".",LOOKUP($D104,'ancien membre'!$D:$D,'ancien membre'!L:L))</f>
        <v>.</v>
      </c>
      <c r="M104" s="337" t="str">
        <f>IF(ISERROR(LOOKUP($D104,'ancien membre'!$D:$D,'ancien membre'!M:M)),".",LOOKUP($D104,'ancien membre'!$D:$D,'ancien membre'!M:M))</f>
        <v>.</v>
      </c>
      <c r="N104" s="334" t="str">
        <f>IF(ISERROR(LOOKUP($D104,'ancien membre'!$D:$D,'ancien membre'!N:N)),".",LOOKUP($D104,'ancien membre'!$D:$D,'ancien membre'!N:N))</f>
        <v>.</v>
      </c>
      <c r="O104" s="336" t="str">
        <f>IF(ISERROR(LOOKUP($D104,'ancien membre'!$D:$D,'ancien membre'!O:O)),".",LOOKUP($D104,'ancien membre'!$D:$D,'ancien membre'!O:O))</f>
        <v>.</v>
      </c>
      <c r="P104" s="424" t="str">
        <f>IF(ISERROR(LOOKUP($D104,'ancien membre'!$D:$D,'ancien membre'!P:P)),".",LOOKUP($D104,'ancien membre'!$D:$D,'ancien membre'!P:P))</f>
        <v>.</v>
      </c>
      <c r="Q104" s="641" t="str">
        <f>IF(ISERROR(LOOKUP($D104,'ancien membre'!$D:$D,'ancien membre'!Q:Q)),".",LOOKUP($D104,'ancien membre'!$D:$D,'ancien membre'!Q:Q))</f>
        <v>.</v>
      </c>
      <c r="R104" s="437"/>
      <c r="S104" s="517" t="str">
        <f t="shared" si="30"/>
        <v>.</v>
      </c>
      <c r="T104" s="518"/>
      <c r="U104" s="519" t="str">
        <f t="shared" ca="1" si="31"/>
        <v/>
      </c>
      <c r="V104" s="517"/>
      <c r="W104" s="521"/>
      <c r="X104" s="519" t="str">
        <f t="shared" ca="1" si="36"/>
        <v/>
      </c>
      <c r="Y104" s="517"/>
      <c r="Z104" s="525"/>
      <c r="AA104" s="519" t="str">
        <f t="shared" ca="1" si="32"/>
        <v>-</v>
      </c>
      <c r="AB104" s="517"/>
      <c r="AC104" s="528"/>
      <c r="AD104" s="527" t="str">
        <f t="shared" ca="1" si="33"/>
        <v>-</v>
      </c>
      <c r="AE104" s="517"/>
      <c r="AF104" s="526"/>
      <c r="AG104" s="527" t="str">
        <f t="shared" ca="1" si="34"/>
        <v>-</v>
      </c>
      <c r="AH104" s="517"/>
      <c r="AI104" s="526"/>
      <c r="AJ104" s="527" t="str">
        <f t="shared" ca="1" si="35"/>
        <v>-</v>
      </c>
      <c r="AK104" s="436"/>
      <c r="AL104" s="339" t="str">
        <f t="shared" si="29"/>
        <v/>
      </c>
      <c r="AM104" s="585" t="str">
        <f t="shared" si="28"/>
        <v>.</v>
      </c>
      <c r="AN104" s="479"/>
      <c r="AO104" s="479"/>
      <c r="AP104" s="479"/>
      <c r="AQ104" s="422"/>
      <c r="AR104" s="329"/>
      <c r="AT104"/>
      <c r="AU104"/>
      <c r="AV104"/>
      <c r="AW104"/>
      <c r="AX104"/>
      <c r="AZ104" s="415"/>
    </row>
    <row r="105" spans="1:52" s="229" customFormat="1" ht="12.75">
      <c r="A105" s="342" t="str">
        <f>IF(ISERROR(LOOKUP(D105,'ancien membre'!D:D,'ancien membre'!D:D)=D105),"",IF(LOOKUP(D105,'ancien membre'!D:D,'ancien membre'!D:D)=D105,"ok","nouveau"))</f>
        <v/>
      </c>
      <c r="B105" s="344" t="str">
        <f t="shared" si="20"/>
        <v/>
      </c>
      <c r="C105" s="738" t="str">
        <f>IF(ISERROR(LOOKUP($D105,'ancien membre'!$D:$D,'ancien membre'!C:C)),".",LOOKUP($D105,'ancien membre'!$D:$D,'ancien membre'!C:C))</f>
        <v>.</v>
      </c>
      <c r="D105" s="204"/>
      <c r="E105" s="334" t="str">
        <f>IF(ISERROR(LOOKUP($D105,'ancien membre'!$D:$D,'ancien membre'!E:E)),"Z",LOOKUP($D105,'ancien membre'!$D:$D,'ancien membre'!E:E))</f>
        <v>Z</v>
      </c>
      <c r="F105" s="334" t="str">
        <f>IF(ISERROR(LOOKUP($D105,'ancien membre'!$D:$D,'ancien membre'!F:F)),".",LOOKUP($D105,'ancien membre'!$D:$D,'ancien membre'!F:F))</f>
        <v>.</v>
      </c>
      <c r="G105" s="718"/>
      <c r="H105" s="334" t="str">
        <f>IF(ISERROR(LOOKUP($D105,'ancien membre'!$D:$D,'ancien membre'!H:H)),".",LOOKUP($D105,'ancien membre'!$D:$D,'ancien membre'!H:H))</f>
        <v>.</v>
      </c>
      <c r="I105" s="334" t="str">
        <f>IF(ISERROR(LOOKUP($D105,'ancien membre'!$D:$D,'ancien membre'!I:I)),".",LOOKUP($D105,'ancien membre'!$D:$D,'ancien membre'!I:I))</f>
        <v>.</v>
      </c>
      <c r="J105" s="334" t="str">
        <f>IF(ISERROR(LOOKUP($D105,'ancien membre'!$D:$D,'ancien membre'!J:J)),".",LOOKUP($D105,'ancien membre'!$D:$D,'ancien membre'!J:J))</f>
        <v>.</v>
      </c>
      <c r="K105" s="336" t="str">
        <f>IF(ISERROR(LOOKUP($D105,'ancien membre'!$D:$D,'ancien membre'!K:K)),".",LOOKUP($D105,'ancien membre'!$D:$D,'ancien membre'!K:K))</f>
        <v>.</v>
      </c>
      <c r="L105" s="340" t="str">
        <f>IF(ISERROR(LOOKUP($D105,'ancien membre'!$D:$D,'ancien membre'!L:L)),".",LOOKUP($D105,'ancien membre'!$D:$D,'ancien membre'!L:L))</f>
        <v>.</v>
      </c>
      <c r="M105" s="337" t="str">
        <f>IF(ISERROR(LOOKUP($D105,'ancien membre'!$D:$D,'ancien membre'!M:M)),".",LOOKUP($D105,'ancien membre'!$D:$D,'ancien membre'!M:M))</f>
        <v>.</v>
      </c>
      <c r="N105" s="334" t="str">
        <f>IF(ISERROR(LOOKUP($D105,'ancien membre'!$D:$D,'ancien membre'!N:N)),".",LOOKUP($D105,'ancien membre'!$D:$D,'ancien membre'!N:N))</f>
        <v>.</v>
      </c>
      <c r="O105" s="336" t="str">
        <f>IF(ISERROR(LOOKUP($D105,'ancien membre'!$D:$D,'ancien membre'!O:O)),".",LOOKUP($D105,'ancien membre'!$D:$D,'ancien membre'!O:O))</f>
        <v>.</v>
      </c>
      <c r="P105" s="424" t="str">
        <f>IF(ISERROR(LOOKUP($D105,'ancien membre'!$D:$D,'ancien membre'!P:P)),".",LOOKUP($D105,'ancien membre'!$D:$D,'ancien membre'!P:P))</f>
        <v>.</v>
      </c>
      <c r="Q105" s="641" t="str">
        <f>IF(ISERROR(LOOKUP($D105,'ancien membre'!$D:$D,'ancien membre'!Q:Q)),".",LOOKUP($D105,'ancien membre'!$D:$D,'ancien membre'!Q:Q))</f>
        <v>.</v>
      </c>
      <c r="R105" s="437"/>
      <c r="S105" s="517" t="str">
        <f t="shared" si="30"/>
        <v>.</v>
      </c>
      <c r="T105" s="518"/>
      <c r="U105" s="519" t="str">
        <f t="shared" ca="1" si="31"/>
        <v/>
      </c>
      <c r="V105" s="517"/>
      <c r="W105" s="521"/>
      <c r="X105" s="519" t="str">
        <f t="shared" ca="1" si="36"/>
        <v/>
      </c>
      <c r="Y105" s="517"/>
      <c r="Z105" s="525"/>
      <c r="AA105" s="519" t="str">
        <f t="shared" ca="1" si="32"/>
        <v>-</v>
      </c>
      <c r="AB105" s="517"/>
      <c r="AC105" s="528"/>
      <c r="AD105" s="527" t="str">
        <f t="shared" ca="1" si="33"/>
        <v>-</v>
      </c>
      <c r="AE105" s="517"/>
      <c r="AF105" s="526"/>
      <c r="AG105" s="527" t="str">
        <f t="shared" ca="1" si="34"/>
        <v>-</v>
      </c>
      <c r="AH105" s="517"/>
      <c r="AI105" s="526"/>
      <c r="AJ105" s="527" t="str">
        <f t="shared" ca="1" si="35"/>
        <v>-</v>
      </c>
      <c r="AK105" s="436"/>
      <c r="AL105" s="339" t="str">
        <f t="shared" si="29"/>
        <v/>
      </c>
      <c r="AM105" s="585" t="str">
        <f t="shared" si="28"/>
        <v>.</v>
      </c>
      <c r="AN105" s="479"/>
      <c r="AO105" s="479"/>
      <c r="AP105" s="479"/>
      <c r="AQ105" s="422"/>
      <c r="AR105" s="329"/>
      <c r="AT105"/>
      <c r="AU105"/>
      <c r="AV105"/>
      <c r="AW105"/>
      <c r="AX105"/>
      <c r="AZ105" s="415"/>
    </row>
    <row r="106" spans="1:52" s="229" customFormat="1" ht="12.75">
      <c r="A106" s="342" t="str">
        <f>IF(ISERROR(LOOKUP(D106,'ancien membre'!D:D,'ancien membre'!D:D)=D106),"",IF(LOOKUP(D106,'ancien membre'!D:D,'ancien membre'!D:D)=D106,"ok","nouveau"))</f>
        <v/>
      </c>
      <c r="B106" s="344" t="str">
        <f t="shared" si="20"/>
        <v/>
      </c>
      <c r="C106" s="738" t="str">
        <f>IF(ISERROR(LOOKUP($D106,'ancien membre'!$D:$D,'ancien membre'!C:C)),".",LOOKUP($D106,'ancien membre'!$D:$D,'ancien membre'!C:C))</f>
        <v>.</v>
      </c>
      <c r="D106" s="204"/>
      <c r="E106" s="334" t="str">
        <f>IF(ISERROR(LOOKUP($D106,'ancien membre'!$D:$D,'ancien membre'!E:E)),"Z",LOOKUP($D106,'ancien membre'!$D:$D,'ancien membre'!E:E))</f>
        <v>Z</v>
      </c>
      <c r="F106" s="334" t="str">
        <f>IF(ISERROR(LOOKUP($D106,'ancien membre'!$D:$D,'ancien membre'!F:F)),".",LOOKUP($D106,'ancien membre'!$D:$D,'ancien membre'!F:F))</f>
        <v>.</v>
      </c>
      <c r="G106" s="718"/>
      <c r="H106" s="334" t="str">
        <f>IF(ISERROR(LOOKUP($D106,'ancien membre'!$D:$D,'ancien membre'!H:H)),".",LOOKUP($D106,'ancien membre'!$D:$D,'ancien membre'!H:H))</f>
        <v>.</v>
      </c>
      <c r="I106" s="334" t="str">
        <f>IF(ISERROR(LOOKUP($D106,'ancien membre'!$D:$D,'ancien membre'!I:I)),".",LOOKUP($D106,'ancien membre'!$D:$D,'ancien membre'!I:I))</f>
        <v>.</v>
      </c>
      <c r="J106" s="334" t="str">
        <f>IF(ISERROR(LOOKUP($D106,'ancien membre'!$D:$D,'ancien membre'!J:J)),".",LOOKUP($D106,'ancien membre'!$D:$D,'ancien membre'!J:J))</f>
        <v>.</v>
      </c>
      <c r="K106" s="336" t="str">
        <f>IF(ISERROR(LOOKUP($D106,'ancien membre'!$D:$D,'ancien membre'!K:K)),".",LOOKUP($D106,'ancien membre'!$D:$D,'ancien membre'!K:K))</f>
        <v>.</v>
      </c>
      <c r="L106" s="340" t="str">
        <f>IF(ISERROR(LOOKUP($D106,'ancien membre'!$D:$D,'ancien membre'!L:L)),".",LOOKUP($D106,'ancien membre'!$D:$D,'ancien membre'!L:L))</f>
        <v>.</v>
      </c>
      <c r="M106" s="337" t="str">
        <f>IF(ISERROR(LOOKUP($D106,'ancien membre'!$D:$D,'ancien membre'!M:M)),".",LOOKUP($D106,'ancien membre'!$D:$D,'ancien membre'!M:M))</f>
        <v>.</v>
      </c>
      <c r="N106" s="334" t="str">
        <f>IF(ISERROR(LOOKUP($D106,'ancien membre'!$D:$D,'ancien membre'!N:N)),".",LOOKUP($D106,'ancien membre'!$D:$D,'ancien membre'!N:N))</f>
        <v>.</v>
      </c>
      <c r="O106" s="336" t="str">
        <f>IF(ISERROR(LOOKUP($D106,'ancien membre'!$D:$D,'ancien membre'!O:O)),".",LOOKUP($D106,'ancien membre'!$D:$D,'ancien membre'!O:O))</f>
        <v>.</v>
      </c>
      <c r="P106" s="424" t="str">
        <f>IF(ISERROR(LOOKUP($D106,'ancien membre'!$D:$D,'ancien membre'!P:P)),".",LOOKUP($D106,'ancien membre'!$D:$D,'ancien membre'!P:P))</f>
        <v>.</v>
      </c>
      <c r="Q106" s="641" t="str">
        <f>IF(ISERROR(LOOKUP($D106,'ancien membre'!$D:$D,'ancien membre'!Q:Q)),".",LOOKUP($D106,'ancien membre'!$D:$D,'ancien membre'!Q:Q))</f>
        <v>.</v>
      </c>
      <c r="R106" s="437"/>
      <c r="S106" s="517" t="str">
        <f t="shared" si="30"/>
        <v>.</v>
      </c>
      <c r="T106" s="518"/>
      <c r="U106" s="519" t="str">
        <f t="shared" ca="1" si="31"/>
        <v/>
      </c>
      <c r="V106" s="517"/>
      <c r="W106" s="521"/>
      <c r="X106" s="519" t="str">
        <f t="shared" ca="1" si="36"/>
        <v/>
      </c>
      <c r="Y106" s="517"/>
      <c r="Z106" s="525"/>
      <c r="AA106" s="519" t="str">
        <f t="shared" ca="1" si="32"/>
        <v>-</v>
      </c>
      <c r="AB106" s="517"/>
      <c r="AC106" s="528"/>
      <c r="AD106" s="527" t="str">
        <f t="shared" ca="1" si="33"/>
        <v>-</v>
      </c>
      <c r="AE106" s="517"/>
      <c r="AF106" s="526"/>
      <c r="AG106" s="527" t="str">
        <f t="shared" ca="1" si="34"/>
        <v>-</v>
      </c>
      <c r="AH106" s="517"/>
      <c r="AI106" s="526"/>
      <c r="AJ106" s="527" t="str">
        <f t="shared" ca="1" si="35"/>
        <v>-</v>
      </c>
      <c r="AK106" s="436"/>
      <c r="AL106" s="339" t="str">
        <f t="shared" si="29"/>
        <v/>
      </c>
      <c r="AM106" s="585" t="str">
        <f t="shared" si="28"/>
        <v>.</v>
      </c>
      <c r="AN106" s="479"/>
      <c r="AO106" s="479"/>
      <c r="AP106" s="479"/>
      <c r="AQ106" s="422"/>
      <c r="AR106" s="329"/>
      <c r="AT106"/>
      <c r="AU106"/>
      <c r="AV106"/>
      <c r="AW106"/>
      <c r="AX106"/>
      <c r="AZ106" s="415"/>
    </row>
    <row r="107" spans="1:52" s="229" customFormat="1" ht="12.75">
      <c r="A107" s="342" t="str">
        <f>IF(ISERROR(LOOKUP(D107,'ancien membre'!D:D,'ancien membre'!D:D)=D107),"",IF(LOOKUP(D107,'ancien membre'!D:D,'ancien membre'!D:D)=D107,"ok","nouveau"))</f>
        <v/>
      </c>
      <c r="B107" s="344" t="str">
        <f t="shared" si="20"/>
        <v/>
      </c>
      <c r="C107" s="738" t="str">
        <f>IF(ISERROR(LOOKUP($D107,'ancien membre'!$D:$D,'ancien membre'!C:C)),".",LOOKUP($D107,'ancien membre'!$D:$D,'ancien membre'!C:C))</f>
        <v>.</v>
      </c>
      <c r="D107" s="204"/>
      <c r="E107" s="334" t="str">
        <f>IF(ISERROR(LOOKUP($D107,'ancien membre'!$D:$D,'ancien membre'!E:E)),"Z",LOOKUP($D107,'ancien membre'!$D:$D,'ancien membre'!E:E))</f>
        <v>Z</v>
      </c>
      <c r="F107" s="334" t="str">
        <f>IF(ISERROR(LOOKUP($D107,'ancien membre'!$D:$D,'ancien membre'!F:F)),".",LOOKUP($D107,'ancien membre'!$D:$D,'ancien membre'!F:F))</f>
        <v>.</v>
      </c>
      <c r="G107" s="718"/>
      <c r="H107" s="334" t="str">
        <f>IF(ISERROR(LOOKUP($D107,'ancien membre'!$D:$D,'ancien membre'!H:H)),".",LOOKUP($D107,'ancien membre'!$D:$D,'ancien membre'!H:H))</f>
        <v>.</v>
      </c>
      <c r="I107" s="334" t="str">
        <f>IF(ISERROR(LOOKUP($D107,'ancien membre'!$D:$D,'ancien membre'!I:I)),".",LOOKUP($D107,'ancien membre'!$D:$D,'ancien membre'!I:I))</f>
        <v>.</v>
      </c>
      <c r="J107" s="334" t="str">
        <f>IF(ISERROR(LOOKUP($D107,'ancien membre'!$D:$D,'ancien membre'!J:J)),".",LOOKUP($D107,'ancien membre'!$D:$D,'ancien membre'!J:J))</f>
        <v>.</v>
      </c>
      <c r="K107" s="336" t="str">
        <f>IF(ISERROR(LOOKUP($D107,'ancien membre'!$D:$D,'ancien membre'!K:K)),".",LOOKUP($D107,'ancien membre'!$D:$D,'ancien membre'!K:K))</f>
        <v>.</v>
      </c>
      <c r="L107" s="340" t="str">
        <f>IF(ISERROR(LOOKUP($D107,'ancien membre'!$D:$D,'ancien membre'!L:L)),".",LOOKUP($D107,'ancien membre'!$D:$D,'ancien membre'!L:L))</f>
        <v>.</v>
      </c>
      <c r="M107" s="337" t="str">
        <f>IF(ISERROR(LOOKUP($D107,'ancien membre'!$D:$D,'ancien membre'!M:M)),".",LOOKUP($D107,'ancien membre'!$D:$D,'ancien membre'!M:M))</f>
        <v>.</v>
      </c>
      <c r="N107" s="334" t="str">
        <f>IF(ISERROR(LOOKUP($D107,'ancien membre'!$D:$D,'ancien membre'!N:N)),".",LOOKUP($D107,'ancien membre'!$D:$D,'ancien membre'!N:N))</f>
        <v>.</v>
      </c>
      <c r="O107" s="336" t="str">
        <f>IF(ISERROR(LOOKUP($D107,'ancien membre'!$D:$D,'ancien membre'!O:O)),".",LOOKUP($D107,'ancien membre'!$D:$D,'ancien membre'!O:O))</f>
        <v>.</v>
      </c>
      <c r="P107" s="424" t="str">
        <f>IF(ISERROR(LOOKUP($D107,'ancien membre'!$D:$D,'ancien membre'!P:P)),".",LOOKUP($D107,'ancien membre'!$D:$D,'ancien membre'!P:P))</f>
        <v>.</v>
      </c>
      <c r="Q107" s="641" t="str">
        <f>IF(ISERROR(LOOKUP($D107,'ancien membre'!$D:$D,'ancien membre'!Q:Q)),".",LOOKUP($D107,'ancien membre'!$D:$D,'ancien membre'!Q:Q))</f>
        <v>.</v>
      </c>
      <c r="R107" s="437"/>
      <c r="S107" s="517" t="str">
        <f t="shared" si="30"/>
        <v>.</v>
      </c>
      <c r="T107" s="518"/>
      <c r="U107" s="519" t="str">
        <f t="shared" ca="1" si="31"/>
        <v/>
      </c>
      <c r="V107" s="517"/>
      <c r="W107" s="521"/>
      <c r="X107" s="519" t="str">
        <f t="shared" ca="1" si="36"/>
        <v/>
      </c>
      <c r="Y107" s="517"/>
      <c r="Z107" s="525"/>
      <c r="AA107" s="519" t="str">
        <f t="shared" ca="1" si="32"/>
        <v>-</v>
      </c>
      <c r="AB107" s="517"/>
      <c r="AC107" s="528"/>
      <c r="AD107" s="527" t="str">
        <f t="shared" ca="1" si="33"/>
        <v>-</v>
      </c>
      <c r="AE107" s="517"/>
      <c r="AF107" s="526"/>
      <c r="AG107" s="527" t="str">
        <f t="shared" ca="1" si="34"/>
        <v>-</v>
      </c>
      <c r="AH107" s="517"/>
      <c r="AI107" s="526"/>
      <c r="AJ107" s="527" t="str">
        <f t="shared" ca="1" si="35"/>
        <v>-</v>
      </c>
      <c r="AK107" s="436"/>
      <c r="AL107" s="339" t="str">
        <f t="shared" ref="AL107:AL117" si="37">IF(OR(ISNUMBER(V107),ISNUMBER(Y107),ISNUMBER(AB107),ISNUMBER(AE107),ISNUMBER(AH107)),+S107+V107+Y107+AB107+AE107+AH107,"")</f>
        <v/>
      </c>
      <c r="AM107" s="585" t="str">
        <f t="shared" si="28"/>
        <v>.</v>
      </c>
      <c r="AN107" s="479"/>
      <c r="AO107" s="479"/>
      <c r="AP107" s="479"/>
      <c r="AQ107" s="422"/>
      <c r="AR107" s="329"/>
      <c r="AT107"/>
      <c r="AU107"/>
      <c r="AV107"/>
      <c r="AW107"/>
      <c r="AX107"/>
      <c r="AZ107" s="415"/>
    </row>
    <row r="108" spans="1:52" s="229" customFormat="1" ht="12.75">
      <c r="A108" s="342" t="str">
        <f>IF(ISERROR(LOOKUP(D108,'ancien membre'!D:D,'ancien membre'!D:D)=D108),"",IF(LOOKUP(D108,'ancien membre'!D:D,'ancien membre'!D:D)=D108,"ok","nouveau"))</f>
        <v/>
      </c>
      <c r="B108" s="344" t="str">
        <f t="shared" si="20"/>
        <v/>
      </c>
      <c r="C108" s="738" t="str">
        <f>IF(ISERROR(LOOKUP($D108,'ancien membre'!$D:$D,'ancien membre'!C:C)),".",LOOKUP($D108,'ancien membre'!$D:$D,'ancien membre'!C:C))</f>
        <v>.</v>
      </c>
      <c r="D108" s="204"/>
      <c r="E108" s="334" t="str">
        <f>IF(ISERROR(LOOKUP($D108,'ancien membre'!$D:$D,'ancien membre'!E:E)),"Z",LOOKUP($D108,'ancien membre'!$D:$D,'ancien membre'!E:E))</f>
        <v>Z</v>
      </c>
      <c r="F108" s="334" t="str">
        <f>IF(ISERROR(LOOKUP($D108,'ancien membre'!$D:$D,'ancien membre'!F:F)),".",LOOKUP($D108,'ancien membre'!$D:$D,'ancien membre'!F:F))</f>
        <v>.</v>
      </c>
      <c r="G108" s="718"/>
      <c r="H108" s="334" t="str">
        <f>IF(ISERROR(LOOKUP($D108,'ancien membre'!$D:$D,'ancien membre'!H:H)),".",LOOKUP($D108,'ancien membre'!$D:$D,'ancien membre'!H:H))</f>
        <v>.</v>
      </c>
      <c r="I108" s="334" t="str">
        <f>IF(ISERROR(LOOKUP($D108,'ancien membre'!$D:$D,'ancien membre'!I:I)),".",LOOKUP($D108,'ancien membre'!$D:$D,'ancien membre'!I:I))</f>
        <v>.</v>
      </c>
      <c r="J108" s="334" t="str">
        <f>IF(ISERROR(LOOKUP($D108,'ancien membre'!$D:$D,'ancien membre'!J:J)),".",LOOKUP($D108,'ancien membre'!$D:$D,'ancien membre'!J:J))</f>
        <v>.</v>
      </c>
      <c r="K108" s="336" t="str">
        <f>IF(ISERROR(LOOKUP($D108,'ancien membre'!$D:$D,'ancien membre'!K:K)),".",LOOKUP($D108,'ancien membre'!$D:$D,'ancien membre'!K:K))</f>
        <v>.</v>
      </c>
      <c r="L108" s="340" t="str">
        <f>IF(ISERROR(LOOKUP($D108,'ancien membre'!$D:$D,'ancien membre'!L:L)),".",LOOKUP($D108,'ancien membre'!$D:$D,'ancien membre'!L:L))</f>
        <v>.</v>
      </c>
      <c r="M108" s="337" t="str">
        <f>IF(ISERROR(LOOKUP($D108,'ancien membre'!$D:$D,'ancien membre'!M:M)),".",LOOKUP($D108,'ancien membre'!$D:$D,'ancien membre'!M:M))</f>
        <v>.</v>
      </c>
      <c r="N108" s="334" t="str">
        <f>IF(ISERROR(LOOKUP($D108,'ancien membre'!$D:$D,'ancien membre'!N:N)),".",LOOKUP($D108,'ancien membre'!$D:$D,'ancien membre'!N:N))</f>
        <v>.</v>
      </c>
      <c r="O108" s="336" t="str">
        <f>IF(ISERROR(LOOKUP($D108,'ancien membre'!$D:$D,'ancien membre'!O:O)),".",LOOKUP($D108,'ancien membre'!$D:$D,'ancien membre'!O:O))</f>
        <v>.</v>
      </c>
      <c r="P108" s="424" t="str">
        <f>IF(ISERROR(LOOKUP($D108,'ancien membre'!$D:$D,'ancien membre'!P:P)),".",LOOKUP($D108,'ancien membre'!$D:$D,'ancien membre'!P:P))</f>
        <v>.</v>
      </c>
      <c r="Q108" s="641" t="str">
        <f>IF(ISERROR(LOOKUP($D108,'ancien membre'!$D:$D,'ancien membre'!Q:Q)),".",LOOKUP($D108,'ancien membre'!$D:$D,'ancien membre'!Q:Q))</f>
        <v>.</v>
      </c>
      <c r="R108" s="437"/>
      <c r="S108" s="517" t="str">
        <f t="shared" si="30"/>
        <v>.</v>
      </c>
      <c r="T108" s="518"/>
      <c r="U108" s="519" t="str">
        <f t="shared" ca="1" si="31"/>
        <v/>
      </c>
      <c r="V108" s="517"/>
      <c r="W108" s="521"/>
      <c r="X108" s="519" t="str">
        <f t="shared" ca="1" si="36"/>
        <v/>
      </c>
      <c r="Y108" s="517"/>
      <c r="Z108" s="525"/>
      <c r="AA108" s="519" t="str">
        <f t="shared" ca="1" si="32"/>
        <v>-</v>
      </c>
      <c r="AB108" s="517"/>
      <c r="AC108" s="528"/>
      <c r="AD108" s="527" t="str">
        <f t="shared" ca="1" si="33"/>
        <v>-</v>
      </c>
      <c r="AE108" s="517"/>
      <c r="AF108" s="526"/>
      <c r="AG108" s="527" t="str">
        <f t="shared" ca="1" si="34"/>
        <v>-</v>
      </c>
      <c r="AH108" s="517"/>
      <c r="AI108" s="526"/>
      <c r="AJ108" s="527" t="str">
        <f t="shared" ca="1" si="35"/>
        <v>-</v>
      </c>
      <c r="AK108" s="436"/>
      <c r="AL108" s="339" t="str">
        <f t="shared" si="37"/>
        <v/>
      </c>
      <c r="AM108" s="585" t="str">
        <f t="shared" si="28"/>
        <v>.</v>
      </c>
      <c r="AN108" s="479"/>
      <c r="AO108" s="479"/>
      <c r="AP108" s="479"/>
      <c r="AQ108" s="422"/>
      <c r="AR108" s="329"/>
      <c r="AT108"/>
      <c r="AU108"/>
      <c r="AV108"/>
      <c r="AW108"/>
      <c r="AX108"/>
      <c r="AZ108" s="415"/>
    </row>
    <row r="109" spans="1:52" s="229" customFormat="1" ht="12.75">
      <c r="A109" s="342" t="str">
        <f>IF(ISERROR(LOOKUP(D109,'ancien membre'!D:D,'ancien membre'!D:D)=D109),"",IF(LOOKUP(D109,'ancien membre'!D:D,'ancien membre'!D:D)=D109,"ok","nouveau"))</f>
        <v/>
      </c>
      <c r="B109" s="344" t="str">
        <f t="shared" si="20"/>
        <v/>
      </c>
      <c r="C109" s="738" t="str">
        <f>IF(ISERROR(LOOKUP($D109,'ancien membre'!$D:$D,'ancien membre'!C:C)),".",LOOKUP($D109,'ancien membre'!$D:$D,'ancien membre'!C:C))</f>
        <v>.</v>
      </c>
      <c r="D109" s="204"/>
      <c r="E109" s="334" t="str">
        <f>IF(ISERROR(LOOKUP($D109,'ancien membre'!$D:$D,'ancien membre'!E:E)),"Z",LOOKUP($D109,'ancien membre'!$D:$D,'ancien membre'!E:E))</f>
        <v>Z</v>
      </c>
      <c r="F109" s="334" t="str">
        <f>IF(ISERROR(LOOKUP($D109,'ancien membre'!$D:$D,'ancien membre'!F:F)),".",LOOKUP($D109,'ancien membre'!$D:$D,'ancien membre'!F:F))</f>
        <v>.</v>
      </c>
      <c r="G109" s="718"/>
      <c r="H109" s="334" t="str">
        <f>IF(ISERROR(LOOKUP($D109,'ancien membre'!$D:$D,'ancien membre'!H:H)),".",LOOKUP($D109,'ancien membre'!$D:$D,'ancien membre'!H:H))</f>
        <v>.</v>
      </c>
      <c r="I109" s="334" t="str">
        <f>IF(ISERROR(LOOKUP($D109,'ancien membre'!$D:$D,'ancien membre'!I:I)),".",LOOKUP($D109,'ancien membre'!$D:$D,'ancien membre'!I:I))</f>
        <v>.</v>
      </c>
      <c r="J109" s="334" t="str">
        <f>IF(ISERROR(LOOKUP($D109,'ancien membre'!$D:$D,'ancien membre'!J:J)),".",LOOKUP($D109,'ancien membre'!$D:$D,'ancien membre'!J:J))</f>
        <v>.</v>
      </c>
      <c r="K109" s="336" t="str">
        <f>IF(ISERROR(LOOKUP($D109,'ancien membre'!$D:$D,'ancien membre'!K:K)),".",LOOKUP($D109,'ancien membre'!$D:$D,'ancien membre'!K:K))</f>
        <v>.</v>
      </c>
      <c r="L109" s="340" t="str">
        <f>IF(ISERROR(LOOKUP($D109,'ancien membre'!$D:$D,'ancien membre'!L:L)),".",LOOKUP($D109,'ancien membre'!$D:$D,'ancien membre'!L:L))</f>
        <v>.</v>
      </c>
      <c r="M109" s="337" t="str">
        <f>IF(ISERROR(LOOKUP($D109,'ancien membre'!$D:$D,'ancien membre'!M:M)),".",LOOKUP($D109,'ancien membre'!$D:$D,'ancien membre'!M:M))</f>
        <v>.</v>
      </c>
      <c r="N109" s="334" t="str">
        <f>IF(ISERROR(LOOKUP($D109,'ancien membre'!$D:$D,'ancien membre'!N:N)),".",LOOKUP($D109,'ancien membre'!$D:$D,'ancien membre'!N:N))</f>
        <v>.</v>
      </c>
      <c r="O109" s="336" t="str">
        <f>IF(ISERROR(LOOKUP($D109,'ancien membre'!$D:$D,'ancien membre'!O:O)),".",LOOKUP($D109,'ancien membre'!$D:$D,'ancien membre'!O:O))</f>
        <v>.</v>
      </c>
      <c r="P109" s="424" t="str">
        <f>IF(ISERROR(LOOKUP($D109,'ancien membre'!$D:$D,'ancien membre'!P:P)),".",LOOKUP($D109,'ancien membre'!$D:$D,'ancien membre'!P:P))</f>
        <v>.</v>
      </c>
      <c r="Q109" s="641" t="str">
        <f>IF(ISERROR(LOOKUP($D109,'ancien membre'!$D:$D,'ancien membre'!Q:Q)),".",LOOKUP($D109,'ancien membre'!$D:$D,'ancien membre'!Q:Q))</f>
        <v>.</v>
      </c>
      <c r="R109" s="437"/>
      <c r="S109" s="517" t="str">
        <f t="shared" si="30"/>
        <v>.</v>
      </c>
      <c r="T109" s="518"/>
      <c r="U109" s="519" t="str">
        <f t="shared" ca="1" si="31"/>
        <v/>
      </c>
      <c r="V109" s="517"/>
      <c r="W109" s="521"/>
      <c r="X109" s="519" t="str">
        <f t="shared" ca="1" si="36"/>
        <v/>
      </c>
      <c r="Y109" s="517"/>
      <c r="Z109" s="525"/>
      <c r="AA109" s="519" t="str">
        <f t="shared" ca="1" si="32"/>
        <v>-</v>
      </c>
      <c r="AB109" s="517"/>
      <c r="AC109" s="528"/>
      <c r="AD109" s="527" t="str">
        <f t="shared" ca="1" si="33"/>
        <v>-</v>
      </c>
      <c r="AE109" s="517"/>
      <c r="AF109" s="526"/>
      <c r="AG109" s="527" t="str">
        <f t="shared" ca="1" si="34"/>
        <v>-</v>
      </c>
      <c r="AH109" s="517"/>
      <c r="AI109" s="526"/>
      <c r="AJ109" s="527" t="str">
        <f t="shared" ca="1" si="35"/>
        <v>-</v>
      </c>
      <c r="AK109" s="436"/>
      <c r="AL109" s="339" t="str">
        <f t="shared" si="37"/>
        <v/>
      </c>
      <c r="AM109" s="585" t="str">
        <f t="shared" si="28"/>
        <v>.</v>
      </c>
      <c r="AN109" s="479"/>
      <c r="AO109" s="479"/>
      <c r="AP109" s="479"/>
      <c r="AQ109" s="422"/>
      <c r="AR109" s="329"/>
      <c r="AT109"/>
      <c r="AU109"/>
      <c r="AV109"/>
      <c r="AW109"/>
      <c r="AX109"/>
      <c r="AZ109" s="415"/>
    </row>
    <row r="110" spans="1:52" s="229" customFormat="1" ht="12.75">
      <c r="A110" s="342" t="str">
        <f>IF(ISERROR(LOOKUP(D110,'ancien membre'!D:D,'ancien membre'!D:D)=D110),"",IF(LOOKUP(D110,'ancien membre'!D:D,'ancien membre'!D:D)=D110,"ok","nouveau"))</f>
        <v/>
      </c>
      <c r="B110" s="344" t="str">
        <f t="shared" si="20"/>
        <v/>
      </c>
      <c r="C110" s="738" t="str">
        <f>IF(ISERROR(LOOKUP($D110,'ancien membre'!$D:$D,'ancien membre'!C:C)),".",LOOKUP($D110,'ancien membre'!$D:$D,'ancien membre'!C:C))</f>
        <v>.</v>
      </c>
      <c r="D110" s="204"/>
      <c r="E110" s="334" t="str">
        <f>IF(ISERROR(LOOKUP($D110,'ancien membre'!$D:$D,'ancien membre'!E:E)),"Z",LOOKUP($D110,'ancien membre'!$D:$D,'ancien membre'!E:E))</f>
        <v>Z</v>
      </c>
      <c r="F110" s="334" t="str">
        <f>IF(ISERROR(LOOKUP($D110,'ancien membre'!$D:$D,'ancien membre'!F:F)),".",LOOKUP($D110,'ancien membre'!$D:$D,'ancien membre'!F:F))</f>
        <v>.</v>
      </c>
      <c r="G110" s="718"/>
      <c r="H110" s="334" t="str">
        <f>IF(ISERROR(LOOKUP($D110,'ancien membre'!$D:$D,'ancien membre'!H:H)),".",LOOKUP($D110,'ancien membre'!$D:$D,'ancien membre'!H:H))</f>
        <v>.</v>
      </c>
      <c r="I110" s="334" t="str">
        <f>IF(ISERROR(LOOKUP($D110,'ancien membre'!$D:$D,'ancien membre'!I:I)),".",LOOKUP($D110,'ancien membre'!$D:$D,'ancien membre'!I:I))</f>
        <v>.</v>
      </c>
      <c r="J110" s="334" t="str">
        <f>IF(ISERROR(LOOKUP($D110,'ancien membre'!$D:$D,'ancien membre'!J:J)),".",LOOKUP($D110,'ancien membre'!$D:$D,'ancien membre'!J:J))</f>
        <v>.</v>
      </c>
      <c r="K110" s="336" t="str">
        <f>IF(ISERROR(LOOKUP($D110,'ancien membre'!$D:$D,'ancien membre'!K:K)),".",LOOKUP($D110,'ancien membre'!$D:$D,'ancien membre'!K:K))</f>
        <v>.</v>
      </c>
      <c r="L110" s="340" t="str">
        <f>IF(ISERROR(LOOKUP($D110,'ancien membre'!$D:$D,'ancien membre'!L:L)),".",LOOKUP($D110,'ancien membre'!$D:$D,'ancien membre'!L:L))</f>
        <v>.</v>
      </c>
      <c r="M110" s="337" t="str">
        <f>IF(ISERROR(LOOKUP($D110,'ancien membre'!$D:$D,'ancien membre'!M:M)),".",LOOKUP($D110,'ancien membre'!$D:$D,'ancien membre'!M:M))</f>
        <v>.</v>
      </c>
      <c r="N110" s="334" t="str">
        <f>IF(ISERROR(LOOKUP($D110,'ancien membre'!$D:$D,'ancien membre'!N:N)),".",LOOKUP($D110,'ancien membre'!$D:$D,'ancien membre'!N:N))</f>
        <v>.</v>
      </c>
      <c r="O110" s="336" t="str">
        <f>IF(ISERROR(LOOKUP($D110,'ancien membre'!$D:$D,'ancien membre'!O:O)),".",LOOKUP($D110,'ancien membre'!$D:$D,'ancien membre'!O:O))</f>
        <v>.</v>
      </c>
      <c r="P110" s="424" t="str">
        <f>IF(ISERROR(LOOKUP($D110,'ancien membre'!$D:$D,'ancien membre'!P:P)),".",LOOKUP($D110,'ancien membre'!$D:$D,'ancien membre'!P:P))</f>
        <v>.</v>
      </c>
      <c r="Q110" s="641" t="str">
        <f>IF(ISERROR(LOOKUP($D110,'ancien membre'!$D:$D,'ancien membre'!Q:Q)),".",LOOKUP($D110,'ancien membre'!$D:$D,'ancien membre'!Q:Q))</f>
        <v>.</v>
      </c>
      <c r="R110" s="437"/>
      <c r="S110" s="517" t="str">
        <f t="shared" si="30"/>
        <v>.</v>
      </c>
      <c r="T110" s="518"/>
      <c r="U110" s="519" t="str">
        <f t="shared" ca="1" si="31"/>
        <v/>
      </c>
      <c r="V110" s="517"/>
      <c r="W110" s="521"/>
      <c r="X110" s="519" t="str">
        <f t="shared" ca="1" si="36"/>
        <v/>
      </c>
      <c r="Y110" s="517"/>
      <c r="Z110" s="525"/>
      <c r="AA110" s="519" t="str">
        <f t="shared" ca="1" si="32"/>
        <v>-</v>
      </c>
      <c r="AB110" s="517"/>
      <c r="AC110" s="528"/>
      <c r="AD110" s="527" t="str">
        <f t="shared" ca="1" si="33"/>
        <v>-</v>
      </c>
      <c r="AE110" s="517"/>
      <c r="AF110" s="526"/>
      <c r="AG110" s="527" t="str">
        <f t="shared" ca="1" si="34"/>
        <v>-</v>
      </c>
      <c r="AH110" s="517"/>
      <c r="AI110" s="526"/>
      <c r="AJ110" s="527" t="str">
        <f t="shared" ca="1" si="35"/>
        <v>-</v>
      </c>
      <c r="AK110" s="436"/>
      <c r="AL110" s="339" t="str">
        <f t="shared" si="37"/>
        <v/>
      </c>
      <c r="AM110" s="585" t="str">
        <f t="shared" si="28"/>
        <v>.</v>
      </c>
      <c r="AN110" s="479"/>
      <c r="AO110" s="479"/>
      <c r="AP110" s="479"/>
      <c r="AQ110" s="422"/>
      <c r="AR110" s="329"/>
      <c r="AT110"/>
      <c r="AU110"/>
      <c r="AV110"/>
      <c r="AW110"/>
      <c r="AX110"/>
      <c r="AZ110" s="415"/>
    </row>
    <row r="111" spans="1:52" s="229" customFormat="1" ht="12.75">
      <c r="A111" s="342" t="str">
        <f>IF(ISERROR(LOOKUP(D111,'ancien membre'!D:D,'ancien membre'!D:D)=D111),"",IF(LOOKUP(D111,'ancien membre'!D:D,'ancien membre'!D:D)=D111,"ok","nouveau"))</f>
        <v/>
      </c>
      <c r="B111" s="344" t="str">
        <f t="shared" si="20"/>
        <v/>
      </c>
      <c r="C111" s="738" t="str">
        <f>IF(ISERROR(LOOKUP($D111,'ancien membre'!$D:$D,'ancien membre'!C:C)),".",LOOKUP($D111,'ancien membre'!$D:$D,'ancien membre'!C:C))</f>
        <v>.</v>
      </c>
      <c r="D111" s="204"/>
      <c r="E111" s="334" t="str">
        <f>IF(ISERROR(LOOKUP($D111,'ancien membre'!$D:$D,'ancien membre'!E:E)),"Z",LOOKUP($D111,'ancien membre'!$D:$D,'ancien membre'!E:E))</f>
        <v>Z</v>
      </c>
      <c r="F111" s="334" t="str">
        <f>IF(ISERROR(LOOKUP($D111,'ancien membre'!$D:$D,'ancien membre'!F:F)),".",LOOKUP($D111,'ancien membre'!$D:$D,'ancien membre'!F:F))</f>
        <v>.</v>
      </c>
      <c r="G111" s="718"/>
      <c r="H111" s="334" t="str">
        <f>IF(ISERROR(LOOKUP($D111,'ancien membre'!$D:$D,'ancien membre'!H:H)),".",LOOKUP($D111,'ancien membre'!$D:$D,'ancien membre'!H:H))</f>
        <v>.</v>
      </c>
      <c r="I111" s="334" t="str">
        <f>IF(ISERROR(LOOKUP($D111,'ancien membre'!$D:$D,'ancien membre'!I:I)),".",LOOKUP($D111,'ancien membre'!$D:$D,'ancien membre'!I:I))</f>
        <v>.</v>
      </c>
      <c r="J111" s="334" t="str">
        <f>IF(ISERROR(LOOKUP($D111,'ancien membre'!$D:$D,'ancien membre'!J:J)),".",LOOKUP($D111,'ancien membre'!$D:$D,'ancien membre'!J:J))</f>
        <v>.</v>
      </c>
      <c r="K111" s="336" t="str">
        <f>IF(ISERROR(LOOKUP($D111,'ancien membre'!$D:$D,'ancien membre'!K:K)),".",LOOKUP($D111,'ancien membre'!$D:$D,'ancien membre'!K:K))</f>
        <v>.</v>
      </c>
      <c r="L111" s="340" t="str">
        <f>IF(ISERROR(LOOKUP($D111,'ancien membre'!$D:$D,'ancien membre'!L:L)),".",LOOKUP($D111,'ancien membre'!$D:$D,'ancien membre'!L:L))</f>
        <v>.</v>
      </c>
      <c r="M111" s="337" t="str">
        <f>IF(ISERROR(LOOKUP($D111,'ancien membre'!$D:$D,'ancien membre'!M:M)),".",LOOKUP($D111,'ancien membre'!$D:$D,'ancien membre'!M:M))</f>
        <v>.</v>
      </c>
      <c r="N111" s="334" t="str">
        <f>IF(ISERROR(LOOKUP($D111,'ancien membre'!$D:$D,'ancien membre'!N:N)),".",LOOKUP($D111,'ancien membre'!$D:$D,'ancien membre'!N:N))</f>
        <v>.</v>
      </c>
      <c r="O111" s="336" t="str">
        <f>IF(ISERROR(LOOKUP($D111,'ancien membre'!$D:$D,'ancien membre'!O:O)),".",LOOKUP($D111,'ancien membre'!$D:$D,'ancien membre'!O:O))</f>
        <v>.</v>
      </c>
      <c r="P111" s="424" t="str">
        <f>IF(ISERROR(LOOKUP($D111,'ancien membre'!$D:$D,'ancien membre'!P:P)),".",LOOKUP($D111,'ancien membre'!$D:$D,'ancien membre'!P:P))</f>
        <v>.</v>
      </c>
      <c r="Q111" s="641" t="str">
        <f>IF(ISERROR(LOOKUP($D111,'ancien membre'!$D:$D,'ancien membre'!Q:Q)),".",LOOKUP($D111,'ancien membre'!$D:$D,'ancien membre'!Q:Q))</f>
        <v>.</v>
      </c>
      <c r="R111" s="437"/>
      <c r="S111" s="517" t="str">
        <f t="shared" si="30"/>
        <v>.</v>
      </c>
      <c r="T111" s="518"/>
      <c r="U111" s="519" t="str">
        <f t="shared" ca="1" si="31"/>
        <v/>
      </c>
      <c r="V111" s="517"/>
      <c r="W111" s="521"/>
      <c r="X111" s="519" t="str">
        <f t="shared" ca="1" si="36"/>
        <v/>
      </c>
      <c r="Y111" s="517"/>
      <c r="Z111" s="525"/>
      <c r="AA111" s="519" t="str">
        <f t="shared" ca="1" si="32"/>
        <v>-</v>
      </c>
      <c r="AB111" s="517"/>
      <c r="AC111" s="528"/>
      <c r="AD111" s="527" t="str">
        <f t="shared" ca="1" si="33"/>
        <v>-</v>
      </c>
      <c r="AE111" s="517"/>
      <c r="AF111" s="526"/>
      <c r="AG111" s="527" t="str">
        <f t="shared" ca="1" si="34"/>
        <v>-</v>
      </c>
      <c r="AH111" s="517"/>
      <c r="AI111" s="526"/>
      <c r="AJ111" s="527" t="str">
        <f t="shared" ca="1" si="35"/>
        <v>-</v>
      </c>
      <c r="AK111" s="436"/>
      <c r="AL111" s="339" t="str">
        <f t="shared" si="37"/>
        <v/>
      </c>
      <c r="AM111" s="585" t="str">
        <f t="shared" si="28"/>
        <v>.</v>
      </c>
      <c r="AN111" s="479"/>
      <c r="AO111" s="479"/>
      <c r="AP111" s="479"/>
      <c r="AQ111" s="422"/>
      <c r="AR111" s="329"/>
      <c r="AT111"/>
      <c r="AU111"/>
      <c r="AV111"/>
      <c r="AW111"/>
      <c r="AX111"/>
      <c r="AZ111" s="415"/>
    </row>
    <row r="112" spans="1:52" s="229" customFormat="1" ht="12.75">
      <c r="A112" s="342" t="str">
        <f>IF(ISERROR(LOOKUP(D112,'ancien membre'!D:D,'ancien membre'!D:D)=D112),"",IF(LOOKUP(D112,'ancien membre'!D:D,'ancien membre'!D:D)=D112,"ok","nouveau"))</f>
        <v/>
      </c>
      <c r="B112" s="344" t="str">
        <f t="shared" si="20"/>
        <v/>
      </c>
      <c r="C112" s="738" t="str">
        <f>IF(ISERROR(LOOKUP($D112,'ancien membre'!$D:$D,'ancien membre'!C:C)),".",LOOKUP($D112,'ancien membre'!$D:$D,'ancien membre'!C:C))</f>
        <v>.</v>
      </c>
      <c r="D112" s="204"/>
      <c r="E112" s="334" t="str">
        <f>IF(ISERROR(LOOKUP($D112,'ancien membre'!$D:$D,'ancien membre'!E:E)),"Z",LOOKUP($D112,'ancien membre'!$D:$D,'ancien membre'!E:E))</f>
        <v>Z</v>
      </c>
      <c r="F112" s="334" t="str">
        <f>IF(ISERROR(LOOKUP($D112,'ancien membre'!$D:$D,'ancien membre'!F:F)),".",LOOKUP($D112,'ancien membre'!$D:$D,'ancien membre'!F:F))</f>
        <v>.</v>
      </c>
      <c r="G112" s="718"/>
      <c r="H112" s="334" t="str">
        <f>IF(ISERROR(LOOKUP($D112,'ancien membre'!$D:$D,'ancien membre'!H:H)),".",LOOKUP($D112,'ancien membre'!$D:$D,'ancien membre'!H:H))</f>
        <v>.</v>
      </c>
      <c r="I112" s="334" t="str">
        <f>IF(ISERROR(LOOKUP($D112,'ancien membre'!$D:$D,'ancien membre'!I:I)),".",LOOKUP($D112,'ancien membre'!$D:$D,'ancien membre'!I:I))</f>
        <v>.</v>
      </c>
      <c r="J112" s="334" t="str">
        <f>IF(ISERROR(LOOKUP($D112,'ancien membre'!$D:$D,'ancien membre'!J:J)),".",LOOKUP($D112,'ancien membre'!$D:$D,'ancien membre'!J:J))</f>
        <v>.</v>
      </c>
      <c r="K112" s="336" t="str">
        <f>IF(ISERROR(LOOKUP($D112,'ancien membre'!$D:$D,'ancien membre'!K:K)),".",LOOKUP($D112,'ancien membre'!$D:$D,'ancien membre'!K:K))</f>
        <v>.</v>
      </c>
      <c r="L112" s="340" t="str">
        <f>IF(ISERROR(LOOKUP($D112,'ancien membre'!$D:$D,'ancien membre'!L:L)),".",LOOKUP($D112,'ancien membre'!$D:$D,'ancien membre'!L:L))</f>
        <v>.</v>
      </c>
      <c r="M112" s="337" t="str">
        <f>IF(ISERROR(LOOKUP($D112,'ancien membre'!$D:$D,'ancien membre'!M:M)),".",LOOKUP($D112,'ancien membre'!$D:$D,'ancien membre'!M:M))</f>
        <v>.</v>
      </c>
      <c r="N112" s="334" t="str">
        <f>IF(ISERROR(LOOKUP($D112,'ancien membre'!$D:$D,'ancien membre'!N:N)),".",LOOKUP($D112,'ancien membre'!$D:$D,'ancien membre'!N:N))</f>
        <v>.</v>
      </c>
      <c r="O112" s="336" t="str">
        <f>IF(ISERROR(LOOKUP($D112,'ancien membre'!$D:$D,'ancien membre'!O:O)),".",LOOKUP($D112,'ancien membre'!$D:$D,'ancien membre'!O:O))</f>
        <v>.</v>
      </c>
      <c r="P112" s="424" t="str">
        <f>IF(ISERROR(LOOKUP($D112,'ancien membre'!$D:$D,'ancien membre'!P:P)),".",LOOKUP($D112,'ancien membre'!$D:$D,'ancien membre'!P:P))</f>
        <v>.</v>
      </c>
      <c r="Q112" s="641" t="str">
        <f>IF(ISERROR(LOOKUP($D112,'ancien membre'!$D:$D,'ancien membre'!Q:Q)),".",LOOKUP($D112,'ancien membre'!$D:$D,'ancien membre'!Q:Q))</f>
        <v>.</v>
      </c>
      <c r="R112" s="437"/>
      <c r="S112" s="517" t="str">
        <f t="shared" si="30"/>
        <v>.</v>
      </c>
      <c r="T112" s="518"/>
      <c r="U112" s="519" t="str">
        <f t="shared" ca="1" si="31"/>
        <v/>
      </c>
      <c r="V112" s="517"/>
      <c r="W112" s="521"/>
      <c r="X112" s="519" t="str">
        <f t="shared" ca="1" si="36"/>
        <v/>
      </c>
      <c r="Y112" s="517"/>
      <c r="Z112" s="525"/>
      <c r="AA112" s="519" t="str">
        <f t="shared" ca="1" si="32"/>
        <v>-</v>
      </c>
      <c r="AB112" s="517"/>
      <c r="AC112" s="528"/>
      <c r="AD112" s="527" t="str">
        <f t="shared" ca="1" si="33"/>
        <v>-</v>
      </c>
      <c r="AE112" s="517"/>
      <c r="AF112" s="526"/>
      <c r="AG112" s="527" t="str">
        <f t="shared" ca="1" si="34"/>
        <v>-</v>
      </c>
      <c r="AH112" s="517"/>
      <c r="AI112" s="526"/>
      <c r="AJ112" s="527" t="str">
        <f t="shared" ca="1" si="35"/>
        <v>-</v>
      </c>
      <c r="AK112" s="436"/>
      <c r="AL112" s="339" t="str">
        <f t="shared" si="37"/>
        <v/>
      </c>
      <c r="AM112" s="585" t="str">
        <f t="shared" si="28"/>
        <v>.</v>
      </c>
      <c r="AN112" s="479"/>
      <c r="AO112" s="479"/>
      <c r="AP112" s="479"/>
      <c r="AQ112" s="422"/>
      <c r="AR112" s="329"/>
      <c r="AT112"/>
      <c r="AU112"/>
      <c r="AV112"/>
      <c r="AW112"/>
      <c r="AX112"/>
      <c r="AZ112" s="415"/>
    </row>
    <row r="113" spans="1:52" s="229" customFormat="1" ht="12.75">
      <c r="A113" s="342" t="str">
        <f>IF(ISERROR(LOOKUP(D113,'ancien membre'!D:D,'ancien membre'!D:D)=D113),"",IF(LOOKUP(D113,'ancien membre'!D:D,'ancien membre'!D:D)=D113,"ok","nouveau"))</f>
        <v/>
      </c>
      <c r="B113" s="344" t="str">
        <f t="shared" si="20"/>
        <v/>
      </c>
      <c r="C113" s="738" t="str">
        <f>IF(ISERROR(LOOKUP($D113,'ancien membre'!$D:$D,'ancien membre'!C:C)),".",LOOKUP($D113,'ancien membre'!$D:$D,'ancien membre'!C:C))</f>
        <v>.</v>
      </c>
      <c r="D113" s="204"/>
      <c r="E113" s="334" t="str">
        <f>IF(ISERROR(LOOKUP($D113,'ancien membre'!$D:$D,'ancien membre'!E:E)),"Z",LOOKUP($D113,'ancien membre'!$D:$D,'ancien membre'!E:E))</f>
        <v>Z</v>
      </c>
      <c r="F113" s="334" t="str">
        <f>IF(ISERROR(LOOKUP($D113,'ancien membre'!$D:$D,'ancien membre'!F:F)),".",LOOKUP($D113,'ancien membre'!$D:$D,'ancien membre'!F:F))</f>
        <v>.</v>
      </c>
      <c r="G113" s="718"/>
      <c r="H113" s="334" t="str">
        <f>IF(ISERROR(LOOKUP($D113,'ancien membre'!$D:$D,'ancien membre'!H:H)),".",LOOKUP($D113,'ancien membre'!$D:$D,'ancien membre'!H:H))</f>
        <v>.</v>
      </c>
      <c r="I113" s="334" t="str">
        <f>IF(ISERROR(LOOKUP($D113,'ancien membre'!$D:$D,'ancien membre'!I:I)),".",LOOKUP($D113,'ancien membre'!$D:$D,'ancien membre'!I:I))</f>
        <v>.</v>
      </c>
      <c r="J113" s="334" t="str">
        <f>IF(ISERROR(LOOKUP($D113,'ancien membre'!$D:$D,'ancien membre'!J:J)),".",LOOKUP($D113,'ancien membre'!$D:$D,'ancien membre'!J:J))</f>
        <v>.</v>
      </c>
      <c r="K113" s="336" t="str">
        <f>IF(ISERROR(LOOKUP($D113,'ancien membre'!$D:$D,'ancien membre'!K:K)),".",LOOKUP($D113,'ancien membre'!$D:$D,'ancien membre'!K:K))</f>
        <v>.</v>
      </c>
      <c r="L113" s="340" t="str">
        <f>IF(ISERROR(LOOKUP($D113,'ancien membre'!$D:$D,'ancien membre'!L:L)),".",LOOKUP($D113,'ancien membre'!$D:$D,'ancien membre'!L:L))</f>
        <v>.</v>
      </c>
      <c r="M113" s="337" t="str">
        <f>IF(ISERROR(LOOKUP($D113,'ancien membre'!$D:$D,'ancien membre'!M:M)),".",LOOKUP($D113,'ancien membre'!$D:$D,'ancien membre'!M:M))</f>
        <v>.</v>
      </c>
      <c r="N113" s="334" t="str">
        <f>IF(ISERROR(LOOKUP($D113,'ancien membre'!$D:$D,'ancien membre'!N:N)),".",LOOKUP($D113,'ancien membre'!$D:$D,'ancien membre'!N:N))</f>
        <v>.</v>
      </c>
      <c r="O113" s="336" t="str">
        <f>IF(ISERROR(LOOKUP($D113,'ancien membre'!$D:$D,'ancien membre'!O:O)),".",LOOKUP($D113,'ancien membre'!$D:$D,'ancien membre'!O:O))</f>
        <v>.</v>
      </c>
      <c r="P113" s="424" t="str">
        <f>IF(ISERROR(LOOKUP($D113,'ancien membre'!$D:$D,'ancien membre'!P:P)),".",LOOKUP($D113,'ancien membre'!$D:$D,'ancien membre'!P:P))</f>
        <v>.</v>
      </c>
      <c r="Q113" s="641" t="str">
        <f>IF(ISERROR(LOOKUP($D113,'ancien membre'!$D:$D,'ancien membre'!Q:Q)),".",LOOKUP($D113,'ancien membre'!$D:$D,'ancien membre'!Q:Q))</f>
        <v>.</v>
      </c>
      <c r="R113" s="437"/>
      <c r="S113" s="517" t="str">
        <f t="shared" si="30"/>
        <v>.</v>
      </c>
      <c r="T113" s="518"/>
      <c r="U113" s="519" t="str">
        <f t="shared" ca="1" si="31"/>
        <v/>
      </c>
      <c r="V113" s="517"/>
      <c r="W113" s="521"/>
      <c r="X113" s="519" t="str">
        <f t="shared" ca="1" si="36"/>
        <v/>
      </c>
      <c r="Y113" s="517"/>
      <c r="Z113" s="525"/>
      <c r="AA113" s="519" t="str">
        <f t="shared" ca="1" si="32"/>
        <v>-</v>
      </c>
      <c r="AB113" s="517"/>
      <c r="AC113" s="528"/>
      <c r="AD113" s="527" t="str">
        <f t="shared" ca="1" si="33"/>
        <v>-</v>
      </c>
      <c r="AE113" s="517"/>
      <c r="AF113" s="526"/>
      <c r="AG113" s="527" t="str">
        <f t="shared" ca="1" si="34"/>
        <v>-</v>
      </c>
      <c r="AH113" s="517"/>
      <c r="AI113" s="526"/>
      <c r="AJ113" s="527" t="str">
        <f t="shared" ca="1" si="35"/>
        <v>-</v>
      </c>
      <c r="AK113" s="436"/>
      <c r="AL113" s="339" t="str">
        <f t="shared" si="37"/>
        <v/>
      </c>
      <c r="AM113" s="585" t="str">
        <f t="shared" si="28"/>
        <v>.</v>
      </c>
      <c r="AN113" s="479"/>
      <c r="AO113" s="479"/>
      <c r="AP113" s="479"/>
      <c r="AQ113" s="422"/>
      <c r="AR113" s="329"/>
      <c r="AT113"/>
      <c r="AU113"/>
      <c r="AV113"/>
      <c r="AW113"/>
      <c r="AX113"/>
      <c r="AZ113" s="415"/>
    </row>
    <row r="114" spans="1:52" s="229" customFormat="1" ht="12.75">
      <c r="A114" s="342" t="str">
        <f>IF(ISERROR(LOOKUP(D114,'ancien membre'!D:D,'ancien membre'!D:D)=D114),"",IF(LOOKUP(D114,'ancien membre'!D:D,'ancien membre'!D:D)=D114,"ok","nouveau"))</f>
        <v/>
      </c>
      <c r="B114" s="344" t="str">
        <f t="shared" si="20"/>
        <v/>
      </c>
      <c r="C114" s="738" t="str">
        <f>IF(ISERROR(LOOKUP($D114,'ancien membre'!$D:$D,'ancien membre'!C:C)),".",LOOKUP($D114,'ancien membre'!$D:$D,'ancien membre'!C:C))</f>
        <v>.</v>
      </c>
      <c r="D114" s="204"/>
      <c r="E114" s="334" t="str">
        <f>IF(ISERROR(LOOKUP($D114,'ancien membre'!$D:$D,'ancien membre'!E:E)),"Z",LOOKUP($D114,'ancien membre'!$D:$D,'ancien membre'!E:E))</f>
        <v>Z</v>
      </c>
      <c r="F114" s="334" t="str">
        <f>IF(ISERROR(LOOKUP($D114,'ancien membre'!$D:$D,'ancien membre'!F:F)),".",LOOKUP($D114,'ancien membre'!$D:$D,'ancien membre'!F:F))</f>
        <v>.</v>
      </c>
      <c r="G114" s="718"/>
      <c r="H114" s="334" t="str">
        <f>IF(ISERROR(LOOKUP($D114,'ancien membre'!$D:$D,'ancien membre'!H:H)),".",LOOKUP($D114,'ancien membre'!$D:$D,'ancien membre'!H:H))</f>
        <v>.</v>
      </c>
      <c r="I114" s="334" t="str">
        <f>IF(ISERROR(LOOKUP($D114,'ancien membre'!$D:$D,'ancien membre'!I:I)),".",LOOKUP($D114,'ancien membre'!$D:$D,'ancien membre'!I:I))</f>
        <v>.</v>
      </c>
      <c r="J114" s="334" t="str">
        <f>IF(ISERROR(LOOKUP($D114,'ancien membre'!$D:$D,'ancien membre'!J:J)),".",LOOKUP($D114,'ancien membre'!$D:$D,'ancien membre'!J:J))</f>
        <v>.</v>
      </c>
      <c r="K114" s="336" t="str">
        <f>IF(ISERROR(LOOKUP($D114,'ancien membre'!$D:$D,'ancien membre'!K:K)),".",LOOKUP($D114,'ancien membre'!$D:$D,'ancien membre'!K:K))</f>
        <v>.</v>
      </c>
      <c r="L114" s="340" t="str">
        <f>IF(ISERROR(LOOKUP($D114,'ancien membre'!$D:$D,'ancien membre'!L:L)),".",LOOKUP($D114,'ancien membre'!$D:$D,'ancien membre'!L:L))</f>
        <v>.</v>
      </c>
      <c r="M114" s="337" t="str">
        <f>IF(ISERROR(LOOKUP($D114,'ancien membre'!$D:$D,'ancien membre'!M:M)),".",LOOKUP($D114,'ancien membre'!$D:$D,'ancien membre'!M:M))</f>
        <v>.</v>
      </c>
      <c r="N114" s="334" t="str">
        <f>IF(ISERROR(LOOKUP($D114,'ancien membre'!$D:$D,'ancien membre'!N:N)),".",LOOKUP($D114,'ancien membre'!$D:$D,'ancien membre'!N:N))</f>
        <v>.</v>
      </c>
      <c r="O114" s="336" t="str">
        <f>IF(ISERROR(LOOKUP($D114,'ancien membre'!$D:$D,'ancien membre'!O:O)),".",LOOKUP($D114,'ancien membre'!$D:$D,'ancien membre'!O:O))</f>
        <v>.</v>
      </c>
      <c r="P114" s="424" t="str">
        <f>IF(ISERROR(LOOKUP($D114,'ancien membre'!$D:$D,'ancien membre'!P:P)),".",LOOKUP($D114,'ancien membre'!$D:$D,'ancien membre'!P:P))</f>
        <v>.</v>
      </c>
      <c r="Q114" s="641" t="str">
        <f>IF(ISERROR(LOOKUP($D114,'ancien membre'!$D:$D,'ancien membre'!Q:Q)),".",LOOKUP($D114,'ancien membre'!$D:$D,'ancien membre'!Q:Q))</f>
        <v>.</v>
      </c>
      <c r="R114" s="437"/>
      <c r="S114" s="517" t="str">
        <f t="shared" si="30"/>
        <v>.</v>
      </c>
      <c r="T114" s="518"/>
      <c r="U114" s="519" t="str">
        <f t="shared" ca="1" si="31"/>
        <v/>
      </c>
      <c r="V114" s="517"/>
      <c r="W114" s="521"/>
      <c r="X114" s="519" t="str">
        <f t="shared" ca="1" si="36"/>
        <v/>
      </c>
      <c r="Y114" s="517"/>
      <c r="Z114" s="525"/>
      <c r="AA114" s="519" t="str">
        <f t="shared" ca="1" si="32"/>
        <v>-</v>
      </c>
      <c r="AB114" s="517"/>
      <c r="AC114" s="528"/>
      <c r="AD114" s="527" t="str">
        <f t="shared" ca="1" si="33"/>
        <v>-</v>
      </c>
      <c r="AE114" s="517"/>
      <c r="AF114" s="526"/>
      <c r="AG114" s="527" t="str">
        <f t="shared" ca="1" si="34"/>
        <v>-</v>
      </c>
      <c r="AH114" s="517"/>
      <c r="AI114" s="526"/>
      <c r="AJ114" s="527" t="str">
        <f t="shared" ca="1" si="35"/>
        <v>-</v>
      </c>
      <c r="AK114" s="436"/>
      <c r="AL114" s="339" t="str">
        <f t="shared" si="37"/>
        <v/>
      </c>
      <c r="AM114" s="585" t="str">
        <f t="shared" si="28"/>
        <v>.</v>
      </c>
      <c r="AN114" s="479"/>
      <c r="AO114" s="479"/>
      <c r="AP114" s="479"/>
      <c r="AQ114" s="422"/>
      <c r="AR114" s="329"/>
      <c r="AT114"/>
      <c r="AU114"/>
      <c r="AV114"/>
      <c r="AW114"/>
      <c r="AX114"/>
      <c r="AZ114" s="415"/>
    </row>
    <row r="115" spans="1:52" s="229" customFormat="1" ht="12.75">
      <c r="A115" s="342" t="str">
        <f>IF(ISERROR(LOOKUP(D115,'ancien membre'!D:D,'ancien membre'!D:D)=D115),"",IF(LOOKUP(D115,'ancien membre'!D:D,'ancien membre'!D:D)=D115,"ok","nouveau"))</f>
        <v/>
      </c>
      <c r="B115" s="344" t="str">
        <f t="shared" si="20"/>
        <v/>
      </c>
      <c r="C115" s="738" t="str">
        <f>IF(ISERROR(LOOKUP($D115,'ancien membre'!$D:$D,'ancien membre'!C:C)),".",LOOKUP($D115,'ancien membre'!$D:$D,'ancien membre'!C:C))</f>
        <v>.</v>
      </c>
      <c r="D115" s="204"/>
      <c r="E115" s="334" t="str">
        <f>IF(ISERROR(LOOKUP($D115,'ancien membre'!$D:$D,'ancien membre'!E:E)),"Z",LOOKUP($D115,'ancien membre'!$D:$D,'ancien membre'!E:E))</f>
        <v>Z</v>
      </c>
      <c r="F115" s="334" t="str">
        <f>IF(ISERROR(LOOKUP($D115,'ancien membre'!$D:$D,'ancien membre'!F:F)),".",LOOKUP($D115,'ancien membre'!$D:$D,'ancien membre'!F:F))</f>
        <v>.</v>
      </c>
      <c r="G115" s="718"/>
      <c r="H115" s="334" t="str">
        <f>IF(ISERROR(LOOKUP($D115,'ancien membre'!$D:$D,'ancien membre'!H:H)),".",LOOKUP($D115,'ancien membre'!$D:$D,'ancien membre'!H:H))</f>
        <v>.</v>
      </c>
      <c r="I115" s="334" t="str">
        <f>IF(ISERROR(LOOKUP($D115,'ancien membre'!$D:$D,'ancien membre'!I:I)),".",LOOKUP($D115,'ancien membre'!$D:$D,'ancien membre'!I:I))</f>
        <v>.</v>
      </c>
      <c r="J115" s="334" t="str">
        <f>IF(ISERROR(LOOKUP($D115,'ancien membre'!$D:$D,'ancien membre'!J:J)),".",LOOKUP($D115,'ancien membre'!$D:$D,'ancien membre'!J:J))</f>
        <v>.</v>
      </c>
      <c r="K115" s="336" t="str">
        <f>IF(ISERROR(LOOKUP($D115,'ancien membre'!$D:$D,'ancien membre'!K:K)),".",LOOKUP($D115,'ancien membre'!$D:$D,'ancien membre'!K:K))</f>
        <v>.</v>
      </c>
      <c r="L115" s="340" t="str">
        <f>IF(ISERROR(LOOKUP($D115,'ancien membre'!$D:$D,'ancien membre'!L:L)),".",LOOKUP($D115,'ancien membre'!$D:$D,'ancien membre'!L:L))</f>
        <v>.</v>
      </c>
      <c r="M115" s="337" t="str">
        <f>IF(ISERROR(LOOKUP($D115,'ancien membre'!$D:$D,'ancien membre'!M:M)),".",LOOKUP($D115,'ancien membre'!$D:$D,'ancien membre'!M:M))</f>
        <v>.</v>
      </c>
      <c r="N115" s="334" t="str">
        <f>IF(ISERROR(LOOKUP($D115,'ancien membre'!$D:$D,'ancien membre'!N:N)),".",LOOKUP($D115,'ancien membre'!$D:$D,'ancien membre'!N:N))</f>
        <v>.</v>
      </c>
      <c r="O115" s="336" t="str">
        <f>IF(ISERROR(LOOKUP($D115,'ancien membre'!$D:$D,'ancien membre'!O:O)),".",LOOKUP($D115,'ancien membre'!$D:$D,'ancien membre'!O:O))</f>
        <v>.</v>
      </c>
      <c r="P115" s="424" t="str">
        <f>IF(ISERROR(LOOKUP($D115,'ancien membre'!$D:$D,'ancien membre'!P:P)),".",LOOKUP($D115,'ancien membre'!$D:$D,'ancien membre'!P:P))</f>
        <v>.</v>
      </c>
      <c r="Q115" s="641" t="str">
        <f>IF(ISERROR(LOOKUP($D115,'ancien membre'!$D:$D,'ancien membre'!Q:Q)),".",LOOKUP($D115,'ancien membre'!$D:$D,'ancien membre'!Q:Q))</f>
        <v>.</v>
      </c>
      <c r="R115" s="437"/>
      <c r="S115" s="517" t="str">
        <f t="shared" si="30"/>
        <v>.</v>
      </c>
      <c r="T115" s="518"/>
      <c r="U115" s="519" t="str">
        <f t="shared" ca="1" si="31"/>
        <v/>
      </c>
      <c r="V115" s="517"/>
      <c r="W115" s="521"/>
      <c r="X115" s="519" t="str">
        <f t="shared" ca="1" si="36"/>
        <v/>
      </c>
      <c r="Y115" s="517"/>
      <c r="Z115" s="525"/>
      <c r="AA115" s="519" t="str">
        <f t="shared" ca="1" si="32"/>
        <v>-</v>
      </c>
      <c r="AB115" s="517"/>
      <c r="AC115" s="528"/>
      <c r="AD115" s="527" t="str">
        <f t="shared" ca="1" si="33"/>
        <v>-</v>
      </c>
      <c r="AE115" s="517"/>
      <c r="AF115" s="526"/>
      <c r="AG115" s="527" t="str">
        <f t="shared" ca="1" si="34"/>
        <v>-</v>
      </c>
      <c r="AH115" s="517"/>
      <c r="AI115" s="526"/>
      <c r="AJ115" s="527" t="str">
        <f t="shared" ca="1" si="35"/>
        <v>-</v>
      </c>
      <c r="AK115" s="436"/>
      <c r="AL115" s="339" t="str">
        <f t="shared" si="37"/>
        <v/>
      </c>
      <c r="AM115" s="585" t="str">
        <f t="shared" si="28"/>
        <v>.</v>
      </c>
      <c r="AN115" s="479"/>
      <c r="AO115" s="479"/>
      <c r="AP115" s="479"/>
      <c r="AQ115" s="422"/>
      <c r="AR115" s="329"/>
      <c r="AT115"/>
      <c r="AU115"/>
      <c r="AV115"/>
      <c r="AW115"/>
      <c r="AX115"/>
      <c r="AZ115" s="415"/>
    </row>
    <row r="116" spans="1:52" s="229" customFormat="1" ht="12.75">
      <c r="A116" s="342" t="str">
        <f>IF(ISERROR(LOOKUP(D116,'ancien membre'!D:D,'ancien membre'!D:D)=D116),"",IF(LOOKUP(D116,'ancien membre'!D:D,'ancien membre'!D:D)=D116,"ok","nouveau"))</f>
        <v/>
      </c>
      <c r="B116" s="344" t="str">
        <f t="shared" si="20"/>
        <v/>
      </c>
      <c r="C116" s="738" t="str">
        <f>IF(ISERROR(LOOKUP($D116,'ancien membre'!$D:$D,'ancien membre'!C:C)),".",LOOKUP($D116,'ancien membre'!$D:$D,'ancien membre'!C:C))</f>
        <v>.</v>
      </c>
      <c r="D116" s="204"/>
      <c r="E116" s="334" t="str">
        <f>IF(ISERROR(LOOKUP($D116,'ancien membre'!$D:$D,'ancien membre'!E:E)),"Z",LOOKUP($D116,'ancien membre'!$D:$D,'ancien membre'!E:E))</f>
        <v>Z</v>
      </c>
      <c r="F116" s="334" t="str">
        <f>IF(ISERROR(LOOKUP($D116,'ancien membre'!$D:$D,'ancien membre'!F:F)),".",LOOKUP($D116,'ancien membre'!$D:$D,'ancien membre'!F:F))</f>
        <v>.</v>
      </c>
      <c r="G116" s="718"/>
      <c r="H116" s="334" t="str">
        <f>IF(ISERROR(LOOKUP($D116,'ancien membre'!$D:$D,'ancien membre'!H:H)),".",LOOKUP($D116,'ancien membre'!$D:$D,'ancien membre'!H:H))</f>
        <v>.</v>
      </c>
      <c r="I116" s="334" t="str">
        <f>IF(ISERROR(LOOKUP($D116,'ancien membre'!$D:$D,'ancien membre'!I:I)),".",LOOKUP($D116,'ancien membre'!$D:$D,'ancien membre'!I:I))</f>
        <v>.</v>
      </c>
      <c r="J116" s="334" t="str">
        <f>IF(ISERROR(LOOKUP($D116,'ancien membre'!$D:$D,'ancien membre'!J:J)),".",LOOKUP($D116,'ancien membre'!$D:$D,'ancien membre'!J:J))</f>
        <v>.</v>
      </c>
      <c r="K116" s="336" t="str">
        <f>IF(ISERROR(LOOKUP($D116,'ancien membre'!$D:$D,'ancien membre'!K:K)),".",LOOKUP($D116,'ancien membre'!$D:$D,'ancien membre'!K:K))</f>
        <v>.</v>
      </c>
      <c r="L116" s="340" t="str">
        <f>IF(ISERROR(LOOKUP($D116,'ancien membre'!$D:$D,'ancien membre'!L:L)),".",LOOKUP($D116,'ancien membre'!$D:$D,'ancien membre'!L:L))</f>
        <v>.</v>
      </c>
      <c r="M116" s="337" t="str">
        <f>IF(ISERROR(LOOKUP($D116,'ancien membre'!$D:$D,'ancien membre'!M:M)),".",LOOKUP($D116,'ancien membre'!$D:$D,'ancien membre'!M:M))</f>
        <v>.</v>
      </c>
      <c r="N116" s="334" t="str">
        <f>IF(ISERROR(LOOKUP($D116,'ancien membre'!$D:$D,'ancien membre'!N:N)),".",LOOKUP($D116,'ancien membre'!$D:$D,'ancien membre'!N:N))</f>
        <v>.</v>
      </c>
      <c r="O116" s="336" t="str">
        <f>IF(ISERROR(LOOKUP($D116,'ancien membre'!$D:$D,'ancien membre'!O:O)),".",LOOKUP($D116,'ancien membre'!$D:$D,'ancien membre'!O:O))</f>
        <v>.</v>
      </c>
      <c r="P116" s="424" t="str">
        <f>IF(ISERROR(LOOKUP($D116,'ancien membre'!$D:$D,'ancien membre'!P:P)),".",LOOKUP($D116,'ancien membre'!$D:$D,'ancien membre'!P:P))</f>
        <v>.</v>
      </c>
      <c r="Q116" s="641" t="str">
        <f>IF(ISERROR(LOOKUP($D116,'ancien membre'!$D:$D,'ancien membre'!Q:Q)),".",LOOKUP($D116,'ancien membre'!$D:$D,'ancien membre'!Q:Q))</f>
        <v>.</v>
      </c>
      <c r="R116" s="437"/>
      <c r="S116" s="517" t="str">
        <f t="shared" si="30"/>
        <v>.</v>
      </c>
      <c r="T116" s="518"/>
      <c r="U116" s="519" t="str">
        <f t="shared" ca="1" si="31"/>
        <v/>
      </c>
      <c r="V116" s="517"/>
      <c r="W116" s="521"/>
      <c r="X116" s="519" t="str">
        <f t="shared" ca="1" si="36"/>
        <v/>
      </c>
      <c r="Y116" s="517"/>
      <c r="Z116" s="525"/>
      <c r="AA116" s="519" t="str">
        <f t="shared" ca="1" si="32"/>
        <v>-</v>
      </c>
      <c r="AB116" s="517"/>
      <c r="AC116" s="528"/>
      <c r="AD116" s="527" t="str">
        <f t="shared" ca="1" si="33"/>
        <v>-</v>
      </c>
      <c r="AE116" s="517"/>
      <c r="AF116" s="526"/>
      <c r="AG116" s="527" t="str">
        <f t="shared" ca="1" si="34"/>
        <v>-</v>
      </c>
      <c r="AH116" s="517"/>
      <c r="AI116" s="526"/>
      <c r="AJ116" s="527" t="str">
        <f t="shared" ca="1" si="35"/>
        <v>-</v>
      </c>
      <c r="AK116" s="436"/>
      <c r="AL116" s="339" t="str">
        <f t="shared" si="37"/>
        <v/>
      </c>
      <c r="AM116" s="585" t="str">
        <f t="shared" si="28"/>
        <v>.</v>
      </c>
      <c r="AN116" s="479"/>
      <c r="AO116" s="479"/>
      <c r="AP116" s="479"/>
      <c r="AQ116" s="422"/>
      <c r="AR116" s="329"/>
      <c r="AT116"/>
      <c r="AU116"/>
      <c r="AV116"/>
      <c r="AW116"/>
      <c r="AX116"/>
      <c r="AZ116" s="415"/>
    </row>
    <row r="117" spans="1:52" s="229" customFormat="1" ht="12.75">
      <c r="A117" s="342" t="str">
        <f>IF(ISERROR(LOOKUP(D117,'ancien membre'!D:D,'ancien membre'!D:D)=D117),"",IF(LOOKUP(D117,'ancien membre'!D:D,'ancien membre'!D:D)=D117,"ok","nouveau"))</f>
        <v/>
      </c>
      <c r="B117" s="344" t="str">
        <f t="shared" si="20"/>
        <v/>
      </c>
      <c r="C117" s="738" t="str">
        <f>IF(ISERROR(LOOKUP($D117,'ancien membre'!$D:$D,'ancien membre'!C:C)),".",LOOKUP($D117,'ancien membre'!$D:$D,'ancien membre'!C:C))</f>
        <v>.</v>
      </c>
      <c r="D117" s="204"/>
      <c r="E117" s="334" t="str">
        <f>IF(ISERROR(LOOKUP($D117,'ancien membre'!$D:$D,'ancien membre'!E:E)),"Z",LOOKUP($D117,'ancien membre'!$D:$D,'ancien membre'!E:E))</f>
        <v>Z</v>
      </c>
      <c r="F117" s="334" t="str">
        <f>IF(ISERROR(LOOKUP($D117,'ancien membre'!$D:$D,'ancien membre'!F:F)),".",LOOKUP($D117,'ancien membre'!$D:$D,'ancien membre'!F:F))</f>
        <v>.</v>
      </c>
      <c r="G117" s="718"/>
      <c r="H117" s="334" t="str">
        <f>IF(ISERROR(LOOKUP($D117,'ancien membre'!$D:$D,'ancien membre'!H:H)),".",LOOKUP($D117,'ancien membre'!$D:$D,'ancien membre'!H:H))</f>
        <v>.</v>
      </c>
      <c r="I117" s="334" t="str">
        <f>IF(ISERROR(LOOKUP($D117,'ancien membre'!$D:$D,'ancien membre'!I:I)),".",LOOKUP($D117,'ancien membre'!$D:$D,'ancien membre'!I:I))</f>
        <v>.</v>
      </c>
      <c r="J117" s="334" t="str">
        <f>IF(ISERROR(LOOKUP($D117,'ancien membre'!$D:$D,'ancien membre'!J:J)),".",LOOKUP($D117,'ancien membre'!$D:$D,'ancien membre'!J:J))</f>
        <v>.</v>
      </c>
      <c r="K117" s="336" t="str">
        <f>IF(ISERROR(LOOKUP($D117,'ancien membre'!$D:$D,'ancien membre'!K:K)),".",LOOKUP($D117,'ancien membre'!$D:$D,'ancien membre'!K:K))</f>
        <v>.</v>
      </c>
      <c r="L117" s="340" t="str">
        <f>IF(ISERROR(LOOKUP($D117,'ancien membre'!$D:$D,'ancien membre'!L:L)),".",LOOKUP($D117,'ancien membre'!$D:$D,'ancien membre'!L:L))</f>
        <v>.</v>
      </c>
      <c r="M117" s="337" t="str">
        <f>IF(ISERROR(LOOKUP($D117,'ancien membre'!$D:$D,'ancien membre'!M:M)),".",LOOKUP($D117,'ancien membre'!$D:$D,'ancien membre'!M:M))</f>
        <v>.</v>
      </c>
      <c r="N117" s="334" t="str">
        <f>IF(ISERROR(LOOKUP($D117,'ancien membre'!$D:$D,'ancien membre'!N:N)),".",LOOKUP($D117,'ancien membre'!$D:$D,'ancien membre'!N:N))</f>
        <v>.</v>
      </c>
      <c r="O117" s="336" t="str">
        <f>IF(ISERROR(LOOKUP($D117,'ancien membre'!$D:$D,'ancien membre'!O:O)),".",LOOKUP($D117,'ancien membre'!$D:$D,'ancien membre'!O:O))</f>
        <v>.</v>
      </c>
      <c r="P117" s="424" t="str">
        <f>IF(ISERROR(LOOKUP($D117,'ancien membre'!$D:$D,'ancien membre'!P:P)),".",LOOKUP($D117,'ancien membre'!$D:$D,'ancien membre'!P:P))</f>
        <v>.</v>
      </c>
      <c r="Q117" s="641" t="str">
        <f>IF(ISERROR(LOOKUP($D117,'ancien membre'!$D:$D,'ancien membre'!Q:Q)),".",LOOKUP($D117,'ancien membre'!$D:$D,'ancien membre'!Q:Q))</f>
        <v>.</v>
      </c>
      <c r="R117" s="437"/>
      <c r="S117" s="517" t="str">
        <f t="shared" si="30"/>
        <v>.</v>
      </c>
      <c r="T117" s="518"/>
      <c r="U117" s="519" t="str">
        <f t="shared" ca="1" si="31"/>
        <v/>
      </c>
      <c r="V117" s="517"/>
      <c r="W117" s="521"/>
      <c r="X117" s="519" t="str">
        <f t="shared" ca="1" si="36"/>
        <v/>
      </c>
      <c r="Y117" s="517"/>
      <c r="Z117" s="525"/>
      <c r="AA117" s="519" t="str">
        <f t="shared" ca="1" si="32"/>
        <v>-</v>
      </c>
      <c r="AB117" s="517"/>
      <c r="AC117" s="528"/>
      <c r="AD117" s="527" t="str">
        <f t="shared" ca="1" si="33"/>
        <v>-</v>
      </c>
      <c r="AE117" s="517"/>
      <c r="AF117" s="526"/>
      <c r="AG117" s="527" t="str">
        <f t="shared" ca="1" si="34"/>
        <v>-</v>
      </c>
      <c r="AH117" s="517"/>
      <c r="AI117" s="526"/>
      <c r="AJ117" s="527" t="str">
        <f t="shared" ca="1" si="35"/>
        <v>-</v>
      </c>
      <c r="AK117" s="436"/>
      <c r="AL117" s="339" t="str">
        <f t="shared" si="37"/>
        <v/>
      </c>
      <c r="AM117" s="585" t="str">
        <f t="shared" si="28"/>
        <v>.</v>
      </c>
      <c r="AN117" s="479"/>
      <c r="AO117" s="479"/>
      <c r="AP117" s="479"/>
      <c r="AQ117" s="422"/>
      <c r="AR117" s="329"/>
      <c r="AT117"/>
      <c r="AU117"/>
      <c r="AV117"/>
      <c r="AW117"/>
      <c r="AX117"/>
      <c r="AZ117" s="415"/>
    </row>
    <row r="118" spans="1:52" s="229" customFormat="1" ht="12.75">
      <c r="A118" s="342" t="str">
        <f>IF(ISERROR(LOOKUP(D118,'ancien membre'!D:D,'ancien membre'!D:D)=D118),"",IF(LOOKUP(D118,'ancien membre'!D:D,'ancien membre'!D:D)=D118,"ok","nouveau"))</f>
        <v/>
      </c>
      <c r="B118" s="344" t="str">
        <f t="shared" si="20"/>
        <v/>
      </c>
      <c r="C118" s="738" t="str">
        <f>IF(ISERROR(LOOKUP($D118,'ancien membre'!$D:$D,'ancien membre'!C:C)),".",LOOKUP($D118,'ancien membre'!$D:$D,'ancien membre'!C:C))</f>
        <v>.</v>
      </c>
      <c r="D118" s="204"/>
      <c r="E118" s="334" t="str">
        <f>IF(ISERROR(LOOKUP($D118,'ancien membre'!$D:$D,'ancien membre'!E:E)),"Z",LOOKUP($D118,'ancien membre'!$D:$D,'ancien membre'!E:E))</f>
        <v>Z</v>
      </c>
      <c r="F118" s="334" t="str">
        <f>IF(ISERROR(LOOKUP($D118,'ancien membre'!$D:$D,'ancien membre'!F:F)),".",LOOKUP($D118,'ancien membre'!$D:$D,'ancien membre'!F:F))</f>
        <v>.</v>
      </c>
      <c r="G118" s="719"/>
      <c r="H118" s="334" t="str">
        <f>IF(ISERROR(LOOKUP($D118,'ancien membre'!$D:$D,'ancien membre'!H:H)),".",LOOKUP($D118,'ancien membre'!$D:$D,'ancien membre'!H:H))</f>
        <v>.</v>
      </c>
      <c r="I118" s="334" t="str">
        <f>IF(ISERROR(LOOKUP($D118,'ancien membre'!$D:$D,'ancien membre'!I:I)),".",LOOKUP($D118,'ancien membre'!$D:$D,'ancien membre'!I:I))</f>
        <v>.</v>
      </c>
      <c r="J118" s="334" t="str">
        <f>IF(ISERROR(LOOKUP($D118,'ancien membre'!$D:$D,'ancien membre'!J:J)),".",LOOKUP($D118,'ancien membre'!$D:$D,'ancien membre'!J:J))</f>
        <v>.</v>
      </c>
      <c r="K118" s="336" t="str">
        <f>IF(ISERROR(LOOKUP($D118,'ancien membre'!$D:$D,'ancien membre'!K:K)),".",LOOKUP($D118,'ancien membre'!$D:$D,'ancien membre'!K:K))</f>
        <v>.</v>
      </c>
      <c r="L118" s="340" t="str">
        <f>IF(ISERROR(LOOKUP($D118,'ancien membre'!$D:$D,'ancien membre'!L:L)),".",LOOKUP($D118,'ancien membre'!$D:$D,'ancien membre'!L:L))</f>
        <v>.</v>
      </c>
      <c r="M118" s="337" t="str">
        <f>IF(ISERROR(LOOKUP($D118,'ancien membre'!$D:$D,'ancien membre'!M:M)),".",LOOKUP($D118,'ancien membre'!$D:$D,'ancien membre'!M:M))</f>
        <v>.</v>
      </c>
      <c r="N118" s="334" t="str">
        <f>IF(ISERROR(LOOKUP($D118,'ancien membre'!$D:$D,'ancien membre'!N:N)),".",LOOKUP($D118,'ancien membre'!$D:$D,'ancien membre'!N:N))</f>
        <v>.</v>
      </c>
      <c r="O118" s="336" t="str">
        <f>IF(ISERROR(LOOKUP($D118,'ancien membre'!$D:$D,'ancien membre'!O:O)),".",LOOKUP($D118,'ancien membre'!$D:$D,'ancien membre'!O:O))</f>
        <v>.</v>
      </c>
      <c r="P118" s="424" t="str">
        <f>IF(ISERROR(LOOKUP($D118,'ancien membre'!$D:$D,'ancien membre'!P:P)),".",LOOKUP($D118,'ancien membre'!$D:$D,'ancien membre'!P:P))</f>
        <v>.</v>
      </c>
      <c r="Q118" s="641" t="str">
        <f>IF(ISERROR(LOOKUP($D118,'ancien membre'!$D:$D,'ancien membre'!Q:Q)),".",LOOKUP($D118,'ancien membre'!$D:$D,'ancien membre'!Q:Q))</f>
        <v>.</v>
      </c>
      <c r="R118" s="437"/>
      <c r="S118" s="517" t="str">
        <f t="shared" si="30"/>
        <v>.</v>
      </c>
      <c r="T118" s="518"/>
      <c r="U118" s="519" t="str">
        <f t="shared" ca="1" si="31"/>
        <v/>
      </c>
      <c r="V118" s="517"/>
      <c r="W118" s="521"/>
      <c r="X118" s="519" t="str">
        <f t="shared" ca="1" si="36"/>
        <v/>
      </c>
      <c r="Y118" s="517"/>
      <c r="Z118" s="525"/>
      <c r="AA118" s="519" t="str">
        <f t="shared" ca="1" si="32"/>
        <v>-</v>
      </c>
      <c r="AB118" s="517"/>
      <c r="AC118" s="528"/>
      <c r="AD118" s="527" t="str">
        <f t="shared" ca="1" si="33"/>
        <v>-</v>
      </c>
      <c r="AE118" s="517"/>
      <c r="AF118" s="526"/>
      <c r="AG118" s="527" t="str">
        <f t="shared" ca="1" si="34"/>
        <v>-</v>
      </c>
      <c r="AH118" s="517"/>
      <c r="AI118" s="526"/>
      <c r="AJ118" s="527" t="str">
        <f t="shared" ca="1" si="35"/>
        <v>-</v>
      </c>
      <c r="AK118" s="436"/>
      <c r="AL118" s="339" t="str">
        <f>IF(OR(ISNUMBER(S118),ISNUMBER(V118),ISNUMBER(Y118),ISNUMBER(AB118),ISNUMBER(AE118),ISNUMBER(AH118)),+S118+V118+Y118+AB118+AE118+AH118,"")</f>
        <v/>
      </c>
      <c r="AM118" s="585" t="str">
        <f t="shared" si="28"/>
        <v>.</v>
      </c>
      <c r="AN118" s="479"/>
      <c r="AO118" s="479"/>
      <c r="AP118" s="479"/>
      <c r="AQ118" s="422"/>
      <c r="AR118" s="329"/>
      <c r="AT118"/>
      <c r="AU118"/>
      <c r="AV118"/>
      <c r="AW118"/>
      <c r="AX118"/>
      <c r="AZ118" s="415"/>
    </row>
    <row r="119" spans="1:52" s="229" customFormat="1" ht="12.75">
      <c r="A119"/>
      <c r="B119"/>
      <c r="C119" s="644"/>
      <c r="D119" s="625"/>
      <c r="E119"/>
      <c r="F119"/>
      <c r="G119" s="715"/>
      <c r="H119"/>
      <c r="I119"/>
      <c r="J119"/>
      <c r="K119"/>
      <c r="L119"/>
      <c r="M119"/>
      <c r="N119"/>
      <c r="O119"/>
      <c r="P119"/>
      <c r="Q119" s="633"/>
      <c r="R119"/>
      <c r="S119" s="532">
        <f>SUM(S2:S118)</f>
        <v>35</v>
      </c>
      <c r="T119"/>
      <c r="U119"/>
      <c r="V119"/>
      <c r="W119"/>
      <c r="X119"/>
      <c r="Y119"/>
      <c r="Z119"/>
      <c r="AA119"/>
      <c r="AB119"/>
      <c r="AC119"/>
      <c r="AD119"/>
      <c r="AE119"/>
      <c r="AF119"/>
      <c r="AG119"/>
      <c r="AH119"/>
      <c r="AI119"/>
      <c r="AJ119"/>
      <c r="AK119"/>
      <c r="AL119"/>
      <c r="AM119"/>
      <c r="AN119"/>
      <c r="AO119"/>
      <c r="AP119"/>
      <c r="AQ119" s="10"/>
      <c r="AR119" s="10"/>
      <c r="AS119"/>
      <c r="AT119"/>
      <c r="AU119"/>
      <c r="AV119"/>
      <c r="AW119"/>
      <c r="AX119"/>
      <c r="AZ119" s="415"/>
    </row>
    <row r="120" spans="1:52" s="229" customFormat="1" ht="12.75">
      <c r="A120"/>
      <c r="B120"/>
      <c r="C120" s="644"/>
      <c r="D120" s="625"/>
      <c r="E120"/>
      <c r="F120"/>
      <c r="G120" s="715"/>
      <c r="H120"/>
      <c r="I120"/>
      <c r="J120"/>
      <c r="K120"/>
      <c r="L120"/>
      <c r="M120"/>
      <c r="N120"/>
      <c r="O120"/>
      <c r="P120"/>
      <c r="Q120" s="633"/>
      <c r="R120"/>
      <c r="S120"/>
      <c r="T120"/>
      <c r="U120"/>
      <c r="V120"/>
      <c r="W120"/>
      <c r="X120"/>
      <c r="Y120"/>
      <c r="Z120"/>
      <c r="AA120"/>
      <c r="AB120"/>
      <c r="AC120"/>
      <c r="AD120"/>
      <c r="AE120"/>
      <c r="AF120"/>
      <c r="AG120"/>
      <c r="AH120"/>
      <c r="AI120"/>
      <c r="AJ120"/>
      <c r="AK120"/>
      <c r="AL120"/>
      <c r="AM120"/>
      <c r="AN120"/>
      <c r="AO120"/>
      <c r="AP120"/>
      <c r="AQ120" s="10"/>
      <c r="AR120" s="10"/>
      <c r="AS120"/>
      <c r="AT120"/>
      <c r="AU120"/>
      <c r="AV120"/>
      <c r="AW120"/>
      <c r="AX120"/>
      <c r="AZ120" s="415"/>
    </row>
    <row r="121" spans="1:52" ht="12.75">
      <c r="D121" s="451"/>
      <c r="E121" s="451"/>
      <c r="AV121"/>
    </row>
    <row r="122" spans="1:52" ht="12.75">
      <c r="D122" s="451"/>
      <c r="E122" s="451"/>
      <c r="R122" s="319">
        <f ca="1">SUM(T122:AK122)</f>
        <v>0</v>
      </c>
      <c r="S122" s="319" t="s">
        <v>408</v>
      </c>
      <c r="U122" s="415">
        <f ca="1">SUMIF(U2:U120,"ok",S2:S120)</f>
        <v>0</v>
      </c>
      <c r="X122" s="415">
        <f ca="1">SUMIF(X2:X120,"ok",V2:V120)</f>
        <v>0</v>
      </c>
      <c r="AA122" s="415">
        <f ca="1">SUMIF(AA2:AA120,"ok",Y2:Y120)</f>
        <v>0</v>
      </c>
      <c r="AD122" s="415">
        <f ca="1">SUMIF(AD2:AD120,"ok",AB2:AB120)</f>
        <v>0</v>
      </c>
      <c r="AG122" s="415">
        <f ca="1">SUMIF(AG2:AG120,"ok",AE2:AE120)</f>
        <v>0</v>
      </c>
      <c r="AJ122" s="415">
        <f ca="1">SUMIF(AJ2:AJ120,"ok",AH2:AH120)</f>
        <v>0</v>
      </c>
      <c r="AL122" s="415"/>
      <c r="AM122" s="415"/>
      <c r="AV122"/>
    </row>
    <row r="123" spans="1:52" ht="12.75">
      <c r="D123" s="451"/>
      <c r="E123" s="451"/>
      <c r="G123" s="717" t="s">
        <v>408</v>
      </c>
      <c r="R123" s="319">
        <f ca="1">SUM(T123:AK123)</f>
        <v>0</v>
      </c>
      <c r="S123" s="319" t="s">
        <v>318</v>
      </c>
      <c r="U123" s="415">
        <f ca="1">SUMIF(U2:U120,$S$123,S2:S120)</f>
        <v>0</v>
      </c>
      <c r="X123" s="415">
        <f ca="1">SUMIF(X2:X120,$S$123,V2:V120)</f>
        <v>0</v>
      </c>
      <c r="AA123" s="415">
        <f ca="1">SUMIF(AA2:AA120,$S$123,Y2:Y120)</f>
        <v>0</v>
      </c>
      <c r="AD123" s="415">
        <f ca="1">SUMIF(AD2:AD120,$S$123,AB2:AB120)</f>
        <v>0</v>
      </c>
      <c r="AG123" s="415">
        <f ca="1">SUMIF(AG2:AG120,$S$123,AE2:AE120)</f>
        <v>0</v>
      </c>
      <c r="AJ123" s="415">
        <f ca="1">SUMIF(AJ2:AJ120,$S$123,AH2:AH120)</f>
        <v>0</v>
      </c>
      <c r="AV123"/>
    </row>
    <row r="124" spans="1:52" ht="12.75">
      <c r="D124" s="451"/>
      <c r="E124" s="451"/>
      <c r="G124" s="717" t="s">
        <v>318</v>
      </c>
      <c r="R124" s="319">
        <f ca="1">SUM(T124:AK124)</f>
        <v>0</v>
      </c>
      <c r="S124" s="319" t="s">
        <v>319</v>
      </c>
      <c r="U124" s="415">
        <f ca="1">SUMIF(U3:U121,$S$124,S3:S121)</f>
        <v>0</v>
      </c>
      <c r="X124" s="415">
        <f ca="1">SUMIF(X3:X121,$S$124,V3:V121)</f>
        <v>0</v>
      </c>
      <c r="AA124" s="415">
        <f ca="1">SUMIF(AA3:AA121,$S$124,Y3:Y121)</f>
        <v>0</v>
      </c>
      <c r="AD124" s="415">
        <f ca="1">SUMIF(AD2:AD121,$S$124,AB2:AB121)</f>
        <v>0</v>
      </c>
      <c r="AG124" s="415">
        <f ca="1">SUMIF(AG2:AG121,$S$124,AE2:AE121)</f>
        <v>0</v>
      </c>
      <c r="AJ124" s="415">
        <f ca="1">SUMIF(AJ2:AJ121,$S$124,AH2:AH121)</f>
        <v>0</v>
      </c>
      <c r="AL124" s="422">
        <f>SUM(AL2:AL120)</f>
        <v>0</v>
      </c>
      <c r="AV124"/>
    </row>
    <row r="125" spans="1:52" ht="12.75">
      <c r="D125" s="451"/>
      <c r="E125" s="451"/>
      <c r="G125" s="717" t="s">
        <v>319</v>
      </c>
      <c r="R125" s="465">
        <f ca="1">SUM(R122:R124)</f>
        <v>0</v>
      </c>
      <c r="AV125"/>
    </row>
    <row r="126" spans="1:52" ht="12.75">
      <c r="A126" s="734"/>
      <c r="D126" s="451"/>
      <c r="E126" s="451"/>
      <c r="R126" s="319">
        <f ca="1">+R125-S119</f>
        <v>-35</v>
      </c>
      <c r="AV126"/>
    </row>
    <row r="127" spans="1:52" ht="12.75">
      <c r="A127" s="734"/>
      <c r="D127" s="451"/>
      <c r="E127" s="451"/>
      <c r="AV127"/>
    </row>
    <row r="128" spans="1:52" ht="12.75">
      <c r="A128" s="734"/>
      <c r="D128" s="451"/>
      <c r="E128" s="451"/>
      <c r="AV128"/>
    </row>
    <row r="129" spans="1:48" ht="12.75">
      <c r="A129" s="734"/>
      <c r="D129" s="451"/>
      <c r="E129" s="451"/>
      <c r="AV129"/>
    </row>
    <row r="130" spans="1:48" ht="12.75">
      <c r="A130" s="734"/>
      <c r="D130" s="451"/>
      <c r="E130" s="451"/>
      <c r="AV130"/>
    </row>
    <row r="131" spans="1:48" ht="12.75">
      <c r="A131" s="734"/>
      <c r="D131" s="451"/>
      <c r="E131" s="451"/>
      <c r="AV131"/>
    </row>
    <row r="132" spans="1:48" ht="12.75">
      <c r="A132" s="734"/>
      <c r="D132" s="451"/>
      <c r="E132" s="451"/>
      <c r="AV132"/>
    </row>
    <row r="133" spans="1:48" ht="12.75">
      <c r="D133" s="451"/>
      <c r="E133" s="451"/>
      <c r="AV133"/>
    </row>
    <row r="134" spans="1:48" ht="12.75">
      <c r="D134" s="451"/>
      <c r="E134" s="451"/>
      <c r="AV134"/>
    </row>
    <row r="135" spans="1:48" ht="12.75">
      <c r="D135" s="451"/>
      <c r="E135" s="451"/>
      <c r="AV135"/>
    </row>
    <row r="136" spans="1:48" ht="12.75">
      <c r="D136" s="451"/>
      <c r="E136" s="451"/>
      <c r="AV136"/>
    </row>
    <row r="137" spans="1:48" ht="12.75">
      <c r="D137" s="451"/>
      <c r="E137" s="451"/>
      <c r="AV137"/>
    </row>
    <row r="138" spans="1:48" ht="12.75">
      <c r="D138" s="451"/>
      <c r="E138" s="451"/>
      <c r="AV138"/>
    </row>
    <row r="139" spans="1:48" ht="12.75">
      <c r="D139" s="451"/>
      <c r="E139" s="451"/>
      <c r="AV139"/>
    </row>
    <row r="140" spans="1:48" ht="12.75">
      <c r="D140" s="451"/>
      <c r="E140" s="451"/>
      <c r="AV140"/>
    </row>
    <row r="141" spans="1:48" ht="12.75">
      <c r="D141" s="451"/>
      <c r="E141" s="451"/>
      <c r="AV141"/>
    </row>
    <row r="142" spans="1:48" ht="12.75">
      <c r="D142" s="451"/>
      <c r="E142" s="451"/>
      <c r="AV142"/>
    </row>
    <row r="143" spans="1:48" ht="12.75">
      <c r="D143" s="451"/>
      <c r="E143" s="451"/>
      <c r="AV143"/>
    </row>
    <row r="144" spans="1:48" ht="12.75">
      <c r="D144" s="451"/>
      <c r="E144" s="451"/>
      <c r="AV144"/>
    </row>
    <row r="145" spans="4:48" ht="12.75">
      <c r="D145" s="451"/>
      <c r="E145" s="451"/>
      <c r="AV145"/>
    </row>
    <row r="146" spans="4:48" ht="12.75">
      <c r="D146" s="451"/>
      <c r="E146" s="451"/>
      <c r="AV146"/>
    </row>
    <row r="147" spans="4:48" ht="12.75">
      <c r="D147" s="451"/>
      <c r="E147" s="451"/>
      <c r="AV147"/>
    </row>
    <row r="148" spans="4:48" ht="12.75">
      <c r="D148" s="451"/>
      <c r="E148" s="451"/>
      <c r="AV148"/>
    </row>
    <row r="149" spans="4:48" ht="12.75">
      <c r="D149" s="451"/>
      <c r="E149" s="451"/>
      <c r="AV149"/>
    </row>
    <row r="150" spans="4:48" ht="12.75">
      <c r="D150" s="451"/>
      <c r="E150" s="451"/>
      <c r="AV150"/>
    </row>
    <row r="151" spans="4:48" ht="12.75">
      <c r="D151" s="451"/>
      <c r="E151" s="451"/>
      <c r="AV151"/>
    </row>
    <row r="152" spans="4:48" ht="12.75">
      <c r="D152" s="451"/>
      <c r="E152" s="451"/>
      <c r="AV152"/>
    </row>
    <row r="153" spans="4:48" ht="12.75">
      <c r="D153" s="451"/>
      <c r="E153" s="451"/>
      <c r="AV153"/>
    </row>
    <row r="154" spans="4:48" ht="12.75">
      <c r="D154" s="451"/>
      <c r="AV154"/>
    </row>
    <row r="155" spans="4:48" ht="12.75">
      <c r="D155" s="451"/>
      <c r="AV155"/>
    </row>
    <row r="156" spans="4:48" ht="12.75">
      <c r="D156" s="451"/>
      <c r="AV156"/>
    </row>
    <row r="157" spans="4:48" ht="12.75">
      <c r="D157" s="451"/>
      <c r="AV157"/>
    </row>
    <row r="158" spans="4:48" ht="12.75">
      <c r="D158" s="451"/>
      <c r="AV158"/>
    </row>
    <row r="159" spans="4:48" ht="12.75">
      <c r="D159" s="451"/>
      <c r="AV159"/>
    </row>
    <row r="160" spans="4:48" ht="12.75">
      <c r="D160" s="451"/>
      <c r="AV160"/>
    </row>
    <row r="161" spans="4:48" ht="12.75">
      <c r="D161" s="451"/>
      <c r="AV161"/>
    </row>
    <row r="162" spans="4:48" ht="12.75">
      <c r="D162" s="451"/>
      <c r="AV162"/>
    </row>
    <row r="163" spans="4:48" ht="12.75">
      <c r="D163" s="451"/>
      <c r="AV163"/>
    </row>
    <row r="164" spans="4:48" ht="12.75">
      <c r="D164" s="451"/>
      <c r="AV164"/>
    </row>
    <row r="165" spans="4:48" ht="12.75">
      <c r="D165" s="451"/>
      <c r="AV165"/>
    </row>
    <row r="166" spans="4:48" ht="12.75">
      <c r="D166" s="451"/>
      <c r="AV166"/>
    </row>
    <row r="167" spans="4:48" ht="12.75">
      <c r="D167" s="451"/>
      <c r="AV167"/>
    </row>
    <row r="168" spans="4:48" ht="12.75">
      <c r="D168" s="451"/>
      <c r="AV168"/>
    </row>
    <row r="169" spans="4:48" ht="12.75">
      <c r="D169" s="451"/>
      <c r="AV169"/>
    </row>
    <row r="170" spans="4:48" ht="12.75">
      <c r="D170" s="451"/>
      <c r="AV170"/>
    </row>
    <row r="171" spans="4:48" ht="12.75">
      <c r="D171" s="451"/>
      <c r="AV171"/>
    </row>
    <row r="172" spans="4:48" ht="12.75">
      <c r="D172" s="451"/>
      <c r="AV172"/>
    </row>
    <row r="173" spans="4:48" ht="12.75">
      <c r="D173" s="451"/>
      <c r="AV173"/>
    </row>
    <row r="174" spans="4:48" ht="12.75">
      <c r="D174" s="451"/>
      <c r="AV174"/>
    </row>
    <row r="175" spans="4:48" ht="12.75">
      <c r="D175" s="451"/>
      <c r="AV175"/>
    </row>
    <row r="176" spans="4:48" ht="12.75">
      <c r="D176" s="451"/>
      <c r="AV176"/>
    </row>
    <row r="177" spans="4:48" ht="12.75">
      <c r="D177" s="451"/>
      <c r="AV177"/>
    </row>
    <row r="178" spans="4:48" ht="12.75">
      <c r="D178" s="451"/>
      <c r="AV178"/>
    </row>
    <row r="179" spans="4:48" ht="12.75">
      <c r="D179" s="451"/>
      <c r="AV179"/>
    </row>
    <row r="180" spans="4:48" ht="12.75">
      <c r="D180" s="451"/>
      <c r="AV180"/>
    </row>
    <row r="181" spans="4:48" ht="12.75">
      <c r="D181" s="451"/>
      <c r="AV181"/>
    </row>
    <row r="182" spans="4:48" ht="12.75">
      <c r="D182" s="451"/>
      <c r="AV182"/>
    </row>
    <row r="183" spans="4:48" ht="12.75">
      <c r="D183" s="451"/>
      <c r="AV183"/>
    </row>
    <row r="184" spans="4:48" ht="12.75">
      <c r="D184" s="451"/>
      <c r="AV184"/>
    </row>
    <row r="185" spans="4:48" ht="12.75">
      <c r="D185" s="451"/>
      <c r="AV185"/>
    </row>
    <row r="186" spans="4:48" ht="12.75">
      <c r="D186" s="451"/>
      <c r="AV186"/>
    </row>
    <row r="187" spans="4:48" ht="12.75">
      <c r="D187" s="451"/>
      <c r="AV187"/>
    </row>
    <row r="188" spans="4:48" ht="12.75">
      <c r="D188" s="451"/>
      <c r="AV188"/>
    </row>
    <row r="189" spans="4:48" ht="12.75">
      <c r="D189" s="451"/>
      <c r="AV189"/>
    </row>
    <row r="190" spans="4:48" ht="12.75">
      <c r="D190" s="451"/>
      <c r="AV190"/>
    </row>
    <row r="191" spans="4:48" ht="12.75">
      <c r="D191" s="451"/>
      <c r="AV191"/>
    </row>
    <row r="192" spans="4:48" ht="12.75">
      <c r="D192" s="451"/>
      <c r="AV192"/>
    </row>
    <row r="193" spans="4:48" ht="12.75">
      <c r="D193" s="451"/>
      <c r="AV193"/>
    </row>
    <row r="194" spans="4:48" ht="12.75">
      <c r="D194" s="451"/>
      <c r="AV194"/>
    </row>
    <row r="195" spans="4:48" ht="12.75">
      <c r="D195" s="451"/>
      <c r="AV195"/>
    </row>
    <row r="196" spans="4:48" ht="12.75">
      <c r="D196" s="451"/>
      <c r="AV196"/>
    </row>
    <row r="197" spans="4:48" ht="12.75">
      <c r="D197" s="451"/>
      <c r="AV197"/>
    </row>
    <row r="198" spans="4:48" ht="12.75">
      <c r="D198" s="451"/>
      <c r="AV198"/>
    </row>
    <row r="199" spans="4:48" ht="12.75">
      <c r="D199" s="451"/>
      <c r="AV199"/>
    </row>
    <row r="200" spans="4:48" ht="12.75">
      <c r="D200" s="451"/>
      <c r="AV200"/>
    </row>
    <row r="201" spans="4:48" ht="12.75">
      <c r="D201" s="451"/>
      <c r="AV201"/>
    </row>
    <row r="202" spans="4:48" ht="12.75">
      <c r="D202" s="451"/>
      <c r="AV202"/>
    </row>
    <row r="203" spans="4:48" ht="12.75">
      <c r="D203" s="451"/>
      <c r="AV203"/>
    </row>
    <row r="204" spans="4:48" ht="12.75">
      <c r="D204" s="451"/>
      <c r="AV204"/>
    </row>
    <row r="205" spans="4:48" ht="12.75">
      <c r="D205" s="451"/>
      <c r="AV205"/>
    </row>
    <row r="206" spans="4:48" ht="12.75">
      <c r="D206" s="451"/>
      <c r="AV206"/>
    </row>
    <row r="207" spans="4:48" ht="12.75">
      <c r="D207" s="451"/>
      <c r="AV207"/>
    </row>
    <row r="208" spans="4:48" ht="12.75">
      <c r="D208" s="451"/>
      <c r="AV208"/>
    </row>
    <row r="209" spans="4:48" ht="12.75">
      <c r="D209" s="451"/>
      <c r="AV209"/>
    </row>
    <row r="210" spans="4:48" ht="12.75">
      <c r="D210" s="451"/>
      <c r="AV210"/>
    </row>
    <row r="211" spans="4:48" ht="12.75">
      <c r="D211" s="451"/>
      <c r="AV211"/>
    </row>
    <row r="212" spans="4:48" ht="12.75">
      <c r="D212" s="451"/>
      <c r="AV212"/>
    </row>
    <row r="213" spans="4:48" ht="12.75">
      <c r="D213" s="451"/>
      <c r="AV213"/>
    </row>
    <row r="214" spans="4:48" ht="12.75">
      <c r="D214" s="451"/>
      <c r="AV214"/>
    </row>
    <row r="215" spans="4:48" ht="12.75">
      <c r="D215" s="451"/>
      <c r="AV215"/>
    </row>
    <row r="216" spans="4:48" ht="12.75">
      <c r="D216" s="451"/>
      <c r="AV216"/>
    </row>
    <row r="217" spans="4:48" ht="12.75">
      <c r="D217" s="451"/>
      <c r="AV217"/>
    </row>
    <row r="218" spans="4:48" ht="12.75">
      <c r="D218" s="451"/>
      <c r="AV218"/>
    </row>
    <row r="219" spans="4:48" ht="12.75">
      <c r="D219" s="451"/>
      <c r="AV219"/>
    </row>
    <row r="220" spans="4:48" ht="12.75">
      <c r="D220" s="451"/>
      <c r="AV220"/>
    </row>
    <row r="221" spans="4:48" ht="12.75">
      <c r="D221" s="451"/>
      <c r="AV221"/>
    </row>
    <row r="222" spans="4:48" ht="12.75">
      <c r="D222" s="451"/>
      <c r="AV222"/>
    </row>
    <row r="223" spans="4:48" ht="12.75">
      <c r="D223" s="451"/>
      <c r="AV223"/>
    </row>
    <row r="224" spans="4:48" ht="12.75">
      <c r="D224" s="451"/>
      <c r="AV224"/>
    </row>
    <row r="225" spans="4:48" ht="12.75">
      <c r="D225" s="451"/>
      <c r="AV225"/>
    </row>
    <row r="226" spans="4:48" ht="12.75">
      <c r="D226" s="451"/>
      <c r="AV226"/>
    </row>
    <row r="227" spans="4:48" ht="12.75">
      <c r="D227" s="451"/>
      <c r="AV227"/>
    </row>
    <row r="228" spans="4:48" ht="12.75">
      <c r="D228" s="451"/>
      <c r="AV228"/>
    </row>
    <row r="229" spans="4:48" ht="12.75">
      <c r="D229" s="451"/>
      <c r="AV229"/>
    </row>
    <row r="230" spans="4:48" ht="12.75">
      <c r="D230" s="451"/>
      <c r="AV230"/>
    </row>
    <row r="231" spans="4:48" ht="12.75">
      <c r="D231" s="451"/>
      <c r="AV231"/>
    </row>
    <row r="232" spans="4:48" ht="12.75">
      <c r="D232" s="451"/>
      <c r="AV232"/>
    </row>
    <row r="233" spans="4:48" ht="12.75">
      <c r="D233" s="451"/>
      <c r="AV233"/>
    </row>
    <row r="234" spans="4:48" ht="12.75">
      <c r="D234" s="451"/>
      <c r="AV234"/>
    </row>
    <row r="235" spans="4:48" ht="12.75">
      <c r="D235" s="451"/>
      <c r="AV235"/>
    </row>
    <row r="236" spans="4:48" ht="12.75">
      <c r="D236" s="451"/>
      <c r="AV236"/>
    </row>
    <row r="237" spans="4:48" ht="12.75">
      <c r="D237" s="451"/>
      <c r="AV237"/>
    </row>
    <row r="238" spans="4:48" ht="12.75">
      <c r="D238" s="451"/>
      <c r="AV238"/>
    </row>
    <row r="239" spans="4:48" ht="12.75">
      <c r="D239" s="451"/>
      <c r="AV239"/>
    </row>
    <row r="240" spans="4:48" ht="12.75">
      <c r="D240" s="451"/>
      <c r="AV240"/>
    </row>
    <row r="241" spans="4:48" ht="12.75">
      <c r="D241" s="451"/>
      <c r="AV241"/>
    </row>
    <row r="242" spans="4:48" ht="12.75">
      <c r="D242" s="451"/>
      <c r="AV242"/>
    </row>
    <row r="243" spans="4:48" ht="12.75">
      <c r="D243" s="451"/>
      <c r="AV243"/>
    </row>
    <row r="244" spans="4:48" ht="12.75">
      <c r="D244" s="451"/>
      <c r="AV244"/>
    </row>
    <row r="245" spans="4:48" ht="12.75">
      <c r="D245" s="451"/>
      <c r="AV245"/>
    </row>
    <row r="246" spans="4:48" ht="12.75">
      <c r="D246" s="451"/>
      <c r="AV246"/>
    </row>
    <row r="247" spans="4:48" ht="12.75">
      <c r="D247" s="451"/>
      <c r="AV247"/>
    </row>
    <row r="248" spans="4:48" ht="12.75">
      <c r="D248" s="451"/>
      <c r="AV248"/>
    </row>
    <row r="249" spans="4:48" ht="12.75">
      <c r="D249" s="451"/>
      <c r="AV249"/>
    </row>
    <row r="250" spans="4:48" ht="12.75">
      <c r="D250" s="451"/>
      <c r="AV250"/>
    </row>
    <row r="251" spans="4:48" ht="12.75">
      <c r="D251" s="451"/>
      <c r="AV251"/>
    </row>
    <row r="252" spans="4:48" ht="12.75">
      <c r="D252" s="451"/>
      <c r="AV252"/>
    </row>
    <row r="253" spans="4:48" ht="12.75">
      <c r="D253" s="451"/>
      <c r="AV253"/>
    </row>
    <row r="254" spans="4:48" ht="12.75">
      <c r="D254" s="451"/>
      <c r="AV254"/>
    </row>
    <row r="255" spans="4:48" ht="12.75">
      <c r="D255" s="451"/>
      <c r="AV255"/>
    </row>
    <row r="256" spans="4:48" ht="12.75">
      <c r="D256" s="451"/>
      <c r="AV256"/>
    </row>
    <row r="257" spans="4:48" ht="12.75">
      <c r="D257" s="451"/>
      <c r="AV257"/>
    </row>
    <row r="258" spans="4:48" ht="12.75">
      <c r="D258" s="451"/>
      <c r="AV258"/>
    </row>
    <row r="259" spans="4:48" ht="12.75">
      <c r="D259" s="451"/>
      <c r="AV259"/>
    </row>
    <row r="260" spans="4:48" ht="12.75">
      <c r="D260" s="451"/>
      <c r="AV260"/>
    </row>
    <row r="261" spans="4:48" ht="12.75">
      <c r="D261" s="451"/>
      <c r="AV261"/>
    </row>
    <row r="262" spans="4:48" ht="12.75">
      <c r="D262" s="451"/>
      <c r="AV262"/>
    </row>
    <row r="263" spans="4:48" ht="12.75">
      <c r="D263" s="451"/>
      <c r="AV263"/>
    </row>
    <row r="264" spans="4:48" ht="12.75">
      <c r="D264" s="451"/>
      <c r="AV264"/>
    </row>
    <row r="265" spans="4:48" ht="12.75">
      <c r="D265" s="451"/>
      <c r="AV265"/>
    </row>
    <row r="266" spans="4:48" ht="12.75">
      <c r="D266" s="451"/>
      <c r="AV266"/>
    </row>
    <row r="267" spans="4:48" ht="12.75">
      <c r="D267" s="451"/>
      <c r="AV267"/>
    </row>
    <row r="268" spans="4:48" ht="12.75">
      <c r="D268" s="451"/>
      <c r="AV268"/>
    </row>
    <row r="269" spans="4:48" ht="12.75">
      <c r="D269" s="451"/>
      <c r="AV269"/>
    </row>
    <row r="270" spans="4:48" ht="12.75">
      <c r="D270" s="451"/>
      <c r="AV270"/>
    </row>
    <row r="271" spans="4:48" ht="12.75">
      <c r="D271" s="451"/>
      <c r="AV271"/>
    </row>
    <row r="272" spans="4:48" ht="12.75">
      <c r="D272" s="451"/>
      <c r="AV272"/>
    </row>
    <row r="273" spans="4:48" ht="12.75">
      <c r="D273" s="451"/>
      <c r="AV273"/>
    </row>
    <row r="274" spans="4:48" ht="12.75">
      <c r="D274" s="451"/>
      <c r="AV274"/>
    </row>
    <row r="275" spans="4:48" ht="12.75">
      <c r="D275" s="451"/>
      <c r="AV275"/>
    </row>
    <row r="276" spans="4:48" ht="12.75">
      <c r="D276" s="451"/>
      <c r="AV276"/>
    </row>
    <row r="277" spans="4:48" ht="12.75">
      <c r="D277" s="451"/>
      <c r="AV277"/>
    </row>
    <row r="278" spans="4:48" ht="12.75">
      <c r="D278" s="451"/>
      <c r="AV278"/>
    </row>
    <row r="279" spans="4:48" ht="12.75">
      <c r="D279" s="451"/>
      <c r="AV279"/>
    </row>
    <row r="280" spans="4:48" ht="12.75">
      <c r="D280" s="451"/>
      <c r="AV280"/>
    </row>
    <row r="281" spans="4:48" ht="12.75">
      <c r="D281" s="451"/>
      <c r="AV281"/>
    </row>
    <row r="282" spans="4:48" ht="12.75">
      <c r="D282" s="451"/>
      <c r="AV282"/>
    </row>
    <row r="283" spans="4:48" ht="12.75">
      <c r="D283" s="451"/>
      <c r="AV283"/>
    </row>
    <row r="284" spans="4:48" ht="12.75">
      <c r="D284" s="451"/>
      <c r="AV284"/>
    </row>
    <row r="285" spans="4:48" ht="12.75">
      <c r="D285" s="451"/>
      <c r="AV285"/>
    </row>
    <row r="286" spans="4:48" ht="12.75">
      <c r="D286" s="451"/>
      <c r="AV286"/>
    </row>
    <row r="287" spans="4:48" ht="12.75">
      <c r="D287" s="451"/>
      <c r="AV287"/>
    </row>
    <row r="288" spans="4:48" ht="12.75">
      <c r="D288" s="451"/>
      <c r="AV288"/>
    </row>
    <row r="289" spans="4:48" ht="12.75">
      <c r="D289" s="451"/>
      <c r="AV289"/>
    </row>
    <row r="290" spans="4:48" ht="12.75">
      <c r="D290" s="451"/>
      <c r="AV290"/>
    </row>
    <row r="291" spans="4:48" ht="12.75">
      <c r="D291" s="451"/>
      <c r="AV291"/>
    </row>
    <row r="292" spans="4:48" ht="12.75">
      <c r="D292" s="451"/>
      <c r="AV292"/>
    </row>
    <row r="293" spans="4:48" ht="12.75">
      <c r="D293" s="451"/>
      <c r="AV293"/>
    </row>
    <row r="294" spans="4:48" ht="12.75">
      <c r="D294" s="451"/>
      <c r="AV294"/>
    </row>
    <row r="295" spans="4:48" ht="12.75">
      <c r="D295" s="451"/>
      <c r="AV295"/>
    </row>
    <row r="296" spans="4:48" ht="12.75">
      <c r="D296" s="451"/>
      <c r="AV296"/>
    </row>
    <row r="297" spans="4:48" ht="12.75">
      <c r="D297" s="451"/>
      <c r="AV297"/>
    </row>
    <row r="298" spans="4:48" ht="12.75">
      <c r="D298" s="451"/>
      <c r="AV298"/>
    </row>
    <row r="299" spans="4:48" ht="12.75">
      <c r="D299" s="451"/>
      <c r="AV299"/>
    </row>
    <row r="300" spans="4:48" ht="12.75">
      <c r="D300" s="451"/>
      <c r="AV300"/>
    </row>
    <row r="301" spans="4:48" ht="12.75">
      <c r="D301" s="451"/>
      <c r="AV301"/>
    </row>
    <row r="302" spans="4:48" ht="12.75">
      <c r="D302" s="451"/>
      <c r="AV302"/>
    </row>
    <row r="303" spans="4:48" ht="12.75">
      <c r="D303" s="451"/>
      <c r="AV303"/>
    </row>
    <row r="304" spans="4:48" ht="12.75">
      <c r="D304" s="451"/>
      <c r="AV304"/>
    </row>
    <row r="305" spans="4:48" ht="12.75">
      <c r="D305" s="451"/>
      <c r="AV305"/>
    </row>
    <row r="306" spans="4:48" ht="12.75">
      <c r="D306" s="451"/>
      <c r="AV306"/>
    </row>
    <row r="307" spans="4:48" ht="12.75">
      <c r="D307" s="451"/>
      <c r="AV307"/>
    </row>
    <row r="308" spans="4:48" ht="12.75">
      <c r="D308" s="451"/>
      <c r="AV308"/>
    </row>
    <row r="309" spans="4:48" ht="12.75">
      <c r="D309" s="451"/>
      <c r="AV309"/>
    </row>
    <row r="310" spans="4:48" ht="12.75">
      <c r="D310" s="451"/>
      <c r="AV310"/>
    </row>
    <row r="311" spans="4:48" ht="12.75">
      <c r="D311" s="451"/>
      <c r="AV311"/>
    </row>
    <row r="312" spans="4:48" ht="12.75">
      <c r="D312" s="451"/>
      <c r="AV312"/>
    </row>
    <row r="313" spans="4:48" ht="12.75">
      <c r="D313" s="451"/>
      <c r="AV313"/>
    </row>
    <row r="314" spans="4:48" ht="12.75">
      <c r="D314" s="451"/>
      <c r="AV314"/>
    </row>
    <row r="315" spans="4:48" ht="12.75">
      <c r="D315" s="451"/>
      <c r="AV315"/>
    </row>
    <row r="316" spans="4:48" ht="12.75">
      <c r="D316" s="451"/>
      <c r="AV316"/>
    </row>
    <row r="317" spans="4:48" ht="12.75">
      <c r="D317" s="451"/>
      <c r="AV317"/>
    </row>
    <row r="318" spans="4:48" ht="12.75">
      <c r="D318" s="451"/>
      <c r="AV318"/>
    </row>
    <row r="319" spans="4:48" ht="12.75">
      <c r="D319" s="451"/>
      <c r="AV319"/>
    </row>
    <row r="320" spans="4:48" ht="12.75">
      <c r="D320" s="451"/>
      <c r="AV320"/>
    </row>
    <row r="321" spans="4:48" ht="12.75">
      <c r="D321" s="451"/>
      <c r="AV321"/>
    </row>
    <row r="322" spans="4:48" ht="12.75">
      <c r="D322" s="451"/>
      <c r="AV322"/>
    </row>
    <row r="323" spans="4:48" ht="12.75">
      <c r="D323" s="451"/>
      <c r="AV323"/>
    </row>
    <row r="324" spans="4:48" ht="12.75">
      <c r="D324" s="451"/>
      <c r="AV324"/>
    </row>
    <row r="325" spans="4:48" ht="12.75">
      <c r="D325" s="451"/>
      <c r="AV325"/>
    </row>
    <row r="326" spans="4:48" ht="12.75">
      <c r="D326" s="451"/>
      <c r="AV326"/>
    </row>
    <row r="327" spans="4:48" ht="12.75">
      <c r="D327" s="451"/>
      <c r="AV327"/>
    </row>
    <row r="328" spans="4:48" ht="12.75">
      <c r="D328" s="451"/>
      <c r="AV328"/>
    </row>
    <row r="329" spans="4:48" ht="12.75">
      <c r="D329" s="451"/>
      <c r="AV329"/>
    </row>
    <row r="330" spans="4:48" ht="12.75">
      <c r="D330" s="451"/>
      <c r="AV330"/>
    </row>
    <row r="331" spans="4:48" ht="12.75">
      <c r="D331" s="451"/>
      <c r="AV331"/>
    </row>
    <row r="332" spans="4:48" ht="12.75">
      <c r="D332" s="451"/>
      <c r="AV332"/>
    </row>
    <row r="333" spans="4:48" ht="12.75">
      <c r="D333" s="451"/>
      <c r="AV333"/>
    </row>
    <row r="334" spans="4:48" ht="12.75">
      <c r="D334" s="451"/>
      <c r="AV334"/>
    </row>
    <row r="335" spans="4:48" ht="12.75">
      <c r="D335" s="451"/>
      <c r="AV335"/>
    </row>
    <row r="336" spans="4:48" ht="12.75">
      <c r="D336" s="451"/>
      <c r="AV336"/>
    </row>
    <row r="337" spans="4:48" ht="12.75">
      <c r="D337" s="451"/>
      <c r="AV337"/>
    </row>
    <row r="338" spans="4:48" ht="12.75">
      <c r="D338" s="451"/>
      <c r="AV338"/>
    </row>
    <row r="339" spans="4:48" ht="12.75">
      <c r="D339" s="451"/>
      <c r="AV339"/>
    </row>
    <row r="340" spans="4:48" ht="12.75">
      <c r="D340" s="451"/>
      <c r="AV340"/>
    </row>
    <row r="341" spans="4:48" ht="12.75">
      <c r="D341" s="451"/>
      <c r="AV341"/>
    </row>
    <row r="342" spans="4:48" ht="12.75">
      <c r="D342" s="451"/>
      <c r="AV342"/>
    </row>
    <row r="343" spans="4:48" ht="12.75">
      <c r="D343" s="451"/>
      <c r="AV343"/>
    </row>
    <row r="344" spans="4:48" ht="12.75">
      <c r="D344" s="451"/>
      <c r="AV344"/>
    </row>
    <row r="345" spans="4:48" ht="12.75">
      <c r="D345" s="451"/>
      <c r="AV345"/>
    </row>
    <row r="346" spans="4:48" ht="12.75">
      <c r="D346" s="451"/>
      <c r="AV346"/>
    </row>
    <row r="347" spans="4:48" ht="12.75">
      <c r="D347" s="451"/>
      <c r="AV347"/>
    </row>
    <row r="348" spans="4:48" ht="12.75">
      <c r="D348" s="451"/>
      <c r="AV348"/>
    </row>
    <row r="349" spans="4:48" ht="12.75">
      <c r="D349" s="451"/>
      <c r="AV349"/>
    </row>
    <row r="350" spans="4:48" ht="12.75">
      <c r="D350" s="451"/>
      <c r="AV350"/>
    </row>
    <row r="351" spans="4:48" ht="12.75">
      <c r="D351" s="451"/>
      <c r="AV351"/>
    </row>
    <row r="352" spans="4:48" ht="12.75">
      <c r="D352" s="451"/>
      <c r="AV352"/>
    </row>
    <row r="353" spans="4:48" ht="12.75">
      <c r="D353" s="451"/>
      <c r="AV353"/>
    </row>
    <row r="354" spans="4:48" ht="12.75">
      <c r="D354" s="451"/>
      <c r="AV354"/>
    </row>
    <row r="355" spans="4:48" ht="12.75">
      <c r="D355" s="451"/>
      <c r="AV355"/>
    </row>
    <row r="356" spans="4:48" ht="12.75">
      <c r="D356" s="451"/>
      <c r="AV356"/>
    </row>
    <row r="357" spans="4:48" ht="12.75">
      <c r="D357" s="451"/>
      <c r="AV357"/>
    </row>
    <row r="358" spans="4:48" ht="12.75">
      <c r="D358" s="451"/>
      <c r="AV358"/>
    </row>
    <row r="359" spans="4:48" ht="12.75">
      <c r="D359" s="451"/>
      <c r="AV359"/>
    </row>
    <row r="360" spans="4:48" ht="12.75">
      <c r="D360" s="451"/>
      <c r="AV360"/>
    </row>
    <row r="361" spans="4:48" ht="12.75">
      <c r="D361" s="451"/>
      <c r="AV361"/>
    </row>
    <row r="362" spans="4:48" ht="12.75">
      <c r="D362" s="451"/>
      <c r="AV362"/>
    </row>
    <row r="363" spans="4:48" ht="12.75">
      <c r="D363" s="451"/>
      <c r="AV363"/>
    </row>
    <row r="364" spans="4:48" ht="12.75">
      <c r="D364" s="451"/>
      <c r="AV364"/>
    </row>
    <row r="365" spans="4:48" ht="12.75">
      <c r="D365" s="451"/>
      <c r="AV365"/>
    </row>
    <row r="366" spans="4:48" ht="12.75">
      <c r="D366" s="451"/>
      <c r="AV366"/>
    </row>
    <row r="367" spans="4:48" ht="12.75">
      <c r="D367" s="451"/>
      <c r="AV367"/>
    </row>
    <row r="368" spans="4:48" ht="12.75">
      <c r="D368" s="451"/>
      <c r="AV368"/>
    </row>
    <row r="369" spans="4:48" ht="12.75">
      <c r="D369" s="451"/>
      <c r="AV369"/>
    </row>
    <row r="370" spans="4:48" ht="12.75">
      <c r="D370" s="451"/>
      <c r="AV370"/>
    </row>
    <row r="371" spans="4:48" ht="12.75">
      <c r="D371" s="451"/>
      <c r="AV371"/>
    </row>
    <row r="372" spans="4:48" ht="12.75">
      <c r="D372" s="451"/>
      <c r="AV372"/>
    </row>
    <row r="373" spans="4:48" ht="12.75">
      <c r="D373" s="451"/>
      <c r="AV373"/>
    </row>
    <row r="374" spans="4:48" ht="12.75">
      <c r="D374" s="451"/>
      <c r="AV374"/>
    </row>
    <row r="375" spans="4:48" ht="12.75">
      <c r="D375" s="451"/>
      <c r="AV375"/>
    </row>
    <row r="376" spans="4:48" ht="12.75">
      <c r="D376" s="451"/>
      <c r="AV376"/>
    </row>
    <row r="377" spans="4:48" ht="12.75">
      <c r="D377" s="451"/>
      <c r="AV377"/>
    </row>
    <row r="378" spans="4:48" ht="12.75">
      <c r="D378" s="451"/>
      <c r="AV378"/>
    </row>
    <row r="379" spans="4:48" ht="12.75">
      <c r="D379" s="451"/>
      <c r="AV379"/>
    </row>
    <row r="380" spans="4:48" ht="12.75">
      <c r="D380" s="451"/>
      <c r="AV380"/>
    </row>
    <row r="381" spans="4:48" ht="12.75">
      <c r="D381" s="451"/>
      <c r="AV381"/>
    </row>
    <row r="382" spans="4:48" ht="12.75">
      <c r="D382" s="451"/>
      <c r="AV382"/>
    </row>
    <row r="383" spans="4:48" ht="12.75">
      <c r="D383" s="451"/>
      <c r="AV383"/>
    </row>
    <row r="384" spans="4:48" ht="12.75">
      <c r="D384" s="451"/>
      <c r="AV384"/>
    </row>
    <row r="385" spans="4:48" ht="12.75">
      <c r="D385" s="451"/>
      <c r="AV385"/>
    </row>
    <row r="386" spans="4:48" ht="12.75">
      <c r="D386" s="451"/>
      <c r="AV386"/>
    </row>
    <row r="387" spans="4:48" ht="12.75">
      <c r="D387" s="451"/>
      <c r="AV387"/>
    </row>
    <row r="388" spans="4:48" ht="12.75">
      <c r="D388" s="451"/>
      <c r="AV388"/>
    </row>
    <row r="389" spans="4:48" ht="12.75">
      <c r="D389" s="451"/>
      <c r="AV389"/>
    </row>
    <row r="390" spans="4:48" ht="12.75">
      <c r="D390" s="451"/>
      <c r="AV390"/>
    </row>
    <row r="391" spans="4:48" ht="12.75">
      <c r="D391" s="451"/>
      <c r="AV391"/>
    </row>
    <row r="392" spans="4:48" ht="12.75">
      <c r="D392" s="451"/>
      <c r="AV392"/>
    </row>
    <row r="393" spans="4:48" ht="12.75">
      <c r="D393" s="451"/>
      <c r="AV393"/>
    </row>
    <row r="394" spans="4:48" ht="12.75">
      <c r="D394" s="451"/>
      <c r="AV394"/>
    </row>
    <row r="395" spans="4:48" ht="12.75">
      <c r="D395" s="451"/>
      <c r="AV395"/>
    </row>
    <row r="396" spans="4:48" ht="12.75">
      <c r="D396" s="451"/>
      <c r="AV396"/>
    </row>
    <row r="397" spans="4:48" ht="12.75">
      <c r="D397" s="451"/>
      <c r="AV397"/>
    </row>
    <row r="398" spans="4:48" ht="12.75">
      <c r="D398" s="451"/>
      <c r="AV398"/>
    </row>
    <row r="399" spans="4:48" ht="12.75">
      <c r="D399" s="451"/>
      <c r="AV399"/>
    </row>
    <row r="400" spans="4:48" ht="12.75">
      <c r="D400" s="451"/>
      <c r="AV400"/>
    </row>
    <row r="401" spans="4:48" ht="12.75">
      <c r="D401" s="451"/>
      <c r="AV401"/>
    </row>
    <row r="402" spans="4:48" ht="12.75">
      <c r="D402" s="451"/>
      <c r="AV402"/>
    </row>
    <row r="403" spans="4:48" ht="12.75">
      <c r="D403" s="451"/>
      <c r="AV403"/>
    </row>
    <row r="404" spans="4:48" ht="12.75">
      <c r="D404" s="451"/>
      <c r="AV404"/>
    </row>
    <row r="405" spans="4:48" ht="12.75">
      <c r="D405" s="451"/>
      <c r="AV405"/>
    </row>
    <row r="406" spans="4:48" ht="12.75">
      <c r="D406" s="451"/>
      <c r="AV406"/>
    </row>
    <row r="407" spans="4:48" ht="12.75">
      <c r="D407" s="451"/>
      <c r="AV407"/>
    </row>
    <row r="408" spans="4:48" ht="12.75">
      <c r="D408" s="451"/>
      <c r="AV408"/>
    </row>
    <row r="409" spans="4:48" ht="12.75">
      <c r="D409" s="451"/>
      <c r="AV409"/>
    </row>
    <row r="410" spans="4:48" ht="12.75">
      <c r="D410" s="451"/>
      <c r="AV410"/>
    </row>
    <row r="411" spans="4:48" ht="12.75">
      <c r="D411" s="451"/>
      <c r="AV411"/>
    </row>
    <row r="412" spans="4:48" ht="12.75">
      <c r="D412" s="451"/>
      <c r="AV412"/>
    </row>
    <row r="413" spans="4:48" ht="12.75">
      <c r="D413" s="451"/>
      <c r="AV413"/>
    </row>
    <row r="414" spans="4:48" ht="12.75">
      <c r="D414" s="451"/>
      <c r="AV414"/>
    </row>
    <row r="415" spans="4:48" ht="12.75">
      <c r="D415" s="451"/>
      <c r="AV415"/>
    </row>
    <row r="416" spans="4:48" ht="12.75">
      <c r="D416" s="451"/>
      <c r="AV416"/>
    </row>
    <row r="417" spans="4:48" ht="12.75">
      <c r="D417" s="451"/>
      <c r="AV417"/>
    </row>
    <row r="418" spans="4:48" ht="12.75">
      <c r="D418" s="451"/>
      <c r="AV418"/>
    </row>
    <row r="419" spans="4:48" ht="12.75">
      <c r="D419" s="451"/>
      <c r="AV419"/>
    </row>
    <row r="420" spans="4:48" ht="12.75">
      <c r="D420" s="451"/>
      <c r="AV420"/>
    </row>
    <row r="421" spans="4:48" ht="12.75">
      <c r="D421" s="451"/>
      <c r="AV421"/>
    </row>
    <row r="422" spans="4:48" ht="12.75">
      <c r="D422" s="451"/>
      <c r="AV422"/>
    </row>
    <row r="423" spans="4:48" ht="12.75">
      <c r="D423" s="451"/>
      <c r="AV423"/>
    </row>
    <row r="424" spans="4:48" ht="12.75">
      <c r="D424" s="451"/>
      <c r="AV424"/>
    </row>
    <row r="425" spans="4:48" ht="12.75">
      <c r="D425" s="451"/>
      <c r="AV425"/>
    </row>
    <row r="426" spans="4:48" ht="12.75">
      <c r="D426" s="451"/>
      <c r="AV426"/>
    </row>
    <row r="427" spans="4:48" ht="12.75">
      <c r="D427" s="451"/>
      <c r="AV427"/>
    </row>
    <row r="428" spans="4:48" ht="12.75">
      <c r="D428" s="451"/>
      <c r="AV428"/>
    </row>
    <row r="429" spans="4:48" ht="12.75">
      <c r="D429" s="451"/>
      <c r="AV429"/>
    </row>
    <row r="430" spans="4:48" ht="12.75">
      <c r="D430" s="451"/>
      <c r="AV430"/>
    </row>
    <row r="431" spans="4:48" ht="12.75">
      <c r="D431" s="451"/>
      <c r="AV431"/>
    </row>
    <row r="432" spans="4:48" ht="12.75">
      <c r="D432" s="451"/>
      <c r="AV432"/>
    </row>
    <row r="433" spans="4:48" ht="12.75">
      <c r="D433" s="451"/>
      <c r="AV433"/>
    </row>
    <row r="434" spans="4:48" ht="12.75">
      <c r="D434" s="451"/>
      <c r="AV434"/>
    </row>
    <row r="435" spans="4:48" ht="12.75">
      <c r="D435" s="451"/>
      <c r="AV435"/>
    </row>
    <row r="436" spans="4:48" ht="12.75">
      <c r="D436" s="451"/>
      <c r="AV436"/>
    </row>
    <row r="437" spans="4:48" ht="12.75">
      <c r="D437" s="451"/>
      <c r="AV437"/>
    </row>
    <row r="438" spans="4:48" ht="12.75">
      <c r="D438" s="451"/>
      <c r="AV438"/>
    </row>
    <row r="439" spans="4:48" ht="12.75">
      <c r="D439" s="451"/>
      <c r="AV439"/>
    </row>
    <row r="440" spans="4:48" ht="12.75">
      <c r="D440" s="451"/>
      <c r="AV440"/>
    </row>
    <row r="441" spans="4:48" ht="12.75">
      <c r="D441" s="451"/>
      <c r="AV441"/>
    </row>
    <row r="442" spans="4:48" ht="12.75">
      <c r="D442" s="451"/>
      <c r="AV442"/>
    </row>
    <row r="443" spans="4:48" ht="12.75">
      <c r="D443" s="451"/>
      <c r="AV443"/>
    </row>
    <row r="444" spans="4:48" ht="12.75">
      <c r="D444" s="451"/>
      <c r="AV444"/>
    </row>
    <row r="445" spans="4:48" ht="12.75">
      <c r="D445" s="451"/>
      <c r="AV445"/>
    </row>
    <row r="446" spans="4:48" ht="12.75">
      <c r="D446" s="451"/>
      <c r="AV446"/>
    </row>
    <row r="447" spans="4:48" ht="12.75">
      <c r="D447" s="451"/>
      <c r="AV447"/>
    </row>
    <row r="448" spans="4:48" ht="12.75">
      <c r="D448" s="451"/>
      <c r="AV448"/>
    </row>
    <row r="449" spans="4:48" ht="12.75">
      <c r="D449" s="451"/>
      <c r="AV449"/>
    </row>
    <row r="450" spans="4:48" ht="12.75">
      <c r="D450" s="451"/>
      <c r="AV450"/>
    </row>
    <row r="451" spans="4:48" ht="12.75">
      <c r="D451" s="451"/>
      <c r="AV451"/>
    </row>
    <row r="452" spans="4:48" ht="12.75">
      <c r="D452" s="451"/>
      <c r="AV452"/>
    </row>
    <row r="453" spans="4:48" ht="12.75">
      <c r="D453" s="451"/>
      <c r="AV453"/>
    </row>
    <row r="454" spans="4:48" ht="12.75">
      <c r="D454" s="451"/>
      <c r="AV454"/>
    </row>
    <row r="455" spans="4:48" ht="12.75">
      <c r="D455" s="451"/>
      <c r="AV455"/>
    </row>
    <row r="456" spans="4:48" ht="12.75">
      <c r="D456" s="451"/>
      <c r="AV456"/>
    </row>
    <row r="457" spans="4:48" ht="12.75">
      <c r="D457" s="451"/>
      <c r="AV457"/>
    </row>
    <row r="458" spans="4:48" ht="12.75">
      <c r="D458" s="451"/>
      <c r="AV458"/>
    </row>
    <row r="459" spans="4:48" ht="12.75">
      <c r="D459" s="451"/>
      <c r="AV459"/>
    </row>
    <row r="460" spans="4:48" ht="12.75">
      <c r="D460" s="451"/>
      <c r="AV460"/>
    </row>
    <row r="461" spans="4:48" ht="12.75">
      <c r="D461" s="451"/>
      <c r="AV461"/>
    </row>
    <row r="462" spans="4:48" ht="12.75">
      <c r="D462" s="451"/>
      <c r="AV462"/>
    </row>
    <row r="463" spans="4:48" ht="12.75">
      <c r="D463" s="451"/>
      <c r="AV463"/>
    </row>
    <row r="464" spans="4:48" ht="12.75">
      <c r="D464" s="451"/>
      <c r="AV464"/>
    </row>
    <row r="465" spans="4:48" ht="12.75">
      <c r="D465" s="451"/>
      <c r="AV465"/>
    </row>
    <row r="466" spans="4:48" ht="12.75">
      <c r="D466" s="451"/>
      <c r="AV466"/>
    </row>
    <row r="467" spans="4:48" ht="12.75">
      <c r="D467" s="451"/>
      <c r="AV467"/>
    </row>
    <row r="468" spans="4:48" ht="12.75">
      <c r="D468" s="451"/>
      <c r="AV468"/>
    </row>
    <row r="469" spans="4:48" ht="12.75">
      <c r="D469" s="451"/>
      <c r="AV469"/>
    </row>
    <row r="470" spans="4:48" ht="12.75">
      <c r="D470" s="451"/>
      <c r="AV470"/>
    </row>
    <row r="471" spans="4:48" ht="12.75">
      <c r="D471" s="451"/>
      <c r="AV471"/>
    </row>
    <row r="472" spans="4:48" ht="12.75">
      <c r="D472" s="451"/>
      <c r="AV472"/>
    </row>
    <row r="473" spans="4:48" ht="12.75">
      <c r="D473" s="451"/>
      <c r="AV473"/>
    </row>
    <row r="474" spans="4:48" ht="12.75">
      <c r="D474" s="451"/>
      <c r="AV474"/>
    </row>
    <row r="475" spans="4:48" ht="12.75">
      <c r="D475" s="451"/>
      <c r="AV475"/>
    </row>
    <row r="476" spans="4:48" ht="12.75">
      <c r="D476" s="451"/>
      <c r="AV476"/>
    </row>
    <row r="477" spans="4:48" ht="12.75">
      <c r="D477" s="451"/>
      <c r="AV477"/>
    </row>
    <row r="478" spans="4:48" ht="12.75">
      <c r="D478" s="451"/>
      <c r="AV478"/>
    </row>
    <row r="479" spans="4:48" ht="12.75">
      <c r="D479" s="451"/>
      <c r="AV479"/>
    </row>
    <row r="480" spans="4:48" ht="12.75">
      <c r="D480" s="451"/>
      <c r="AV480"/>
    </row>
    <row r="481" spans="4:48" ht="12.75">
      <c r="D481" s="451"/>
      <c r="AV481"/>
    </row>
    <row r="482" spans="4:48" ht="12.75">
      <c r="D482" s="451"/>
      <c r="AV482"/>
    </row>
    <row r="483" spans="4:48" ht="12.75">
      <c r="D483" s="451"/>
      <c r="AV483"/>
    </row>
    <row r="484" spans="4:48" ht="12.75">
      <c r="D484" s="451"/>
      <c r="AV484"/>
    </row>
    <row r="485" spans="4:48" ht="12.75">
      <c r="D485" s="451"/>
      <c r="AV485"/>
    </row>
    <row r="486" spans="4:48" ht="12.75">
      <c r="D486" s="451"/>
      <c r="AV486"/>
    </row>
    <row r="487" spans="4:48" ht="12.75">
      <c r="D487" s="451"/>
      <c r="AV487"/>
    </row>
    <row r="488" spans="4:48" ht="12.75">
      <c r="D488" s="451"/>
      <c r="AV488"/>
    </row>
    <row r="489" spans="4:48" ht="12.75">
      <c r="D489" s="451"/>
      <c r="AV489"/>
    </row>
    <row r="490" spans="4:48" ht="12.75">
      <c r="D490" s="451"/>
      <c r="AV490"/>
    </row>
    <row r="491" spans="4:48" ht="12.75">
      <c r="D491" s="451"/>
      <c r="AV491"/>
    </row>
    <row r="492" spans="4:48" ht="12.75">
      <c r="D492" s="451"/>
      <c r="AV492"/>
    </row>
    <row r="493" spans="4:48" ht="12.75">
      <c r="D493" s="451"/>
      <c r="AV493"/>
    </row>
    <row r="494" spans="4:48" ht="12.75">
      <c r="D494" s="451"/>
      <c r="AV494"/>
    </row>
    <row r="495" spans="4:48" ht="12.75">
      <c r="D495" s="451"/>
      <c r="AV495"/>
    </row>
    <row r="496" spans="4:48" ht="12.75">
      <c r="D496" s="451"/>
      <c r="AV496"/>
    </row>
    <row r="497" spans="4:48" ht="12.75">
      <c r="D497" s="451"/>
      <c r="AV497"/>
    </row>
    <row r="498" spans="4:48" ht="12.75">
      <c r="D498" s="451"/>
      <c r="AV498"/>
    </row>
    <row r="499" spans="4:48" ht="12.75">
      <c r="D499" s="451"/>
      <c r="AV499"/>
    </row>
    <row r="500" spans="4:48" ht="12.75">
      <c r="D500" s="451"/>
      <c r="AV500"/>
    </row>
    <row r="501" spans="4:48" ht="12.75">
      <c r="D501" s="451"/>
      <c r="AV501"/>
    </row>
    <row r="502" spans="4:48" ht="12.75">
      <c r="D502" s="451"/>
      <c r="AV502"/>
    </row>
    <row r="503" spans="4:48" ht="12.75">
      <c r="D503" s="451"/>
      <c r="AV503"/>
    </row>
    <row r="504" spans="4:48" ht="12.75">
      <c r="D504" s="451"/>
      <c r="AV504"/>
    </row>
    <row r="505" spans="4:48" ht="12.75">
      <c r="D505" s="451"/>
      <c r="AV505"/>
    </row>
    <row r="506" spans="4:48" ht="12.75">
      <c r="D506" s="451"/>
      <c r="AV506"/>
    </row>
    <row r="507" spans="4:48" ht="12.75">
      <c r="D507" s="451"/>
      <c r="AV507"/>
    </row>
    <row r="508" spans="4:48" ht="12.75">
      <c r="D508" s="451"/>
      <c r="AV508"/>
    </row>
    <row r="509" spans="4:48" ht="12.75">
      <c r="D509" s="451"/>
      <c r="AV509"/>
    </row>
    <row r="510" spans="4:48" ht="12.75">
      <c r="D510" s="451"/>
      <c r="AV510"/>
    </row>
    <row r="511" spans="4:48" ht="12.75">
      <c r="D511" s="451"/>
      <c r="AV511"/>
    </row>
    <row r="512" spans="4:48" ht="12.75">
      <c r="D512" s="451"/>
      <c r="AV512"/>
    </row>
    <row r="513" spans="4:48" ht="12.75">
      <c r="D513" s="451"/>
      <c r="AV513"/>
    </row>
    <row r="514" spans="4:48" ht="12.75">
      <c r="D514" s="451"/>
      <c r="AV514"/>
    </row>
    <row r="515" spans="4:48" ht="12.75">
      <c r="D515" s="451"/>
      <c r="AV515"/>
    </row>
    <row r="516" spans="4:48" ht="12.75">
      <c r="D516" s="451"/>
      <c r="AV516"/>
    </row>
    <row r="517" spans="4:48" ht="12.75">
      <c r="D517" s="451"/>
      <c r="AV517"/>
    </row>
    <row r="518" spans="4:48" ht="12.75">
      <c r="D518" s="451"/>
      <c r="AV518"/>
    </row>
    <row r="519" spans="4:48" ht="12.75">
      <c r="D519" s="451"/>
      <c r="AV519"/>
    </row>
    <row r="520" spans="4:48" ht="12.75">
      <c r="D520" s="451"/>
      <c r="AV520"/>
    </row>
    <row r="521" spans="4:48" ht="12.75">
      <c r="D521" s="451"/>
      <c r="AV521"/>
    </row>
    <row r="522" spans="4:48" ht="12.75">
      <c r="D522" s="451"/>
      <c r="AV522"/>
    </row>
    <row r="523" spans="4:48" ht="12.75">
      <c r="D523" s="451"/>
      <c r="AV523"/>
    </row>
    <row r="524" spans="4:48" ht="12.75">
      <c r="D524" s="451"/>
      <c r="AV524"/>
    </row>
    <row r="525" spans="4:48" ht="12.75">
      <c r="D525" s="451"/>
      <c r="AV525"/>
    </row>
    <row r="526" spans="4:48" ht="12.75">
      <c r="D526" s="451"/>
      <c r="AV526"/>
    </row>
    <row r="527" spans="4:48" ht="12.75">
      <c r="D527" s="451"/>
      <c r="AV527"/>
    </row>
    <row r="528" spans="4:48" ht="12.75">
      <c r="D528" s="451"/>
      <c r="AV528"/>
    </row>
    <row r="529" spans="4:48" ht="12.75">
      <c r="D529" s="451"/>
      <c r="AV529"/>
    </row>
    <row r="530" spans="4:48" ht="12.75">
      <c r="D530" s="451"/>
      <c r="AV530"/>
    </row>
    <row r="531" spans="4:48" ht="12.75">
      <c r="D531" s="451"/>
      <c r="AV531"/>
    </row>
    <row r="532" spans="4:48" ht="12.75">
      <c r="D532" s="451"/>
      <c r="AV532"/>
    </row>
    <row r="533" spans="4:48" ht="12.75">
      <c r="D533" s="451"/>
      <c r="AV533"/>
    </row>
    <row r="534" spans="4:48" ht="12.75">
      <c r="D534" s="451"/>
      <c r="AV534"/>
    </row>
    <row r="535" spans="4:48" ht="12.75">
      <c r="D535" s="451"/>
      <c r="AV535"/>
    </row>
    <row r="536" spans="4:48" ht="12.75">
      <c r="D536" s="451"/>
      <c r="AV536"/>
    </row>
    <row r="537" spans="4:48" ht="12.75">
      <c r="D537" s="451"/>
      <c r="AV537"/>
    </row>
    <row r="538" spans="4:48" ht="12.75">
      <c r="D538" s="451"/>
      <c r="AV538"/>
    </row>
    <row r="539" spans="4:48" ht="12.75">
      <c r="D539" s="451"/>
      <c r="AV539"/>
    </row>
    <row r="540" spans="4:48" ht="12.75">
      <c r="D540" s="451"/>
      <c r="AV540"/>
    </row>
    <row r="541" spans="4:48" ht="12.75">
      <c r="D541" s="451"/>
      <c r="AV541"/>
    </row>
    <row r="542" spans="4:48" ht="12.75">
      <c r="D542" s="451"/>
      <c r="AV542"/>
    </row>
    <row r="543" spans="4:48" ht="12.75">
      <c r="D543" s="451"/>
      <c r="AV543"/>
    </row>
    <row r="544" spans="4:48" ht="12.75">
      <c r="D544" s="451"/>
      <c r="AV544"/>
    </row>
    <row r="545" spans="4:48" ht="12.75">
      <c r="D545" s="451"/>
      <c r="AV545"/>
    </row>
    <row r="546" spans="4:48" ht="12.75">
      <c r="D546" s="451"/>
      <c r="AV546"/>
    </row>
    <row r="547" spans="4:48" ht="12.75">
      <c r="D547" s="451"/>
      <c r="AV547"/>
    </row>
    <row r="548" spans="4:48" ht="12.75">
      <c r="D548" s="451"/>
      <c r="AV548"/>
    </row>
    <row r="549" spans="4:48" ht="12.75">
      <c r="D549" s="451"/>
      <c r="AV549"/>
    </row>
    <row r="550" spans="4:48" ht="12.75">
      <c r="D550" s="451"/>
      <c r="AV550"/>
    </row>
    <row r="551" spans="4:48" ht="12.75">
      <c r="D551" s="451"/>
      <c r="AV551"/>
    </row>
    <row r="552" spans="4:48" ht="12.75">
      <c r="D552" s="451"/>
      <c r="AV552"/>
    </row>
    <row r="553" spans="4:48" ht="12.75">
      <c r="D553" s="451"/>
      <c r="AV553"/>
    </row>
    <row r="554" spans="4:48" ht="12.75">
      <c r="D554" s="451"/>
      <c r="AV554"/>
    </row>
    <row r="555" spans="4:48" ht="12.75">
      <c r="D555" s="451"/>
      <c r="AV555"/>
    </row>
    <row r="556" spans="4:48" ht="12.75">
      <c r="D556" s="451"/>
      <c r="AV556"/>
    </row>
    <row r="557" spans="4:48" ht="12.75">
      <c r="D557" s="451"/>
      <c r="AV557"/>
    </row>
    <row r="558" spans="4:48" ht="12.75">
      <c r="D558" s="451"/>
      <c r="AV558"/>
    </row>
    <row r="559" spans="4:48" ht="12.75">
      <c r="D559" s="451"/>
      <c r="AV559"/>
    </row>
    <row r="560" spans="4:48" ht="12.75">
      <c r="D560" s="451"/>
      <c r="AV560"/>
    </row>
    <row r="561" spans="4:48" ht="12.75">
      <c r="D561" s="451"/>
      <c r="AV561"/>
    </row>
    <row r="562" spans="4:48" ht="12.75">
      <c r="D562" s="451"/>
      <c r="AV562"/>
    </row>
    <row r="563" spans="4:48" ht="12.75">
      <c r="D563" s="451"/>
      <c r="AV563"/>
    </row>
    <row r="564" spans="4:48" ht="12.75">
      <c r="D564" s="451"/>
      <c r="AV564"/>
    </row>
    <row r="565" spans="4:48" ht="12.75">
      <c r="D565" s="451"/>
      <c r="AV565"/>
    </row>
    <row r="566" spans="4:48" ht="12.75">
      <c r="D566" s="451"/>
      <c r="AV566"/>
    </row>
    <row r="567" spans="4:48" ht="12.75">
      <c r="D567" s="451"/>
      <c r="AV567"/>
    </row>
    <row r="568" spans="4:48" ht="12.75">
      <c r="D568" s="451"/>
      <c r="AV568"/>
    </row>
    <row r="569" spans="4:48" ht="12.75">
      <c r="D569" s="451"/>
      <c r="AV569"/>
    </row>
    <row r="570" spans="4:48" ht="12.75">
      <c r="D570" s="451"/>
      <c r="AV570"/>
    </row>
    <row r="571" spans="4:48" ht="12.75">
      <c r="D571" s="451"/>
      <c r="AV571"/>
    </row>
    <row r="572" spans="4:48" ht="12.75">
      <c r="D572" s="451"/>
      <c r="AV572"/>
    </row>
    <row r="573" spans="4:48" ht="12.75">
      <c r="D573" s="451"/>
      <c r="AV573"/>
    </row>
    <row r="574" spans="4:48" ht="12.75">
      <c r="D574" s="451"/>
      <c r="AV574"/>
    </row>
    <row r="575" spans="4:48" ht="12.75">
      <c r="D575" s="451"/>
      <c r="AV575"/>
    </row>
    <row r="576" spans="4:48" ht="12.75">
      <c r="D576" s="451"/>
      <c r="AV576"/>
    </row>
    <row r="577" spans="4:48" ht="12.75">
      <c r="D577" s="451"/>
      <c r="AV577"/>
    </row>
    <row r="578" spans="4:48" ht="12.75">
      <c r="D578" s="451"/>
      <c r="AV578"/>
    </row>
    <row r="579" spans="4:48" ht="12.75">
      <c r="D579" s="451"/>
      <c r="AV579"/>
    </row>
    <row r="580" spans="4:48" ht="12.75">
      <c r="D580" s="451"/>
      <c r="AV580"/>
    </row>
    <row r="581" spans="4:48" ht="12.75">
      <c r="D581" s="451"/>
      <c r="AV581"/>
    </row>
    <row r="582" spans="4:48" ht="12.75">
      <c r="D582" s="451"/>
      <c r="AV582"/>
    </row>
    <row r="583" spans="4:48" ht="12.75">
      <c r="D583" s="451"/>
      <c r="AV583"/>
    </row>
    <row r="584" spans="4:48" ht="12.75">
      <c r="D584" s="451"/>
      <c r="AV584"/>
    </row>
    <row r="585" spans="4:48" ht="12.75">
      <c r="D585" s="451"/>
      <c r="AV585"/>
    </row>
    <row r="586" spans="4:48" ht="12.75">
      <c r="D586" s="451"/>
      <c r="AV586"/>
    </row>
    <row r="587" spans="4:48" ht="12.75">
      <c r="D587" s="451"/>
      <c r="AV587"/>
    </row>
    <row r="588" spans="4:48" ht="12.75">
      <c r="D588" s="451"/>
      <c r="AV588"/>
    </row>
    <row r="589" spans="4:48" ht="12.75">
      <c r="D589" s="451"/>
      <c r="AV589"/>
    </row>
    <row r="590" spans="4:48" ht="12.75">
      <c r="D590" s="451"/>
      <c r="AV590"/>
    </row>
    <row r="591" spans="4:48" ht="12.75">
      <c r="D591" s="451"/>
      <c r="AV591"/>
    </row>
    <row r="592" spans="4:48" ht="12.75">
      <c r="D592" s="451"/>
      <c r="AV592"/>
    </row>
    <row r="593" spans="4:48" ht="12.75">
      <c r="D593" s="451"/>
      <c r="AV593"/>
    </row>
    <row r="594" spans="4:48" ht="12.75">
      <c r="D594" s="451"/>
      <c r="AV594"/>
    </row>
    <row r="595" spans="4:48" ht="12.75">
      <c r="D595" s="451"/>
      <c r="AV595"/>
    </row>
    <row r="596" spans="4:48" ht="12.75">
      <c r="D596" s="451"/>
      <c r="AV596"/>
    </row>
    <row r="597" spans="4:48" ht="12.75">
      <c r="D597" s="451"/>
      <c r="AV597"/>
    </row>
    <row r="598" spans="4:48" ht="12.75">
      <c r="D598" s="451"/>
      <c r="AV598"/>
    </row>
    <row r="599" spans="4:48" ht="12.75">
      <c r="D599" s="451"/>
      <c r="AV599"/>
    </row>
    <row r="600" spans="4:48" ht="12.75">
      <c r="D600" s="451"/>
      <c r="AV600"/>
    </row>
    <row r="601" spans="4:48" ht="12.75">
      <c r="D601" s="451"/>
      <c r="AV601"/>
    </row>
    <row r="602" spans="4:48" ht="12.75">
      <c r="D602" s="451"/>
      <c r="AV602"/>
    </row>
    <row r="603" spans="4:48" ht="12.75">
      <c r="D603" s="451"/>
      <c r="AV603"/>
    </row>
    <row r="604" spans="4:48" ht="12.75">
      <c r="D604" s="451"/>
      <c r="AV604"/>
    </row>
    <row r="605" spans="4:48" ht="12.75">
      <c r="D605" s="451"/>
      <c r="AV605"/>
    </row>
    <row r="606" spans="4:48" ht="12.75">
      <c r="D606" s="451"/>
      <c r="AV606"/>
    </row>
    <row r="607" spans="4:48" ht="12.75">
      <c r="D607" s="451"/>
      <c r="AV607"/>
    </row>
    <row r="608" spans="4:48" ht="12.75">
      <c r="D608" s="451"/>
      <c r="AV608"/>
    </row>
    <row r="609" spans="4:48" ht="12.75">
      <c r="D609" s="451"/>
      <c r="AV609"/>
    </row>
    <row r="610" spans="4:48" ht="12.75">
      <c r="D610" s="451"/>
      <c r="AV610"/>
    </row>
    <row r="611" spans="4:48" ht="12.75">
      <c r="D611" s="451"/>
      <c r="AV611"/>
    </row>
    <row r="612" spans="4:48" ht="12.75">
      <c r="D612" s="451"/>
      <c r="AV612"/>
    </row>
    <row r="613" spans="4:48" ht="12.75">
      <c r="D613" s="451"/>
      <c r="AV613"/>
    </row>
    <row r="614" spans="4:48" ht="12.75">
      <c r="D614" s="451"/>
      <c r="AV614"/>
    </row>
    <row r="615" spans="4:48" ht="12.75">
      <c r="D615" s="451"/>
      <c r="AV615"/>
    </row>
    <row r="616" spans="4:48" ht="12.75">
      <c r="D616" s="451"/>
      <c r="AV616"/>
    </row>
    <row r="617" spans="4:48" ht="12.75">
      <c r="D617" s="451"/>
      <c r="AV617"/>
    </row>
    <row r="618" spans="4:48" ht="12.75">
      <c r="D618" s="451"/>
      <c r="AV618"/>
    </row>
    <row r="619" spans="4:48" ht="12.75">
      <c r="D619" s="451"/>
      <c r="AV619"/>
    </row>
    <row r="620" spans="4:48" ht="12.75">
      <c r="D620" s="451"/>
      <c r="AV620"/>
    </row>
    <row r="621" spans="4:48" ht="12.75">
      <c r="D621" s="451"/>
      <c r="AV621"/>
    </row>
    <row r="622" spans="4:48" ht="12.75">
      <c r="D622" s="451"/>
      <c r="AV622"/>
    </row>
    <row r="623" spans="4:48" ht="12.75">
      <c r="D623" s="451"/>
      <c r="AV623"/>
    </row>
    <row r="624" spans="4:48" ht="12.75">
      <c r="D624" s="451"/>
      <c r="AV624"/>
    </row>
    <row r="625" spans="4:48" ht="12.75">
      <c r="D625" s="451"/>
      <c r="AV625"/>
    </row>
    <row r="626" spans="4:48" ht="12.75">
      <c r="D626" s="451"/>
      <c r="AV626"/>
    </row>
    <row r="627" spans="4:48" ht="12.75">
      <c r="D627" s="451"/>
      <c r="AV627"/>
    </row>
    <row r="628" spans="4:48" ht="12.75">
      <c r="D628" s="451"/>
      <c r="AV628"/>
    </row>
    <row r="629" spans="4:48" ht="12.75">
      <c r="D629" s="451"/>
      <c r="AV629"/>
    </row>
    <row r="630" spans="4:48" ht="12.75">
      <c r="D630" s="451"/>
      <c r="AV630"/>
    </row>
    <row r="631" spans="4:48" ht="12.75">
      <c r="D631" s="451"/>
      <c r="AV631"/>
    </row>
    <row r="632" spans="4:48" ht="12.75">
      <c r="D632" s="451"/>
      <c r="AV632"/>
    </row>
    <row r="633" spans="4:48" ht="12.75">
      <c r="D633" s="451"/>
      <c r="AV633"/>
    </row>
    <row r="634" spans="4:48" ht="12.75">
      <c r="D634" s="451"/>
      <c r="AV634"/>
    </row>
    <row r="635" spans="4:48" ht="12.75">
      <c r="D635" s="451"/>
      <c r="AV635"/>
    </row>
    <row r="636" spans="4:48" ht="12.75">
      <c r="D636" s="451"/>
      <c r="AV636"/>
    </row>
    <row r="637" spans="4:48" ht="12.75">
      <c r="D637" s="451"/>
      <c r="AV637"/>
    </row>
    <row r="638" spans="4:48" ht="12.75">
      <c r="D638" s="451"/>
      <c r="AV638"/>
    </row>
    <row r="639" spans="4:48" ht="12.75">
      <c r="D639" s="451"/>
      <c r="AV639"/>
    </row>
    <row r="640" spans="4:48" ht="12.75">
      <c r="D640" s="451"/>
      <c r="AV640"/>
    </row>
    <row r="641" spans="4:48" ht="12.75">
      <c r="D641" s="451"/>
      <c r="AV641"/>
    </row>
    <row r="642" spans="4:48" ht="12.75">
      <c r="D642" s="451"/>
      <c r="AV642"/>
    </row>
    <row r="643" spans="4:48" ht="12.75">
      <c r="D643" s="451"/>
      <c r="AV643"/>
    </row>
    <row r="644" spans="4:48" ht="12.75">
      <c r="D644" s="451"/>
      <c r="AV644"/>
    </row>
    <row r="645" spans="4:48" ht="12.75">
      <c r="D645" s="451"/>
      <c r="AV645"/>
    </row>
    <row r="646" spans="4:48" ht="12.75">
      <c r="D646" s="451"/>
      <c r="AV646"/>
    </row>
    <row r="647" spans="4:48" ht="12.75">
      <c r="D647" s="451"/>
      <c r="AV647"/>
    </row>
    <row r="648" spans="4:48" ht="12.75">
      <c r="D648" s="451"/>
      <c r="AV648"/>
    </row>
    <row r="649" spans="4:48" ht="12.75">
      <c r="D649" s="451"/>
      <c r="AV649"/>
    </row>
    <row r="650" spans="4:48" ht="12.75">
      <c r="D650" s="451"/>
      <c r="AV650"/>
    </row>
    <row r="651" spans="4:48" ht="12.75">
      <c r="D651" s="451"/>
      <c r="AV651"/>
    </row>
    <row r="652" spans="4:48" ht="12.75">
      <c r="D652" s="451"/>
      <c r="AV652"/>
    </row>
    <row r="653" spans="4:48" ht="12.75">
      <c r="D653" s="451"/>
      <c r="AV653"/>
    </row>
    <row r="654" spans="4:48" ht="12.75">
      <c r="D654" s="451"/>
      <c r="AV654"/>
    </row>
    <row r="655" spans="4:48" ht="12.75">
      <c r="D655" s="451"/>
      <c r="AV655"/>
    </row>
    <row r="656" spans="4:48" ht="12.75">
      <c r="D656" s="451"/>
      <c r="AV656"/>
    </row>
    <row r="657" spans="4:48" ht="12.75">
      <c r="D657" s="451"/>
      <c r="AV657"/>
    </row>
    <row r="658" spans="4:48" ht="12.75">
      <c r="D658" s="451"/>
      <c r="AV658"/>
    </row>
    <row r="659" spans="4:48" ht="12.75">
      <c r="D659" s="451"/>
      <c r="AV659"/>
    </row>
    <row r="660" spans="4:48" ht="12.75">
      <c r="D660" s="451"/>
      <c r="AV660"/>
    </row>
    <row r="661" spans="4:48" ht="12.75">
      <c r="D661" s="451"/>
      <c r="AV661"/>
    </row>
    <row r="662" spans="4:48" ht="12.75">
      <c r="D662" s="451"/>
      <c r="AV662"/>
    </row>
    <row r="663" spans="4:48" ht="12.75">
      <c r="D663" s="451"/>
      <c r="AV663"/>
    </row>
    <row r="664" spans="4:48" ht="12.75">
      <c r="D664" s="451"/>
      <c r="AV664"/>
    </row>
    <row r="665" spans="4:48" ht="12.75">
      <c r="D665" s="451"/>
      <c r="AV665"/>
    </row>
    <row r="666" spans="4:48" ht="12.75">
      <c r="D666" s="451"/>
      <c r="AV666"/>
    </row>
    <row r="667" spans="4:48" ht="12.75">
      <c r="D667" s="451"/>
      <c r="AV667"/>
    </row>
    <row r="668" spans="4:48" ht="12.75">
      <c r="D668" s="451"/>
      <c r="AV668"/>
    </row>
    <row r="669" spans="4:48" ht="12.75">
      <c r="D669" s="451"/>
      <c r="AV669"/>
    </row>
    <row r="670" spans="4:48" ht="12.75">
      <c r="D670" s="451"/>
      <c r="AV670"/>
    </row>
    <row r="671" spans="4:48" ht="12.75">
      <c r="D671" s="451"/>
      <c r="AV671"/>
    </row>
    <row r="672" spans="4:48" ht="12.75">
      <c r="D672" s="451"/>
      <c r="AV672"/>
    </row>
    <row r="673" spans="4:48" ht="12.75">
      <c r="D673" s="451"/>
      <c r="AV673"/>
    </row>
    <row r="674" spans="4:48" ht="12.75">
      <c r="D674" s="451"/>
      <c r="AV674"/>
    </row>
    <row r="675" spans="4:48" ht="12.75">
      <c r="D675" s="451"/>
      <c r="AV675"/>
    </row>
    <row r="676" spans="4:48" ht="12.75">
      <c r="D676" s="451"/>
      <c r="AV676"/>
    </row>
    <row r="677" spans="4:48" ht="12.75">
      <c r="D677" s="451"/>
      <c r="AV677"/>
    </row>
    <row r="678" spans="4:48" ht="12.75">
      <c r="D678" s="451"/>
      <c r="AV678"/>
    </row>
    <row r="679" spans="4:48" ht="12.75">
      <c r="D679" s="451"/>
      <c r="AV679"/>
    </row>
    <row r="680" spans="4:48" ht="12.75">
      <c r="D680" s="451"/>
      <c r="AV680"/>
    </row>
    <row r="681" spans="4:48" ht="12.75">
      <c r="D681" s="451"/>
      <c r="AV681"/>
    </row>
    <row r="682" spans="4:48" ht="12.75">
      <c r="D682" s="451"/>
      <c r="AV682"/>
    </row>
    <row r="683" spans="4:48" ht="12.75">
      <c r="D683" s="451"/>
      <c r="AV683"/>
    </row>
    <row r="684" spans="4:48" ht="12.75">
      <c r="D684" s="451"/>
      <c r="AV684"/>
    </row>
    <row r="685" spans="4:48" ht="12.75">
      <c r="D685" s="451"/>
      <c r="AV685"/>
    </row>
    <row r="686" spans="4:48" ht="12.75">
      <c r="D686" s="451"/>
      <c r="AV686"/>
    </row>
    <row r="687" spans="4:48" ht="12.75">
      <c r="D687" s="451"/>
      <c r="AV687"/>
    </row>
    <row r="688" spans="4:48" ht="12.75">
      <c r="D688" s="451"/>
      <c r="AV688"/>
    </row>
    <row r="689" spans="4:48" ht="12.75">
      <c r="D689" s="451"/>
      <c r="AV689"/>
    </row>
    <row r="690" spans="4:48" ht="12.75">
      <c r="D690" s="451"/>
      <c r="AV690"/>
    </row>
    <row r="691" spans="4:48" ht="12.75">
      <c r="D691" s="451"/>
      <c r="AV691"/>
    </row>
    <row r="692" spans="4:48" ht="12.75">
      <c r="D692" s="451"/>
      <c r="AV692"/>
    </row>
    <row r="693" spans="4:48" ht="12.75">
      <c r="D693" s="451"/>
      <c r="AV693"/>
    </row>
    <row r="694" spans="4:48" ht="12.75">
      <c r="D694" s="451"/>
      <c r="AV694"/>
    </row>
    <row r="695" spans="4:48" ht="12.75">
      <c r="D695" s="451"/>
      <c r="AV695"/>
    </row>
    <row r="696" spans="4:48" ht="12.75">
      <c r="D696" s="451"/>
      <c r="AV696"/>
    </row>
    <row r="697" spans="4:48" ht="12.75">
      <c r="D697" s="451"/>
      <c r="AV697"/>
    </row>
    <row r="698" spans="4:48" ht="12.75">
      <c r="D698" s="451"/>
      <c r="AV698"/>
    </row>
    <row r="699" spans="4:48" ht="12.75">
      <c r="D699" s="451"/>
      <c r="AV699"/>
    </row>
    <row r="700" spans="4:48" ht="12.75">
      <c r="D700" s="451"/>
      <c r="AV700"/>
    </row>
    <row r="701" spans="4:48" ht="12.75">
      <c r="D701" s="451"/>
      <c r="AV701"/>
    </row>
    <row r="702" spans="4:48" ht="12.75">
      <c r="D702" s="451"/>
      <c r="AV702"/>
    </row>
    <row r="703" spans="4:48" ht="12.75">
      <c r="D703" s="451"/>
      <c r="AV703"/>
    </row>
    <row r="704" spans="4:48" ht="12.75">
      <c r="D704" s="451"/>
      <c r="AV704"/>
    </row>
    <row r="705" spans="4:48" ht="12.75">
      <c r="D705" s="451"/>
      <c r="AV705"/>
    </row>
    <row r="706" spans="4:48" ht="12.75">
      <c r="D706" s="451"/>
      <c r="AV706"/>
    </row>
    <row r="707" spans="4:48" ht="12.75">
      <c r="D707" s="451"/>
      <c r="AV707"/>
    </row>
    <row r="708" spans="4:48" ht="12.75">
      <c r="D708" s="451"/>
      <c r="AV708"/>
    </row>
    <row r="709" spans="4:48" ht="12.75">
      <c r="D709" s="451"/>
      <c r="AV709"/>
    </row>
    <row r="710" spans="4:48" ht="12.75">
      <c r="D710" s="451"/>
      <c r="AV710"/>
    </row>
    <row r="711" spans="4:48" ht="12.75">
      <c r="D711" s="451"/>
      <c r="AV711"/>
    </row>
    <row r="712" spans="4:48" ht="12.75">
      <c r="D712" s="451"/>
      <c r="AV712"/>
    </row>
    <row r="713" spans="4:48" ht="12.75">
      <c r="D713" s="451"/>
      <c r="AV713"/>
    </row>
    <row r="714" spans="4:48" ht="12.75">
      <c r="D714" s="451"/>
      <c r="AV714"/>
    </row>
    <row r="715" spans="4:48" ht="12.75">
      <c r="D715" s="451"/>
      <c r="AV715"/>
    </row>
    <row r="716" spans="4:48" ht="12.75">
      <c r="D716" s="451"/>
      <c r="AV716"/>
    </row>
    <row r="717" spans="4:48" ht="12.75">
      <c r="D717" s="451"/>
      <c r="AV717"/>
    </row>
    <row r="718" spans="4:48" ht="12.75">
      <c r="D718" s="451"/>
      <c r="AV718"/>
    </row>
    <row r="719" spans="4:48" ht="12.75">
      <c r="D719" s="451"/>
      <c r="AV719"/>
    </row>
    <row r="720" spans="4:48" ht="12.75">
      <c r="D720" s="451"/>
      <c r="AV720"/>
    </row>
    <row r="721" spans="4:48" ht="12.75">
      <c r="D721" s="451"/>
      <c r="AV721"/>
    </row>
    <row r="722" spans="4:48" ht="12.75">
      <c r="D722" s="451"/>
      <c r="AV722"/>
    </row>
    <row r="723" spans="4:48" ht="12.75">
      <c r="D723" s="451"/>
      <c r="AV723"/>
    </row>
    <row r="724" spans="4:48" ht="12.75">
      <c r="D724" s="451"/>
      <c r="AV724"/>
    </row>
    <row r="725" spans="4:48" ht="12.75">
      <c r="D725" s="451"/>
      <c r="AV725"/>
    </row>
    <row r="726" spans="4:48" ht="12.75">
      <c r="D726" s="451"/>
      <c r="AV726"/>
    </row>
    <row r="727" spans="4:48" ht="12.75">
      <c r="D727" s="451"/>
      <c r="AV727"/>
    </row>
    <row r="728" spans="4:48" ht="12.75">
      <c r="D728" s="451"/>
      <c r="AV728"/>
    </row>
    <row r="729" spans="4:48" ht="12.75">
      <c r="D729" s="451"/>
      <c r="AV729"/>
    </row>
    <row r="730" spans="4:48" ht="12.75">
      <c r="D730" s="451"/>
      <c r="AV730"/>
    </row>
    <row r="731" spans="4:48" ht="12.75">
      <c r="D731" s="451"/>
      <c r="AV731"/>
    </row>
    <row r="732" spans="4:48" ht="12.75">
      <c r="D732" s="451"/>
      <c r="AV732"/>
    </row>
    <row r="733" spans="4:48" ht="12.75">
      <c r="D733" s="451"/>
      <c r="AV733"/>
    </row>
    <row r="734" spans="4:48" ht="12.75">
      <c r="D734" s="451"/>
      <c r="AV734"/>
    </row>
    <row r="735" spans="4:48" ht="12.75">
      <c r="D735" s="451"/>
      <c r="AV735"/>
    </row>
    <row r="736" spans="4:48" ht="12.75">
      <c r="D736" s="451"/>
      <c r="AV736"/>
    </row>
    <row r="737" spans="4:48" ht="12.75">
      <c r="D737" s="451"/>
      <c r="AV737"/>
    </row>
    <row r="738" spans="4:48" ht="12.75">
      <c r="D738" s="451"/>
      <c r="AV738"/>
    </row>
    <row r="739" spans="4:48" ht="12.75">
      <c r="D739" s="451"/>
      <c r="AV739"/>
    </row>
    <row r="740" spans="4:48" ht="12.75">
      <c r="D740" s="451"/>
      <c r="AV740"/>
    </row>
    <row r="741" spans="4:48" ht="12.75">
      <c r="D741" s="451"/>
      <c r="AV741"/>
    </row>
    <row r="742" spans="4:48" ht="12.75">
      <c r="D742" s="451"/>
      <c r="AV742"/>
    </row>
    <row r="743" spans="4:48" ht="12.75">
      <c r="D743" s="451"/>
      <c r="AV743"/>
    </row>
    <row r="744" spans="4:48" ht="12.75">
      <c r="D744" s="451"/>
      <c r="AV744"/>
    </row>
    <row r="745" spans="4:48" ht="12.75">
      <c r="D745" s="451"/>
      <c r="AV745"/>
    </row>
    <row r="746" spans="4:48" ht="12.75">
      <c r="D746" s="451"/>
      <c r="AV746"/>
    </row>
    <row r="747" spans="4:48" ht="12.75">
      <c r="D747" s="451"/>
      <c r="AV747"/>
    </row>
    <row r="748" spans="4:48" ht="12.75">
      <c r="D748" s="451"/>
      <c r="AV748"/>
    </row>
    <row r="749" spans="4:48" ht="12.75">
      <c r="D749" s="451"/>
      <c r="AV749"/>
    </row>
    <row r="750" spans="4:48" ht="12.75">
      <c r="D750" s="451"/>
      <c r="AV750"/>
    </row>
    <row r="751" spans="4:48" ht="12.75">
      <c r="D751" s="451"/>
      <c r="AV751"/>
    </row>
    <row r="752" spans="4:48" ht="12.75">
      <c r="D752" s="451"/>
      <c r="AV752"/>
    </row>
    <row r="753" spans="4:48" ht="12.75">
      <c r="D753" s="451"/>
      <c r="AV753"/>
    </row>
    <row r="754" spans="4:48" ht="12.75">
      <c r="D754" s="451"/>
      <c r="AV754"/>
    </row>
    <row r="755" spans="4:48" ht="12.75">
      <c r="D755" s="451"/>
      <c r="AV755"/>
    </row>
    <row r="756" spans="4:48" ht="12.75">
      <c r="D756" s="451"/>
      <c r="AV756"/>
    </row>
    <row r="757" spans="4:48" ht="12.75">
      <c r="D757" s="451"/>
      <c r="AV757"/>
    </row>
    <row r="758" spans="4:48" ht="12.75">
      <c r="D758" s="451"/>
      <c r="AV758"/>
    </row>
    <row r="759" spans="4:48" ht="12.75">
      <c r="D759" s="451"/>
      <c r="AV759"/>
    </row>
    <row r="760" spans="4:48" ht="12.75">
      <c r="D760" s="451"/>
      <c r="AV760"/>
    </row>
    <row r="761" spans="4:48" ht="12.75">
      <c r="D761" s="451"/>
      <c r="AV761"/>
    </row>
    <row r="762" spans="4:48" ht="12.75">
      <c r="D762" s="451"/>
      <c r="AV762"/>
    </row>
    <row r="763" spans="4:48" ht="12.75">
      <c r="D763" s="451"/>
      <c r="AV763"/>
    </row>
    <row r="764" spans="4:48" ht="12.75">
      <c r="D764" s="451"/>
      <c r="AV764"/>
    </row>
    <row r="765" spans="4:48" ht="12.75">
      <c r="D765" s="451"/>
      <c r="AV765"/>
    </row>
    <row r="766" spans="4:48" ht="12.75">
      <c r="D766" s="451"/>
      <c r="AV766"/>
    </row>
    <row r="767" spans="4:48" ht="12.75">
      <c r="D767" s="451"/>
      <c r="AV767"/>
    </row>
    <row r="768" spans="4:48" ht="12.75">
      <c r="D768" s="451"/>
      <c r="AV768"/>
    </row>
    <row r="769" spans="4:48" ht="12.75">
      <c r="D769" s="451"/>
      <c r="AV769"/>
    </row>
    <row r="770" spans="4:48" ht="12.75">
      <c r="D770" s="451"/>
      <c r="AV770"/>
    </row>
    <row r="771" spans="4:48" ht="12.75">
      <c r="D771" s="451"/>
      <c r="AV771"/>
    </row>
    <row r="772" spans="4:48" ht="12.75">
      <c r="D772" s="451"/>
      <c r="AV772"/>
    </row>
    <row r="773" spans="4:48" ht="12.75">
      <c r="D773" s="451"/>
      <c r="AV773"/>
    </row>
    <row r="774" spans="4:48" ht="12.75">
      <c r="D774" s="451"/>
      <c r="AV774"/>
    </row>
    <row r="775" spans="4:48" ht="12.75">
      <c r="D775" s="451"/>
      <c r="AV775"/>
    </row>
    <row r="776" spans="4:48" ht="12.75">
      <c r="D776" s="451"/>
      <c r="AV776"/>
    </row>
    <row r="777" spans="4:48" ht="12.75">
      <c r="D777" s="451"/>
      <c r="AV777"/>
    </row>
    <row r="778" spans="4:48" ht="12.75">
      <c r="D778" s="451"/>
      <c r="AV778"/>
    </row>
    <row r="779" spans="4:48" ht="12.75">
      <c r="D779" s="451"/>
      <c r="AV779"/>
    </row>
    <row r="780" spans="4:48" ht="12.75">
      <c r="D780" s="451"/>
      <c r="AV780"/>
    </row>
    <row r="781" spans="4:48" ht="12.75">
      <c r="D781" s="451"/>
      <c r="AV781"/>
    </row>
    <row r="782" spans="4:48" ht="12.75">
      <c r="D782" s="451"/>
      <c r="AV782"/>
    </row>
    <row r="783" spans="4:48" ht="12.75">
      <c r="D783" s="451"/>
      <c r="AV783"/>
    </row>
    <row r="784" spans="4:48" ht="12.75">
      <c r="D784" s="451"/>
      <c r="AV784"/>
    </row>
    <row r="785" spans="4:48" ht="12.75">
      <c r="D785" s="451"/>
      <c r="AV785"/>
    </row>
    <row r="786" spans="4:48" ht="12.75">
      <c r="D786" s="451"/>
      <c r="AV786"/>
    </row>
    <row r="787" spans="4:48" ht="12.75">
      <c r="D787" s="451"/>
      <c r="AV787"/>
    </row>
    <row r="788" spans="4:48" ht="12.75">
      <c r="D788" s="451"/>
      <c r="AV788"/>
    </row>
    <row r="789" spans="4:48" ht="12.75">
      <c r="D789" s="451"/>
      <c r="AV789"/>
    </row>
    <row r="790" spans="4:48" ht="12.75">
      <c r="D790" s="451"/>
      <c r="AV790"/>
    </row>
    <row r="791" spans="4:48" ht="12.75">
      <c r="D791" s="451"/>
      <c r="AV791"/>
    </row>
    <row r="792" spans="4:48" ht="12.75">
      <c r="D792" s="451"/>
      <c r="AV792"/>
    </row>
    <row r="793" spans="4:48" ht="12.75">
      <c r="D793" s="451"/>
      <c r="AV793"/>
    </row>
    <row r="794" spans="4:48" ht="12.75">
      <c r="D794" s="451"/>
      <c r="AV794"/>
    </row>
    <row r="795" spans="4:48" ht="12.75">
      <c r="D795" s="451"/>
      <c r="AV795"/>
    </row>
    <row r="796" spans="4:48" ht="12.75">
      <c r="D796" s="451"/>
      <c r="AV796"/>
    </row>
    <row r="797" spans="4:48" ht="12.75">
      <c r="D797" s="451"/>
      <c r="AV797"/>
    </row>
    <row r="798" spans="4:48" ht="12.75">
      <c r="D798" s="451"/>
      <c r="AV798"/>
    </row>
    <row r="799" spans="4:48" ht="12.75">
      <c r="D799" s="451"/>
      <c r="AV799"/>
    </row>
    <row r="800" spans="4:48" ht="12.75">
      <c r="D800" s="451"/>
      <c r="AV800"/>
    </row>
    <row r="801" spans="4:48" ht="12.75">
      <c r="D801" s="451"/>
      <c r="AV801"/>
    </row>
    <row r="802" spans="4:48" ht="12.75">
      <c r="D802" s="451"/>
      <c r="AV802"/>
    </row>
    <row r="803" spans="4:48" ht="12.75">
      <c r="D803" s="451"/>
      <c r="AV803"/>
    </row>
    <row r="804" spans="4:48" ht="12.75">
      <c r="D804" s="451"/>
      <c r="AV804"/>
    </row>
    <row r="805" spans="4:48" ht="12.75">
      <c r="D805" s="451"/>
      <c r="AV805"/>
    </row>
    <row r="806" spans="4:48" ht="12.75">
      <c r="D806" s="451"/>
      <c r="AV806"/>
    </row>
    <row r="807" spans="4:48" ht="12.75">
      <c r="D807" s="451"/>
      <c r="AV807"/>
    </row>
    <row r="808" spans="4:48" ht="12.75">
      <c r="D808" s="451"/>
      <c r="AV808"/>
    </row>
    <row r="809" spans="4:48" ht="12.75">
      <c r="D809" s="451"/>
      <c r="AV809"/>
    </row>
    <row r="810" spans="4:48" ht="12.75">
      <c r="D810" s="451"/>
      <c r="AV810"/>
    </row>
    <row r="811" spans="4:48" ht="12.75">
      <c r="D811" s="451"/>
      <c r="AV811"/>
    </row>
    <row r="812" spans="4:48" ht="12.75">
      <c r="D812" s="451"/>
      <c r="AV812"/>
    </row>
    <row r="813" spans="4:48" ht="12.75">
      <c r="D813" s="451"/>
      <c r="AV813"/>
    </row>
    <row r="814" spans="4:48" ht="12.75">
      <c r="D814" s="451"/>
      <c r="AV814"/>
    </row>
    <row r="815" spans="4:48" ht="12.75">
      <c r="D815" s="451"/>
      <c r="AV815"/>
    </row>
    <row r="816" spans="4:48" ht="12.75">
      <c r="D816" s="451"/>
      <c r="AV816"/>
    </row>
    <row r="817" spans="4:48" ht="12.75">
      <c r="D817" s="451"/>
      <c r="AV817"/>
    </row>
    <row r="818" spans="4:48" ht="12.75">
      <c r="D818" s="451"/>
      <c r="AV818"/>
    </row>
    <row r="819" spans="4:48" ht="12.75">
      <c r="D819" s="451"/>
      <c r="AV819"/>
    </row>
    <row r="820" spans="4:48" ht="12.75">
      <c r="D820" s="451"/>
      <c r="AV820"/>
    </row>
    <row r="821" spans="4:48" ht="12.75">
      <c r="D821" s="451"/>
      <c r="AV821"/>
    </row>
    <row r="822" spans="4:48" ht="12.75">
      <c r="D822" s="451"/>
      <c r="AV822"/>
    </row>
    <row r="823" spans="4:48" ht="12.75">
      <c r="D823" s="451"/>
      <c r="AV823"/>
    </row>
    <row r="824" spans="4:48" ht="12.75">
      <c r="D824" s="451"/>
      <c r="AV824"/>
    </row>
    <row r="825" spans="4:48" ht="12.75">
      <c r="D825" s="451"/>
      <c r="AV825"/>
    </row>
    <row r="826" spans="4:48" ht="12.75">
      <c r="D826" s="451"/>
      <c r="AV826"/>
    </row>
    <row r="827" spans="4:48" ht="12.75">
      <c r="D827" s="451"/>
      <c r="AV827"/>
    </row>
    <row r="828" spans="4:48" ht="12.75">
      <c r="D828" s="451"/>
      <c r="AV828"/>
    </row>
    <row r="829" spans="4:48" ht="12.75">
      <c r="D829" s="451"/>
      <c r="AV829"/>
    </row>
    <row r="830" spans="4:48" ht="12.75">
      <c r="D830" s="451"/>
      <c r="AV830"/>
    </row>
    <row r="831" spans="4:48" ht="12.75">
      <c r="D831" s="451"/>
      <c r="AV831"/>
    </row>
    <row r="832" spans="4:48" ht="12.75">
      <c r="D832" s="451"/>
      <c r="AV832"/>
    </row>
    <row r="833" spans="4:48" ht="12.75">
      <c r="D833" s="451"/>
      <c r="AV833"/>
    </row>
    <row r="834" spans="4:48" ht="12.75">
      <c r="D834" s="451"/>
      <c r="AV834"/>
    </row>
    <row r="835" spans="4:48" ht="12.75">
      <c r="D835" s="451"/>
      <c r="AV835"/>
    </row>
    <row r="836" spans="4:48" ht="12.75">
      <c r="D836" s="451"/>
      <c r="AV836"/>
    </row>
    <row r="837" spans="4:48" ht="12.75">
      <c r="D837" s="451"/>
      <c r="AV837"/>
    </row>
    <row r="838" spans="4:48" ht="12.75">
      <c r="D838" s="451"/>
      <c r="AV838"/>
    </row>
    <row r="839" spans="4:48" ht="12.75">
      <c r="D839" s="451"/>
      <c r="AV839"/>
    </row>
    <row r="840" spans="4:48" ht="12.75">
      <c r="D840" s="451"/>
      <c r="AV840"/>
    </row>
    <row r="841" spans="4:48" ht="12.75">
      <c r="D841" s="451"/>
      <c r="AV841"/>
    </row>
    <row r="842" spans="4:48" ht="12.75">
      <c r="D842" s="451"/>
      <c r="AV842"/>
    </row>
    <row r="843" spans="4:48" ht="12.75">
      <c r="D843" s="451"/>
      <c r="AV843"/>
    </row>
    <row r="844" spans="4:48" ht="12.75">
      <c r="D844" s="451"/>
      <c r="AV844"/>
    </row>
    <row r="845" spans="4:48" ht="12.75">
      <c r="D845" s="451"/>
      <c r="AV845"/>
    </row>
    <row r="846" spans="4:48" ht="12.75">
      <c r="D846" s="451"/>
      <c r="AV846"/>
    </row>
    <row r="847" spans="4:48" ht="12.75">
      <c r="D847" s="451"/>
      <c r="AV847"/>
    </row>
    <row r="848" spans="4:48" ht="12.75">
      <c r="D848" s="451"/>
      <c r="AV848"/>
    </row>
    <row r="849" spans="4:48" ht="12.75">
      <c r="D849" s="451"/>
      <c r="AV849"/>
    </row>
    <row r="850" spans="4:48" ht="12.75">
      <c r="D850" s="451"/>
      <c r="AV850"/>
    </row>
    <row r="851" spans="4:48" ht="12.75">
      <c r="D851" s="451"/>
      <c r="AV851"/>
    </row>
    <row r="852" spans="4:48" ht="12.75">
      <c r="D852" s="451"/>
      <c r="AV852"/>
    </row>
    <row r="853" spans="4:48" ht="12.75">
      <c r="D853" s="451"/>
      <c r="AV853"/>
    </row>
    <row r="854" spans="4:48" ht="12.75">
      <c r="D854" s="451"/>
      <c r="AV854"/>
    </row>
    <row r="855" spans="4:48" ht="12.75">
      <c r="D855" s="451"/>
      <c r="AV855"/>
    </row>
    <row r="856" spans="4:48" ht="12.75">
      <c r="D856" s="451"/>
      <c r="AV856"/>
    </row>
    <row r="857" spans="4:48" ht="12.75">
      <c r="D857" s="451"/>
      <c r="AV857"/>
    </row>
    <row r="858" spans="4:48" ht="12.75">
      <c r="D858" s="451"/>
      <c r="AV858"/>
    </row>
    <row r="859" spans="4:48" ht="12.75">
      <c r="D859" s="451"/>
      <c r="AV859"/>
    </row>
    <row r="860" spans="4:48" ht="12.75">
      <c r="D860" s="451"/>
      <c r="AV860"/>
    </row>
    <row r="861" spans="4:48" ht="12.75">
      <c r="D861" s="451"/>
      <c r="AV861"/>
    </row>
    <row r="862" spans="4:48" ht="12.75">
      <c r="D862" s="451"/>
      <c r="AV862"/>
    </row>
    <row r="863" spans="4:48" ht="12.75">
      <c r="D863" s="451"/>
      <c r="AV863"/>
    </row>
    <row r="864" spans="4:48" ht="12.75">
      <c r="D864" s="451"/>
      <c r="AV864"/>
    </row>
    <row r="865" spans="4:48" ht="12.75">
      <c r="D865" s="451"/>
      <c r="AV865"/>
    </row>
    <row r="866" spans="4:48" ht="12.75">
      <c r="D866" s="451"/>
      <c r="AV866"/>
    </row>
    <row r="867" spans="4:48" ht="12.75">
      <c r="D867" s="451"/>
      <c r="AV867"/>
    </row>
    <row r="868" spans="4:48" ht="12.75">
      <c r="D868" s="451"/>
      <c r="AV868"/>
    </row>
    <row r="869" spans="4:48" ht="12.75">
      <c r="D869" s="451"/>
      <c r="AV869"/>
    </row>
    <row r="870" spans="4:48" ht="12.75">
      <c r="D870" s="451"/>
      <c r="AV870"/>
    </row>
    <row r="871" spans="4:48" ht="12.75">
      <c r="D871" s="451"/>
      <c r="AV871"/>
    </row>
    <row r="872" spans="4:48" ht="12.75">
      <c r="D872" s="451"/>
      <c r="AV872"/>
    </row>
    <row r="873" spans="4:48" ht="12.75">
      <c r="D873" s="451"/>
      <c r="AV873"/>
    </row>
    <row r="874" spans="4:48" ht="12.75">
      <c r="D874" s="451"/>
      <c r="AV874"/>
    </row>
    <row r="875" spans="4:48" ht="12.75">
      <c r="D875" s="451"/>
      <c r="AV875"/>
    </row>
    <row r="876" spans="4:48" ht="12.75">
      <c r="D876" s="451"/>
      <c r="AV876"/>
    </row>
    <row r="877" spans="4:48" ht="12.75">
      <c r="D877" s="451"/>
      <c r="AV877"/>
    </row>
    <row r="878" spans="4:48" ht="12.75">
      <c r="D878" s="451"/>
      <c r="AV878"/>
    </row>
    <row r="879" spans="4:48" ht="12.75">
      <c r="D879" s="451"/>
      <c r="AV879"/>
    </row>
    <row r="880" spans="4:48" ht="12.75">
      <c r="D880" s="451"/>
      <c r="AV880"/>
    </row>
    <row r="881" spans="4:48" ht="12.75">
      <c r="D881" s="451"/>
      <c r="AV881"/>
    </row>
    <row r="882" spans="4:48" ht="12.75">
      <c r="D882" s="451"/>
      <c r="AV882"/>
    </row>
    <row r="883" spans="4:48" ht="12.75">
      <c r="D883" s="451"/>
      <c r="AV883"/>
    </row>
    <row r="884" spans="4:48" ht="12.75">
      <c r="D884" s="451"/>
      <c r="AV884"/>
    </row>
    <row r="885" spans="4:48" ht="12.75">
      <c r="D885" s="451"/>
      <c r="AV885"/>
    </row>
    <row r="886" spans="4:48" ht="12.75">
      <c r="D886" s="451"/>
      <c r="AV886"/>
    </row>
    <row r="887" spans="4:48" ht="12.75">
      <c r="D887" s="451"/>
      <c r="AV887"/>
    </row>
    <row r="888" spans="4:48" ht="12.75">
      <c r="D888" s="451"/>
      <c r="AV888"/>
    </row>
    <row r="889" spans="4:48" ht="12.75">
      <c r="D889" s="451"/>
      <c r="AV889"/>
    </row>
    <row r="890" spans="4:48" ht="12.75">
      <c r="D890" s="451"/>
      <c r="AV890"/>
    </row>
    <row r="891" spans="4:48" ht="12.75">
      <c r="D891" s="451"/>
      <c r="AV891"/>
    </row>
    <row r="892" spans="4:48" ht="12.75">
      <c r="D892" s="451"/>
      <c r="AV892"/>
    </row>
    <row r="893" spans="4:48" ht="12.75">
      <c r="D893" s="451"/>
      <c r="AV893"/>
    </row>
    <row r="894" spans="4:48" ht="12.75">
      <c r="D894" s="451"/>
      <c r="AV894"/>
    </row>
    <row r="895" spans="4:48" ht="12.75">
      <c r="D895" s="451"/>
      <c r="AV895"/>
    </row>
    <row r="896" spans="4:48" ht="12.75">
      <c r="D896" s="451"/>
      <c r="AV896"/>
    </row>
    <row r="897" spans="4:48" ht="12.75">
      <c r="D897" s="451"/>
      <c r="AV897"/>
    </row>
    <row r="898" spans="4:48" ht="12.75">
      <c r="D898" s="451"/>
      <c r="AV898"/>
    </row>
    <row r="899" spans="4:48" ht="12.75">
      <c r="D899" s="451"/>
      <c r="AV899"/>
    </row>
    <row r="900" spans="4:48" ht="12.75">
      <c r="D900" s="451"/>
      <c r="AV900"/>
    </row>
    <row r="901" spans="4:48" ht="12.75">
      <c r="D901" s="451"/>
      <c r="AV901"/>
    </row>
    <row r="902" spans="4:48" ht="12.75">
      <c r="D902" s="451"/>
      <c r="AV902"/>
    </row>
    <row r="903" spans="4:48" ht="12.75">
      <c r="D903" s="451"/>
      <c r="AV903"/>
    </row>
    <row r="904" spans="4:48" ht="12.75">
      <c r="D904" s="451"/>
      <c r="AV904"/>
    </row>
    <row r="905" spans="4:48" ht="12.75">
      <c r="D905" s="451"/>
      <c r="AV905"/>
    </row>
    <row r="906" spans="4:48" ht="12.75">
      <c r="D906" s="451"/>
      <c r="AV906"/>
    </row>
    <row r="907" spans="4:48" ht="12.75">
      <c r="D907" s="451"/>
      <c r="AV907"/>
    </row>
    <row r="908" spans="4:48" ht="12.75">
      <c r="D908" s="451"/>
      <c r="AV908"/>
    </row>
    <row r="909" spans="4:48" ht="12.75">
      <c r="D909" s="451"/>
      <c r="AV909"/>
    </row>
    <row r="910" spans="4:48" ht="12.75">
      <c r="D910" s="451"/>
      <c r="AV910"/>
    </row>
    <row r="911" spans="4:48" ht="12.75">
      <c r="D911" s="451"/>
      <c r="AV911"/>
    </row>
    <row r="912" spans="4:48" ht="12.75">
      <c r="D912" s="451"/>
      <c r="AV912"/>
    </row>
    <row r="913" spans="4:48" ht="12.75">
      <c r="D913" s="451"/>
      <c r="AV913"/>
    </row>
    <row r="914" spans="4:48" ht="12.75">
      <c r="D914" s="451"/>
      <c r="AV914"/>
    </row>
    <row r="915" spans="4:48" ht="12.75">
      <c r="D915" s="451"/>
      <c r="AV915"/>
    </row>
    <row r="916" spans="4:48" ht="12.75">
      <c r="D916" s="451"/>
      <c r="AV916"/>
    </row>
    <row r="917" spans="4:48" ht="12.75">
      <c r="D917" s="451"/>
      <c r="AV917"/>
    </row>
    <row r="918" spans="4:48" ht="12.75">
      <c r="D918" s="451"/>
      <c r="AV918"/>
    </row>
    <row r="919" spans="4:48" ht="12.75">
      <c r="D919" s="451"/>
      <c r="AV919"/>
    </row>
    <row r="920" spans="4:48" ht="12.75">
      <c r="D920" s="451"/>
      <c r="AV920"/>
    </row>
    <row r="921" spans="4:48" ht="12.75">
      <c r="D921" s="451"/>
      <c r="AV921"/>
    </row>
    <row r="922" spans="4:48" ht="12.75">
      <c r="D922" s="451"/>
      <c r="AV922"/>
    </row>
    <row r="923" spans="4:48" ht="12.75">
      <c r="D923" s="451"/>
      <c r="AV923"/>
    </row>
    <row r="924" spans="4:48" ht="12.75">
      <c r="D924" s="451"/>
      <c r="AV924"/>
    </row>
    <row r="925" spans="4:48" ht="12.75">
      <c r="D925" s="451"/>
      <c r="AV925"/>
    </row>
    <row r="926" spans="4:48" ht="12.75">
      <c r="D926" s="451"/>
      <c r="AV926"/>
    </row>
    <row r="927" spans="4:48" ht="12.75">
      <c r="D927" s="451"/>
      <c r="AV927"/>
    </row>
    <row r="928" spans="4:48" ht="12.75">
      <c r="D928" s="451"/>
      <c r="AV928"/>
    </row>
    <row r="929" spans="4:48" ht="12.75">
      <c r="D929" s="451"/>
      <c r="AV929"/>
    </row>
    <row r="930" spans="4:48" ht="12.75">
      <c r="D930" s="451"/>
      <c r="AV930"/>
    </row>
    <row r="931" spans="4:48" ht="12.75">
      <c r="D931" s="451"/>
      <c r="AV931"/>
    </row>
    <row r="932" spans="4:48" ht="12.75">
      <c r="D932" s="451"/>
      <c r="AV932"/>
    </row>
    <row r="933" spans="4:48" ht="12.75">
      <c r="D933" s="451"/>
      <c r="AV933"/>
    </row>
    <row r="934" spans="4:48" ht="12.75">
      <c r="D934" s="451"/>
      <c r="AV934"/>
    </row>
    <row r="935" spans="4:48" ht="12.75">
      <c r="D935" s="451"/>
      <c r="AV935"/>
    </row>
    <row r="936" spans="4:48" ht="12.75">
      <c r="D936" s="451"/>
      <c r="AV936"/>
    </row>
    <row r="937" spans="4:48" ht="12.75">
      <c r="D937" s="451"/>
      <c r="AV937"/>
    </row>
    <row r="938" spans="4:48" ht="12.75">
      <c r="D938" s="451"/>
      <c r="AV938"/>
    </row>
    <row r="939" spans="4:48" ht="12.75">
      <c r="D939" s="451"/>
      <c r="AV939"/>
    </row>
    <row r="940" spans="4:48" ht="12.75">
      <c r="D940" s="451"/>
      <c r="AV940"/>
    </row>
    <row r="941" spans="4:48" ht="12.75">
      <c r="D941" s="451"/>
      <c r="AV941"/>
    </row>
    <row r="942" spans="4:48" ht="12.75">
      <c r="D942" s="451"/>
      <c r="AV942"/>
    </row>
    <row r="943" spans="4:48" ht="12.75">
      <c r="D943" s="451"/>
      <c r="AV943"/>
    </row>
    <row r="944" spans="4:48" ht="12.75">
      <c r="D944" s="451"/>
      <c r="AV944"/>
    </row>
    <row r="945" spans="4:48" ht="12.75">
      <c r="D945" s="451"/>
      <c r="AV945"/>
    </row>
    <row r="946" spans="4:48" ht="12.75">
      <c r="D946" s="451"/>
      <c r="AV946"/>
    </row>
    <row r="947" spans="4:48" ht="12.75">
      <c r="D947" s="451"/>
      <c r="AV947"/>
    </row>
    <row r="948" spans="4:48" ht="12.75">
      <c r="D948" s="451"/>
      <c r="AV948"/>
    </row>
    <row r="949" spans="4:48" ht="12.75">
      <c r="D949" s="451"/>
      <c r="AV949"/>
    </row>
    <row r="950" spans="4:48" ht="12.75">
      <c r="D950" s="451"/>
      <c r="AV950"/>
    </row>
    <row r="951" spans="4:48" ht="12.75">
      <c r="D951" s="451"/>
      <c r="AV951"/>
    </row>
    <row r="952" spans="4:48" ht="12.75">
      <c r="D952" s="451"/>
      <c r="AV952"/>
    </row>
    <row r="953" spans="4:48" ht="12.75">
      <c r="D953" s="451"/>
      <c r="AV953"/>
    </row>
    <row r="954" spans="4:48" ht="12.75">
      <c r="D954" s="451"/>
      <c r="AV954"/>
    </row>
    <row r="955" spans="4:48" ht="12.75">
      <c r="D955" s="451"/>
      <c r="AV955"/>
    </row>
    <row r="956" spans="4:48" ht="12.75">
      <c r="D956" s="451"/>
      <c r="AV956"/>
    </row>
    <row r="957" spans="4:48" ht="12.75">
      <c r="D957" s="451"/>
      <c r="AV957"/>
    </row>
    <row r="958" spans="4:48" ht="12.75">
      <c r="D958" s="451"/>
      <c r="AV958"/>
    </row>
    <row r="959" spans="4:48" ht="12.75">
      <c r="D959" s="451"/>
      <c r="AV959"/>
    </row>
    <row r="960" spans="4:48" ht="12.75">
      <c r="D960" s="451"/>
      <c r="AV960"/>
    </row>
    <row r="961" spans="4:48" ht="12.75">
      <c r="D961" s="451"/>
      <c r="AV961"/>
    </row>
    <row r="962" spans="4:48" ht="12.75">
      <c r="D962" s="451"/>
      <c r="AV962"/>
    </row>
    <row r="963" spans="4:48" ht="12.75">
      <c r="D963" s="451"/>
      <c r="AV963"/>
    </row>
    <row r="964" spans="4:48" ht="12.75">
      <c r="D964" s="451"/>
      <c r="AV964"/>
    </row>
    <row r="965" spans="4:48" ht="12.75">
      <c r="D965" s="451"/>
      <c r="AV965"/>
    </row>
    <row r="966" spans="4:48" ht="12.75">
      <c r="D966" s="451"/>
      <c r="AV966"/>
    </row>
    <row r="967" spans="4:48" ht="12.75">
      <c r="D967" s="451"/>
      <c r="AV967"/>
    </row>
    <row r="968" spans="4:48" ht="12.75">
      <c r="D968" s="451"/>
      <c r="AV968"/>
    </row>
    <row r="969" spans="4:48" ht="12.75">
      <c r="D969" s="451"/>
      <c r="AV969"/>
    </row>
    <row r="970" spans="4:48" ht="12.75">
      <c r="D970" s="451"/>
      <c r="AV970"/>
    </row>
    <row r="971" spans="4:48" ht="12.75">
      <c r="D971" s="451"/>
      <c r="AV971"/>
    </row>
    <row r="972" spans="4:48" ht="12.75">
      <c r="D972" s="451"/>
      <c r="AV972"/>
    </row>
    <row r="973" spans="4:48" ht="12.75">
      <c r="D973" s="451"/>
      <c r="AV973"/>
    </row>
    <row r="974" spans="4:48" ht="12.75">
      <c r="D974" s="451"/>
      <c r="AV974"/>
    </row>
    <row r="975" spans="4:48" ht="12.75">
      <c r="D975" s="451"/>
      <c r="AV975"/>
    </row>
    <row r="976" spans="4:48" ht="12.75">
      <c r="D976" s="451"/>
      <c r="AV976"/>
    </row>
    <row r="977" spans="4:48" ht="12.75">
      <c r="D977" s="451"/>
      <c r="AV977"/>
    </row>
    <row r="978" spans="4:48" ht="12.75">
      <c r="D978" s="451"/>
      <c r="AV978"/>
    </row>
    <row r="979" spans="4:48" ht="12.75">
      <c r="D979" s="451"/>
      <c r="AV979"/>
    </row>
    <row r="980" spans="4:48" ht="12.75">
      <c r="D980" s="451"/>
      <c r="AV980"/>
    </row>
    <row r="981" spans="4:48" ht="12.75">
      <c r="D981" s="451"/>
      <c r="AV981"/>
    </row>
    <row r="982" spans="4:48" ht="12.75">
      <c r="D982" s="451"/>
      <c r="AV982"/>
    </row>
    <row r="983" spans="4:48" ht="12.75">
      <c r="D983" s="451"/>
      <c r="AV983"/>
    </row>
    <row r="984" spans="4:48" ht="12.75">
      <c r="D984" s="451"/>
      <c r="AV984"/>
    </row>
    <row r="985" spans="4:48" ht="12.75">
      <c r="D985" s="451"/>
      <c r="AV985"/>
    </row>
    <row r="986" spans="4:48" ht="12.75">
      <c r="D986" s="451"/>
      <c r="AV986"/>
    </row>
    <row r="987" spans="4:48" ht="12.75">
      <c r="D987" s="451"/>
      <c r="AV987"/>
    </row>
    <row r="988" spans="4:48" ht="12.75">
      <c r="D988" s="451"/>
      <c r="AV988"/>
    </row>
    <row r="989" spans="4:48" ht="12.75">
      <c r="D989" s="451"/>
      <c r="AV989"/>
    </row>
    <row r="990" spans="4:48" ht="12.75">
      <c r="D990" s="451"/>
      <c r="AV990"/>
    </row>
    <row r="991" spans="4:48" ht="12.75">
      <c r="D991" s="451"/>
      <c r="AV991"/>
    </row>
    <row r="992" spans="4:48" ht="12.75">
      <c r="D992" s="451"/>
      <c r="AV992"/>
    </row>
    <row r="993" spans="4:48" ht="12.75">
      <c r="D993" s="451"/>
      <c r="AV993"/>
    </row>
    <row r="994" spans="4:48" ht="12.75">
      <c r="D994" s="451"/>
      <c r="AV994"/>
    </row>
    <row r="995" spans="4:48" ht="12.75">
      <c r="D995" s="451"/>
      <c r="AV995"/>
    </row>
    <row r="996" spans="4:48" ht="12.75">
      <c r="D996" s="451"/>
      <c r="AV996"/>
    </row>
    <row r="997" spans="4:48" ht="12.75">
      <c r="D997" s="451"/>
      <c r="AV997"/>
    </row>
    <row r="998" spans="4:48" ht="12.75">
      <c r="D998" s="451"/>
      <c r="AV998"/>
    </row>
    <row r="999" spans="4:48" ht="12.75">
      <c r="D999" s="451"/>
      <c r="AV999"/>
    </row>
    <row r="1000" spans="4:48" ht="12.75">
      <c r="D1000" s="451"/>
      <c r="AV1000"/>
    </row>
    <row r="1001" spans="4:48" ht="12.75">
      <c r="D1001" s="451"/>
      <c r="AV1001"/>
    </row>
    <row r="1002" spans="4:48" ht="12.75">
      <c r="D1002" s="451"/>
      <c r="AV1002"/>
    </row>
    <row r="1003" spans="4:48" ht="12.75">
      <c r="D1003" s="451"/>
      <c r="AV1003"/>
    </row>
    <row r="1004" spans="4:48" ht="12.75">
      <c r="D1004" s="451"/>
      <c r="AV1004"/>
    </row>
    <row r="1005" spans="4:48" ht="12.75">
      <c r="D1005" s="451"/>
      <c r="AV1005"/>
    </row>
    <row r="1006" spans="4:48" ht="12.75">
      <c r="D1006" s="451"/>
      <c r="AV1006"/>
    </row>
    <row r="1007" spans="4:48" ht="12.75">
      <c r="D1007" s="451"/>
      <c r="AV1007"/>
    </row>
    <row r="1008" spans="4:48" ht="12.75">
      <c r="D1008" s="451"/>
      <c r="AV1008"/>
    </row>
    <row r="1009" spans="4:48" ht="12.75">
      <c r="D1009" s="451"/>
      <c r="AV1009"/>
    </row>
    <row r="1010" spans="4:48" ht="12.75">
      <c r="D1010" s="451"/>
      <c r="AV1010"/>
    </row>
    <row r="1011" spans="4:48" ht="12.75">
      <c r="D1011" s="451"/>
      <c r="AV1011"/>
    </row>
    <row r="1012" spans="4:48" ht="12.75">
      <c r="D1012" s="451"/>
      <c r="AV1012"/>
    </row>
    <row r="1013" spans="4:48" ht="12.75">
      <c r="D1013" s="451"/>
      <c r="AV1013"/>
    </row>
    <row r="1014" spans="4:48" ht="12.75">
      <c r="D1014" s="451"/>
      <c r="AV1014"/>
    </row>
    <row r="1015" spans="4:48" ht="12.75">
      <c r="D1015" s="451"/>
      <c r="AV1015"/>
    </row>
    <row r="1016" spans="4:48" ht="12.75">
      <c r="D1016" s="451"/>
      <c r="AV1016"/>
    </row>
    <row r="1017" spans="4:48" ht="12.75">
      <c r="D1017" s="451"/>
      <c r="AV1017"/>
    </row>
    <row r="1018" spans="4:48" ht="12.75">
      <c r="D1018" s="451"/>
      <c r="AV1018"/>
    </row>
    <row r="1019" spans="4:48" ht="12.75">
      <c r="D1019" s="451"/>
      <c r="AV1019"/>
    </row>
    <row r="1020" spans="4:48" ht="12.75">
      <c r="D1020" s="451"/>
      <c r="AV1020"/>
    </row>
    <row r="1021" spans="4:48" ht="12.75">
      <c r="D1021" s="451"/>
      <c r="AV1021"/>
    </row>
    <row r="1022" spans="4:48" ht="12.75">
      <c r="D1022" s="451"/>
      <c r="AV1022"/>
    </row>
    <row r="1023" spans="4:48" ht="12.75">
      <c r="D1023" s="451"/>
      <c r="AV1023"/>
    </row>
    <row r="1024" spans="4:48" ht="12.75">
      <c r="D1024" s="451"/>
      <c r="AV1024"/>
    </row>
    <row r="1025" spans="4:48" ht="12.75">
      <c r="D1025" s="451"/>
      <c r="AV1025"/>
    </row>
    <row r="1026" spans="4:48" ht="12.75">
      <c r="D1026" s="451"/>
      <c r="AV1026"/>
    </row>
    <row r="1027" spans="4:48" ht="12.75">
      <c r="D1027" s="451"/>
      <c r="AV1027"/>
    </row>
    <row r="1028" spans="4:48" ht="12.75">
      <c r="D1028" s="451"/>
      <c r="AV1028"/>
    </row>
    <row r="1029" spans="4:48" ht="12.75">
      <c r="D1029" s="451"/>
      <c r="AV1029"/>
    </row>
    <row r="1030" spans="4:48" ht="12.75">
      <c r="D1030" s="451"/>
      <c r="AV1030"/>
    </row>
    <row r="1031" spans="4:48" ht="12.75">
      <c r="D1031" s="451"/>
      <c r="AV1031"/>
    </row>
    <row r="1032" spans="4:48" ht="12.75">
      <c r="D1032" s="451"/>
      <c r="AV1032"/>
    </row>
    <row r="1033" spans="4:48" ht="12.75">
      <c r="D1033" s="451"/>
      <c r="AV1033"/>
    </row>
    <row r="1034" spans="4:48" ht="12.75">
      <c r="D1034" s="451"/>
      <c r="AV1034"/>
    </row>
    <row r="1035" spans="4:48" ht="12.75">
      <c r="D1035" s="451"/>
      <c r="AV1035"/>
    </row>
    <row r="1036" spans="4:48" ht="12.75">
      <c r="D1036" s="451"/>
      <c r="AV1036"/>
    </row>
    <row r="1037" spans="4:48" ht="12.75">
      <c r="D1037" s="451"/>
      <c r="AV1037"/>
    </row>
    <row r="1038" spans="4:48" ht="12.75">
      <c r="D1038" s="451"/>
      <c r="AV1038"/>
    </row>
    <row r="1039" spans="4:48" ht="12.75">
      <c r="D1039" s="451"/>
      <c r="AV1039"/>
    </row>
    <row r="1040" spans="4:48" ht="12.75">
      <c r="D1040" s="451"/>
      <c r="AV1040"/>
    </row>
    <row r="1041" spans="4:48" ht="12.75">
      <c r="D1041" s="451"/>
      <c r="AV1041"/>
    </row>
    <row r="1042" spans="4:48" ht="12.75">
      <c r="D1042" s="451"/>
      <c r="AV1042"/>
    </row>
    <row r="1043" spans="4:48" ht="12.75">
      <c r="D1043" s="451"/>
      <c r="AV1043"/>
    </row>
    <row r="1044" spans="4:48" ht="12.75">
      <c r="D1044" s="451"/>
      <c r="AV1044"/>
    </row>
    <row r="1045" spans="4:48" ht="12.75">
      <c r="D1045" s="451"/>
      <c r="AV1045"/>
    </row>
    <row r="1046" spans="4:48" ht="12.75">
      <c r="D1046" s="451"/>
      <c r="AV1046"/>
    </row>
    <row r="1047" spans="4:48" ht="12.75">
      <c r="D1047" s="451"/>
      <c r="AV1047"/>
    </row>
    <row r="1048" spans="4:48" ht="12.75">
      <c r="D1048" s="451"/>
      <c r="AV1048"/>
    </row>
    <row r="1049" spans="4:48" ht="12.75">
      <c r="D1049" s="451"/>
      <c r="AV1049"/>
    </row>
    <row r="1050" spans="4:48" ht="12.75">
      <c r="D1050" s="451"/>
      <c r="AV1050"/>
    </row>
    <row r="1051" spans="4:48" ht="12.75">
      <c r="D1051" s="451"/>
      <c r="AV1051"/>
    </row>
    <row r="1052" spans="4:48" ht="12.75">
      <c r="D1052" s="451"/>
      <c r="AV1052"/>
    </row>
    <row r="1053" spans="4:48" ht="12.75">
      <c r="D1053" s="451"/>
      <c r="AV1053"/>
    </row>
    <row r="1054" spans="4:48" ht="12.75">
      <c r="D1054" s="451"/>
      <c r="AV1054"/>
    </row>
    <row r="1055" spans="4:48" ht="12.75">
      <c r="D1055" s="451"/>
      <c r="AV1055"/>
    </row>
    <row r="1056" spans="4:48" ht="12.75">
      <c r="D1056" s="451"/>
      <c r="AV1056"/>
    </row>
    <row r="1057" spans="4:48" ht="12.75">
      <c r="D1057" s="451"/>
      <c r="AV1057"/>
    </row>
    <row r="1058" spans="4:48" ht="12.75">
      <c r="D1058" s="451"/>
      <c r="AV1058"/>
    </row>
    <row r="1059" spans="4:48" ht="12.75">
      <c r="D1059" s="451"/>
      <c r="AV1059"/>
    </row>
    <row r="1060" spans="4:48" ht="12.75">
      <c r="D1060" s="451"/>
      <c r="AV1060"/>
    </row>
    <row r="1061" spans="4:48" ht="12.75">
      <c r="D1061" s="451"/>
      <c r="AV1061"/>
    </row>
    <row r="1062" spans="4:48" ht="12.75">
      <c r="D1062" s="451"/>
      <c r="AV1062"/>
    </row>
    <row r="1063" spans="4:48" ht="12.75">
      <c r="D1063" s="451"/>
      <c r="AV1063"/>
    </row>
    <row r="1064" spans="4:48" ht="12.75">
      <c r="D1064" s="451"/>
      <c r="AV1064"/>
    </row>
    <row r="1065" spans="4:48" ht="12.75">
      <c r="D1065" s="451"/>
      <c r="AV1065"/>
    </row>
    <row r="1066" spans="4:48" ht="12.75">
      <c r="D1066" s="451"/>
      <c r="AV1066"/>
    </row>
    <row r="1067" spans="4:48" ht="12.75">
      <c r="D1067" s="451"/>
      <c r="AV1067"/>
    </row>
    <row r="1068" spans="4:48" ht="12.75">
      <c r="D1068" s="451"/>
      <c r="AV1068"/>
    </row>
    <row r="1069" spans="4:48" ht="12.75">
      <c r="D1069" s="451"/>
      <c r="AV1069"/>
    </row>
    <row r="1070" spans="4:48" ht="12.75">
      <c r="D1070" s="451"/>
      <c r="AV1070"/>
    </row>
    <row r="1071" spans="4:48" ht="12.75">
      <c r="D1071" s="451"/>
      <c r="AV1071"/>
    </row>
    <row r="1072" spans="4:48" ht="12.75">
      <c r="D1072" s="451"/>
      <c r="AV1072"/>
    </row>
    <row r="1073" spans="4:48" ht="12.75">
      <c r="D1073" s="451"/>
      <c r="AV1073"/>
    </row>
    <row r="1074" spans="4:48" ht="12.75">
      <c r="D1074" s="451"/>
      <c r="AV1074"/>
    </row>
    <row r="1075" spans="4:48" ht="12.75">
      <c r="D1075" s="451"/>
      <c r="AV1075"/>
    </row>
    <row r="1076" spans="4:48" ht="12.75">
      <c r="D1076" s="451"/>
      <c r="AV1076"/>
    </row>
    <row r="1077" spans="4:48" ht="12.75">
      <c r="D1077" s="451"/>
      <c r="AV1077"/>
    </row>
    <row r="1078" spans="4:48" ht="12.75">
      <c r="D1078" s="451"/>
      <c r="AV1078"/>
    </row>
    <row r="1079" spans="4:48" ht="12.75">
      <c r="D1079" s="451"/>
      <c r="AV1079"/>
    </row>
    <row r="1080" spans="4:48" ht="12.75">
      <c r="D1080" s="451"/>
      <c r="AV1080"/>
    </row>
    <row r="1081" spans="4:48" ht="12.75">
      <c r="D1081" s="451"/>
      <c r="AV1081"/>
    </row>
    <row r="1082" spans="4:48" ht="12.75">
      <c r="D1082" s="451"/>
      <c r="AV1082"/>
    </row>
    <row r="1083" spans="4:48" ht="12.75">
      <c r="D1083" s="451"/>
      <c r="AV1083"/>
    </row>
    <row r="1084" spans="4:48" ht="12.75">
      <c r="D1084" s="451"/>
      <c r="AV1084"/>
    </row>
    <row r="1085" spans="4:48" ht="12.75">
      <c r="D1085" s="451"/>
      <c r="AV1085"/>
    </row>
    <row r="1086" spans="4:48" ht="12.75">
      <c r="D1086" s="451"/>
      <c r="AV1086"/>
    </row>
    <row r="1087" spans="4:48" ht="12.75">
      <c r="D1087" s="451"/>
      <c r="AV1087"/>
    </row>
    <row r="1088" spans="4:48" ht="12.75">
      <c r="D1088" s="451"/>
      <c r="AV1088"/>
    </row>
    <row r="1089" spans="4:48" ht="12.75">
      <c r="D1089" s="451"/>
      <c r="AV1089"/>
    </row>
    <row r="1090" spans="4:48" ht="12.75">
      <c r="D1090" s="451"/>
      <c r="AV1090"/>
    </row>
    <row r="1091" spans="4:48" ht="12.75">
      <c r="D1091" s="451"/>
      <c r="AV1091"/>
    </row>
    <row r="1092" spans="4:48" ht="12.75">
      <c r="D1092" s="451"/>
      <c r="AV1092"/>
    </row>
    <row r="1093" spans="4:48" ht="12.75">
      <c r="D1093" s="451"/>
      <c r="AV1093"/>
    </row>
    <row r="1094" spans="4:48" ht="12.75">
      <c r="D1094" s="451"/>
      <c r="AV1094"/>
    </row>
    <row r="1095" spans="4:48" ht="12.75">
      <c r="D1095" s="451"/>
      <c r="AV1095"/>
    </row>
    <row r="1096" spans="4:48" ht="12.75">
      <c r="D1096" s="451"/>
      <c r="AV1096"/>
    </row>
    <row r="1097" spans="4:48" ht="12.75">
      <c r="D1097" s="451"/>
      <c r="AV1097"/>
    </row>
    <row r="1098" spans="4:48" ht="12.75">
      <c r="D1098" s="451"/>
      <c r="AV1098"/>
    </row>
    <row r="1099" spans="4:48" ht="12.75">
      <c r="D1099" s="451"/>
      <c r="AV1099"/>
    </row>
    <row r="1100" spans="4:48" ht="12.75">
      <c r="D1100" s="451"/>
      <c r="AV1100"/>
    </row>
    <row r="1101" spans="4:48" ht="12.75">
      <c r="D1101" s="451"/>
      <c r="AV1101"/>
    </row>
    <row r="1102" spans="4:48" ht="12.75">
      <c r="D1102" s="451"/>
      <c r="AV1102"/>
    </row>
    <row r="1103" spans="4:48" ht="12.75">
      <c r="D1103" s="451"/>
      <c r="AV1103"/>
    </row>
    <row r="1104" spans="4:48" ht="12.75">
      <c r="D1104" s="451"/>
      <c r="AV1104"/>
    </row>
    <row r="1105" spans="4:48" ht="12.75">
      <c r="D1105" s="451"/>
      <c r="AV1105"/>
    </row>
    <row r="1106" spans="4:48" ht="12.75">
      <c r="D1106" s="451"/>
      <c r="AV1106"/>
    </row>
    <row r="1107" spans="4:48" ht="12.75">
      <c r="D1107" s="451"/>
      <c r="AV1107"/>
    </row>
    <row r="1108" spans="4:48" ht="12.75">
      <c r="D1108" s="451"/>
      <c r="AV1108"/>
    </row>
    <row r="1109" spans="4:48" ht="12.75">
      <c r="D1109" s="451"/>
      <c r="AV1109"/>
    </row>
    <row r="1110" spans="4:48" ht="12.75">
      <c r="D1110" s="451"/>
      <c r="AV1110"/>
    </row>
    <row r="1111" spans="4:48" ht="12.75">
      <c r="D1111" s="451"/>
      <c r="AV1111"/>
    </row>
    <row r="1112" spans="4:48" ht="12.75">
      <c r="D1112" s="451"/>
      <c r="AV1112"/>
    </row>
    <row r="1113" spans="4:48" ht="12.75">
      <c r="D1113" s="451"/>
      <c r="AV1113"/>
    </row>
    <row r="1114" spans="4:48" ht="12.75">
      <c r="D1114" s="451"/>
      <c r="AV1114"/>
    </row>
    <row r="1115" spans="4:48" ht="12.75">
      <c r="D1115" s="451"/>
      <c r="AV1115"/>
    </row>
    <row r="1116" spans="4:48" ht="12.75">
      <c r="D1116" s="451"/>
      <c r="AV1116"/>
    </row>
    <row r="1117" spans="4:48" ht="12.75">
      <c r="D1117" s="451"/>
      <c r="AV1117"/>
    </row>
    <row r="1118" spans="4:48" ht="12.75">
      <c r="D1118" s="451"/>
      <c r="AV1118"/>
    </row>
    <row r="1119" spans="4:48" ht="12.75">
      <c r="D1119" s="451"/>
      <c r="AV1119"/>
    </row>
    <row r="1120" spans="4:48" ht="12.75">
      <c r="D1120" s="451"/>
      <c r="AV1120"/>
    </row>
    <row r="1121" spans="4:48" ht="12.75">
      <c r="D1121" s="451"/>
      <c r="AV1121"/>
    </row>
    <row r="1122" spans="4:48" ht="12.75">
      <c r="D1122" s="451"/>
      <c r="AV1122"/>
    </row>
    <row r="1123" spans="4:48" ht="12.75">
      <c r="D1123" s="451"/>
      <c r="AV1123"/>
    </row>
    <row r="1124" spans="4:48" ht="12.75">
      <c r="D1124" s="451"/>
      <c r="AV1124"/>
    </row>
    <row r="1125" spans="4:48" ht="12.75">
      <c r="D1125" s="451"/>
      <c r="AV1125"/>
    </row>
    <row r="1126" spans="4:48" ht="12.75">
      <c r="D1126" s="451"/>
      <c r="AV1126"/>
    </row>
    <row r="1127" spans="4:48" ht="12.75">
      <c r="D1127" s="451"/>
      <c r="AV1127"/>
    </row>
    <row r="1128" spans="4:48" ht="12.75">
      <c r="D1128" s="451"/>
      <c r="AV1128"/>
    </row>
    <row r="1129" spans="4:48" ht="12.75">
      <c r="D1129" s="451"/>
      <c r="AV1129"/>
    </row>
    <row r="1130" spans="4:48" ht="12.75">
      <c r="D1130" s="451"/>
      <c r="AV1130"/>
    </row>
    <row r="1131" spans="4:48" ht="12.75">
      <c r="D1131" s="451"/>
      <c r="AV1131"/>
    </row>
    <row r="1132" spans="4:48" ht="12.75">
      <c r="D1132" s="451"/>
      <c r="AV1132"/>
    </row>
    <row r="1133" spans="4:48" ht="12.75">
      <c r="D1133" s="451"/>
      <c r="AV1133"/>
    </row>
    <row r="1134" spans="4:48" ht="12.75">
      <c r="D1134" s="451"/>
      <c r="AV1134"/>
    </row>
    <row r="1135" spans="4:48" ht="12.75">
      <c r="D1135" s="451"/>
      <c r="AV1135"/>
    </row>
    <row r="1136" spans="4:48" ht="12.75">
      <c r="D1136" s="451"/>
      <c r="AV1136"/>
    </row>
    <row r="1137" spans="4:48" ht="12.75">
      <c r="D1137" s="451"/>
      <c r="AV1137"/>
    </row>
    <row r="1138" spans="4:48" ht="12.75">
      <c r="D1138" s="451"/>
      <c r="AV1138"/>
    </row>
    <row r="1139" spans="4:48" ht="12.75">
      <c r="D1139" s="451"/>
      <c r="AV1139"/>
    </row>
    <row r="1140" spans="4:48" ht="12.75">
      <c r="D1140" s="451"/>
      <c r="AV1140"/>
    </row>
    <row r="1141" spans="4:48" ht="12.75">
      <c r="D1141" s="451"/>
      <c r="AV1141"/>
    </row>
    <row r="1142" spans="4:48" ht="12.75">
      <c r="D1142" s="451"/>
      <c r="AV1142"/>
    </row>
    <row r="1143" spans="4:48" ht="12.75">
      <c r="D1143" s="451"/>
      <c r="AV1143"/>
    </row>
    <row r="1144" spans="4:48" ht="12.75">
      <c r="D1144" s="451"/>
      <c r="AV1144"/>
    </row>
    <row r="1145" spans="4:48" ht="12.75">
      <c r="D1145" s="451"/>
      <c r="AV1145"/>
    </row>
    <row r="1146" spans="4:48" ht="12.75">
      <c r="D1146" s="451"/>
      <c r="AV1146"/>
    </row>
    <row r="1147" spans="4:48" ht="12.75">
      <c r="D1147" s="451"/>
      <c r="AV1147"/>
    </row>
    <row r="1148" spans="4:48" ht="12.75">
      <c r="D1148" s="451"/>
      <c r="AV1148"/>
    </row>
    <row r="1149" spans="4:48" ht="12.75">
      <c r="D1149" s="451"/>
      <c r="AV1149"/>
    </row>
    <row r="1150" spans="4:48" ht="12.75">
      <c r="D1150" s="451"/>
      <c r="AV1150"/>
    </row>
    <row r="1151" spans="4:48" ht="12.75">
      <c r="D1151" s="451"/>
      <c r="AV1151"/>
    </row>
    <row r="1152" spans="4:48" ht="12.75">
      <c r="D1152" s="451"/>
      <c r="AV1152"/>
    </row>
    <row r="1153" spans="4:48" ht="12.75">
      <c r="D1153" s="451"/>
      <c r="AV1153"/>
    </row>
    <row r="1154" spans="4:48" ht="12.75">
      <c r="D1154" s="451"/>
      <c r="AV1154"/>
    </row>
    <row r="1155" spans="4:48" ht="12.75">
      <c r="D1155" s="451"/>
      <c r="AV1155"/>
    </row>
    <row r="1156" spans="4:48" ht="12.75">
      <c r="D1156" s="451"/>
      <c r="AV1156"/>
    </row>
    <row r="1157" spans="4:48" ht="12.75">
      <c r="D1157" s="451"/>
      <c r="AV1157"/>
    </row>
    <row r="1158" spans="4:48" ht="12.75">
      <c r="D1158" s="451"/>
      <c r="AV1158"/>
    </row>
    <row r="1159" spans="4:48" ht="12.75">
      <c r="D1159" s="451"/>
      <c r="AV1159"/>
    </row>
    <row r="1160" spans="4:48" ht="12.75">
      <c r="D1160" s="451"/>
      <c r="AV1160"/>
    </row>
    <row r="1161" spans="4:48" ht="12.75">
      <c r="D1161" s="451"/>
      <c r="AV1161"/>
    </row>
    <row r="1162" spans="4:48" ht="12.75">
      <c r="D1162" s="451"/>
      <c r="AV1162"/>
    </row>
    <row r="1163" spans="4:48" ht="12.75">
      <c r="D1163" s="451"/>
      <c r="AV1163"/>
    </row>
    <row r="1164" spans="4:48" ht="12.75">
      <c r="D1164" s="451"/>
      <c r="AV1164"/>
    </row>
    <row r="1165" spans="4:48" ht="12.75">
      <c r="D1165" s="451"/>
      <c r="AV1165"/>
    </row>
    <row r="1166" spans="4:48" ht="12.75">
      <c r="D1166" s="451"/>
      <c r="AV1166"/>
    </row>
    <row r="1167" spans="4:48" ht="12.75">
      <c r="D1167" s="451"/>
      <c r="AV1167"/>
    </row>
    <row r="1168" spans="4:48" ht="12.75">
      <c r="D1168" s="451"/>
      <c r="AV1168"/>
    </row>
    <row r="1169" spans="4:48" ht="12.75">
      <c r="D1169" s="451"/>
      <c r="AV1169"/>
    </row>
    <row r="1170" spans="4:48" ht="12.75">
      <c r="D1170" s="451"/>
      <c r="AV1170"/>
    </row>
    <row r="1171" spans="4:48" ht="12.75">
      <c r="D1171" s="451"/>
      <c r="AV1171"/>
    </row>
    <row r="1172" spans="4:48" ht="12.75">
      <c r="D1172" s="451"/>
      <c r="AV1172"/>
    </row>
    <row r="1173" spans="4:48" ht="12.75">
      <c r="D1173" s="451"/>
      <c r="AV1173"/>
    </row>
    <row r="1174" spans="4:48" ht="12.75">
      <c r="D1174" s="451"/>
      <c r="AV1174"/>
    </row>
    <row r="1175" spans="4:48" ht="12.75">
      <c r="D1175" s="451"/>
      <c r="AV1175"/>
    </row>
    <row r="1176" spans="4:48" ht="12.75">
      <c r="D1176" s="451"/>
      <c r="AV1176"/>
    </row>
    <row r="1177" spans="4:48" ht="12.75">
      <c r="D1177" s="451"/>
      <c r="AV1177"/>
    </row>
    <row r="1178" spans="4:48" ht="12.75">
      <c r="D1178" s="451"/>
      <c r="AV1178"/>
    </row>
    <row r="1179" spans="4:48" ht="12.75">
      <c r="D1179" s="451"/>
      <c r="AV1179"/>
    </row>
    <row r="1180" spans="4:48" ht="12.75">
      <c r="D1180" s="451"/>
      <c r="AV1180"/>
    </row>
    <row r="1181" spans="4:48" ht="12.75">
      <c r="D1181" s="451"/>
      <c r="AV1181"/>
    </row>
    <row r="1182" spans="4:48" ht="12.75">
      <c r="D1182" s="451"/>
      <c r="AV1182"/>
    </row>
    <row r="1183" spans="4:48" ht="12.75">
      <c r="D1183" s="451"/>
      <c r="AV1183"/>
    </row>
    <row r="1184" spans="4:48" ht="12.75">
      <c r="D1184" s="451"/>
      <c r="AV1184"/>
    </row>
    <row r="1185" spans="4:48" ht="12.75">
      <c r="D1185" s="451"/>
      <c r="AV1185"/>
    </row>
    <row r="1186" spans="4:48" ht="12.75">
      <c r="D1186" s="451"/>
      <c r="AV1186"/>
    </row>
    <row r="1187" spans="4:48" ht="12.75">
      <c r="D1187" s="451"/>
      <c r="AV1187"/>
    </row>
    <row r="1188" spans="4:48" ht="12.75">
      <c r="D1188" s="451"/>
      <c r="AV1188"/>
    </row>
    <row r="1189" spans="4:48" ht="12.75">
      <c r="D1189" s="451"/>
      <c r="AV1189"/>
    </row>
    <row r="1190" spans="4:48" ht="12.75">
      <c r="D1190" s="451"/>
      <c r="AV1190"/>
    </row>
    <row r="1191" spans="4:48" ht="12.75">
      <c r="D1191" s="451"/>
      <c r="AV1191"/>
    </row>
    <row r="1192" spans="4:48" ht="12.75">
      <c r="D1192" s="451"/>
      <c r="AV1192"/>
    </row>
    <row r="1193" spans="4:48" ht="12.75">
      <c r="D1193" s="451"/>
      <c r="AV1193"/>
    </row>
    <row r="1194" spans="4:48" ht="12.75">
      <c r="D1194" s="451"/>
      <c r="AV1194"/>
    </row>
    <row r="1195" spans="4:48" ht="12.75">
      <c r="D1195" s="451"/>
      <c r="AV1195"/>
    </row>
    <row r="1196" spans="4:48" ht="12.75">
      <c r="D1196" s="451"/>
      <c r="AV1196"/>
    </row>
    <row r="1197" spans="4:48" ht="12.75">
      <c r="D1197" s="451"/>
      <c r="AV1197"/>
    </row>
    <row r="1198" spans="4:48" ht="12.75">
      <c r="D1198" s="451"/>
      <c r="AV1198"/>
    </row>
    <row r="1199" spans="4:48" ht="12.75">
      <c r="D1199" s="451"/>
      <c r="AV1199"/>
    </row>
    <row r="1200" spans="4:48" ht="12.75">
      <c r="D1200" s="451"/>
      <c r="AV1200"/>
    </row>
    <row r="1201" spans="4:48" ht="12.75">
      <c r="D1201" s="451"/>
      <c r="AV1201"/>
    </row>
    <row r="1202" spans="4:48" ht="12.75">
      <c r="D1202" s="451"/>
      <c r="AV1202"/>
    </row>
    <row r="1203" spans="4:48" ht="12.75">
      <c r="D1203" s="451"/>
      <c r="AV1203"/>
    </row>
    <row r="1204" spans="4:48" ht="12.75">
      <c r="D1204" s="451"/>
      <c r="AV1204"/>
    </row>
    <row r="1205" spans="4:48" ht="12.75">
      <c r="D1205" s="451"/>
      <c r="AV1205"/>
    </row>
    <row r="1206" spans="4:48" ht="12.75">
      <c r="D1206" s="451"/>
      <c r="AV1206"/>
    </row>
    <row r="1207" spans="4:48" ht="12.75">
      <c r="D1207" s="451"/>
      <c r="AV1207"/>
    </row>
    <row r="1208" spans="4:48" ht="12.75">
      <c r="D1208" s="451"/>
      <c r="AV1208"/>
    </row>
    <row r="1209" spans="4:48" ht="12.75">
      <c r="D1209" s="451"/>
      <c r="AV1209"/>
    </row>
    <row r="1210" spans="4:48" ht="12.75">
      <c r="D1210" s="451"/>
      <c r="AV1210"/>
    </row>
    <row r="1211" spans="4:48" ht="12.75">
      <c r="D1211" s="451"/>
      <c r="AV1211"/>
    </row>
    <row r="1212" spans="4:48" ht="12.75">
      <c r="D1212" s="451"/>
      <c r="AV1212"/>
    </row>
    <row r="1213" spans="4:48" ht="12.75">
      <c r="D1213" s="451"/>
      <c r="AV1213"/>
    </row>
    <row r="1214" spans="4:48" ht="12.75">
      <c r="D1214" s="451"/>
      <c r="AV1214"/>
    </row>
    <row r="1215" spans="4:48" ht="12.75">
      <c r="D1215" s="451"/>
      <c r="AV1215"/>
    </row>
    <row r="1216" spans="4:48" ht="12.75">
      <c r="D1216" s="451"/>
      <c r="AV1216"/>
    </row>
    <row r="1217" spans="4:48" ht="12.75">
      <c r="D1217" s="451"/>
      <c r="AV1217"/>
    </row>
    <row r="1218" spans="4:48" ht="12.75">
      <c r="D1218" s="451"/>
      <c r="AV1218"/>
    </row>
    <row r="1219" spans="4:48" ht="12.75">
      <c r="D1219" s="451"/>
      <c r="AV1219"/>
    </row>
    <row r="1220" spans="4:48" ht="12.75">
      <c r="D1220" s="451"/>
      <c r="AV1220"/>
    </row>
    <row r="1221" spans="4:48" ht="12.75">
      <c r="D1221" s="451"/>
      <c r="AV1221"/>
    </row>
    <row r="1222" spans="4:48" ht="12.75">
      <c r="D1222" s="451"/>
      <c r="AV1222"/>
    </row>
    <row r="1223" spans="4:48" ht="12.75">
      <c r="D1223" s="451"/>
      <c r="AV1223"/>
    </row>
    <row r="1224" spans="4:48" ht="12.75">
      <c r="D1224" s="451"/>
      <c r="AV1224"/>
    </row>
    <row r="1225" spans="4:48" ht="12.75">
      <c r="D1225" s="451"/>
      <c r="AV1225"/>
    </row>
    <row r="1226" spans="4:48" ht="12.75">
      <c r="D1226" s="451"/>
      <c r="AV1226"/>
    </row>
    <row r="1227" spans="4:48" ht="12.75">
      <c r="D1227" s="451"/>
      <c r="AV1227"/>
    </row>
    <row r="1228" spans="4:48" ht="12.75">
      <c r="D1228" s="451"/>
      <c r="AV1228"/>
    </row>
    <row r="1229" spans="4:48" ht="12.75">
      <c r="D1229" s="451"/>
      <c r="AV1229"/>
    </row>
    <row r="1230" spans="4:48" ht="12.75">
      <c r="D1230" s="451"/>
      <c r="AV1230"/>
    </row>
    <row r="1231" spans="4:48" ht="12.75">
      <c r="D1231" s="451"/>
      <c r="AV1231"/>
    </row>
    <row r="1232" spans="4:48" ht="12.75">
      <c r="D1232" s="451"/>
      <c r="AV1232"/>
    </row>
    <row r="1233" spans="4:48" ht="12.75">
      <c r="D1233" s="451"/>
      <c r="AV1233"/>
    </row>
    <row r="1234" spans="4:48" ht="12.75">
      <c r="D1234" s="451"/>
      <c r="AV1234"/>
    </row>
    <row r="1235" spans="4:48" ht="12.75">
      <c r="D1235" s="451"/>
      <c r="AV1235"/>
    </row>
    <row r="1236" spans="4:48" ht="12.75">
      <c r="D1236" s="451"/>
      <c r="AV1236"/>
    </row>
    <row r="1237" spans="4:48" ht="12.75">
      <c r="D1237" s="451"/>
      <c r="AV1237"/>
    </row>
    <row r="1238" spans="4:48" ht="12.75">
      <c r="D1238" s="451"/>
      <c r="AV1238"/>
    </row>
    <row r="1239" spans="4:48" ht="12.75">
      <c r="D1239" s="451"/>
      <c r="AV1239"/>
    </row>
    <row r="1240" spans="4:48" ht="12.75">
      <c r="D1240" s="451"/>
      <c r="AV1240"/>
    </row>
    <row r="1241" spans="4:48" ht="12.75">
      <c r="D1241" s="451"/>
      <c r="AV1241"/>
    </row>
    <row r="1242" spans="4:48" ht="12.75">
      <c r="D1242" s="451"/>
      <c r="AV1242"/>
    </row>
    <row r="1243" spans="4:48" ht="12.75">
      <c r="D1243" s="451"/>
      <c r="AV1243"/>
    </row>
    <row r="1244" spans="4:48" ht="12.75">
      <c r="D1244" s="451"/>
      <c r="AV1244"/>
    </row>
    <row r="1245" spans="4:48" ht="12.75">
      <c r="D1245" s="451"/>
      <c r="AV1245"/>
    </row>
    <row r="1246" spans="4:48" ht="12.75">
      <c r="D1246" s="451"/>
      <c r="AV1246"/>
    </row>
    <row r="1247" spans="4:48" ht="12.75">
      <c r="D1247" s="451"/>
      <c r="AV1247"/>
    </row>
    <row r="1248" spans="4:48" ht="12.75">
      <c r="D1248" s="451"/>
      <c r="AV1248"/>
    </row>
    <row r="1249" spans="4:48" ht="12.75">
      <c r="D1249" s="451"/>
      <c r="AV1249"/>
    </row>
    <row r="1250" spans="4:48" ht="12.75">
      <c r="D1250" s="451"/>
      <c r="AV1250"/>
    </row>
    <row r="1251" spans="4:48" ht="12.75">
      <c r="D1251" s="451"/>
      <c r="AV1251"/>
    </row>
    <row r="1252" spans="4:48" ht="12.75">
      <c r="D1252" s="451"/>
      <c r="AV1252"/>
    </row>
    <row r="1253" spans="4:48" ht="12.75">
      <c r="D1253" s="451"/>
      <c r="AV1253"/>
    </row>
    <row r="1254" spans="4:48" ht="12.75">
      <c r="D1254" s="451"/>
      <c r="AV1254"/>
    </row>
    <row r="1255" spans="4:48" ht="12.75">
      <c r="D1255" s="451"/>
      <c r="AV1255"/>
    </row>
    <row r="1256" spans="4:48" ht="12.75">
      <c r="D1256" s="451"/>
      <c r="AV1256"/>
    </row>
    <row r="1257" spans="4:48" ht="12.75">
      <c r="D1257" s="451"/>
      <c r="AV1257"/>
    </row>
    <row r="1258" spans="4:48" ht="12.75">
      <c r="D1258" s="451"/>
      <c r="AV1258"/>
    </row>
    <row r="1259" spans="4:48" ht="12.75">
      <c r="D1259" s="451"/>
      <c r="AV1259"/>
    </row>
    <row r="1260" spans="4:48" ht="12.75">
      <c r="D1260" s="451"/>
      <c r="AV1260"/>
    </row>
    <row r="1261" spans="4:48" ht="12.75">
      <c r="D1261" s="451"/>
      <c r="AV1261"/>
    </row>
    <row r="1262" spans="4:48" ht="12.75">
      <c r="D1262" s="451"/>
      <c r="AV1262"/>
    </row>
    <row r="1263" spans="4:48" ht="12.75">
      <c r="D1263" s="451"/>
      <c r="AV1263"/>
    </row>
    <row r="1264" spans="4:48" ht="12.75">
      <c r="D1264" s="451"/>
      <c r="AV1264"/>
    </row>
    <row r="1265" spans="4:48" ht="12.75">
      <c r="D1265" s="451"/>
      <c r="AV1265"/>
    </row>
    <row r="1266" spans="4:48" ht="12.75">
      <c r="D1266" s="451"/>
      <c r="AV1266"/>
    </row>
    <row r="1267" spans="4:48" ht="12.75">
      <c r="D1267" s="451"/>
      <c r="AV1267"/>
    </row>
    <row r="1268" spans="4:48" ht="12.75">
      <c r="D1268" s="451"/>
      <c r="AV1268"/>
    </row>
    <row r="1269" spans="4:48" ht="12.75">
      <c r="D1269" s="451"/>
      <c r="AV1269"/>
    </row>
    <row r="1270" spans="4:48" ht="12.75">
      <c r="D1270" s="451"/>
      <c r="AV1270"/>
    </row>
    <row r="1271" spans="4:48" ht="12.75">
      <c r="D1271" s="451"/>
      <c r="AV1271"/>
    </row>
    <row r="1272" spans="4:48" ht="12.75">
      <c r="D1272" s="451"/>
      <c r="AV1272"/>
    </row>
    <row r="1273" spans="4:48" ht="12.75">
      <c r="D1273" s="451"/>
      <c r="AV1273"/>
    </row>
    <row r="1274" spans="4:48" ht="12.75">
      <c r="D1274" s="451"/>
      <c r="AV1274"/>
    </row>
    <row r="1275" spans="4:48" ht="12.75">
      <c r="D1275" s="451"/>
      <c r="AV1275"/>
    </row>
    <row r="1276" spans="4:48" ht="12.75">
      <c r="D1276" s="451"/>
      <c r="AV1276"/>
    </row>
    <row r="1277" spans="4:48" ht="12.75">
      <c r="D1277" s="451"/>
      <c r="AV1277"/>
    </row>
    <row r="1278" spans="4:48" ht="12.75">
      <c r="D1278" s="451"/>
      <c r="AV1278"/>
    </row>
    <row r="1279" spans="4:48" ht="12.75">
      <c r="D1279" s="451"/>
      <c r="AV1279"/>
    </row>
    <row r="1280" spans="4:48" ht="12.75">
      <c r="D1280" s="451"/>
      <c r="AV1280"/>
    </row>
    <row r="1281" spans="4:48" ht="12.75">
      <c r="D1281" s="451"/>
      <c r="AV1281"/>
    </row>
    <row r="1282" spans="4:48" ht="12.75">
      <c r="D1282" s="451"/>
      <c r="AV1282"/>
    </row>
    <row r="1283" spans="4:48" ht="12.75">
      <c r="D1283" s="451"/>
      <c r="AV1283"/>
    </row>
    <row r="1284" spans="4:48" ht="12.75">
      <c r="D1284" s="451"/>
      <c r="AV1284"/>
    </row>
    <row r="1285" spans="4:48" ht="12.75">
      <c r="D1285" s="451"/>
      <c r="AV1285"/>
    </row>
    <row r="1286" spans="4:48" ht="12.75">
      <c r="D1286" s="451"/>
      <c r="AV1286"/>
    </row>
    <row r="1287" spans="4:48" ht="12.75">
      <c r="D1287" s="451"/>
      <c r="AV1287"/>
    </row>
    <row r="1288" spans="4:48" ht="12.75">
      <c r="D1288" s="451"/>
      <c r="AV1288"/>
    </row>
    <row r="1289" spans="4:48" ht="12.75">
      <c r="D1289" s="451"/>
      <c r="AV1289"/>
    </row>
    <row r="1290" spans="4:48" ht="12.75">
      <c r="D1290" s="451"/>
      <c r="AV1290"/>
    </row>
    <row r="1291" spans="4:48" ht="12.75">
      <c r="D1291" s="451"/>
      <c r="AV1291"/>
    </row>
    <row r="1292" spans="4:48" ht="12.75">
      <c r="D1292" s="451"/>
      <c r="AV1292"/>
    </row>
    <row r="1293" spans="4:48" ht="12.75">
      <c r="D1293" s="451"/>
      <c r="AV1293"/>
    </row>
    <row r="1294" spans="4:48" ht="12.75">
      <c r="D1294" s="451"/>
      <c r="AV1294"/>
    </row>
    <row r="1295" spans="4:48" ht="12.75">
      <c r="D1295" s="451"/>
      <c r="AV1295"/>
    </row>
    <row r="1296" spans="4:48" ht="12.75">
      <c r="D1296" s="451"/>
      <c r="AV1296"/>
    </row>
    <row r="1297" spans="4:48" ht="12.75">
      <c r="D1297" s="451"/>
      <c r="AV1297"/>
    </row>
    <row r="1298" spans="4:48" ht="12.75">
      <c r="D1298" s="451"/>
      <c r="AV1298"/>
    </row>
    <row r="1299" spans="4:48" ht="12.75">
      <c r="D1299" s="451"/>
      <c r="AV1299"/>
    </row>
    <row r="1300" spans="4:48" ht="12.75">
      <c r="D1300" s="451"/>
      <c r="AV1300"/>
    </row>
    <row r="1301" spans="4:48" ht="12.75">
      <c r="D1301" s="451"/>
      <c r="AV1301"/>
    </row>
    <row r="1302" spans="4:48" ht="12.75">
      <c r="D1302" s="451"/>
      <c r="AV1302"/>
    </row>
    <row r="1303" spans="4:48" ht="12.75">
      <c r="D1303" s="451"/>
      <c r="AV1303"/>
    </row>
    <row r="1304" spans="4:48" ht="12.75">
      <c r="D1304" s="451"/>
      <c r="AV1304"/>
    </row>
    <row r="1305" spans="4:48" ht="12.75">
      <c r="D1305" s="451"/>
      <c r="AV1305"/>
    </row>
    <row r="1306" spans="4:48" ht="12.75">
      <c r="D1306" s="451"/>
      <c r="AV1306"/>
    </row>
    <row r="1307" spans="4:48" ht="12.75">
      <c r="D1307" s="451"/>
      <c r="AV1307"/>
    </row>
    <row r="1308" spans="4:48" ht="12.75">
      <c r="D1308" s="451"/>
      <c r="AV1308"/>
    </row>
    <row r="1309" spans="4:48" ht="12.75">
      <c r="D1309" s="451"/>
      <c r="AV1309"/>
    </row>
    <row r="1310" spans="4:48" ht="12.75">
      <c r="D1310" s="451"/>
      <c r="AV1310"/>
    </row>
    <row r="1311" spans="4:48" ht="12.75">
      <c r="D1311" s="451"/>
      <c r="AV1311"/>
    </row>
    <row r="1312" spans="4:48" ht="12.75">
      <c r="D1312" s="451"/>
      <c r="AV1312"/>
    </row>
    <row r="1313" spans="4:48" ht="12.75">
      <c r="D1313" s="451"/>
      <c r="AV1313"/>
    </row>
    <row r="1314" spans="4:48" ht="12.75">
      <c r="D1314" s="451"/>
      <c r="AV1314"/>
    </row>
    <row r="1315" spans="4:48" ht="12.75">
      <c r="D1315" s="451"/>
      <c r="AV1315"/>
    </row>
    <row r="1316" spans="4:48" ht="12.75">
      <c r="D1316" s="451"/>
      <c r="AV1316"/>
    </row>
    <row r="1317" spans="4:48" ht="12.75">
      <c r="D1317" s="451"/>
      <c r="AV1317"/>
    </row>
    <row r="1318" spans="4:48" ht="12.75">
      <c r="D1318" s="451"/>
      <c r="AV1318"/>
    </row>
    <row r="1319" spans="4:48" ht="12.75">
      <c r="D1319" s="451"/>
      <c r="AV1319"/>
    </row>
    <row r="1320" spans="4:48" ht="12.75">
      <c r="D1320" s="451"/>
      <c r="AV1320"/>
    </row>
    <row r="1321" spans="4:48" ht="12.75">
      <c r="D1321" s="451"/>
      <c r="AV1321"/>
    </row>
    <row r="1322" spans="4:48" ht="12.75">
      <c r="D1322" s="451"/>
      <c r="AV1322"/>
    </row>
    <row r="1323" spans="4:48" ht="12.75">
      <c r="D1323" s="451"/>
      <c r="AV1323"/>
    </row>
    <row r="1324" spans="4:48" ht="12.75">
      <c r="D1324" s="451"/>
      <c r="AV1324"/>
    </row>
    <row r="1325" spans="4:48" ht="12.75">
      <c r="D1325" s="451"/>
      <c r="AV1325"/>
    </row>
    <row r="1326" spans="4:48" ht="12.75">
      <c r="D1326" s="451"/>
      <c r="AV1326"/>
    </row>
    <row r="1327" spans="4:48" ht="12.75">
      <c r="D1327" s="451"/>
      <c r="AV1327"/>
    </row>
    <row r="1328" spans="4:48" ht="12.75">
      <c r="D1328" s="451"/>
      <c r="AV1328"/>
    </row>
    <row r="1329" spans="4:48" ht="12.75">
      <c r="D1329" s="451"/>
      <c r="AV1329"/>
    </row>
    <row r="1330" spans="4:48" ht="12.75">
      <c r="D1330" s="451"/>
      <c r="AV1330"/>
    </row>
    <row r="1331" spans="4:48" ht="12.75">
      <c r="D1331" s="451"/>
      <c r="AV1331"/>
    </row>
    <row r="1332" spans="4:48" ht="12.75">
      <c r="D1332" s="451"/>
      <c r="AV1332"/>
    </row>
    <row r="1333" spans="4:48" ht="12.75">
      <c r="D1333" s="451"/>
      <c r="AV1333"/>
    </row>
    <row r="1334" spans="4:48" ht="12.75">
      <c r="D1334" s="451"/>
      <c r="AV1334"/>
    </row>
    <row r="1335" spans="4:48" ht="12.75">
      <c r="D1335" s="451"/>
      <c r="AV1335"/>
    </row>
    <row r="1336" spans="4:48" ht="12.75">
      <c r="D1336" s="451"/>
      <c r="AV1336"/>
    </row>
    <row r="1337" spans="4:48" ht="12.75">
      <c r="D1337" s="451"/>
      <c r="AV1337"/>
    </row>
    <row r="1338" spans="4:48" ht="12.75">
      <c r="D1338" s="451"/>
      <c r="AV1338"/>
    </row>
    <row r="1339" spans="4:48" ht="12.75">
      <c r="D1339" s="451"/>
      <c r="AV1339"/>
    </row>
    <row r="1340" spans="4:48" ht="12.75">
      <c r="D1340" s="451"/>
      <c r="AV1340"/>
    </row>
    <row r="1341" spans="4:48" ht="12.75">
      <c r="D1341" s="451"/>
      <c r="AV1341"/>
    </row>
    <row r="1342" spans="4:48" ht="12.75">
      <c r="D1342" s="451"/>
      <c r="AV1342"/>
    </row>
    <row r="1343" spans="4:48" ht="12.75">
      <c r="D1343" s="451"/>
      <c r="AV1343"/>
    </row>
    <row r="1344" spans="4:48" ht="12.75">
      <c r="D1344" s="451"/>
      <c r="AV1344"/>
    </row>
    <row r="1345" spans="4:48" ht="12.75">
      <c r="D1345" s="451"/>
      <c r="AV1345"/>
    </row>
    <row r="1346" spans="4:48" ht="12.75">
      <c r="D1346" s="451"/>
      <c r="AV1346"/>
    </row>
    <row r="1347" spans="4:48" ht="12.75">
      <c r="D1347" s="451"/>
      <c r="AV1347"/>
    </row>
    <row r="1348" spans="4:48" ht="12.75">
      <c r="D1348" s="451"/>
      <c r="AV1348"/>
    </row>
    <row r="1349" spans="4:48" ht="12.75">
      <c r="D1349" s="451"/>
      <c r="AV1349"/>
    </row>
    <row r="1350" spans="4:48" ht="12.75">
      <c r="D1350" s="451"/>
      <c r="AV1350"/>
    </row>
    <row r="1351" spans="4:48" ht="12.75">
      <c r="D1351" s="451"/>
      <c r="AV1351"/>
    </row>
    <row r="1352" spans="4:48" ht="12.75">
      <c r="D1352" s="451"/>
      <c r="AV1352"/>
    </row>
    <row r="1353" spans="4:48" ht="12.75">
      <c r="D1353" s="451"/>
      <c r="AV1353"/>
    </row>
    <row r="1354" spans="4:48" ht="12.75">
      <c r="D1354" s="451"/>
      <c r="AV1354"/>
    </row>
    <row r="1355" spans="4:48" ht="12.75">
      <c r="D1355" s="451"/>
      <c r="AV1355"/>
    </row>
    <row r="1356" spans="4:48" ht="12.75">
      <c r="D1356" s="451"/>
      <c r="AV1356"/>
    </row>
    <row r="1357" spans="4:48" ht="12.75">
      <c r="D1357" s="451"/>
      <c r="AV1357"/>
    </row>
    <row r="1358" spans="4:48" ht="12.75">
      <c r="D1358" s="451"/>
      <c r="AV1358"/>
    </row>
    <row r="1359" spans="4:48" ht="12.75">
      <c r="D1359" s="451"/>
      <c r="AV1359"/>
    </row>
    <row r="1360" spans="4:48" ht="12.75">
      <c r="D1360" s="451"/>
      <c r="AV1360"/>
    </row>
    <row r="1361" spans="4:48" ht="12.75">
      <c r="D1361" s="451"/>
      <c r="AV1361"/>
    </row>
    <row r="1362" spans="4:48" ht="12.75">
      <c r="D1362" s="451"/>
      <c r="AV1362"/>
    </row>
    <row r="1363" spans="4:48" ht="12.75">
      <c r="D1363" s="451"/>
      <c r="AV1363"/>
    </row>
    <row r="1364" spans="4:48" ht="12.75">
      <c r="D1364" s="451"/>
      <c r="AV1364"/>
    </row>
    <row r="1365" spans="4:48" ht="12.75">
      <c r="D1365" s="451"/>
      <c r="AV1365"/>
    </row>
    <row r="1366" spans="4:48" ht="12.75">
      <c r="D1366" s="451"/>
      <c r="AV1366"/>
    </row>
    <row r="1367" spans="4:48" ht="12.75">
      <c r="D1367" s="451"/>
      <c r="AV1367"/>
    </row>
    <row r="1368" spans="4:48" ht="12.75">
      <c r="D1368" s="451"/>
      <c r="AV1368"/>
    </row>
    <row r="1369" spans="4:48" ht="12.75">
      <c r="D1369" s="451"/>
      <c r="AV1369"/>
    </row>
    <row r="1370" spans="4:48" ht="12.75">
      <c r="D1370" s="451"/>
      <c r="AV1370"/>
    </row>
    <row r="1371" spans="4:48" ht="12.75">
      <c r="D1371" s="451"/>
      <c r="AV1371"/>
    </row>
    <row r="1372" spans="4:48" ht="12.75">
      <c r="D1372" s="451"/>
      <c r="AV1372"/>
    </row>
    <row r="1373" spans="4:48" ht="12.75">
      <c r="D1373" s="451"/>
      <c r="AV1373"/>
    </row>
    <row r="1374" spans="4:48" ht="12.75">
      <c r="D1374" s="451"/>
      <c r="AV1374"/>
    </row>
    <row r="1375" spans="4:48" ht="12.75">
      <c r="D1375" s="451"/>
      <c r="AV1375"/>
    </row>
    <row r="1376" spans="4:48" ht="12.75">
      <c r="D1376" s="451"/>
      <c r="AV1376"/>
    </row>
    <row r="1377" spans="4:48" ht="12.75">
      <c r="D1377" s="451"/>
      <c r="AV1377"/>
    </row>
    <row r="1378" spans="4:48" ht="12.75">
      <c r="D1378" s="451"/>
      <c r="AV1378"/>
    </row>
    <row r="1379" spans="4:48" ht="12.75">
      <c r="D1379" s="451"/>
      <c r="AV1379"/>
    </row>
    <row r="1380" spans="4:48" ht="12.75">
      <c r="D1380" s="451"/>
      <c r="AV1380"/>
    </row>
    <row r="1381" spans="4:48" ht="12.75">
      <c r="D1381" s="451"/>
      <c r="AV1381"/>
    </row>
    <row r="1382" spans="4:48" ht="12.75">
      <c r="D1382" s="451"/>
      <c r="AV1382"/>
    </row>
    <row r="1383" spans="4:48" ht="12.75">
      <c r="D1383" s="451"/>
      <c r="AV1383"/>
    </row>
    <row r="1384" spans="4:48" ht="12.75">
      <c r="D1384" s="451"/>
      <c r="AV1384"/>
    </row>
    <row r="1385" spans="4:48" ht="12.75">
      <c r="D1385" s="451"/>
      <c r="AV1385"/>
    </row>
    <row r="1386" spans="4:48" ht="12.75">
      <c r="D1386" s="451"/>
      <c r="AV1386"/>
    </row>
    <row r="1387" spans="4:48" ht="12.75">
      <c r="D1387" s="451"/>
      <c r="AV1387"/>
    </row>
    <row r="1388" spans="4:48" ht="12.75">
      <c r="D1388" s="451"/>
      <c r="AV1388"/>
    </row>
    <row r="1389" spans="4:48" ht="12.75">
      <c r="D1389" s="451"/>
      <c r="AV1389"/>
    </row>
    <row r="1390" spans="4:48" ht="12.75">
      <c r="D1390" s="451"/>
      <c r="AV1390"/>
    </row>
    <row r="1391" spans="4:48" ht="12.75">
      <c r="D1391" s="451"/>
      <c r="AV1391"/>
    </row>
    <row r="1392" spans="4:48" ht="12.75">
      <c r="D1392" s="451"/>
      <c r="AV1392"/>
    </row>
    <row r="1393" spans="4:48" ht="12.75">
      <c r="D1393" s="451"/>
      <c r="AV1393"/>
    </row>
    <row r="1394" spans="4:48" ht="12.75">
      <c r="D1394" s="451"/>
      <c r="AV1394"/>
    </row>
    <row r="1395" spans="4:48" ht="12.75">
      <c r="D1395" s="451"/>
      <c r="AV1395"/>
    </row>
    <row r="1396" spans="4:48" ht="12.75">
      <c r="D1396" s="451"/>
      <c r="AV1396"/>
    </row>
    <row r="1397" spans="4:48" ht="12.75">
      <c r="D1397" s="451"/>
      <c r="AV1397"/>
    </row>
    <row r="1398" spans="4:48" ht="12.75">
      <c r="D1398" s="451"/>
      <c r="AV1398"/>
    </row>
    <row r="1399" spans="4:48" ht="12.75">
      <c r="D1399" s="451"/>
      <c r="AV1399"/>
    </row>
    <row r="1400" spans="4:48" ht="12.75">
      <c r="D1400" s="451"/>
      <c r="AV1400"/>
    </row>
    <row r="1401" spans="4:48" ht="12.75">
      <c r="D1401" s="451"/>
      <c r="AV1401"/>
    </row>
    <row r="1402" spans="4:48" ht="12.75">
      <c r="D1402" s="451"/>
      <c r="AV1402"/>
    </row>
    <row r="1403" spans="4:48" ht="12.75">
      <c r="D1403" s="451"/>
      <c r="AV1403"/>
    </row>
    <row r="1404" spans="4:48" ht="12.75">
      <c r="D1404" s="451"/>
      <c r="AV1404"/>
    </row>
    <row r="1405" spans="4:48" ht="12.75">
      <c r="D1405" s="451"/>
      <c r="AV1405"/>
    </row>
    <row r="1406" spans="4:48" ht="12.75">
      <c r="D1406" s="451"/>
      <c r="AV1406"/>
    </row>
    <row r="1407" spans="4:48" ht="12.75">
      <c r="D1407" s="451"/>
      <c r="AV1407"/>
    </row>
    <row r="1408" spans="4:48" ht="12.75">
      <c r="D1408" s="451"/>
      <c r="AV1408"/>
    </row>
    <row r="1409" spans="4:48" ht="12.75">
      <c r="D1409" s="451"/>
      <c r="AV1409"/>
    </row>
    <row r="1410" spans="4:48" ht="12.75">
      <c r="D1410" s="451"/>
      <c r="AV1410"/>
    </row>
    <row r="1411" spans="4:48" ht="12.75">
      <c r="D1411" s="451"/>
      <c r="AV1411"/>
    </row>
    <row r="1412" spans="4:48" ht="12.75">
      <c r="D1412" s="451"/>
      <c r="AV1412"/>
    </row>
    <row r="1413" spans="4:48" ht="12.75">
      <c r="D1413" s="451"/>
      <c r="AV1413"/>
    </row>
    <row r="1414" spans="4:48" ht="12.75">
      <c r="D1414" s="451"/>
      <c r="AV1414"/>
    </row>
    <row r="1415" spans="4:48" ht="12.75">
      <c r="D1415" s="451"/>
      <c r="AV1415"/>
    </row>
    <row r="1416" spans="4:48" ht="12.75">
      <c r="D1416" s="451"/>
      <c r="AV1416"/>
    </row>
    <row r="1417" spans="4:48" ht="12.75">
      <c r="D1417" s="451"/>
      <c r="AV1417"/>
    </row>
    <row r="1418" spans="4:48" ht="12.75">
      <c r="D1418" s="451"/>
      <c r="AV1418"/>
    </row>
    <row r="1419" spans="4:48" ht="12.75">
      <c r="D1419" s="451"/>
      <c r="AV1419"/>
    </row>
    <row r="1420" spans="4:48" ht="12.75">
      <c r="D1420" s="451"/>
      <c r="AV1420"/>
    </row>
    <row r="1421" spans="4:48" ht="12.75">
      <c r="D1421" s="451"/>
      <c r="AV1421"/>
    </row>
    <row r="1422" spans="4:48" ht="12.75">
      <c r="D1422" s="451"/>
      <c r="AV1422"/>
    </row>
    <row r="1423" spans="4:48" ht="12.75">
      <c r="D1423" s="451"/>
      <c r="AV1423"/>
    </row>
    <row r="1424" spans="4:48" ht="12.75">
      <c r="D1424" s="451"/>
      <c r="AV1424"/>
    </row>
    <row r="1425" spans="4:48" ht="12.75">
      <c r="D1425" s="451"/>
      <c r="AV1425"/>
    </row>
    <row r="1426" spans="4:48" ht="12.75">
      <c r="D1426" s="451"/>
      <c r="AV1426"/>
    </row>
    <row r="1427" spans="4:48" ht="12.75">
      <c r="D1427" s="451"/>
      <c r="AV1427"/>
    </row>
    <row r="1428" spans="4:48" ht="12.75">
      <c r="D1428" s="451"/>
      <c r="AV1428"/>
    </row>
    <row r="1429" spans="4:48" ht="12.75">
      <c r="D1429" s="451"/>
      <c r="AV1429"/>
    </row>
    <row r="1430" spans="4:48" ht="12.75">
      <c r="D1430" s="451"/>
      <c r="AV1430"/>
    </row>
    <row r="1431" spans="4:48" ht="12.75">
      <c r="D1431" s="451"/>
      <c r="AV1431"/>
    </row>
    <row r="1432" spans="4:48" ht="12.75">
      <c r="D1432" s="451"/>
      <c r="AV1432"/>
    </row>
    <row r="1433" spans="4:48" ht="12.75">
      <c r="D1433" s="451"/>
      <c r="AV1433"/>
    </row>
    <row r="1434" spans="4:48" ht="12.75">
      <c r="D1434" s="451"/>
      <c r="AV1434"/>
    </row>
    <row r="1435" spans="4:48" ht="12.75">
      <c r="D1435" s="451"/>
      <c r="AV1435"/>
    </row>
    <row r="1436" spans="4:48" ht="12.75">
      <c r="D1436" s="451"/>
      <c r="AV1436"/>
    </row>
    <row r="1437" spans="4:48" ht="12.75">
      <c r="D1437" s="451"/>
      <c r="AV1437"/>
    </row>
    <row r="1438" spans="4:48" ht="12.75">
      <c r="D1438" s="451"/>
      <c r="AV1438"/>
    </row>
    <row r="1439" spans="4:48" ht="12.75">
      <c r="D1439" s="451"/>
      <c r="AV1439"/>
    </row>
    <row r="1440" spans="4:48" ht="12.75">
      <c r="D1440" s="451"/>
      <c r="AV1440"/>
    </row>
    <row r="1441" spans="4:48" ht="12.75">
      <c r="D1441" s="451"/>
      <c r="AV1441"/>
    </row>
    <row r="1442" spans="4:48" ht="12.75">
      <c r="D1442" s="451"/>
      <c r="AV1442"/>
    </row>
    <row r="1443" spans="4:48" ht="12.75">
      <c r="D1443" s="451"/>
      <c r="AV1443"/>
    </row>
    <row r="1444" spans="4:48" ht="12.75">
      <c r="D1444" s="451"/>
      <c r="AV1444"/>
    </row>
    <row r="1445" spans="4:48" ht="12.75">
      <c r="D1445" s="451"/>
      <c r="AV1445"/>
    </row>
    <row r="1446" spans="4:48" ht="12.75">
      <c r="D1446" s="451"/>
      <c r="AV1446"/>
    </row>
    <row r="1447" spans="4:48" ht="12.75">
      <c r="D1447" s="451"/>
      <c r="AV1447"/>
    </row>
    <row r="1448" spans="4:48" ht="12.75">
      <c r="D1448" s="451"/>
      <c r="AV1448"/>
    </row>
    <row r="1449" spans="4:48" ht="12.75">
      <c r="D1449" s="451"/>
      <c r="AV1449"/>
    </row>
    <row r="1450" spans="4:48" ht="12.75">
      <c r="D1450" s="451"/>
      <c r="AV1450"/>
    </row>
    <row r="1451" spans="4:48" ht="12.75">
      <c r="D1451" s="451"/>
      <c r="AV1451"/>
    </row>
    <row r="1452" spans="4:48" ht="12.75">
      <c r="D1452" s="451"/>
      <c r="AV1452"/>
    </row>
    <row r="1453" spans="4:48" ht="12.75">
      <c r="D1453" s="451"/>
      <c r="AV1453"/>
    </row>
    <row r="1454" spans="4:48" ht="12.75">
      <c r="D1454" s="451"/>
      <c r="AV1454"/>
    </row>
    <row r="1455" spans="4:48" ht="12.75">
      <c r="D1455" s="451"/>
      <c r="AV1455"/>
    </row>
    <row r="1456" spans="4:48" ht="12.75">
      <c r="D1456" s="451"/>
      <c r="AV1456"/>
    </row>
    <row r="1457" spans="4:48" ht="12.75">
      <c r="D1457" s="451"/>
      <c r="AV1457"/>
    </row>
    <row r="1458" spans="4:48" ht="12.75">
      <c r="D1458" s="451"/>
      <c r="AV1458"/>
    </row>
    <row r="1459" spans="4:48" ht="12.75">
      <c r="D1459" s="451"/>
      <c r="AV1459"/>
    </row>
    <row r="1460" spans="4:48" ht="12.75">
      <c r="D1460" s="451"/>
      <c r="AV1460"/>
    </row>
    <row r="1461" spans="4:48" ht="12.75">
      <c r="D1461" s="451"/>
      <c r="AV1461"/>
    </row>
    <row r="1462" spans="4:48" ht="12.75">
      <c r="D1462" s="451"/>
      <c r="AV1462"/>
    </row>
    <row r="1463" spans="4:48" ht="12.75">
      <c r="D1463" s="451"/>
      <c r="AV1463"/>
    </row>
    <row r="1464" spans="4:48" ht="12.75">
      <c r="D1464" s="451"/>
      <c r="AV1464"/>
    </row>
    <row r="1465" spans="4:48" ht="12.75">
      <c r="D1465" s="451"/>
      <c r="AV1465"/>
    </row>
    <row r="1466" spans="4:48" ht="12.75">
      <c r="D1466" s="451"/>
      <c r="AV1466"/>
    </row>
    <row r="1467" spans="4:48" ht="12.75">
      <c r="D1467" s="451"/>
      <c r="AV1467"/>
    </row>
    <row r="1468" spans="4:48" ht="12.75">
      <c r="D1468" s="451"/>
      <c r="AV1468"/>
    </row>
    <row r="1469" spans="4:48" ht="12.75">
      <c r="D1469" s="451"/>
      <c r="AV1469"/>
    </row>
    <row r="1470" spans="4:48" ht="12.75">
      <c r="D1470" s="451"/>
      <c r="AV1470"/>
    </row>
    <row r="1471" spans="4:48" ht="12.75">
      <c r="D1471" s="451"/>
      <c r="AV1471"/>
    </row>
    <row r="1472" spans="4:48" ht="12.75">
      <c r="D1472" s="451"/>
      <c r="AV1472"/>
    </row>
    <row r="1473" spans="4:48" ht="12.75">
      <c r="D1473" s="451"/>
      <c r="AV1473"/>
    </row>
    <row r="1474" spans="4:48" ht="12.75">
      <c r="D1474" s="451"/>
      <c r="AV1474"/>
    </row>
    <row r="1475" spans="4:48" ht="12.75">
      <c r="D1475" s="451"/>
      <c r="AV1475"/>
    </row>
    <row r="1476" spans="4:48" ht="12.75">
      <c r="D1476" s="451"/>
      <c r="AV1476"/>
    </row>
    <row r="1477" spans="4:48" ht="12.75">
      <c r="D1477" s="451"/>
      <c r="AV1477"/>
    </row>
    <row r="1478" spans="4:48" ht="12.75">
      <c r="D1478" s="451"/>
      <c r="AV1478"/>
    </row>
    <row r="1479" spans="4:48" ht="12.75">
      <c r="D1479" s="451"/>
      <c r="AV1479"/>
    </row>
    <row r="1480" spans="4:48" ht="12.75">
      <c r="D1480" s="451"/>
      <c r="AV1480"/>
    </row>
    <row r="1481" spans="4:48" ht="12.75">
      <c r="D1481" s="451"/>
      <c r="AV1481"/>
    </row>
    <row r="1482" spans="4:48" ht="12.75">
      <c r="D1482" s="451"/>
      <c r="AV1482"/>
    </row>
    <row r="1483" spans="4:48" ht="12.75">
      <c r="D1483" s="451"/>
      <c r="AV1483"/>
    </row>
    <row r="1484" spans="4:48" ht="12.75">
      <c r="D1484" s="451"/>
      <c r="AV1484"/>
    </row>
    <row r="1485" spans="4:48" ht="12.75">
      <c r="D1485" s="451"/>
      <c r="AV1485"/>
    </row>
    <row r="1486" spans="4:48" ht="12.75">
      <c r="D1486" s="451"/>
      <c r="AV1486"/>
    </row>
    <row r="1487" spans="4:48" ht="12.75">
      <c r="D1487" s="451"/>
      <c r="AV1487"/>
    </row>
    <row r="1488" spans="4:48" ht="12.75">
      <c r="D1488" s="451"/>
      <c r="AV1488"/>
    </row>
    <row r="1489" spans="4:48" ht="12.75">
      <c r="D1489" s="451"/>
      <c r="AV1489"/>
    </row>
    <row r="1490" spans="4:48" ht="12.75">
      <c r="D1490" s="451"/>
      <c r="AV1490"/>
    </row>
    <row r="1491" spans="4:48" ht="12.75">
      <c r="D1491" s="451"/>
      <c r="AV1491"/>
    </row>
    <row r="1492" spans="4:48" ht="12.75">
      <c r="D1492" s="451"/>
      <c r="AV1492"/>
    </row>
    <row r="1493" spans="4:48" ht="12.75">
      <c r="D1493" s="451"/>
      <c r="AV1493"/>
    </row>
    <row r="1494" spans="4:48" ht="12.75">
      <c r="D1494" s="451"/>
      <c r="AV1494"/>
    </row>
    <row r="1495" spans="4:48" ht="12.75">
      <c r="D1495" s="451"/>
      <c r="AV1495"/>
    </row>
    <row r="1496" spans="4:48" ht="12.75">
      <c r="D1496" s="451"/>
      <c r="AV1496"/>
    </row>
    <row r="1497" spans="4:48" ht="12.75">
      <c r="D1497" s="451"/>
      <c r="AV1497"/>
    </row>
    <row r="1498" spans="4:48" ht="12.75">
      <c r="D1498" s="451"/>
      <c r="AV1498"/>
    </row>
    <row r="1499" spans="4:48" ht="12.75">
      <c r="D1499" s="451"/>
      <c r="AV1499"/>
    </row>
    <row r="1500" spans="4:48" ht="12.75">
      <c r="D1500" s="451"/>
      <c r="AV1500"/>
    </row>
    <row r="1501" spans="4:48" ht="12.75">
      <c r="D1501" s="451"/>
      <c r="AV1501"/>
    </row>
    <row r="1502" spans="4:48" ht="12.75">
      <c r="D1502" s="451"/>
      <c r="AV1502"/>
    </row>
    <row r="1503" spans="4:48" ht="12.75">
      <c r="D1503" s="451"/>
      <c r="AV1503"/>
    </row>
    <row r="1504" spans="4:48" ht="12.75">
      <c r="D1504" s="451"/>
      <c r="AV1504"/>
    </row>
    <row r="1505" spans="4:48" ht="12.75">
      <c r="D1505" s="451"/>
      <c r="AV1505"/>
    </row>
    <row r="1506" spans="4:48" ht="12.75">
      <c r="D1506" s="451"/>
      <c r="AV1506"/>
    </row>
    <row r="1507" spans="4:48" ht="12.75">
      <c r="D1507" s="451"/>
      <c r="AV1507"/>
    </row>
    <row r="1508" spans="4:48" ht="12.75">
      <c r="D1508" s="451"/>
      <c r="AV1508"/>
    </row>
    <row r="1509" spans="4:48" ht="12.75">
      <c r="D1509" s="451"/>
      <c r="AV1509"/>
    </row>
    <row r="1510" spans="4:48" ht="12.75">
      <c r="D1510" s="451"/>
      <c r="AV1510"/>
    </row>
    <row r="1511" spans="4:48" ht="12.75">
      <c r="D1511" s="451"/>
      <c r="AV1511"/>
    </row>
    <row r="1512" spans="4:48" ht="12.75">
      <c r="D1512" s="451"/>
      <c r="AV1512"/>
    </row>
    <row r="1513" spans="4:48" ht="12.75">
      <c r="D1513" s="451"/>
      <c r="AV1513"/>
    </row>
    <row r="1514" spans="4:48" ht="12.75">
      <c r="D1514" s="451"/>
      <c r="AV1514"/>
    </row>
    <row r="1515" spans="4:48" ht="12.75">
      <c r="D1515" s="451"/>
      <c r="AV1515"/>
    </row>
    <row r="1516" spans="4:48" ht="12.75">
      <c r="D1516" s="451"/>
      <c r="AV1516"/>
    </row>
    <row r="1517" spans="4:48" ht="12.75">
      <c r="D1517" s="451"/>
      <c r="AV1517"/>
    </row>
    <row r="1518" spans="4:48" ht="12.75">
      <c r="D1518" s="451"/>
      <c r="AV1518"/>
    </row>
    <row r="1519" spans="4:48" ht="12.75">
      <c r="D1519" s="451"/>
      <c r="AV1519"/>
    </row>
    <row r="1520" spans="4:48" ht="12.75">
      <c r="D1520" s="451"/>
      <c r="AV1520"/>
    </row>
    <row r="1521" spans="4:48" ht="12.75">
      <c r="D1521" s="451"/>
      <c r="AV1521"/>
    </row>
    <row r="1522" spans="4:48" ht="12.75">
      <c r="D1522" s="451"/>
      <c r="AV1522"/>
    </row>
    <row r="1523" spans="4:48" ht="12.75">
      <c r="D1523" s="451"/>
      <c r="AV1523"/>
    </row>
    <row r="1524" spans="4:48" ht="12.75">
      <c r="D1524" s="451"/>
      <c r="AV1524"/>
    </row>
    <row r="1525" spans="4:48" ht="12.75">
      <c r="D1525" s="451"/>
      <c r="AV1525"/>
    </row>
    <row r="1526" spans="4:48" ht="12.75">
      <c r="D1526" s="451"/>
      <c r="AV1526"/>
    </row>
    <row r="1527" spans="4:48" ht="12.75">
      <c r="D1527" s="451"/>
      <c r="AV1527"/>
    </row>
    <row r="1528" spans="4:48" ht="12.75">
      <c r="D1528" s="451"/>
      <c r="AV1528"/>
    </row>
    <row r="1529" spans="4:48" ht="12.75">
      <c r="D1529" s="451"/>
      <c r="AV1529"/>
    </row>
    <row r="1530" spans="4:48" ht="12.75">
      <c r="D1530" s="451"/>
      <c r="AV1530"/>
    </row>
    <row r="1531" spans="4:48" ht="12.75">
      <c r="D1531" s="451"/>
      <c r="AV1531"/>
    </row>
    <row r="1532" spans="4:48" ht="12.75">
      <c r="D1532" s="451"/>
      <c r="AV1532"/>
    </row>
    <row r="1533" spans="4:48" ht="12.75">
      <c r="D1533" s="451"/>
      <c r="AV1533"/>
    </row>
    <row r="1534" spans="4:48" ht="12.75">
      <c r="D1534" s="451"/>
      <c r="AV1534"/>
    </row>
    <row r="1535" spans="4:48" ht="12.75">
      <c r="D1535" s="451"/>
      <c r="AV1535"/>
    </row>
    <row r="1536" spans="4:48" ht="12.75">
      <c r="D1536" s="451"/>
      <c r="AV1536"/>
    </row>
    <row r="1537" spans="4:48" ht="12.75">
      <c r="D1537" s="451"/>
      <c r="AV1537"/>
    </row>
    <row r="1538" spans="4:48" ht="12.75">
      <c r="D1538" s="451"/>
      <c r="AV1538"/>
    </row>
    <row r="1539" spans="4:48" ht="12.75">
      <c r="D1539" s="451"/>
      <c r="AV1539"/>
    </row>
    <row r="1540" spans="4:48" ht="12.75">
      <c r="D1540" s="451"/>
      <c r="AV1540"/>
    </row>
    <row r="1541" spans="4:48" ht="12.75">
      <c r="D1541" s="451"/>
      <c r="AV1541"/>
    </row>
    <row r="1542" spans="4:48" ht="12.75">
      <c r="D1542" s="451"/>
      <c r="AV1542"/>
    </row>
    <row r="1543" spans="4:48" ht="12.75">
      <c r="D1543" s="451"/>
      <c r="AV1543"/>
    </row>
    <row r="1544" spans="4:48" ht="12.75">
      <c r="D1544" s="451"/>
      <c r="AV1544"/>
    </row>
    <row r="1545" spans="4:48" ht="12.75">
      <c r="D1545" s="451"/>
      <c r="AV1545"/>
    </row>
    <row r="1546" spans="4:48" ht="12.75">
      <c r="D1546" s="451"/>
      <c r="AV1546"/>
    </row>
    <row r="1547" spans="4:48" ht="12.75">
      <c r="D1547" s="451"/>
      <c r="AV1547"/>
    </row>
    <row r="1548" spans="4:48" ht="12.75">
      <c r="D1548" s="451"/>
      <c r="AV1548"/>
    </row>
    <row r="1549" spans="4:48" ht="12.75">
      <c r="D1549" s="451"/>
      <c r="AV1549"/>
    </row>
    <row r="1550" spans="4:48" ht="12.75">
      <c r="D1550" s="451"/>
      <c r="AV1550"/>
    </row>
    <row r="1551" spans="4:48" ht="12.75">
      <c r="D1551" s="451"/>
      <c r="AV1551"/>
    </row>
    <row r="1552" spans="4:48" ht="12.75">
      <c r="D1552" s="451"/>
      <c r="AV1552"/>
    </row>
    <row r="1553" spans="4:48" ht="12.75">
      <c r="D1553" s="451"/>
      <c r="AV1553"/>
    </row>
    <row r="1554" spans="4:48" ht="12.75">
      <c r="D1554" s="451"/>
      <c r="AV1554"/>
    </row>
    <row r="1555" spans="4:48" ht="12.75">
      <c r="D1555" s="451"/>
      <c r="AV1555"/>
    </row>
    <row r="1556" spans="4:48" ht="12.75">
      <c r="D1556" s="451"/>
      <c r="AV1556"/>
    </row>
    <row r="1557" spans="4:48" ht="12.75">
      <c r="D1557" s="451"/>
      <c r="AV1557"/>
    </row>
    <row r="1558" spans="4:48" ht="12.75">
      <c r="D1558" s="451"/>
      <c r="AV1558"/>
    </row>
    <row r="1559" spans="4:48" ht="12.75">
      <c r="D1559" s="451"/>
      <c r="AV1559"/>
    </row>
    <row r="1560" spans="4:48" ht="12.75">
      <c r="D1560" s="451"/>
      <c r="AV1560"/>
    </row>
    <row r="1561" spans="4:48" ht="12.75">
      <c r="D1561" s="451"/>
      <c r="AV1561"/>
    </row>
    <row r="1562" spans="4:48" ht="12.75">
      <c r="D1562" s="451"/>
      <c r="AV1562"/>
    </row>
    <row r="1563" spans="4:48" ht="12.75">
      <c r="D1563" s="451"/>
      <c r="AV1563"/>
    </row>
    <row r="1564" spans="4:48" ht="12.75">
      <c r="D1564" s="451"/>
      <c r="AV1564"/>
    </row>
    <row r="1565" spans="4:48" ht="12.75">
      <c r="D1565" s="451"/>
      <c r="AV1565"/>
    </row>
    <row r="1566" spans="4:48" ht="12.75">
      <c r="D1566" s="451"/>
      <c r="AV1566"/>
    </row>
    <row r="1567" spans="4:48" ht="12.75">
      <c r="D1567" s="451"/>
      <c r="AV1567"/>
    </row>
    <row r="1568" spans="4:48" ht="12.75">
      <c r="D1568" s="451"/>
      <c r="AV1568"/>
    </row>
    <row r="1569" spans="4:48" ht="12.75">
      <c r="D1569" s="451"/>
      <c r="AV1569"/>
    </row>
    <row r="1570" spans="4:48" ht="12.75">
      <c r="D1570" s="451"/>
      <c r="AV1570"/>
    </row>
    <row r="1571" spans="4:48" ht="12.75">
      <c r="D1571" s="451"/>
      <c r="AV1571"/>
    </row>
    <row r="1572" spans="4:48" ht="12.75">
      <c r="D1572" s="451"/>
      <c r="AV1572"/>
    </row>
    <row r="1573" spans="4:48" ht="12.75">
      <c r="D1573" s="451"/>
      <c r="AV1573"/>
    </row>
    <row r="1574" spans="4:48" ht="12.75">
      <c r="D1574" s="451"/>
      <c r="AV1574"/>
    </row>
    <row r="1575" spans="4:48" ht="12.75">
      <c r="D1575" s="451"/>
      <c r="AV1575"/>
    </row>
    <row r="1576" spans="4:48" ht="12.75">
      <c r="D1576" s="451"/>
      <c r="AV1576"/>
    </row>
    <row r="1577" spans="4:48" ht="12.75">
      <c r="D1577" s="451"/>
      <c r="AV1577"/>
    </row>
    <row r="1578" spans="4:48" ht="12.75">
      <c r="D1578" s="451"/>
      <c r="AV1578"/>
    </row>
    <row r="1579" spans="4:48" ht="12.75">
      <c r="D1579" s="451"/>
      <c r="AV1579"/>
    </row>
    <row r="1580" spans="4:48" ht="12.75">
      <c r="D1580" s="451"/>
      <c r="AV1580"/>
    </row>
    <row r="1581" spans="4:48" ht="12.75">
      <c r="D1581" s="451"/>
      <c r="AV1581"/>
    </row>
    <row r="1582" spans="4:48" ht="12.75">
      <c r="D1582" s="451"/>
      <c r="AV1582"/>
    </row>
    <row r="1583" spans="4:48" ht="12.75">
      <c r="D1583" s="451"/>
      <c r="AV1583"/>
    </row>
    <row r="1584" spans="4:48" ht="12.75">
      <c r="D1584" s="451"/>
      <c r="AV1584"/>
    </row>
    <row r="1585" spans="4:48" ht="12.75">
      <c r="D1585" s="451"/>
      <c r="AV1585"/>
    </row>
    <row r="1586" spans="4:48" ht="12.75">
      <c r="D1586" s="451"/>
      <c r="AV1586"/>
    </row>
    <row r="1587" spans="4:48" ht="12.75">
      <c r="D1587" s="451"/>
      <c r="AV1587"/>
    </row>
    <row r="1588" spans="4:48" ht="12.75">
      <c r="D1588" s="451"/>
      <c r="AV1588"/>
    </row>
    <row r="1589" spans="4:48" ht="12.75">
      <c r="D1589" s="451"/>
      <c r="AV1589"/>
    </row>
    <row r="1590" spans="4:48" ht="12.75">
      <c r="D1590" s="451"/>
      <c r="AV1590"/>
    </row>
    <row r="1591" spans="4:48" ht="12.75">
      <c r="D1591" s="451"/>
      <c r="AV1591"/>
    </row>
    <row r="1592" spans="4:48" ht="12.75">
      <c r="D1592" s="451"/>
      <c r="AV1592"/>
    </row>
    <row r="1593" spans="4:48" ht="12.75">
      <c r="D1593" s="451"/>
      <c r="AV1593"/>
    </row>
    <row r="1594" spans="4:48" ht="12.75">
      <c r="D1594" s="451"/>
      <c r="AV1594"/>
    </row>
    <row r="1595" spans="4:48" ht="12.75">
      <c r="D1595" s="451"/>
      <c r="AV1595"/>
    </row>
    <row r="1596" spans="4:48" ht="12.75">
      <c r="D1596" s="451"/>
      <c r="AV1596"/>
    </row>
    <row r="1597" spans="4:48" ht="12.75">
      <c r="D1597" s="451"/>
      <c r="AV1597"/>
    </row>
    <row r="1598" spans="4:48" ht="12.75">
      <c r="D1598" s="451"/>
      <c r="AV1598"/>
    </row>
    <row r="1599" spans="4:48" ht="12.75">
      <c r="D1599" s="451"/>
      <c r="AV1599"/>
    </row>
    <row r="1600" spans="4:48" ht="12.75">
      <c r="D1600" s="451"/>
      <c r="AV1600"/>
    </row>
    <row r="1601" spans="4:48" ht="12.75">
      <c r="D1601" s="451"/>
      <c r="AV1601"/>
    </row>
    <row r="1602" spans="4:48" ht="12.75">
      <c r="D1602" s="451"/>
      <c r="AV1602"/>
    </row>
    <row r="1603" spans="4:48" ht="12.75">
      <c r="D1603" s="451"/>
      <c r="AV1603"/>
    </row>
    <row r="1604" spans="4:48" ht="12.75">
      <c r="D1604" s="451"/>
      <c r="AV1604"/>
    </row>
    <row r="1605" spans="4:48" ht="12.75">
      <c r="D1605" s="451"/>
      <c r="AV1605"/>
    </row>
    <row r="1606" spans="4:48" ht="12.75">
      <c r="D1606" s="451"/>
      <c r="AV1606"/>
    </row>
    <row r="1607" spans="4:48" ht="12.75">
      <c r="D1607" s="451"/>
      <c r="AV1607"/>
    </row>
    <row r="1608" spans="4:48" ht="12.75">
      <c r="D1608" s="451"/>
      <c r="AV1608"/>
    </row>
    <row r="1609" spans="4:48" ht="12.75">
      <c r="D1609" s="451"/>
      <c r="AV1609"/>
    </row>
    <row r="1610" spans="4:48" ht="12.75">
      <c r="D1610" s="451"/>
      <c r="AV1610"/>
    </row>
    <row r="1611" spans="4:48" ht="12.75">
      <c r="D1611" s="451"/>
      <c r="AV1611"/>
    </row>
    <row r="1612" spans="4:48" ht="12.75">
      <c r="D1612" s="451"/>
      <c r="AV1612"/>
    </row>
    <row r="1613" spans="4:48" ht="12.75">
      <c r="D1613" s="451"/>
      <c r="AV1613"/>
    </row>
    <row r="1614" spans="4:48" ht="12.75">
      <c r="D1614" s="451"/>
      <c r="AV1614"/>
    </row>
    <row r="1615" spans="4:48" ht="12.75">
      <c r="D1615" s="451"/>
      <c r="AV1615"/>
    </row>
    <row r="1616" spans="4:48" ht="12.75">
      <c r="D1616" s="451"/>
      <c r="AV1616"/>
    </row>
    <row r="1617" spans="4:48" ht="12.75">
      <c r="D1617" s="451"/>
      <c r="AV1617"/>
    </row>
    <row r="1618" spans="4:48" ht="12.75">
      <c r="D1618" s="451"/>
      <c r="AV1618"/>
    </row>
    <row r="1619" spans="4:48" ht="12.75">
      <c r="D1619" s="451"/>
      <c r="AV1619"/>
    </row>
    <row r="1620" spans="4:48" ht="12.75">
      <c r="D1620" s="451"/>
      <c r="AV1620"/>
    </row>
    <row r="1621" spans="4:48" ht="12.75">
      <c r="D1621" s="451"/>
      <c r="AV1621"/>
    </row>
    <row r="1622" spans="4:48" ht="12.75">
      <c r="D1622" s="451"/>
      <c r="AV1622"/>
    </row>
    <row r="1623" spans="4:48" ht="12.75">
      <c r="D1623" s="451"/>
      <c r="AV1623"/>
    </row>
    <row r="1624" spans="4:48" ht="12.75">
      <c r="D1624" s="451"/>
      <c r="AV1624"/>
    </row>
    <row r="1625" spans="4:48" ht="12.75">
      <c r="D1625" s="451"/>
      <c r="AV1625"/>
    </row>
    <row r="1626" spans="4:48" ht="12.75">
      <c r="D1626" s="451"/>
      <c r="AV1626"/>
    </row>
    <row r="1627" spans="4:48" ht="12.75">
      <c r="D1627" s="451"/>
      <c r="AV1627"/>
    </row>
    <row r="1628" spans="4:48" ht="12.75">
      <c r="D1628" s="451"/>
      <c r="AV1628"/>
    </row>
    <row r="1629" spans="4:48" ht="12.75">
      <c r="D1629" s="451"/>
      <c r="AV1629"/>
    </row>
    <row r="1630" spans="4:48" ht="12.75">
      <c r="D1630" s="451"/>
      <c r="AV1630"/>
    </row>
    <row r="1631" spans="4:48" ht="12.75">
      <c r="D1631" s="451"/>
      <c r="AV1631"/>
    </row>
    <row r="1632" spans="4:48" ht="12.75">
      <c r="D1632" s="451"/>
      <c r="AV1632"/>
    </row>
    <row r="1633" spans="4:48" ht="12.75">
      <c r="D1633" s="451"/>
      <c r="AV1633"/>
    </row>
    <row r="1634" spans="4:48" ht="12.75">
      <c r="D1634" s="451"/>
      <c r="AV1634"/>
    </row>
    <row r="1635" spans="4:48" ht="12.75">
      <c r="D1635" s="451"/>
      <c r="AV1635"/>
    </row>
    <row r="1636" spans="4:48" ht="12.75">
      <c r="D1636" s="451"/>
      <c r="AV1636"/>
    </row>
    <row r="1637" spans="4:48" ht="12.75">
      <c r="D1637" s="451"/>
      <c r="AV1637"/>
    </row>
    <row r="1638" spans="4:48" ht="12.75">
      <c r="D1638" s="451"/>
      <c r="AV1638"/>
    </row>
    <row r="1639" spans="4:48" ht="12.75">
      <c r="D1639" s="451"/>
      <c r="AV1639"/>
    </row>
    <row r="1640" spans="4:48" ht="12.75">
      <c r="D1640" s="451"/>
      <c r="AV1640"/>
    </row>
    <row r="1641" spans="4:48" ht="12.75">
      <c r="D1641" s="451"/>
      <c r="AV1641"/>
    </row>
    <row r="1642" spans="4:48" ht="12.75">
      <c r="D1642" s="451"/>
      <c r="AV1642"/>
    </row>
    <row r="1643" spans="4:48" ht="12.75">
      <c r="D1643" s="451"/>
      <c r="AV1643"/>
    </row>
    <row r="1644" spans="4:48" ht="12.75">
      <c r="D1644" s="451"/>
      <c r="AV1644"/>
    </row>
    <row r="1645" spans="4:48" ht="12.75">
      <c r="D1645" s="451"/>
      <c r="AV1645"/>
    </row>
    <row r="1646" spans="4:48" ht="12.75">
      <c r="D1646" s="451"/>
      <c r="AV1646"/>
    </row>
    <row r="1647" spans="4:48" ht="12.75">
      <c r="D1647" s="451"/>
      <c r="AV1647"/>
    </row>
    <row r="1648" spans="4:48" ht="12.75">
      <c r="D1648" s="451"/>
      <c r="AV1648"/>
    </row>
    <row r="1649" spans="4:48" ht="12.75">
      <c r="D1649" s="451"/>
      <c r="AV1649"/>
    </row>
    <row r="1650" spans="4:48" ht="12.75">
      <c r="D1650" s="451"/>
      <c r="AV1650"/>
    </row>
    <row r="1651" spans="4:48" ht="12.75">
      <c r="D1651" s="451"/>
      <c r="AV1651"/>
    </row>
    <row r="1652" spans="4:48" ht="12.75">
      <c r="D1652" s="451"/>
      <c r="AV1652"/>
    </row>
    <row r="1653" spans="4:48" ht="12.75">
      <c r="D1653" s="451"/>
      <c r="AV1653"/>
    </row>
    <row r="1654" spans="4:48" ht="12.75">
      <c r="D1654" s="451"/>
      <c r="AV1654"/>
    </row>
    <row r="1655" spans="4:48" ht="12.75">
      <c r="D1655" s="451"/>
      <c r="AV1655"/>
    </row>
    <row r="1656" spans="4:48" ht="12.75">
      <c r="D1656" s="451"/>
      <c r="AV1656"/>
    </row>
    <row r="1657" spans="4:48" ht="12.75">
      <c r="D1657" s="451"/>
      <c r="AV1657"/>
    </row>
    <row r="1658" spans="4:48" ht="12.75">
      <c r="D1658" s="451"/>
      <c r="AV1658"/>
    </row>
    <row r="1659" spans="4:48" ht="12.75">
      <c r="D1659" s="451"/>
      <c r="AV1659"/>
    </row>
    <row r="1660" spans="4:48" ht="12.75">
      <c r="D1660" s="451"/>
      <c r="AV1660"/>
    </row>
    <row r="1661" spans="4:48" ht="12.75">
      <c r="D1661" s="451"/>
      <c r="AV1661"/>
    </row>
    <row r="1662" spans="4:48" ht="12.75">
      <c r="D1662" s="451"/>
      <c r="AV1662"/>
    </row>
    <row r="1663" spans="4:48" ht="12.75">
      <c r="D1663" s="451"/>
      <c r="AV1663"/>
    </row>
    <row r="1664" spans="4:48" ht="12.75">
      <c r="D1664" s="451"/>
      <c r="AV1664"/>
    </row>
    <row r="1665" spans="4:48" ht="12.75">
      <c r="D1665" s="451"/>
      <c r="AV1665"/>
    </row>
    <row r="1666" spans="4:48" ht="12.75">
      <c r="D1666" s="451"/>
      <c r="AV1666"/>
    </row>
    <row r="1667" spans="4:48" ht="12.75">
      <c r="D1667" s="451"/>
      <c r="AV1667"/>
    </row>
    <row r="1668" spans="4:48" ht="12.75">
      <c r="D1668" s="451"/>
      <c r="AV1668"/>
    </row>
    <row r="1669" spans="4:48" ht="12.75">
      <c r="D1669" s="451"/>
      <c r="AV1669"/>
    </row>
    <row r="1670" spans="4:48" ht="12.75">
      <c r="D1670" s="451"/>
      <c r="AV1670"/>
    </row>
    <row r="1671" spans="4:48" ht="12.75">
      <c r="D1671" s="451"/>
      <c r="AV1671"/>
    </row>
    <row r="1672" spans="4:48" ht="12.75">
      <c r="D1672" s="451"/>
      <c r="AV1672"/>
    </row>
    <row r="1673" spans="4:48" ht="12.75">
      <c r="D1673" s="451"/>
      <c r="AV1673"/>
    </row>
    <row r="1674" spans="4:48" ht="12.75">
      <c r="D1674" s="451"/>
      <c r="AV1674"/>
    </row>
    <row r="1675" spans="4:48" ht="12.75">
      <c r="D1675" s="451"/>
      <c r="AV1675"/>
    </row>
    <row r="1676" spans="4:48" ht="12.75">
      <c r="D1676" s="451"/>
      <c r="AV1676"/>
    </row>
    <row r="1677" spans="4:48" ht="12.75">
      <c r="D1677" s="451"/>
      <c r="AV1677"/>
    </row>
    <row r="1678" spans="4:48" ht="12.75">
      <c r="D1678" s="451"/>
      <c r="AV1678"/>
    </row>
    <row r="1679" spans="4:48" ht="12.75">
      <c r="D1679" s="451"/>
      <c r="AV1679"/>
    </row>
    <row r="1680" spans="4:48" ht="12.75">
      <c r="D1680" s="451"/>
      <c r="AV1680"/>
    </row>
    <row r="1681" spans="4:48" ht="12.75">
      <c r="D1681" s="451"/>
      <c r="AV1681"/>
    </row>
    <row r="1682" spans="4:48" ht="12.75">
      <c r="D1682" s="451"/>
      <c r="AV1682"/>
    </row>
    <row r="1683" spans="4:48" ht="12.75">
      <c r="D1683" s="451"/>
      <c r="AV1683"/>
    </row>
    <row r="1684" spans="4:48" ht="12.75">
      <c r="D1684" s="451"/>
      <c r="AV1684"/>
    </row>
    <row r="1685" spans="4:48" ht="12.75">
      <c r="D1685" s="451"/>
      <c r="AV1685"/>
    </row>
    <row r="1686" spans="4:48" ht="12.75">
      <c r="D1686" s="451"/>
      <c r="AV1686"/>
    </row>
    <row r="1687" spans="4:48" ht="12.75">
      <c r="D1687" s="451"/>
      <c r="AV1687"/>
    </row>
    <row r="1688" spans="4:48" ht="12.75">
      <c r="D1688" s="451"/>
      <c r="AV1688"/>
    </row>
    <row r="1689" spans="4:48" ht="12.75">
      <c r="D1689" s="451"/>
      <c r="AV1689"/>
    </row>
    <row r="1690" spans="4:48" ht="12.75">
      <c r="D1690" s="451"/>
      <c r="AV1690"/>
    </row>
    <row r="1691" spans="4:48" ht="12.75">
      <c r="D1691" s="451"/>
      <c r="AV1691"/>
    </row>
    <row r="1692" spans="4:48" ht="12.75">
      <c r="D1692" s="451"/>
      <c r="AV1692"/>
    </row>
    <row r="1693" spans="4:48" ht="12.75">
      <c r="D1693" s="451"/>
      <c r="AV1693"/>
    </row>
    <row r="1694" spans="4:48" ht="12.75">
      <c r="D1694" s="451"/>
      <c r="AV1694"/>
    </row>
    <row r="1695" spans="4:48" ht="12.75">
      <c r="D1695" s="451"/>
      <c r="AV1695"/>
    </row>
    <row r="1696" spans="4:48" ht="12.75">
      <c r="D1696" s="451"/>
      <c r="AV1696"/>
    </row>
    <row r="1697" spans="4:48" ht="12.75">
      <c r="D1697" s="451"/>
      <c r="AV1697"/>
    </row>
    <row r="1698" spans="4:48" ht="12.75">
      <c r="D1698" s="451"/>
      <c r="AV1698"/>
    </row>
    <row r="1699" spans="4:48" ht="12.75">
      <c r="D1699" s="451"/>
      <c r="AV1699"/>
    </row>
    <row r="1700" spans="4:48" ht="12.75">
      <c r="D1700" s="451"/>
      <c r="AV1700"/>
    </row>
    <row r="1701" spans="4:48" ht="12.75">
      <c r="D1701" s="451"/>
      <c r="AV1701"/>
    </row>
    <row r="1702" spans="4:48" ht="12.75">
      <c r="D1702" s="451"/>
      <c r="AV1702"/>
    </row>
    <row r="1703" spans="4:48" ht="12.75">
      <c r="D1703" s="451"/>
      <c r="AV1703"/>
    </row>
    <row r="1704" spans="4:48" ht="12.75">
      <c r="D1704" s="451"/>
      <c r="AV1704"/>
    </row>
    <row r="1705" spans="4:48" ht="12.75">
      <c r="D1705" s="451"/>
      <c r="AV1705"/>
    </row>
    <row r="1706" spans="4:48" ht="12.75">
      <c r="D1706" s="451"/>
      <c r="AV1706"/>
    </row>
    <row r="1707" spans="4:48" ht="12.75">
      <c r="D1707" s="451"/>
      <c r="AV1707"/>
    </row>
    <row r="1708" spans="4:48" ht="12.75">
      <c r="D1708" s="451"/>
      <c r="AV1708"/>
    </row>
    <row r="1709" spans="4:48" ht="12.75">
      <c r="D1709" s="451"/>
      <c r="AV1709"/>
    </row>
    <row r="1710" spans="4:48" ht="12.75">
      <c r="D1710" s="451"/>
      <c r="AV1710"/>
    </row>
    <row r="1711" spans="4:48" ht="12.75">
      <c r="D1711" s="451"/>
      <c r="AV1711"/>
    </row>
    <row r="1712" spans="4:48" ht="12.75">
      <c r="D1712" s="451"/>
      <c r="AV1712"/>
    </row>
    <row r="1713" spans="4:48" ht="12.75">
      <c r="D1713" s="451"/>
      <c r="AV1713"/>
    </row>
    <row r="1714" spans="4:48" ht="12.75">
      <c r="D1714" s="451"/>
      <c r="AV1714"/>
    </row>
    <row r="1715" spans="4:48" ht="12.75">
      <c r="D1715" s="451"/>
      <c r="AV1715"/>
    </row>
    <row r="1716" spans="4:48" ht="12.75">
      <c r="D1716" s="451"/>
      <c r="AV1716"/>
    </row>
    <row r="1717" spans="4:48" ht="12.75">
      <c r="D1717" s="451"/>
      <c r="AV1717"/>
    </row>
    <row r="1718" spans="4:48" ht="12.75">
      <c r="D1718" s="451"/>
      <c r="AV1718"/>
    </row>
    <row r="1719" spans="4:48" ht="12.75">
      <c r="D1719" s="451"/>
      <c r="AV1719"/>
    </row>
    <row r="1720" spans="4:48" ht="12.75">
      <c r="D1720" s="451"/>
      <c r="AV1720"/>
    </row>
    <row r="1721" spans="4:48" ht="12.75">
      <c r="D1721" s="451"/>
      <c r="AV1721"/>
    </row>
    <row r="1722" spans="4:48" ht="12.75">
      <c r="D1722" s="451"/>
      <c r="AV1722"/>
    </row>
    <row r="1723" spans="4:48" ht="12.75">
      <c r="D1723" s="451"/>
      <c r="AV1723"/>
    </row>
    <row r="1724" spans="4:48" ht="12.75">
      <c r="D1724" s="451"/>
      <c r="AV1724"/>
    </row>
    <row r="1725" spans="4:48" ht="12.75">
      <c r="D1725" s="451"/>
      <c r="AV1725"/>
    </row>
    <row r="1726" spans="4:48" ht="12.75">
      <c r="D1726" s="451"/>
      <c r="AV1726"/>
    </row>
    <row r="1727" spans="4:48" ht="12.75">
      <c r="D1727" s="451"/>
      <c r="AV1727"/>
    </row>
    <row r="1728" spans="4:48" ht="12.75">
      <c r="D1728" s="451"/>
      <c r="AV1728"/>
    </row>
    <row r="1729" spans="4:48" ht="12.75">
      <c r="D1729" s="451"/>
      <c r="AV1729"/>
    </row>
    <row r="1730" spans="4:48" ht="12.75">
      <c r="D1730" s="451"/>
      <c r="AV1730"/>
    </row>
    <row r="1731" spans="4:48" ht="12.75">
      <c r="D1731" s="451"/>
      <c r="AV1731"/>
    </row>
    <row r="1732" spans="4:48" ht="12.75">
      <c r="D1732" s="451"/>
      <c r="AV1732"/>
    </row>
    <row r="1733" spans="4:48" ht="12.75">
      <c r="D1733" s="451"/>
      <c r="AV1733"/>
    </row>
    <row r="1734" spans="4:48" ht="12.75">
      <c r="D1734" s="451"/>
      <c r="AV1734"/>
    </row>
    <row r="1735" spans="4:48" ht="12.75">
      <c r="D1735" s="451"/>
      <c r="AV1735"/>
    </row>
    <row r="1736" spans="4:48" ht="12.75">
      <c r="D1736" s="451"/>
      <c r="AV1736"/>
    </row>
    <row r="1737" spans="4:48" ht="12.75">
      <c r="D1737" s="451"/>
      <c r="AV1737"/>
    </row>
    <row r="1738" spans="4:48" ht="12.75">
      <c r="D1738" s="451"/>
      <c r="AV1738"/>
    </row>
    <row r="1739" spans="4:48" ht="12.75">
      <c r="D1739" s="451"/>
      <c r="AV1739"/>
    </row>
    <row r="1740" spans="4:48" ht="12.75">
      <c r="D1740" s="451"/>
      <c r="AV1740"/>
    </row>
    <row r="1741" spans="4:48" ht="12.75">
      <c r="D1741" s="451"/>
      <c r="AV1741"/>
    </row>
    <row r="1742" spans="4:48" ht="12.75">
      <c r="D1742" s="451"/>
      <c r="AV1742"/>
    </row>
    <row r="1743" spans="4:48" ht="12.75">
      <c r="D1743" s="451"/>
      <c r="AV1743"/>
    </row>
    <row r="1744" spans="4:48" ht="12.75">
      <c r="D1744" s="451"/>
      <c r="AV1744"/>
    </row>
    <row r="1745" spans="4:48" ht="12.75">
      <c r="D1745" s="451"/>
      <c r="AV1745"/>
    </row>
    <row r="1746" spans="4:48" ht="12.75">
      <c r="D1746" s="451"/>
      <c r="AV1746"/>
    </row>
    <row r="1747" spans="4:48" ht="12.75">
      <c r="D1747" s="451"/>
      <c r="AV1747"/>
    </row>
    <row r="1748" spans="4:48" ht="12.75">
      <c r="D1748" s="451"/>
      <c r="AV1748"/>
    </row>
    <row r="1749" spans="4:48" ht="12.75">
      <c r="D1749" s="451"/>
      <c r="AV1749"/>
    </row>
    <row r="1750" spans="4:48" ht="12.75">
      <c r="D1750" s="451"/>
      <c r="AV1750"/>
    </row>
    <row r="1751" spans="4:48" ht="12.75">
      <c r="D1751" s="451"/>
      <c r="AV1751"/>
    </row>
    <row r="1752" spans="4:48" ht="12.75">
      <c r="D1752" s="451"/>
      <c r="AV1752"/>
    </row>
    <row r="1753" spans="4:48" ht="12.75">
      <c r="D1753" s="451"/>
      <c r="AV1753"/>
    </row>
    <row r="1754" spans="4:48" ht="12.75">
      <c r="D1754" s="451"/>
      <c r="AV1754"/>
    </row>
    <row r="1755" spans="4:48" ht="12.75">
      <c r="D1755" s="451"/>
      <c r="AV1755"/>
    </row>
    <row r="1756" spans="4:48" ht="12.75">
      <c r="D1756" s="451"/>
      <c r="AV1756"/>
    </row>
    <row r="1757" spans="4:48" ht="12.75">
      <c r="D1757" s="451"/>
      <c r="AV1757"/>
    </row>
    <row r="1758" spans="4:48" ht="12.75">
      <c r="D1758" s="451"/>
      <c r="AV1758"/>
    </row>
    <row r="1759" spans="4:48" ht="12.75">
      <c r="D1759" s="451"/>
      <c r="AV1759"/>
    </row>
    <row r="1760" spans="4:48" ht="12.75">
      <c r="D1760" s="451"/>
      <c r="AV1760"/>
    </row>
    <row r="1761" spans="4:48" ht="12.75">
      <c r="D1761" s="451"/>
      <c r="AV1761"/>
    </row>
    <row r="1762" spans="4:48" ht="12.75">
      <c r="D1762" s="451"/>
      <c r="AV1762"/>
    </row>
    <row r="1763" spans="4:48" ht="12.75">
      <c r="D1763" s="451"/>
      <c r="AV1763"/>
    </row>
    <row r="1764" spans="4:48" ht="12.75">
      <c r="D1764" s="451"/>
      <c r="AV1764"/>
    </row>
    <row r="1765" spans="4:48" ht="12.75">
      <c r="D1765" s="451"/>
      <c r="AV1765"/>
    </row>
    <row r="1766" spans="4:48" ht="12.75">
      <c r="D1766" s="451"/>
      <c r="AV1766"/>
    </row>
    <row r="1767" spans="4:48" ht="12.75">
      <c r="D1767" s="451"/>
      <c r="AV1767"/>
    </row>
    <row r="1768" spans="4:48" ht="12.75">
      <c r="D1768" s="451"/>
      <c r="AV1768"/>
    </row>
    <row r="1769" spans="4:48" ht="12.75">
      <c r="D1769" s="451"/>
      <c r="AV1769"/>
    </row>
    <row r="1770" spans="4:48" ht="12.75">
      <c r="D1770" s="451"/>
      <c r="AV1770"/>
    </row>
    <row r="1771" spans="4:48" ht="12.75">
      <c r="D1771" s="451"/>
      <c r="AV1771"/>
    </row>
    <row r="1772" spans="4:48" ht="12.75">
      <c r="D1772" s="451"/>
      <c r="AV1772"/>
    </row>
    <row r="1773" spans="4:48" ht="12.75">
      <c r="D1773" s="451"/>
      <c r="AV1773"/>
    </row>
    <row r="1774" spans="4:48" ht="12.75">
      <c r="D1774" s="451"/>
      <c r="AV1774"/>
    </row>
    <row r="1775" spans="4:48" ht="12.75">
      <c r="D1775" s="451"/>
      <c r="AV1775"/>
    </row>
    <row r="1776" spans="4:48" ht="12.75">
      <c r="D1776" s="451"/>
      <c r="AV1776"/>
    </row>
    <row r="1777" spans="4:48" ht="12.75">
      <c r="D1777" s="451"/>
      <c r="AV1777"/>
    </row>
    <row r="1778" spans="4:48" ht="12.75">
      <c r="D1778" s="451"/>
      <c r="AV1778"/>
    </row>
    <row r="1779" spans="4:48" ht="12.75">
      <c r="D1779" s="451"/>
      <c r="AV1779"/>
    </row>
    <row r="1780" spans="4:48" ht="12.75">
      <c r="D1780" s="451"/>
      <c r="AV1780"/>
    </row>
    <row r="1781" spans="4:48" ht="12.75">
      <c r="D1781" s="451"/>
      <c r="AV1781"/>
    </row>
    <row r="1782" spans="4:48" ht="12.75">
      <c r="D1782" s="451"/>
      <c r="AV1782"/>
    </row>
    <row r="1783" spans="4:48" ht="12.75">
      <c r="D1783" s="451"/>
      <c r="AV1783"/>
    </row>
    <row r="1784" spans="4:48" ht="12.75">
      <c r="D1784" s="451"/>
      <c r="AV1784"/>
    </row>
    <row r="1785" spans="4:48" ht="12.75">
      <c r="D1785" s="451"/>
      <c r="AV1785"/>
    </row>
    <row r="1786" spans="4:48" ht="12.75">
      <c r="D1786" s="451"/>
      <c r="AV1786"/>
    </row>
    <row r="1787" spans="4:48" ht="12.75">
      <c r="D1787" s="451"/>
      <c r="AV1787"/>
    </row>
    <row r="1788" spans="4:48" ht="12.75">
      <c r="D1788" s="451"/>
      <c r="AV1788"/>
    </row>
    <row r="1789" spans="4:48" ht="12.75">
      <c r="D1789" s="451"/>
      <c r="AV1789"/>
    </row>
    <row r="1790" spans="4:48" ht="12.75">
      <c r="D1790" s="451"/>
      <c r="AV1790"/>
    </row>
    <row r="1791" spans="4:48" ht="12.75">
      <c r="D1791" s="451"/>
      <c r="AV1791"/>
    </row>
    <row r="1792" spans="4:48" ht="12.75">
      <c r="D1792" s="451"/>
      <c r="AV1792"/>
    </row>
    <row r="1793" spans="4:48" ht="12.75">
      <c r="D1793" s="451"/>
      <c r="AV1793"/>
    </row>
    <row r="1794" spans="4:48" ht="12.75">
      <c r="D1794" s="451"/>
      <c r="AV1794"/>
    </row>
    <row r="1795" spans="4:48" ht="12.75">
      <c r="D1795" s="451"/>
      <c r="AV1795"/>
    </row>
    <row r="1796" spans="4:48" ht="12.75">
      <c r="D1796" s="451"/>
      <c r="AV1796"/>
    </row>
    <row r="1797" spans="4:48" ht="12.75">
      <c r="D1797" s="451"/>
      <c r="AV1797"/>
    </row>
    <row r="1798" spans="4:48" ht="12.75">
      <c r="D1798" s="451"/>
      <c r="AV1798"/>
    </row>
    <row r="1799" spans="4:48" ht="12.75">
      <c r="D1799" s="451"/>
      <c r="AV1799"/>
    </row>
    <row r="1800" spans="4:48" ht="12.75">
      <c r="D1800" s="451"/>
      <c r="AV1800"/>
    </row>
    <row r="1801" spans="4:48" ht="12.75">
      <c r="D1801" s="451"/>
      <c r="AV1801"/>
    </row>
    <row r="1802" spans="4:48" ht="12.75">
      <c r="D1802" s="451"/>
      <c r="AV1802"/>
    </row>
    <row r="1803" spans="4:48" ht="12.75">
      <c r="D1803" s="451"/>
      <c r="AV1803"/>
    </row>
    <row r="1804" spans="4:48" ht="12.75">
      <c r="D1804" s="451"/>
      <c r="AV1804"/>
    </row>
    <row r="1805" spans="4:48" ht="12.75">
      <c r="D1805" s="451"/>
      <c r="AV1805"/>
    </row>
    <row r="1806" spans="4:48" ht="12.75">
      <c r="D1806" s="451"/>
      <c r="AV1806"/>
    </row>
    <row r="1807" spans="4:48" ht="12.75">
      <c r="D1807" s="451"/>
      <c r="AV1807"/>
    </row>
    <row r="1808" spans="4:48" ht="12.75">
      <c r="D1808" s="451"/>
      <c r="AV1808"/>
    </row>
    <row r="1809" spans="4:48" ht="12.75">
      <c r="D1809" s="451"/>
      <c r="AV1809"/>
    </row>
    <row r="1810" spans="4:48" ht="12.75">
      <c r="D1810" s="451"/>
      <c r="AV1810"/>
    </row>
    <row r="1811" spans="4:48" ht="12.75">
      <c r="D1811" s="451"/>
      <c r="AV1811"/>
    </row>
    <row r="1812" spans="4:48" ht="12.75">
      <c r="D1812" s="451"/>
      <c r="AV1812"/>
    </row>
    <row r="1813" spans="4:48" ht="12.75">
      <c r="D1813" s="451"/>
      <c r="AV1813"/>
    </row>
    <row r="1814" spans="4:48" ht="12.75">
      <c r="D1814" s="451"/>
      <c r="AV1814"/>
    </row>
    <row r="1815" spans="4:48" ht="12.75">
      <c r="D1815" s="451"/>
      <c r="AV1815"/>
    </row>
    <row r="1816" spans="4:48" ht="12.75">
      <c r="D1816" s="451"/>
      <c r="AV1816"/>
    </row>
    <row r="1817" spans="4:48" ht="12.75">
      <c r="D1817" s="451"/>
      <c r="AV1817"/>
    </row>
    <row r="1818" spans="4:48" ht="12.75">
      <c r="D1818" s="451"/>
      <c r="AV1818"/>
    </row>
    <row r="1819" spans="4:48" ht="12.75">
      <c r="D1819" s="451"/>
      <c r="AV1819"/>
    </row>
    <row r="1820" spans="4:48" ht="12.75">
      <c r="D1820" s="451"/>
      <c r="AV1820"/>
    </row>
    <row r="1821" spans="4:48" ht="12.75">
      <c r="D1821" s="451"/>
      <c r="AV1821"/>
    </row>
    <row r="1822" spans="4:48" ht="12.75">
      <c r="D1822" s="451"/>
      <c r="AV1822"/>
    </row>
    <row r="1823" spans="4:48" ht="12.75">
      <c r="D1823" s="451"/>
      <c r="AV1823"/>
    </row>
    <row r="1824" spans="4:48" ht="12.75">
      <c r="D1824" s="451"/>
      <c r="AV1824"/>
    </row>
    <row r="1825" spans="4:48" ht="12.75">
      <c r="D1825" s="451"/>
      <c r="AV1825"/>
    </row>
    <row r="1826" spans="4:48" ht="12.75">
      <c r="D1826" s="451"/>
      <c r="AV1826"/>
    </row>
    <row r="1827" spans="4:48" ht="12.75">
      <c r="D1827" s="451"/>
      <c r="AV1827"/>
    </row>
    <row r="1828" spans="4:48" ht="12.75">
      <c r="D1828" s="451"/>
      <c r="AV1828"/>
    </row>
    <row r="1829" spans="4:48" ht="12.75">
      <c r="D1829" s="451"/>
      <c r="AV1829"/>
    </row>
    <row r="1830" spans="4:48" ht="12.75">
      <c r="D1830" s="451"/>
      <c r="AV1830"/>
    </row>
    <row r="1831" spans="4:48" ht="12.75">
      <c r="D1831" s="451"/>
      <c r="AV1831"/>
    </row>
    <row r="1832" spans="4:48" ht="12.75">
      <c r="D1832" s="451"/>
      <c r="AV1832"/>
    </row>
    <row r="1833" spans="4:48" ht="12.75">
      <c r="D1833" s="451"/>
      <c r="AV1833"/>
    </row>
    <row r="1834" spans="4:48" ht="12.75">
      <c r="D1834" s="451"/>
      <c r="AV1834"/>
    </row>
    <row r="1835" spans="4:48" ht="12.75">
      <c r="D1835" s="451"/>
      <c r="AV1835"/>
    </row>
    <row r="1836" spans="4:48" ht="12.75">
      <c r="D1836" s="451"/>
      <c r="AV1836"/>
    </row>
    <row r="1837" spans="4:48" ht="12.75">
      <c r="D1837" s="451"/>
      <c r="AV1837"/>
    </row>
    <row r="1838" spans="4:48" ht="12.75">
      <c r="D1838" s="451"/>
      <c r="AV1838"/>
    </row>
    <row r="1839" spans="4:48" ht="12.75">
      <c r="D1839" s="451"/>
      <c r="AV1839"/>
    </row>
    <row r="1840" spans="4:48" ht="12.75">
      <c r="D1840" s="451"/>
      <c r="AV1840"/>
    </row>
    <row r="1841" spans="4:48" ht="12.75">
      <c r="D1841" s="451"/>
      <c r="AV1841"/>
    </row>
    <row r="1842" spans="4:48" ht="12.75">
      <c r="D1842" s="451"/>
      <c r="AV1842"/>
    </row>
    <row r="1843" spans="4:48" ht="12.75">
      <c r="D1843" s="451"/>
      <c r="AV1843"/>
    </row>
    <row r="1844" spans="4:48" ht="12.75">
      <c r="D1844" s="451"/>
      <c r="AV1844"/>
    </row>
    <row r="1845" spans="4:48" ht="12.75">
      <c r="D1845" s="451"/>
      <c r="AV1845"/>
    </row>
    <row r="1846" spans="4:48" ht="12.75">
      <c r="D1846" s="451"/>
      <c r="AV1846"/>
    </row>
    <row r="1847" spans="4:48" ht="12.75">
      <c r="D1847" s="451"/>
      <c r="AV1847"/>
    </row>
    <row r="1848" spans="4:48" ht="12.75">
      <c r="D1848" s="451"/>
      <c r="AV1848"/>
    </row>
    <row r="1849" spans="4:48" ht="12.75">
      <c r="D1849" s="451"/>
      <c r="AV1849"/>
    </row>
    <row r="1850" spans="4:48" ht="12.75">
      <c r="D1850" s="451"/>
      <c r="AV1850"/>
    </row>
    <row r="1851" spans="4:48" ht="12.75">
      <c r="D1851" s="451"/>
      <c r="AV1851"/>
    </row>
    <row r="1852" spans="4:48" ht="12.75">
      <c r="D1852" s="451"/>
      <c r="AV1852"/>
    </row>
    <row r="1853" spans="4:48" ht="12.75">
      <c r="D1853" s="451"/>
      <c r="AV1853"/>
    </row>
    <row r="1854" spans="4:48" ht="12.75">
      <c r="D1854" s="451"/>
      <c r="AV1854"/>
    </row>
    <row r="1855" spans="4:48" ht="12.75">
      <c r="D1855" s="451"/>
      <c r="AV1855"/>
    </row>
    <row r="1856" spans="4:48" ht="12.75">
      <c r="D1856" s="451"/>
      <c r="AV1856"/>
    </row>
    <row r="1857" spans="4:48" ht="12.75">
      <c r="D1857" s="451"/>
      <c r="AV1857"/>
    </row>
    <row r="1858" spans="4:48" ht="12.75">
      <c r="D1858" s="451"/>
      <c r="AV1858"/>
    </row>
    <row r="1859" spans="4:48" ht="12.75">
      <c r="D1859" s="451"/>
      <c r="AV1859"/>
    </row>
    <row r="1860" spans="4:48" ht="12.75">
      <c r="D1860" s="451"/>
      <c r="AV1860"/>
    </row>
    <row r="1861" spans="4:48" ht="12.75">
      <c r="D1861" s="451"/>
      <c r="AV1861"/>
    </row>
    <row r="1862" spans="4:48" ht="12.75">
      <c r="D1862" s="451"/>
      <c r="AV1862"/>
    </row>
    <row r="1863" spans="4:48" ht="12.75">
      <c r="D1863" s="451"/>
      <c r="AV1863"/>
    </row>
    <row r="1864" spans="4:48" ht="12.75">
      <c r="D1864" s="451"/>
      <c r="AV1864"/>
    </row>
    <row r="1865" spans="4:48" ht="12.75">
      <c r="D1865" s="451"/>
      <c r="AV1865"/>
    </row>
    <row r="1866" spans="4:48" ht="12.75">
      <c r="D1866" s="451"/>
      <c r="AV1866"/>
    </row>
    <row r="1867" spans="4:48" ht="12.75">
      <c r="D1867" s="451"/>
      <c r="AV1867"/>
    </row>
    <row r="1868" spans="4:48" ht="12.75">
      <c r="D1868" s="451"/>
      <c r="AV1868"/>
    </row>
    <row r="1869" spans="4:48" ht="12.75">
      <c r="D1869" s="451"/>
      <c r="AV1869"/>
    </row>
    <row r="1870" spans="4:48" ht="12.75">
      <c r="D1870" s="451"/>
      <c r="AV1870"/>
    </row>
    <row r="1871" spans="4:48" ht="12.75">
      <c r="D1871" s="451"/>
      <c r="AV1871"/>
    </row>
    <row r="1872" spans="4:48" ht="12.75">
      <c r="D1872" s="451"/>
      <c r="AV1872"/>
    </row>
    <row r="1873" spans="4:48" ht="12.75">
      <c r="D1873" s="451"/>
      <c r="AV1873"/>
    </row>
    <row r="1874" spans="4:48" ht="12.75">
      <c r="D1874" s="451"/>
      <c r="AV1874"/>
    </row>
    <row r="1875" spans="4:48" ht="12.75">
      <c r="D1875" s="451"/>
      <c r="AV1875"/>
    </row>
    <row r="1876" spans="4:48" ht="12.75">
      <c r="D1876" s="451"/>
      <c r="AV1876"/>
    </row>
    <row r="1877" spans="4:48" ht="12.75">
      <c r="D1877" s="451"/>
      <c r="AV1877"/>
    </row>
    <row r="1878" spans="4:48" ht="12.75">
      <c r="D1878" s="451"/>
      <c r="AV1878"/>
    </row>
    <row r="1879" spans="4:48" ht="12.75">
      <c r="D1879" s="451"/>
      <c r="AV1879"/>
    </row>
    <row r="1880" spans="4:48" ht="12.75">
      <c r="D1880" s="451"/>
      <c r="AV1880"/>
    </row>
    <row r="1881" spans="4:48" ht="12.75">
      <c r="D1881" s="451"/>
      <c r="AV1881"/>
    </row>
    <row r="1882" spans="4:48" ht="12.75">
      <c r="D1882" s="451"/>
      <c r="AV1882"/>
    </row>
    <row r="1883" spans="4:48" ht="12.75">
      <c r="D1883" s="451"/>
      <c r="AV1883"/>
    </row>
    <row r="1884" spans="4:48" ht="12.75">
      <c r="D1884" s="451"/>
      <c r="AV1884"/>
    </row>
    <row r="1885" spans="4:48" ht="12.75">
      <c r="D1885" s="451"/>
      <c r="AV1885"/>
    </row>
    <row r="1886" spans="4:48" ht="12.75">
      <c r="D1886" s="451"/>
      <c r="AV1886"/>
    </row>
    <row r="1887" spans="4:48" ht="12.75">
      <c r="D1887" s="451"/>
      <c r="AV1887"/>
    </row>
    <row r="1888" spans="4:48" ht="12.75">
      <c r="D1888" s="451"/>
      <c r="AV1888"/>
    </row>
    <row r="1889" spans="4:48" ht="12.75">
      <c r="D1889" s="451"/>
      <c r="AV1889"/>
    </row>
    <row r="1890" spans="4:48" ht="12.75">
      <c r="D1890" s="451"/>
      <c r="AV1890"/>
    </row>
    <row r="1891" spans="4:48" ht="12.75">
      <c r="D1891" s="451"/>
      <c r="AV1891"/>
    </row>
    <row r="1892" spans="4:48" ht="12.75">
      <c r="D1892" s="451"/>
      <c r="AV1892"/>
    </row>
    <row r="1893" spans="4:48" ht="12.75">
      <c r="D1893" s="451"/>
      <c r="AV1893"/>
    </row>
    <row r="1894" spans="4:48" ht="12.75">
      <c r="D1894" s="451"/>
      <c r="AV1894"/>
    </row>
    <row r="1895" spans="4:48" ht="12.75">
      <c r="D1895" s="451"/>
      <c r="AV1895"/>
    </row>
    <row r="1896" spans="4:48" ht="12.75">
      <c r="D1896" s="451"/>
      <c r="AV1896"/>
    </row>
    <row r="1897" spans="4:48" ht="12.75">
      <c r="D1897" s="451"/>
      <c r="AV1897"/>
    </row>
    <row r="1898" spans="4:48" ht="12.75">
      <c r="D1898" s="451"/>
      <c r="AV1898"/>
    </row>
    <row r="1899" spans="4:48" ht="12.75">
      <c r="D1899" s="451"/>
      <c r="AV1899"/>
    </row>
    <row r="1900" spans="4:48" ht="12.75">
      <c r="D1900" s="451"/>
      <c r="AV1900"/>
    </row>
    <row r="1901" spans="4:48" ht="12.75">
      <c r="D1901" s="451"/>
      <c r="AV1901"/>
    </row>
    <row r="1902" spans="4:48" ht="12.75">
      <c r="D1902" s="451"/>
      <c r="AV1902"/>
    </row>
    <row r="1903" spans="4:48" ht="12.75">
      <c r="D1903" s="451"/>
      <c r="AV1903"/>
    </row>
    <row r="1904" spans="4:48" ht="12.75">
      <c r="D1904" s="451"/>
      <c r="AV1904"/>
    </row>
    <row r="1905" spans="4:48" ht="12.75">
      <c r="D1905" s="451"/>
      <c r="AV1905"/>
    </row>
    <row r="1906" spans="4:48" ht="12.75">
      <c r="D1906" s="451"/>
      <c r="AV1906"/>
    </row>
    <row r="1907" spans="4:48" ht="12.75">
      <c r="D1907" s="451"/>
      <c r="AV1907"/>
    </row>
    <row r="1908" spans="4:48" ht="12.75">
      <c r="D1908" s="451"/>
      <c r="AV1908"/>
    </row>
    <row r="1909" spans="4:48" ht="12.75">
      <c r="D1909" s="451"/>
      <c r="AV1909"/>
    </row>
    <row r="1910" spans="4:48" ht="12.75">
      <c r="D1910" s="451"/>
      <c r="AV1910"/>
    </row>
    <row r="1911" spans="4:48" ht="12.75">
      <c r="D1911" s="451"/>
      <c r="AV1911"/>
    </row>
    <row r="1912" spans="4:48" ht="12.75">
      <c r="D1912" s="451"/>
      <c r="AV1912"/>
    </row>
    <row r="1913" spans="4:48" ht="12.75">
      <c r="D1913" s="451"/>
      <c r="AV1913"/>
    </row>
    <row r="1914" spans="4:48" ht="12.75">
      <c r="D1914" s="451"/>
      <c r="AV1914"/>
    </row>
    <row r="1915" spans="4:48" ht="12.75">
      <c r="D1915" s="451"/>
      <c r="AV1915"/>
    </row>
    <row r="1916" spans="4:48" ht="12.75">
      <c r="D1916" s="451"/>
      <c r="AV1916"/>
    </row>
    <row r="1917" spans="4:48" ht="12.75">
      <c r="D1917" s="451"/>
      <c r="AV1917"/>
    </row>
    <row r="1918" spans="4:48" ht="12.75">
      <c r="D1918" s="451"/>
      <c r="AV1918"/>
    </row>
    <row r="1919" spans="4:48" ht="12.75">
      <c r="D1919" s="451"/>
      <c r="AV1919"/>
    </row>
    <row r="1920" spans="4:48" ht="12.75">
      <c r="D1920" s="451"/>
      <c r="AV1920"/>
    </row>
    <row r="1921" spans="4:48" ht="12.75">
      <c r="D1921" s="451"/>
      <c r="AV1921"/>
    </row>
    <row r="1922" spans="4:48" ht="12.75">
      <c r="D1922" s="451"/>
      <c r="AV1922"/>
    </row>
    <row r="1923" spans="4:48" ht="12.75">
      <c r="D1923" s="451"/>
      <c r="AV1923"/>
    </row>
    <row r="1924" spans="4:48" ht="12.75">
      <c r="D1924" s="451"/>
      <c r="AV1924"/>
    </row>
    <row r="1925" spans="4:48" ht="12.75">
      <c r="D1925" s="451"/>
      <c r="AV1925"/>
    </row>
    <row r="1926" spans="4:48" ht="12.75">
      <c r="D1926" s="451"/>
      <c r="AV1926"/>
    </row>
    <row r="1927" spans="4:48" ht="12.75">
      <c r="D1927" s="451"/>
      <c r="AV1927"/>
    </row>
    <row r="1928" spans="4:48" ht="12.75">
      <c r="D1928" s="451"/>
      <c r="AV1928"/>
    </row>
    <row r="1929" spans="4:48" ht="12.75">
      <c r="D1929" s="451"/>
      <c r="AV1929"/>
    </row>
    <row r="1930" spans="4:48" ht="12.75">
      <c r="D1930" s="451"/>
      <c r="AV1930"/>
    </row>
    <row r="1931" spans="4:48" ht="12.75">
      <c r="D1931" s="451"/>
      <c r="AV1931"/>
    </row>
    <row r="1932" spans="4:48" ht="12.75">
      <c r="D1932" s="451"/>
      <c r="AV1932"/>
    </row>
    <row r="1933" spans="4:48" ht="12.75">
      <c r="D1933" s="451"/>
      <c r="AV1933"/>
    </row>
    <row r="1934" spans="4:48" ht="12.75">
      <c r="D1934" s="451"/>
      <c r="AV1934"/>
    </row>
    <row r="1935" spans="4:48" ht="12.75">
      <c r="D1935" s="451"/>
      <c r="AV1935"/>
    </row>
    <row r="1936" spans="4:48" ht="12.75">
      <c r="D1936" s="451"/>
      <c r="AV1936"/>
    </row>
    <row r="1937" spans="4:48" ht="12.75">
      <c r="D1937" s="451"/>
      <c r="AV1937"/>
    </row>
    <row r="1938" spans="4:48" ht="12.75">
      <c r="D1938" s="451"/>
      <c r="AV1938"/>
    </row>
    <row r="1939" spans="4:48" ht="12.75">
      <c r="D1939" s="451"/>
      <c r="AV1939"/>
    </row>
    <row r="1940" spans="4:48" ht="12.75">
      <c r="D1940" s="451"/>
      <c r="AV1940"/>
    </row>
    <row r="1941" spans="4:48" ht="12.75">
      <c r="D1941" s="451"/>
      <c r="AV1941"/>
    </row>
    <row r="1942" spans="4:48" ht="12.75">
      <c r="D1942" s="451"/>
      <c r="AV1942"/>
    </row>
    <row r="1943" spans="4:48" ht="12.75">
      <c r="D1943" s="451"/>
      <c r="AV1943"/>
    </row>
    <row r="1944" spans="4:48" ht="12.75">
      <c r="D1944" s="451"/>
      <c r="AV1944"/>
    </row>
    <row r="1945" spans="4:48" ht="12.75">
      <c r="D1945" s="451"/>
      <c r="AV1945"/>
    </row>
    <row r="1946" spans="4:48" ht="12.75">
      <c r="D1946" s="451"/>
      <c r="AV1946"/>
    </row>
    <row r="1947" spans="4:48" ht="12.75">
      <c r="D1947" s="451"/>
      <c r="AV1947"/>
    </row>
    <row r="1948" spans="4:48" ht="12.75">
      <c r="D1948" s="451"/>
      <c r="AV1948"/>
    </row>
    <row r="1949" spans="4:48" ht="12.75">
      <c r="D1949" s="451"/>
      <c r="AV1949"/>
    </row>
    <row r="1950" spans="4:48" ht="12.75">
      <c r="D1950" s="451"/>
      <c r="AV1950"/>
    </row>
    <row r="1951" spans="4:48" ht="12.75">
      <c r="D1951" s="451"/>
      <c r="AV1951"/>
    </row>
    <row r="1952" spans="4:48" ht="12.75">
      <c r="D1952" s="451"/>
      <c r="AV1952"/>
    </row>
    <row r="1953" spans="4:48" ht="12.75">
      <c r="D1953" s="451"/>
      <c r="AV1953"/>
    </row>
    <row r="1954" spans="4:48" ht="12.75">
      <c r="D1954" s="451"/>
      <c r="AV1954"/>
    </row>
    <row r="1955" spans="4:48" ht="12.75">
      <c r="D1955" s="451"/>
      <c r="AV1955"/>
    </row>
    <row r="1956" spans="4:48" ht="12.75">
      <c r="D1956" s="451"/>
      <c r="AV1956"/>
    </row>
    <row r="1957" spans="4:48" ht="12.75">
      <c r="D1957" s="451"/>
      <c r="AV1957"/>
    </row>
    <row r="1958" spans="4:48" ht="12.75">
      <c r="D1958" s="451"/>
      <c r="AV1958"/>
    </row>
    <row r="1959" spans="4:48" ht="12.75">
      <c r="D1959" s="451"/>
      <c r="AV1959"/>
    </row>
    <row r="1960" spans="4:48" ht="12.75">
      <c r="D1960" s="451"/>
      <c r="AV1960"/>
    </row>
    <row r="1961" spans="4:48" ht="12.75">
      <c r="D1961" s="451"/>
      <c r="AV1961"/>
    </row>
    <row r="1962" spans="4:48" ht="12.75">
      <c r="D1962" s="451"/>
      <c r="AV1962"/>
    </row>
    <row r="1963" spans="4:48" ht="12.75">
      <c r="D1963" s="451"/>
      <c r="AV1963"/>
    </row>
    <row r="1964" spans="4:48" ht="12.75">
      <c r="D1964" s="451"/>
      <c r="AV1964"/>
    </row>
    <row r="1965" spans="4:48" ht="12.75">
      <c r="D1965" s="451"/>
      <c r="AV1965"/>
    </row>
    <row r="1966" spans="4:48" ht="12.75">
      <c r="D1966" s="451"/>
      <c r="AV1966"/>
    </row>
    <row r="1967" spans="4:48" ht="12.75">
      <c r="D1967" s="451"/>
      <c r="AV1967"/>
    </row>
    <row r="1968" spans="4:48" ht="12.75">
      <c r="D1968" s="451"/>
      <c r="AV1968"/>
    </row>
    <row r="1969" spans="4:48" ht="12.75">
      <c r="D1969" s="451"/>
      <c r="AV1969"/>
    </row>
    <row r="1970" spans="4:48" ht="12.75">
      <c r="D1970" s="451"/>
      <c r="AV1970"/>
    </row>
    <row r="1971" spans="4:48" ht="12.75">
      <c r="D1971" s="451"/>
      <c r="AV1971"/>
    </row>
    <row r="1972" spans="4:48" ht="12.75">
      <c r="D1972" s="451"/>
      <c r="AV1972"/>
    </row>
    <row r="1973" spans="4:48" ht="12.75">
      <c r="D1973" s="451"/>
      <c r="AV1973"/>
    </row>
    <row r="1974" spans="4:48" ht="12.75">
      <c r="D1974" s="451"/>
      <c r="AV1974"/>
    </row>
    <row r="1975" spans="4:48" ht="12.75">
      <c r="D1975" s="451"/>
      <c r="AV1975"/>
    </row>
    <row r="1976" spans="4:48" ht="12.75">
      <c r="D1976" s="451"/>
      <c r="AV1976"/>
    </row>
    <row r="1977" spans="4:48" ht="12.75">
      <c r="D1977" s="451"/>
      <c r="AV1977"/>
    </row>
    <row r="1978" spans="4:48" ht="12.75">
      <c r="D1978" s="451"/>
      <c r="AV1978"/>
    </row>
    <row r="1979" spans="4:48" ht="12.75">
      <c r="D1979" s="451"/>
      <c r="AV1979"/>
    </row>
    <row r="1980" spans="4:48" ht="12.75">
      <c r="D1980" s="451"/>
      <c r="AV1980"/>
    </row>
    <row r="1981" spans="4:48" ht="12.75">
      <c r="D1981" s="451"/>
      <c r="AV1981"/>
    </row>
    <row r="1982" spans="4:48" ht="12.75">
      <c r="D1982" s="451"/>
      <c r="AV1982"/>
    </row>
    <row r="1983" spans="4:48" ht="12.75">
      <c r="D1983" s="451"/>
      <c r="AV1983"/>
    </row>
    <row r="1984" spans="4:48" ht="12.75">
      <c r="D1984" s="451"/>
      <c r="AV1984"/>
    </row>
    <row r="1985" spans="4:48" ht="12.75">
      <c r="D1985" s="451"/>
      <c r="AV1985"/>
    </row>
    <row r="1986" spans="4:48" ht="12.75">
      <c r="D1986" s="451"/>
      <c r="AV1986"/>
    </row>
    <row r="1987" spans="4:48" ht="12.75">
      <c r="D1987" s="451"/>
      <c r="AV1987"/>
    </row>
    <row r="1988" spans="4:48" ht="12.75">
      <c r="D1988" s="451"/>
      <c r="AV1988"/>
    </row>
    <row r="1989" spans="4:48" ht="12.75">
      <c r="D1989" s="451"/>
      <c r="AV1989"/>
    </row>
    <row r="1990" spans="4:48" ht="12.75">
      <c r="D1990" s="451"/>
      <c r="AV1990"/>
    </row>
    <row r="1991" spans="4:48" ht="12.75">
      <c r="D1991" s="451"/>
      <c r="AV1991"/>
    </row>
    <row r="1992" spans="4:48" ht="12.75">
      <c r="D1992" s="451"/>
      <c r="AV1992"/>
    </row>
    <row r="1993" spans="4:48" ht="12.75">
      <c r="D1993" s="451"/>
      <c r="AV1993"/>
    </row>
    <row r="1994" spans="4:48" ht="12.75">
      <c r="D1994" s="451"/>
      <c r="AV1994"/>
    </row>
    <row r="1995" spans="4:48" ht="12.75">
      <c r="D1995" s="451"/>
      <c r="AV1995"/>
    </row>
    <row r="1996" spans="4:48" ht="12.75">
      <c r="D1996" s="451"/>
      <c r="AV1996"/>
    </row>
    <row r="1997" spans="4:48" ht="12.75">
      <c r="D1997" s="451"/>
      <c r="AV1997"/>
    </row>
    <row r="1998" spans="4:48" ht="12.75">
      <c r="D1998" s="451"/>
      <c r="AV1998"/>
    </row>
    <row r="1999" spans="4:48" ht="12.75">
      <c r="D1999" s="451"/>
      <c r="AV1999"/>
    </row>
    <row r="2000" spans="4:48" ht="12.75">
      <c r="D2000" s="451"/>
      <c r="AV2000"/>
    </row>
    <row r="2001" spans="4:48" ht="12.75">
      <c r="D2001" s="451"/>
      <c r="AV2001"/>
    </row>
    <row r="2002" spans="4:48" ht="12.75">
      <c r="D2002" s="451"/>
      <c r="AV2002"/>
    </row>
    <row r="2003" spans="4:48" ht="12.75">
      <c r="D2003" s="451"/>
      <c r="AV2003"/>
    </row>
    <row r="2004" spans="4:48" ht="12.75">
      <c r="D2004" s="451"/>
      <c r="AV2004"/>
    </row>
    <row r="2005" spans="4:48" ht="12.75">
      <c r="D2005" s="451"/>
      <c r="AV2005"/>
    </row>
    <row r="2006" spans="4:48" ht="12.75">
      <c r="D2006" s="451"/>
      <c r="AV2006"/>
    </row>
    <row r="2007" spans="4:48" ht="12.75">
      <c r="D2007" s="451"/>
      <c r="AV2007"/>
    </row>
    <row r="2008" spans="4:48" ht="12.75">
      <c r="D2008" s="451"/>
      <c r="AV2008"/>
    </row>
    <row r="2009" spans="4:48" ht="12.75">
      <c r="D2009" s="451"/>
      <c r="AV2009"/>
    </row>
    <row r="2010" spans="4:48" ht="12.75">
      <c r="D2010" s="451"/>
      <c r="AV2010"/>
    </row>
    <row r="2011" spans="4:48" ht="12.75">
      <c r="D2011" s="451"/>
      <c r="AV2011"/>
    </row>
    <row r="2012" spans="4:48" ht="12.75">
      <c r="D2012" s="451"/>
      <c r="AV2012"/>
    </row>
    <row r="2013" spans="4:48" ht="12.75">
      <c r="D2013" s="451"/>
      <c r="AV2013"/>
    </row>
    <row r="2014" spans="4:48" ht="12.75">
      <c r="D2014" s="451"/>
      <c r="AV2014"/>
    </row>
    <row r="2015" spans="4:48" ht="12.75">
      <c r="D2015" s="451"/>
      <c r="AV2015"/>
    </row>
    <row r="2016" spans="4:48" ht="12.75">
      <c r="D2016" s="451"/>
      <c r="AV2016"/>
    </row>
    <row r="2017" spans="4:48" ht="12.75">
      <c r="D2017" s="451"/>
      <c r="AV2017"/>
    </row>
    <row r="2018" spans="4:48" ht="12.75">
      <c r="D2018" s="451"/>
      <c r="AV2018"/>
    </row>
    <row r="2019" spans="4:48" ht="12.75">
      <c r="D2019" s="451"/>
      <c r="AV2019"/>
    </row>
    <row r="2020" spans="4:48" ht="12.75">
      <c r="D2020" s="451"/>
      <c r="AV2020"/>
    </row>
    <row r="2021" spans="4:48" ht="12.75">
      <c r="D2021" s="451"/>
      <c r="AV2021"/>
    </row>
    <row r="2022" spans="4:48" ht="12.75">
      <c r="D2022" s="451"/>
      <c r="AV2022"/>
    </row>
    <row r="2023" spans="4:48" ht="12.75">
      <c r="D2023" s="451"/>
      <c r="AV2023"/>
    </row>
    <row r="2024" spans="4:48" ht="12.75">
      <c r="D2024" s="451"/>
      <c r="AV2024"/>
    </row>
    <row r="2025" spans="4:48" ht="12.75">
      <c r="D2025" s="451"/>
      <c r="AV2025"/>
    </row>
    <row r="2026" spans="4:48" ht="12.75">
      <c r="D2026" s="451"/>
      <c r="AV2026"/>
    </row>
    <row r="2027" spans="4:48" ht="12.75">
      <c r="D2027" s="451"/>
      <c r="AV2027"/>
    </row>
    <row r="2028" spans="4:48" ht="12.75">
      <c r="D2028" s="451"/>
      <c r="AV2028"/>
    </row>
    <row r="2029" spans="4:48" ht="12.75">
      <c r="D2029" s="451"/>
      <c r="AV2029"/>
    </row>
    <row r="2030" spans="4:48" ht="12.75">
      <c r="D2030" s="451"/>
      <c r="AV2030"/>
    </row>
    <row r="2031" spans="4:48" ht="12.75">
      <c r="D2031" s="451"/>
      <c r="AV2031"/>
    </row>
    <row r="2032" spans="4:48" ht="12.75">
      <c r="D2032" s="451"/>
      <c r="AV2032"/>
    </row>
    <row r="2033" spans="4:48" ht="12.75">
      <c r="D2033" s="451"/>
      <c r="AV2033"/>
    </row>
    <row r="2034" spans="4:48" ht="12.75">
      <c r="D2034" s="451"/>
      <c r="AV2034"/>
    </row>
    <row r="2035" spans="4:48" ht="12.75">
      <c r="D2035" s="451"/>
      <c r="AV2035"/>
    </row>
    <row r="2036" spans="4:48" ht="12.75">
      <c r="D2036" s="451"/>
      <c r="AV2036"/>
    </row>
    <row r="2037" spans="4:48" ht="12.75">
      <c r="D2037" s="451"/>
      <c r="AV2037"/>
    </row>
    <row r="2038" spans="4:48" ht="12.75">
      <c r="D2038" s="451"/>
      <c r="AV2038"/>
    </row>
    <row r="2039" spans="4:48" ht="12.75">
      <c r="D2039" s="451"/>
      <c r="AV2039"/>
    </row>
    <row r="2040" spans="4:48" ht="12.75">
      <c r="D2040" s="451"/>
      <c r="AV2040"/>
    </row>
    <row r="2041" spans="4:48" ht="12.75">
      <c r="D2041" s="451"/>
      <c r="AV2041"/>
    </row>
    <row r="2042" spans="4:48" ht="12.75">
      <c r="D2042" s="451"/>
      <c r="AV2042"/>
    </row>
    <row r="2043" spans="4:48" ht="12.75">
      <c r="D2043" s="451"/>
      <c r="AV2043"/>
    </row>
    <row r="2044" spans="4:48" ht="12.75">
      <c r="D2044" s="451"/>
      <c r="AV2044"/>
    </row>
    <row r="2045" spans="4:48" ht="12.75">
      <c r="D2045" s="451"/>
      <c r="AV2045"/>
    </row>
    <row r="2046" spans="4:48" ht="12.75">
      <c r="D2046" s="451"/>
      <c r="AV2046"/>
    </row>
    <row r="2047" spans="4:48" ht="12.75">
      <c r="D2047" s="451"/>
      <c r="AV2047"/>
    </row>
    <row r="2048" spans="4:48" ht="12.75">
      <c r="D2048" s="451"/>
      <c r="AV2048"/>
    </row>
    <row r="2049" spans="4:48" ht="12.75">
      <c r="D2049" s="451"/>
      <c r="AV2049"/>
    </row>
    <row r="2050" spans="4:48" ht="12.75">
      <c r="D2050" s="451"/>
      <c r="AV2050"/>
    </row>
    <row r="2051" spans="4:48" ht="12.75">
      <c r="D2051" s="451"/>
      <c r="AV2051"/>
    </row>
    <row r="2052" spans="4:48" ht="12.75">
      <c r="D2052" s="451"/>
      <c r="AV2052"/>
    </row>
    <row r="2053" spans="4:48" ht="12.75">
      <c r="D2053" s="451"/>
      <c r="AV2053"/>
    </row>
    <row r="2054" spans="4:48" ht="12.75">
      <c r="D2054" s="451"/>
      <c r="AV2054"/>
    </row>
    <row r="2055" spans="4:48" ht="12.75">
      <c r="D2055" s="451"/>
      <c r="AV2055"/>
    </row>
    <row r="2056" spans="4:48" ht="12.75">
      <c r="D2056" s="451"/>
      <c r="AV2056"/>
    </row>
    <row r="2057" spans="4:48" ht="12.75">
      <c r="D2057" s="451"/>
      <c r="AV2057"/>
    </row>
    <row r="2058" spans="4:48" ht="12.75">
      <c r="D2058" s="451"/>
      <c r="AV2058"/>
    </row>
    <row r="2059" spans="4:48" ht="12.75">
      <c r="D2059" s="451"/>
      <c r="AV2059"/>
    </row>
    <row r="2060" spans="4:48" ht="12.75">
      <c r="D2060" s="451"/>
      <c r="AV2060"/>
    </row>
    <row r="2061" spans="4:48" ht="12.75">
      <c r="D2061" s="451"/>
      <c r="AV2061"/>
    </row>
    <row r="2062" spans="4:48" ht="12.75">
      <c r="D2062" s="451"/>
      <c r="AV2062"/>
    </row>
    <row r="2063" spans="4:48" ht="12.75">
      <c r="D2063" s="451"/>
      <c r="AV2063"/>
    </row>
    <row r="2064" spans="4:48" ht="12.75">
      <c r="D2064" s="451"/>
      <c r="AV2064"/>
    </row>
    <row r="2065" spans="4:48" ht="12.75">
      <c r="D2065" s="451"/>
      <c r="AV2065"/>
    </row>
    <row r="2066" spans="4:48" ht="12.75">
      <c r="D2066" s="451"/>
      <c r="AV2066"/>
    </row>
    <row r="2067" spans="4:48" ht="12.75">
      <c r="D2067" s="451"/>
      <c r="AV2067"/>
    </row>
    <row r="2068" spans="4:48" ht="12.75">
      <c r="D2068" s="451"/>
      <c r="AV2068"/>
    </row>
    <row r="2069" spans="4:48" ht="12.75">
      <c r="D2069" s="451"/>
      <c r="AV2069"/>
    </row>
    <row r="2070" spans="4:48" ht="12.75">
      <c r="D2070" s="451"/>
      <c r="AV2070"/>
    </row>
    <row r="2071" spans="4:48" ht="12.75">
      <c r="D2071" s="451"/>
      <c r="AV2071"/>
    </row>
    <row r="2072" spans="4:48" ht="12.75">
      <c r="D2072" s="451"/>
      <c r="AV2072"/>
    </row>
    <row r="2073" spans="4:48" ht="12.75">
      <c r="D2073" s="451"/>
      <c r="AV2073"/>
    </row>
    <row r="2074" spans="4:48" ht="12.75">
      <c r="D2074" s="451"/>
      <c r="AV2074"/>
    </row>
    <row r="2075" spans="4:48" ht="12.75">
      <c r="D2075" s="451"/>
      <c r="AV2075"/>
    </row>
    <row r="2076" spans="4:48" ht="12.75">
      <c r="D2076" s="451"/>
      <c r="AV2076"/>
    </row>
    <row r="2077" spans="4:48" ht="12.75">
      <c r="D2077" s="451"/>
      <c r="AV2077"/>
    </row>
    <row r="2078" spans="4:48" ht="12.75">
      <c r="D2078" s="451"/>
      <c r="AV2078"/>
    </row>
    <row r="2079" spans="4:48" ht="12.75">
      <c r="D2079" s="451"/>
      <c r="AV2079"/>
    </row>
    <row r="2080" spans="4:48" ht="12.75">
      <c r="D2080" s="451"/>
      <c r="AV2080"/>
    </row>
    <row r="2081" spans="4:48" ht="12.75">
      <c r="D2081" s="451"/>
      <c r="AV2081"/>
    </row>
    <row r="2082" spans="4:48" ht="12.75">
      <c r="D2082" s="451"/>
      <c r="AV2082"/>
    </row>
    <row r="2083" spans="4:48" ht="12.75">
      <c r="D2083" s="451"/>
      <c r="AV2083"/>
    </row>
    <row r="2084" spans="4:48" ht="12.75">
      <c r="D2084" s="451"/>
      <c r="AV2084"/>
    </row>
    <row r="2085" spans="4:48" ht="12.75">
      <c r="D2085" s="451"/>
      <c r="AV2085"/>
    </row>
    <row r="2086" spans="4:48" ht="12.75">
      <c r="D2086" s="451"/>
      <c r="AV2086"/>
    </row>
    <row r="2087" spans="4:48" ht="12.75">
      <c r="D2087" s="451"/>
      <c r="AV2087"/>
    </row>
    <row r="2088" spans="4:48" ht="12.75">
      <c r="D2088" s="451"/>
      <c r="AV2088"/>
    </row>
    <row r="2089" spans="4:48" ht="12.75">
      <c r="D2089" s="451"/>
      <c r="AV2089"/>
    </row>
    <row r="2090" spans="4:48" ht="12.75">
      <c r="D2090" s="451"/>
      <c r="AV2090"/>
    </row>
    <row r="2091" spans="4:48" ht="12.75">
      <c r="D2091" s="451"/>
      <c r="AV2091"/>
    </row>
    <row r="2092" spans="4:48" ht="12.75">
      <c r="D2092" s="451"/>
      <c r="AV2092"/>
    </row>
    <row r="2093" spans="4:48" ht="12.75">
      <c r="D2093" s="451"/>
      <c r="AV2093"/>
    </row>
    <row r="2094" spans="4:48" ht="12.75">
      <c r="D2094" s="451"/>
      <c r="AV2094"/>
    </row>
    <row r="2095" spans="4:48" ht="12.75">
      <c r="D2095" s="451"/>
      <c r="AV2095"/>
    </row>
    <row r="2096" spans="4:48" ht="12.75">
      <c r="D2096" s="451"/>
      <c r="AV2096"/>
    </row>
    <row r="2097" spans="4:48" ht="12.75">
      <c r="D2097" s="451"/>
      <c r="AV2097"/>
    </row>
    <row r="2098" spans="4:48" ht="12.75">
      <c r="D2098" s="451"/>
      <c r="AV2098"/>
    </row>
    <row r="2099" spans="4:48" ht="12.75">
      <c r="D2099" s="451"/>
      <c r="AV2099"/>
    </row>
    <row r="2100" spans="4:48" ht="12.75">
      <c r="D2100" s="451"/>
      <c r="AV2100"/>
    </row>
    <row r="2101" spans="4:48" ht="12.75">
      <c r="D2101" s="451"/>
      <c r="AV2101"/>
    </row>
    <row r="2102" spans="4:48" ht="12.75">
      <c r="D2102" s="451"/>
      <c r="AV2102"/>
    </row>
    <row r="2103" spans="4:48" ht="12.75">
      <c r="D2103" s="451"/>
      <c r="AV2103"/>
    </row>
    <row r="2104" spans="4:48" ht="12.75">
      <c r="D2104" s="451"/>
      <c r="AV2104"/>
    </row>
    <row r="2105" spans="4:48" ht="12.75">
      <c r="D2105" s="451"/>
      <c r="AV2105"/>
    </row>
    <row r="2106" spans="4:48" ht="12.75">
      <c r="D2106" s="451"/>
      <c r="AV2106"/>
    </row>
    <row r="2107" spans="4:48" ht="12.75">
      <c r="D2107" s="451"/>
      <c r="AV2107"/>
    </row>
    <row r="2108" spans="4:48" ht="12.75">
      <c r="D2108" s="451"/>
      <c r="AV2108"/>
    </row>
    <row r="2109" spans="4:48" ht="12.75">
      <c r="D2109" s="451"/>
      <c r="AV2109"/>
    </row>
    <row r="2110" spans="4:48" ht="12.75">
      <c r="D2110" s="451"/>
      <c r="AV2110"/>
    </row>
    <row r="2111" spans="4:48" ht="12.75">
      <c r="D2111" s="451"/>
      <c r="AV2111"/>
    </row>
    <row r="2112" spans="4:48" ht="12.75">
      <c r="D2112" s="451"/>
      <c r="AV2112"/>
    </row>
    <row r="2113" spans="4:48" ht="12.75">
      <c r="D2113" s="451"/>
      <c r="AV2113"/>
    </row>
    <row r="2114" spans="4:48" ht="12.75">
      <c r="D2114" s="451"/>
      <c r="AV2114"/>
    </row>
    <row r="2115" spans="4:48" ht="12.75">
      <c r="D2115" s="451"/>
      <c r="AV2115"/>
    </row>
    <row r="2116" spans="4:48" ht="12.75">
      <c r="D2116" s="451"/>
      <c r="AV2116"/>
    </row>
    <row r="2117" spans="4:48" ht="12.75">
      <c r="D2117" s="451"/>
      <c r="AV2117"/>
    </row>
    <row r="2118" spans="4:48" ht="12.75">
      <c r="D2118" s="451"/>
      <c r="AV2118"/>
    </row>
    <row r="2119" spans="4:48" ht="12.75">
      <c r="D2119" s="451"/>
      <c r="AV2119"/>
    </row>
    <row r="2120" spans="4:48" ht="12.75">
      <c r="D2120" s="451"/>
      <c r="AV2120"/>
    </row>
    <row r="2121" spans="4:48" ht="12.75">
      <c r="D2121" s="451"/>
      <c r="AV2121"/>
    </row>
    <row r="2122" spans="4:48" ht="12.75">
      <c r="D2122" s="451"/>
      <c r="AV2122"/>
    </row>
    <row r="2123" spans="4:48" ht="12.75">
      <c r="D2123" s="451"/>
      <c r="AV2123"/>
    </row>
    <row r="2124" spans="4:48" ht="12.75">
      <c r="D2124" s="451"/>
      <c r="AV2124"/>
    </row>
    <row r="2125" spans="4:48" ht="12.75">
      <c r="D2125" s="451"/>
      <c r="AV2125"/>
    </row>
    <row r="2126" spans="4:48" ht="12.75">
      <c r="D2126" s="451"/>
      <c r="AV2126"/>
    </row>
    <row r="2127" spans="4:48" ht="12.75">
      <c r="D2127" s="451"/>
      <c r="AV2127"/>
    </row>
    <row r="2128" spans="4:48" ht="12.75">
      <c r="D2128" s="451"/>
      <c r="AV2128"/>
    </row>
    <row r="2129" spans="4:48" ht="12.75">
      <c r="D2129" s="451"/>
      <c r="AV2129"/>
    </row>
    <row r="2130" spans="4:48" ht="12.75">
      <c r="D2130" s="451"/>
      <c r="AV2130"/>
    </row>
    <row r="2131" spans="4:48" ht="12.75">
      <c r="D2131" s="451"/>
      <c r="AV2131"/>
    </row>
    <row r="2132" spans="4:48" ht="12.75">
      <c r="D2132" s="451"/>
      <c r="AV2132"/>
    </row>
    <row r="2133" spans="4:48" ht="12.75">
      <c r="D2133" s="451"/>
      <c r="AV2133"/>
    </row>
    <row r="2134" spans="4:48" ht="12.75">
      <c r="D2134" s="451"/>
      <c r="AV2134"/>
    </row>
    <row r="2135" spans="4:48" ht="12.75">
      <c r="D2135" s="451"/>
      <c r="AV2135"/>
    </row>
    <row r="2136" spans="4:48" ht="12.75">
      <c r="D2136" s="451"/>
      <c r="AV2136"/>
    </row>
    <row r="2137" spans="4:48" ht="12.75">
      <c r="D2137" s="451"/>
      <c r="AV2137"/>
    </row>
    <row r="2138" spans="4:48" ht="12.75">
      <c r="D2138" s="451"/>
      <c r="AV2138"/>
    </row>
    <row r="2139" spans="4:48" ht="12.75">
      <c r="D2139" s="451"/>
      <c r="AV2139"/>
    </row>
    <row r="2140" spans="4:48" ht="12.75">
      <c r="D2140" s="451"/>
      <c r="AV2140"/>
    </row>
    <row r="2141" spans="4:48" ht="12.75">
      <c r="D2141" s="451"/>
      <c r="AV2141"/>
    </row>
    <row r="2142" spans="4:48" ht="12.75">
      <c r="D2142" s="451"/>
      <c r="AV2142"/>
    </row>
    <row r="2143" spans="4:48" ht="12.75">
      <c r="D2143" s="451"/>
      <c r="AV2143"/>
    </row>
    <row r="2144" spans="4:48" ht="12.75">
      <c r="D2144" s="451"/>
      <c r="AV2144"/>
    </row>
    <row r="2145" spans="4:48" ht="12.75">
      <c r="D2145" s="451"/>
      <c r="AV2145"/>
    </row>
    <row r="2146" spans="4:48" ht="12.75">
      <c r="D2146" s="451"/>
      <c r="AV2146"/>
    </row>
    <row r="2147" spans="4:48" ht="12.75">
      <c r="D2147" s="451"/>
      <c r="AV2147"/>
    </row>
    <row r="2148" spans="4:48" ht="12.75">
      <c r="D2148" s="451"/>
      <c r="AV2148"/>
    </row>
    <row r="2149" spans="4:48" ht="12.75">
      <c r="D2149" s="451"/>
      <c r="AV2149"/>
    </row>
    <row r="2150" spans="4:48" ht="12.75">
      <c r="D2150" s="451"/>
      <c r="AV2150"/>
    </row>
    <row r="2151" spans="4:48" ht="12.75">
      <c r="D2151" s="451"/>
      <c r="AV2151"/>
    </row>
    <row r="2152" spans="4:48" ht="12.75">
      <c r="D2152" s="451"/>
      <c r="AV2152"/>
    </row>
    <row r="2153" spans="4:48" ht="12.75">
      <c r="D2153" s="451"/>
      <c r="AV2153"/>
    </row>
    <row r="2154" spans="4:48" ht="12.75">
      <c r="D2154" s="451"/>
      <c r="AV2154"/>
    </row>
    <row r="2155" spans="4:48" ht="12.75">
      <c r="D2155" s="451"/>
      <c r="AV2155"/>
    </row>
    <row r="2156" spans="4:48" ht="12.75">
      <c r="D2156" s="451"/>
      <c r="AV2156"/>
    </row>
    <row r="2157" spans="4:48" ht="12.75">
      <c r="D2157" s="451"/>
      <c r="AV2157"/>
    </row>
    <row r="2158" spans="4:48" ht="12.75">
      <c r="D2158" s="451"/>
      <c r="AV2158"/>
    </row>
    <row r="2159" spans="4:48" ht="12.75">
      <c r="D2159" s="451"/>
      <c r="AV2159"/>
    </row>
    <row r="2160" spans="4:48" ht="12.75">
      <c r="D2160" s="451"/>
      <c r="AV2160"/>
    </row>
    <row r="2161" spans="4:48" ht="12.75">
      <c r="D2161" s="451"/>
      <c r="AV2161"/>
    </row>
    <row r="2162" spans="4:48" ht="12.75">
      <c r="D2162" s="451"/>
      <c r="AV2162"/>
    </row>
    <row r="2163" spans="4:48" ht="12.75">
      <c r="D2163" s="451"/>
      <c r="AV2163"/>
    </row>
    <row r="2164" spans="4:48" ht="12.75">
      <c r="D2164" s="451"/>
      <c r="AV2164"/>
    </row>
    <row r="2165" spans="4:48" ht="12.75">
      <c r="D2165" s="451"/>
      <c r="AV2165"/>
    </row>
    <row r="2166" spans="4:48" ht="12.75">
      <c r="D2166" s="451"/>
      <c r="AV2166"/>
    </row>
    <row r="2167" spans="4:48" ht="12.75">
      <c r="D2167" s="451"/>
      <c r="AV2167"/>
    </row>
    <row r="2168" spans="4:48" ht="12.75">
      <c r="D2168" s="451"/>
      <c r="AV2168"/>
    </row>
    <row r="2169" spans="4:48" ht="12.75">
      <c r="D2169" s="451"/>
      <c r="AV2169"/>
    </row>
    <row r="2170" spans="4:48" ht="12.75">
      <c r="D2170" s="451"/>
      <c r="AV2170"/>
    </row>
    <row r="2171" spans="4:48" ht="12.75">
      <c r="D2171" s="451"/>
      <c r="AV2171"/>
    </row>
    <row r="2172" spans="4:48" ht="12.75">
      <c r="D2172" s="451"/>
      <c r="AV2172"/>
    </row>
    <row r="2173" spans="4:48" ht="12.75">
      <c r="D2173" s="451"/>
      <c r="AV2173"/>
    </row>
    <row r="2174" spans="4:48" ht="12.75">
      <c r="D2174" s="451"/>
      <c r="AV2174"/>
    </row>
    <row r="2175" spans="4:48" ht="12.75">
      <c r="D2175" s="451"/>
      <c r="AV2175"/>
    </row>
    <row r="2176" spans="4:48" ht="12.75">
      <c r="D2176" s="451"/>
      <c r="AV2176"/>
    </row>
    <row r="2177" spans="4:48" ht="12.75">
      <c r="D2177" s="451"/>
      <c r="AV2177"/>
    </row>
    <row r="2178" spans="4:48" ht="12.75">
      <c r="D2178" s="451"/>
      <c r="AV2178"/>
    </row>
    <row r="2179" spans="4:48" ht="12.75">
      <c r="D2179" s="451"/>
      <c r="AV2179"/>
    </row>
    <row r="2180" spans="4:48" ht="12.75">
      <c r="D2180" s="451"/>
      <c r="AV2180"/>
    </row>
    <row r="2181" spans="4:48" ht="12.75">
      <c r="D2181" s="451"/>
      <c r="AV2181"/>
    </row>
    <row r="2182" spans="4:48" ht="12.75">
      <c r="D2182" s="451"/>
      <c r="AV2182"/>
    </row>
    <row r="2183" spans="4:48" ht="12.75">
      <c r="D2183" s="451"/>
      <c r="AV2183"/>
    </row>
    <row r="2184" spans="4:48" ht="12.75">
      <c r="D2184" s="451"/>
      <c r="AV2184"/>
    </row>
    <row r="2185" spans="4:48" ht="12.75">
      <c r="D2185" s="451"/>
      <c r="AV2185"/>
    </row>
    <row r="2186" spans="4:48" ht="12.75">
      <c r="D2186" s="451"/>
      <c r="AV2186"/>
    </row>
    <row r="2187" spans="4:48" ht="12.75">
      <c r="D2187" s="451"/>
      <c r="AV2187"/>
    </row>
    <row r="2188" spans="4:48" ht="12.75">
      <c r="D2188" s="451"/>
      <c r="AV2188"/>
    </row>
    <row r="2189" spans="4:48" ht="12.75">
      <c r="D2189" s="451"/>
      <c r="AV2189"/>
    </row>
    <row r="2190" spans="4:48" ht="12.75">
      <c r="D2190" s="451"/>
      <c r="AV2190"/>
    </row>
    <row r="2191" spans="4:48" ht="12.75">
      <c r="D2191" s="451"/>
      <c r="AV2191"/>
    </row>
    <row r="2192" spans="4:48" ht="12.75">
      <c r="D2192" s="451"/>
      <c r="AV2192"/>
    </row>
    <row r="2193" spans="4:48" ht="12.75">
      <c r="D2193" s="451"/>
      <c r="AV2193"/>
    </row>
    <row r="2194" spans="4:48" ht="12.75">
      <c r="D2194" s="451"/>
      <c r="AV2194"/>
    </row>
    <row r="2195" spans="4:48" ht="12.75">
      <c r="D2195" s="451"/>
      <c r="AV2195"/>
    </row>
    <row r="2196" spans="4:48" ht="12.75">
      <c r="D2196" s="451"/>
      <c r="AV2196"/>
    </row>
    <row r="2197" spans="4:48" ht="12.75">
      <c r="D2197" s="451"/>
      <c r="AV2197"/>
    </row>
    <row r="2198" spans="4:48" ht="12.75">
      <c r="D2198" s="451"/>
      <c r="AV2198"/>
    </row>
    <row r="2199" spans="4:48" ht="12.75">
      <c r="D2199" s="451"/>
      <c r="AV2199"/>
    </row>
    <row r="2200" spans="4:48" ht="12.75">
      <c r="D2200" s="451"/>
      <c r="AV2200"/>
    </row>
    <row r="2201" spans="4:48" ht="12.75">
      <c r="D2201" s="451"/>
      <c r="AV2201"/>
    </row>
    <row r="2202" spans="4:48" ht="12.75">
      <c r="D2202" s="451"/>
      <c r="AV2202"/>
    </row>
    <row r="2203" spans="4:48" ht="12.75">
      <c r="D2203" s="451"/>
      <c r="AV2203"/>
    </row>
    <row r="2204" spans="4:48" ht="12.75">
      <c r="D2204" s="451"/>
      <c r="AV2204"/>
    </row>
    <row r="2205" spans="4:48" ht="12.75">
      <c r="D2205" s="451"/>
      <c r="AV2205"/>
    </row>
    <row r="2206" spans="4:48" ht="12.75">
      <c r="D2206" s="451"/>
      <c r="AV2206"/>
    </row>
    <row r="2207" spans="4:48" ht="12.75">
      <c r="D2207" s="451"/>
      <c r="AV2207"/>
    </row>
    <row r="2208" spans="4:48" ht="12.75">
      <c r="D2208" s="451"/>
      <c r="AV2208"/>
    </row>
    <row r="2209" spans="4:48" ht="12.75">
      <c r="D2209" s="451"/>
      <c r="AV2209"/>
    </row>
    <row r="2210" spans="4:48" ht="12.75">
      <c r="D2210" s="451"/>
      <c r="AV2210"/>
    </row>
    <row r="2211" spans="4:48" ht="12.75">
      <c r="D2211" s="451"/>
      <c r="AV2211"/>
    </row>
    <row r="2212" spans="4:48" ht="12.75">
      <c r="D2212" s="451"/>
      <c r="AV2212"/>
    </row>
    <row r="2213" spans="4:48" ht="12.75">
      <c r="D2213" s="451"/>
      <c r="AV2213"/>
    </row>
    <row r="2214" spans="4:48" ht="12.75">
      <c r="D2214" s="451"/>
      <c r="AV2214"/>
    </row>
    <row r="2215" spans="4:48" ht="12.75">
      <c r="D2215" s="451"/>
      <c r="AV2215"/>
    </row>
    <row r="2216" spans="4:48" ht="12.75">
      <c r="D2216" s="451"/>
      <c r="AV2216"/>
    </row>
    <row r="2217" spans="4:48" ht="12.75">
      <c r="D2217" s="451"/>
      <c r="AV2217"/>
    </row>
    <row r="2218" spans="4:48" ht="12.75">
      <c r="D2218" s="451"/>
      <c r="AV2218"/>
    </row>
    <row r="2219" spans="4:48" ht="12.75">
      <c r="D2219" s="451"/>
      <c r="AV2219"/>
    </row>
    <row r="2220" spans="4:48" ht="12.75">
      <c r="D2220" s="451"/>
      <c r="AV2220"/>
    </row>
    <row r="2221" spans="4:48" ht="12.75">
      <c r="D2221" s="451"/>
      <c r="AV2221"/>
    </row>
    <row r="2222" spans="4:48" ht="12.75">
      <c r="D2222" s="451"/>
      <c r="AV2222"/>
    </row>
    <row r="2223" spans="4:48" ht="12.75">
      <c r="D2223" s="451"/>
      <c r="AV2223"/>
    </row>
    <row r="2224" spans="4:48" ht="12.75">
      <c r="D2224" s="451"/>
      <c r="AV2224"/>
    </row>
    <row r="2225" spans="4:48" ht="12.75">
      <c r="D2225" s="451"/>
      <c r="AV2225"/>
    </row>
    <row r="2226" spans="4:48" ht="12.75">
      <c r="D2226" s="451"/>
      <c r="AV2226"/>
    </row>
    <row r="2227" spans="4:48" ht="12.75">
      <c r="D2227" s="451"/>
      <c r="AV2227"/>
    </row>
    <row r="2228" spans="4:48" ht="12.75">
      <c r="D2228" s="451"/>
      <c r="AV2228"/>
    </row>
    <row r="2229" spans="4:48" ht="12.75">
      <c r="D2229" s="451"/>
      <c r="AV2229"/>
    </row>
    <row r="2230" spans="4:48" ht="12.75">
      <c r="D2230" s="451"/>
      <c r="AV2230"/>
    </row>
    <row r="2231" spans="4:48" ht="12.75">
      <c r="D2231" s="451"/>
      <c r="AV2231"/>
    </row>
    <row r="2232" spans="4:48" ht="12.75">
      <c r="D2232" s="451"/>
      <c r="AV2232"/>
    </row>
    <row r="2233" spans="4:48" ht="12.75">
      <c r="D2233" s="451"/>
      <c r="AV2233"/>
    </row>
    <row r="2234" spans="4:48" ht="12.75">
      <c r="D2234" s="451"/>
      <c r="AV2234"/>
    </row>
    <row r="2235" spans="4:48" ht="12.75">
      <c r="D2235" s="451"/>
      <c r="AV2235"/>
    </row>
    <row r="2236" spans="4:48" ht="12.75">
      <c r="D2236" s="451"/>
      <c r="AV2236"/>
    </row>
    <row r="2237" spans="4:48" ht="12.75">
      <c r="D2237" s="451"/>
      <c r="AV2237"/>
    </row>
    <row r="2238" spans="4:48" ht="12.75">
      <c r="D2238" s="451"/>
      <c r="AV2238"/>
    </row>
    <row r="2239" spans="4:48" ht="12.75">
      <c r="D2239" s="451"/>
      <c r="AV2239"/>
    </row>
    <row r="2240" spans="4:48" ht="12.75">
      <c r="D2240" s="451"/>
      <c r="AV2240"/>
    </row>
    <row r="2241" spans="4:48" ht="12.75">
      <c r="D2241" s="451"/>
      <c r="AV2241"/>
    </row>
    <row r="2242" spans="4:48" ht="12.75">
      <c r="D2242" s="451"/>
      <c r="AV2242"/>
    </row>
    <row r="2243" spans="4:48" ht="12.75">
      <c r="D2243" s="451"/>
      <c r="AV2243"/>
    </row>
    <row r="2244" spans="4:48" ht="12.75">
      <c r="D2244" s="451"/>
      <c r="AV2244"/>
    </row>
    <row r="2245" spans="4:48" ht="12.75">
      <c r="D2245" s="451"/>
      <c r="AV2245"/>
    </row>
    <row r="2246" spans="4:48" ht="12.75">
      <c r="D2246" s="451"/>
      <c r="AV2246"/>
    </row>
    <row r="2247" spans="4:48" ht="12.75">
      <c r="D2247" s="451"/>
      <c r="AV2247"/>
    </row>
    <row r="2248" spans="4:48" ht="12.75">
      <c r="D2248" s="451"/>
      <c r="AV2248"/>
    </row>
    <row r="2249" spans="4:48" ht="12.75">
      <c r="D2249" s="451"/>
      <c r="AV2249"/>
    </row>
    <row r="2250" spans="4:48" ht="12.75">
      <c r="D2250" s="451"/>
      <c r="AV2250"/>
    </row>
    <row r="2251" spans="4:48" ht="12.75">
      <c r="D2251" s="451"/>
      <c r="AV2251"/>
    </row>
    <row r="2252" spans="4:48" ht="12.75">
      <c r="D2252" s="451"/>
      <c r="AV2252"/>
    </row>
    <row r="2253" spans="4:48" ht="12.75">
      <c r="D2253" s="451"/>
      <c r="AV2253"/>
    </row>
    <row r="2254" spans="4:48" ht="12.75">
      <c r="D2254" s="451"/>
      <c r="AV2254"/>
    </row>
    <row r="2255" spans="4:48" ht="12.75">
      <c r="D2255" s="451"/>
      <c r="AV2255"/>
    </row>
    <row r="2256" spans="4:48" ht="12.75">
      <c r="D2256" s="451"/>
      <c r="AV2256"/>
    </row>
    <row r="2257" spans="4:48" ht="12.75">
      <c r="D2257" s="451"/>
      <c r="AV2257"/>
    </row>
    <row r="2258" spans="4:48" ht="12.75">
      <c r="D2258" s="451"/>
      <c r="AV2258"/>
    </row>
    <row r="2259" spans="4:48" ht="12.75">
      <c r="D2259" s="451"/>
      <c r="AV2259"/>
    </row>
    <row r="2260" spans="4:48" ht="12.75">
      <c r="D2260" s="451"/>
      <c r="AV2260"/>
    </row>
    <row r="2261" spans="4:48" ht="12.75">
      <c r="D2261" s="451"/>
      <c r="AV2261"/>
    </row>
    <row r="2262" spans="4:48" ht="12.75">
      <c r="D2262" s="451"/>
      <c r="AV2262"/>
    </row>
    <row r="2263" spans="4:48" ht="12.75">
      <c r="D2263" s="451"/>
      <c r="AV2263"/>
    </row>
    <row r="2264" spans="4:48" ht="12.75">
      <c r="D2264" s="451"/>
      <c r="AV2264"/>
    </row>
    <row r="2265" spans="4:48" ht="12.75">
      <c r="D2265" s="451"/>
      <c r="AV2265"/>
    </row>
    <row r="2266" spans="4:48" ht="12.75">
      <c r="D2266" s="451"/>
      <c r="AV2266"/>
    </row>
    <row r="2267" spans="4:48" ht="12.75">
      <c r="D2267" s="451"/>
      <c r="AV2267"/>
    </row>
    <row r="2268" spans="4:48" ht="12.75">
      <c r="D2268" s="451"/>
      <c r="AV2268"/>
    </row>
    <row r="2269" spans="4:48" ht="12.75">
      <c r="D2269" s="451"/>
      <c r="AV2269"/>
    </row>
    <row r="2270" spans="4:48" ht="12.75">
      <c r="D2270" s="451"/>
      <c r="AV2270"/>
    </row>
    <row r="2271" spans="4:48" ht="12.75">
      <c r="D2271" s="451"/>
      <c r="AV2271"/>
    </row>
    <row r="2272" spans="4:48" ht="12.75">
      <c r="D2272" s="451"/>
      <c r="AV2272"/>
    </row>
    <row r="2273" spans="4:48" ht="12.75">
      <c r="D2273" s="451"/>
      <c r="AV2273"/>
    </row>
    <row r="2274" spans="4:48" ht="12.75">
      <c r="D2274" s="451"/>
      <c r="AV2274"/>
    </row>
    <row r="2275" spans="4:48" ht="12.75">
      <c r="D2275" s="451"/>
      <c r="AV2275"/>
    </row>
    <row r="2276" spans="4:48" ht="12.75">
      <c r="D2276" s="451"/>
      <c r="AV2276"/>
    </row>
    <row r="2277" spans="4:48" ht="12.75">
      <c r="D2277" s="451"/>
      <c r="AV2277"/>
    </row>
    <row r="2278" spans="4:48" ht="12.75">
      <c r="D2278" s="451"/>
      <c r="AV2278"/>
    </row>
    <row r="2279" spans="4:48" ht="12.75">
      <c r="D2279" s="451"/>
      <c r="AV2279"/>
    </row>
    <row r="2280" spans="4:48" ht="12.75">
      <c r="D2280" s="451"/>
      <c r="AV2280"/>
    </row>
    <row r="2281" spans="4:48" ht="12.75">
      <c r="D2281" s="451"/>
      <c r="AV2281"/>
    </row>
    <row r="2282" spans="4:48" ht="12.75">
      <c r="D2282" s="451"/>
      <c r="AV2282"/>
    </row>
    <row r="2283" spans="4:48" ht="12.75">
      <c r="D2283" s="451"/>
      <c r="AV2283"/>
    </row>
    <row r="2284" spans="4:48" ht="12.75">
      <c r="D2284" s="451"/>
      <c r="AV2284"/>
    </row>
    <row r="2285" spans="4:48" ht="12.75">
      <c r="D2285" s="451"/>
      <c r="AV2285"/>
    </row>
    <row r="2286" spans="4:48" ht="12.75">
      <c r="D2286" s="451"/>
      <c r="AV2286"/>
    </row>
    <row r="2287" spans="4:48" ht="12.75">
      <c r="D2287" s="451"/>
      <c r="AV2287"/>
    </row>
    <row r="2288" spans="4:48" ht="12.75">
      <c r="D2288" s="451"/>
      <c r="AV2288"/>
    </row>
    <row r="2289" spans="4:48" ht="12.75">
      <c r="D2289" s="451"/>
      <c r="AV2289"/>
    </row>
    <row r="2290" spans="4:48" ht="12.75">
      <c r="D2290" s="451"/>
      <c r="AV2290"/>
    </row>
    <row r="2291" spans="4:48" ht="12.75">
      <c r="D2291" s="451"/>
      <c r="AV2291"/>
    </row>
    <row r="2292" spans="4:48" ht="12.75">
      <c r="D2292" s="451"/>
      <c r="AV2292"/>
    </row>
    <row r="2293" spans="4:48" ht="12.75">
      <c r="D2293" s="451"/>
      <c r="AV2293"/>
    </row>
    <row r="2294" spans="4:48" ht="12.75">
      <c r="D2294" s="451"/>
      <c r="AV2294"/>
    </row>
    <row r="2295" spans="4:48" ht="12.75">
      <c r="D2295" s="451"/>
      <c r="AV2295"/>
    </row>
    <row r="2296" spans="4:48" ht="12.75">
      <c r="D2296" s="451"/>
      <c r="AV2296"/>
    </row>
    <row r="2297" spans="4:48" ht="12.75">
      <c r="D2297" s="451"/>
      <c r="AV2297"/>
    </row>
    <row r="2298" spans="4:48" ht="12.75">
      <c r="D2298" s="451"/>
      <c r="AV2298"/>
    </row>
    <row r="2299" spans="4:48" ht="12.75">
      <c r="D2299" s="451"/>
      <c r="AV2299"/>
    </row>
    <row r="2300" spans="4:48" ht="12.75">
      <c r="D2300" s="451"/>
      <c r="AV2300"/>
    </row>
    <row r="2301" spans="4:48" ht="12.75">
      <c r="D2301" s="451"/>
      <c r="AV2301"/>
    </row>
    <row r="2302" spans="4:48" ht="12.75">
      <c r="D2302" s="451"/>
      <c r="AV2302"/>
    </row>
    <row r="2303" spans="4:48" ht="12.75">
      <c r="D2303" s="451"/>
      <c r="AV2303"/>
    </row>
    <row r="2304" spans="4:48" ht="12.75">
      <c r="D2304" s="451"/>
      <c r="AV2304"/>
    </row>
    <row r="2305" spans="4:48" ht="12.75">
      <c r="D2305" s="451"/>
      <c r="AV2305"/>
    </row>
    <row r="2306" spans="4:48" ht="12.75">
      <c r="D2306" s="451"/>
      <c r="AV2306"/>
    </row>
    <row r="2307" spans="4:48" ht="12.75">
      <c r="D2307" s="451"/>
      <c r="AV2307"/>
    </row>
    <row r="2308" spans="4:48" ht="12.75">
      <c r="D2308" s="451"/>
      <c r="AV2308"/>
    </row>
    <row r="2309" spans="4:48" ht="12.75">
      <c r="D2309" s="451"/>
      <c r="AV2309"/>
    </row>
    <row r="2310" spans="4:48" ht="12.75">
      <c r="D2310" s="451"/>
      <c r="AV2310"/>
    </row>
    <row r="2311" spans="4:48" ht="12.75">
      <c r="D2311" s="451"/>
      <c r="AV2311"/>
    </row>
    <row r="2312" spans="4:48" ht="12.75">
      <c r="D2312" s="451"/>
      <c r="AV2312"/>
    </row>
    <row r="2313" spans="4:48" ht="12.75">
      <c r="D2313" s="451"/>
      <c r="AV2313"/>
    </row>
    <row r="2314" spans="4:48" ht="12.75">
      <c r="D2314" s="451"/>
      <c r="AV2314"/>
    </row>
    <row r="2315" spans="4:48" ht="12.75">
      <c r="D2315" s="451"/>
      <c r="AV2315"/>
    </row>
    <row r="2316" spans="4:48" ht="12.75">
      <c r="D2316" s="451"/>
      <c r="AV2316"/>
    </row>
    <row r="2317" spans="4:48" ht="12.75">
      <c r="D2317" s="451"/>
      <c r="AV2317"/>
    </row>
    <row r="2318" spans="4:48" ht="12.75">
      <c r="D2318" s="451"/>
      <c r="AV2318"/>
    </row>
    <row r="2319" spans="4:48" ht="12.75">
      <c r="D2319" s="451"/>
      <c r="AV2319"/>
    </row>
    <row r="2320" spans="4:48" ht="12.75">
      <c r="D2320" s="451"/>
      <c r="AV2320"/>
    </row>
    <row r="2321" spans="4:48" ht="12.75">
      <c r="D2321" s="451"/>
      <c r="AV2321"/>
    </row>
    <row r="2322" spans="4:48" ht="12.75">
      <c r="D2322" s="451"/>
      <c r="AV2322"/>
    </row>
    <row r="2323" spans="4:48" ht="12.75">
      <c r="D2323" s="451"/>
      <c r="AV2323"/>
    </row>
    <row r="2324" spans="4:48" ht="12.75">
      <c r="D2324" s="451"/>
      <c r="AV2324"/>
    </row>
    <row r="2325" spans="4:48" ht="12.75">
      <c r="D2325" s="451"/>
      <c r="AV2325"/>
    </row>
    <row r="2326" spans="4:48" ht="12.75">
      <c r="D2326" s="451"/>
      <c r="AV2326"/>
    </row>
    <row r="2327" spans="4:48" ht="12.75">
      <c r="D2327" s="451"/>
      <c r="AV2327"/>
    </row>
    <row r="2328" spans="4:48" ht="12.75">
      <c r="D2328" s="451"/>
      <c r="AV2328"/>
    </row>
    <row r="2329" spans="4:48" ht="12.75">
      <c r="D2329" s="451"/>
      <c r="AV2329"/>
    </row>
    <row r="2330" spans="4:48" ht="12.75">
      <c r="D2330" s="451"/>
      <c r="AV2330"/>
    </row>
    <row r="2331" spans="4:48" ht="12.75">
      <c r="D2331" s="451"/>
      <c r="AV2331"/>
    </row>
    <row r="2332" spans="4:48" ht="12.75">
      <c r="D2332" s="451"/>
      <c r="AV2332"/>
    </row>
    <row r="2333" spans="4:48" ht="12.75">
      <c r="D2333" s="451"/>
      <c r="AV2333"/>
    </row>
    <row r="2334" spans="4:48" ht="12.75">
      <c r="D2334" s="451"/>
      <c r="AV2334"/>
    </row>
    <row r="2335" spans="4:48" ht="12.75">
      <c r="D2335" s="451"/>
      <c r="AV2335"/>
    </row>
    <row r="2336" spans="4:48" ht="12.75">
      <c r="D2336" s="451"/>
      <c r="AV2336"/>
    </row>
    <row r="2337" spans="4:48" ht="12.75">
      <c r="D2337" s="451"/>
      <c r="AV2337"/>
    </row>
    <row r="2338" spans="4:48" ht="12.75">
      <c r="D2338" s="451"/>
      <c r="AV2338"/>
    </row>
    <row r="2339" spans="4:48" ht="12.75">
      <c r="D2339" s="451"/>
      <c r="AV2339"/>
    </row>
    <row r="2340" spans="4:48" ht="12.75">
      <c r="D2340" s="451"/>
      <c r="AV2340"/>
    </row>
    <row r="2341" spans="4:48" ht="12.75">
      <c r="D2341" s="451"/>
      <c r="AV2341"/>
    </row>
    <row r="2342" spans="4:48" ht="12.75">
      <c r="D2342" s="451"/>
      <c r="AV2342"/>
    </row>
    <row r="2343" spans="4:48" ht="12.75">
      <c r="D2343" s="451"/>
      <c r="AV2343"/>
    </row>
    <row r="2344" spans="4:48" ht="12.75">
      <c r="D2344" s="451"/>
      <c r="AV2344"/>
    </row>
    <row r="2345" spans="4:48" ht="12.75">
      <c r="D2345" s="451"/>
      <c r="AV2345"/>
    </row>
    <row r="2346" spans="4:48" ht="12.75">
      <c r="D2346" s="451"/>
      <c r="AV2346"/>
    </row>
    <row r="2347" spans="4:48" ht="12.75">
      <c r="D2347" s="451"/>
      <c r="AV2347"/>
    </row>
    <row r="2348" spans="4:48" ht="12.75">
      <c r="D2348" s="451"/>
      <c r="AV2348"/>
    </row>
    <row r="2349" spans="4:48" ht="12.75">
      <c r="D2349" s="451"/>
      <c r="AV2349"/>
    </row>
    <row r="2350" spans="4:48" ht="12.75">
      <c r="D2350" s="451"/>
      <c r="AV2350"/>
    </row>
    <row r="2351" spans="4:48" ht="12.75">
      <c r="D2351" s="451"/>
      <c r="AV2351"/>
    </row>
    <row r="2352" spans="4:48" ht="12.75">
      <c r="D2352" s="451"/>
      <c r="AV2352"/>
    </row>
    <row r="2353" spans="4:48" ht="12.75">
      <c r="D2353" s="451"/>
      <c r="AV2353"/>
    </row>
    <row r="2354" spans="4:48" ht="12.75">
      <c r="D2354" s="451"/>
      <c r="AV2354"/>
    </row>
    <row r="2355" spans="4:48" ht="12.75">
      <c r="D2355" s="451"/>
      <c r="AV2355"/>
    </row>
    <row r="2356" spans="4:48" ht="12.75">
      <c r="D2356" s="451"/>
      <c r="AV2356"/>
    </row>
    <row r="2357" spans="4:48" ht="12.75">
      <c r="D2357" s="451"/>
      <c r="AV2357"/>
    </row>
    <row r="2358" spans="4:48" ht="12.75">
      <c r="D2358" s="451"/>
      <c r="AV2358"/>
    </row>
    <row r="2359" spans="4:48" ht="12.75">
      <c r="D2359" s="451"/>
      <c r="AV2359"/>
    </row>
    <row r="2360" spans="4:48" ht="12.75">
      <c r="D2360" s="451"/>
      <c r="AV2360"/>
    </row>
    <row r="2361" spans="4:48" ht="12.75">
      <c r="D2361" s="451"/>
      <c r="AV2361"/>
    </row>
    <row r="2362" spans="4:48" ht="12.75">
      <c r="D2362" s="451"/>
      <c r="AV2362"/>
    </row>
    <row r="2363" spans="4:48" ht="12.75">
      <c r="D2363" s="451"/>
      <c r="AV2363"/>
    </row>
    <row r="2364" spans="4:48" ht="12.75">
      <c r="D2364" s="451"/>
      <c r="AV2364"/>
    </row>
    <row r="2365" spans="4:48" ht="12.75">
      <c r="D2365" s="451"/>
      <c r="AV2365"/>
    </row>
    <row r="2366" spans="4:48" ht="12.75">
      <c r="D2366" s="451"/>
      <c r="AV2366"/>
    </row>
    <row r="2367" spans="4:48" ht="12.75">
      <c r="D2367" s="451"/>
      <c r="AV2367"/>
    </row>
    <row r="2368" spans="4:48" ht="12.75">
      <c r="D2368" s="451"/>
      <c r="AV2368"/>
    </row>
    <row r="2369" spans="4:48" ht="12.75">
      <c r="D2369" s="451"/>
      <c r="AV2369"/>
    </row>
    <row r="2370" spans="4:48" ht="12.75">
      <c r="D2370" s="451"/>
      <c r="AV2370"/>
    </row>
    <row r="2371" spans="4:48" ht="12.75">
      <c r="D2371" s="451"/>
      <c r="AV2371"/>
    </row>
    <row r="2372" spans="4:48" ht="12.75">
      <c r="D2372" s="451"/>
      <c r="AV2372"/>
    </row>
    <row r="2373" spans="4:48" ht="12.75">
      <c r="D2373" s="451"/>
      <c r="AV2373"/>
    </row>
    <row r="2374" spans="4:48" ht="12.75">
      <c r="D2374" s="451"/>
      <c r="AV2374"/>
    </row>
    <row r="2375" spans="4:48" ht="12.75">
      <c r="D2375" s="451"/>
      <c r="AV2375"/>
    </row>
    <row r="2376" spans="4:48" ht="12.75">
      <c r="D2376" s="451"/>
      <c r="AV2376"/>
    </row>
    <row r="2377" spans="4:48" ht="12.75">
      <c r="D2377" s="451"/>
      <c r="AV2377"/>
    </row>
    <row r="2378" spans="4:48" ht="12.75">
      <c r="D2378" s="451"/>
      <c r="AV2378"/>
    </row>
    <row r="2379" spans="4:48" ht="12.75">
      <c r="D2379" s="451"/>
      <c r="AV2379"/>
    </row>
    <row r="2380" spans="4:48" ht="12.75">
      <c r="D2380" s="451"/>
      <c r="AV2380"/>
    </row>
    <row r="2381" spans="4:48" ht="12.75">
      <c r="D2381" s="451"/>
      <c r="AV2381"/>
    </row>
    <row r="2382" spans="4:48" ht="12.75">
      <c r="D2382" s="451"/>
      <c r="AV2382"/>
    </row>
    <row r="2383" spans="4:48" ht="12.75">
      <c r="D2383" s="451"/>
      <c r="AV2383"/>
    </row>
    <row r="2384" spans="4:48" ht="12.75">
      <c r="D2384" s="451"/>
      <c r="AV2384"/>
    </row>
    <row r="2385" spans="4:48" ht="12.75">
      <c r="D2385" s="451"/>
      <c r="AV2385"/>
    </row>
    <row r="2386" spans="4:48" ht="12.75">
      <c r="D2386" s="451"/>
      <c r="AV2386"/>
    </row>
    <row r="2387" spans="4:48" ht="12.75">
      <c r="D2387" s="451"/>
      <c r="AV2387"/>
    </row>
    <row r="2388" spans="4:48" ht="12.75">
      <c r="D2388" s="451"/>
      <c r="AV2388"/>
    </row>
    <row r="2389" spans="4:48" ht="12.75">
      <c r="D2389" s="451"/>
      <c r="AV2389"/>
    </row>
    <row r="2390" spans="4:48" ht="12.75">
      <c r="D2390" s="451"/>
      <c r="AV2390"/>
    </row>
    <row r="2391" spans="4:48" ht="12.75">
      <c r="D2391" s="451"/>
      <c r="AV2391"/>
    </row>
    <row r="2392" spans="4:48" ht="12.75">
      <c r="D2392" s="451"/>
      <c r="AV2392"/>
    </row>
    <row r="2393" spans="4:48" ht="12.75">
      <c r="D2393" s="451"/>
      <c r="AV2393"/>
    </row>
    <row r="2394" spans="4:48" ht="12.75">
      <c r="D2394" s="451"/>
      <c r="AV2394"/>
    </row>
    <row r="2395" spans="4:48" ht="12.75">
      <c r="D2395" s="451"/>
      <c r="AV2395"/>
    </row>
    <row r="2396" spans="4:48" ht="12.75">
      <c r="D2396" s="451"/>
      <c r="AV2396"/>
    </row>
    <row r="2397" spans="4:48" ht="12.75">
      <c r="D2397" s="451"/>
      <c r="AV2397"/>
    </row>
    <row r="2398" spans="4:48" ht="12.75">
      <c r="D2398" s="451"/>
      <c r="AV2398"/>
    </row>
    <row r="2399" spans="4:48" ht="12.75">
      <c r="D2399" s="451"/>
      <c r="AV2399"/>
    </row>
    <row r="2400" spans="4:48" ht="12.75">
      <c r="D2400" s="451"/>
      <c r="AV2400"/>
    </row>
    <row r="2401" spans="4:48" ht="12.75">
      <c r="D2401" s="451"/>
      <c r="AV2401"/>
    </row>
    <row r="2402" spans="4:48" ht="12.75">
      <c r="D2402" s="451"/>
      <c r="AV2402"/>
    </row>
    <row r="2403" spans="4:48" ht="12.75">
      <c r="D2403" s="451"/>
      <c r="AV2403"/>
    </row>
    <row r="2404" spans="4:48" ht="12.75">
      <c r="D2404" s="451"/>
      <c r="AV2404"/>
    </row>
    <row r="2405" spans="4:48" ht="12.75">
      <c r="D2405" s="451"/>
      <c r="AV2405"/>
    </row>
    <row r="2406" spans="4:48" ht="12.75">
      <c r="D2406" s="451"/>
      <c r="AV2406"/>
    </row>
    <row r="2407" spans="4:48" ht="12.75">
      <c r="D2407" s="451"/>
      <c r="AV2407"/>
    </row>
    <row r="2408" spans="4:48" ht="12.75">
      <c r="D2408" s="451"/>
      <c r="AV2408"/>
    </row>
    <row r="2409" spans="4:48" ht="12.75">
      <c r="D2409" s="451"/>
      <c r="AV2409"/>
    </row>
    <row r="2410" spans="4:48" ht="12.75">
      <c r="D2410" s="451"/>
      <c r="AV2410"/>
    </row>
    <row r="2411" spans="4:48" ht="12.75">
      <c r="D2411" s="451"/>
      <c r="AV2411"/>
    </row>
    <row r="2412" spans="4:48" ht="12.75">
      <c r="D2412" s="451"/>
      <c r="AV2412"/>
    </row>
    <row r="2413" spans="4:48" ht="12.75">
      <c r="D2413" s="451"/>
      <c r="AV2413"/>
    </row>
    <row r="2414" spans="4:48" ht="12.75">
      <c r="D2414" s="451"/>
      <c r="AV2414"/>
    </row>
    <row r="2415" spans="4:48" ht="12.75">
      <c r="D2415" s="451"/>
      <c r="AV2415"/>
    </row>
    <row r="2416" spans="4:48" ht="12.75">
      <c r="D2416" s="451"/>
      <c r="AV2416"/>
    </row>
    <row r="2417" spans="4:48" ht="12.75">
      <c r="D2417" s="451"/>
      <c r="AV2417"/>
    </row>
    <row r="2418" spans="4:48" ht="12.75">
      <c r="D2418" s="451"/>
      <c r="AV2418"/>
    </row>
    <row r="2419" spans="4:48" ht="12.75">
      <c r="D2419" s="451"/>
      <c r="AV2419"/>
    </row>
    <row r="2420" spans="4:48" ht="12.75">
      <c r="D2420" s="451"/>
      <c r="AV2420"/>
    </row>
    <row r="2421" spans="4:48" ht="12.75">
      <c r="D2421" s="451"/>
      <c r="AV2421"/>
    </row>
    <row r="2422" spans="4:48" ht="12.75">
      <c r="D2422" s="451"/>
      <c r="AV2422"/>
    </row>
    <row r="2423" spans="4:48" ht="12.75">
      <c r="D2423" s="451"/>
      <c r="AV2423"/>
    </row>
    <row r="2424" spans="4:48" ht="12.75">
      <c r="D2424" s="451"/>
      <c r="AV2424"/>
    </row>
    <row r="2425" spans="4:48" ht="12.75">
      <c r="D2425" s="451"/>
      <c r="AV2425"/>
    </row>
    <row r="2426" spans="4:48" ht="12.75">
      <c r="D2426" s="451"/>
      <c r="AV2426"/>
    </row>
    <row r="2427" spans="4:48" ht="12.75">
      <c r="D2427" s="451"/>
      <c r="AV2427"/>
    </row>
    <row r="2428" spans="4:48" ht="12.75">
      <c r="D2428" s="451"/>
      <c r="AV2428"/>
    </row>
    <row r="2429" spans="4:48" ht="12.75">
      <c r="D2429" s="451"/>
      <c r="AV2429"/>
    </row>
    <row r="2430" spans="4:48" ht="12.75">
      <c r="D2430" s="451"/>
      <c r="AV2430"/>
    </row>
    <row r="2431" spans="4:48" ht="12.75">
      <c r="D2431" s="451"/>
      <c r="AV2431"/>
    </row>
    <row r="2432" spans="4:48" ht="12.75">
      <c r="D2432" s="451"/>
      <c r="AV2432"/>
    </row>
    <row r="2433" spans="4:48" ht="12.75">
      <c r="D2433" s="451"/>
      <c r="AV2433"/>
    </row>
    <row r="2434" spans="4:48" ht="12.75">
      <c r="D2434" s="451"/>
      <c r="AV2434"/>
    </row>
    <row r="2435" spans="4:48" ht="12.75">
      <c r="D2435" s="451"/>
      <c r="AV2435"/>
    </row>
    <row r="2436" spans="4:48" ht="12.75">
      <c r="D2436" s="451"/>
      <c r="AV2436"/>
    </row>
    <row r="2437" spans="4:48" ht="12.75">
      <c r="D2437" s="451"/>
      <c r="AV2437"/>
    </row>
    <row r="2438" spans="4:48" ht="12.75">
      <c r="D2438" s="451"/>
      <c r="AV2438"/>
    </row>
    <row r="2439" spans="4:48" ht="12.75">
      <c r="D2439" s="451"/>
      <c r="AV2439"/>
    </row>
    <row r="2440" spans="4:48" ht="12.75">
      <c r="D2440" s="451"/>
      <c r="AV2440"/>
    </row>
    <row r="2441" spans="4:48" ht="12.75">
      <c r="D2441" s="451"/>
      <c r="AV2441"/>
    </row>
    <row r="2442" spans="4:48" ht="12.75">
      <c r="D2442" s="451"/>
      <c r="AV2442"/>
    </row>
    <row r="2443" spans="4:48" ht="12.75">
      <c r="D2443" s="451"/>
      <c r="AV2443"/>
    </row>
    <row r="2444" spans="4:48" ht="12.75">
      <c r="D2444" s="451"/>
      <c r="AV2444"/>
    </row>
    <row r="2445" spans="4:48" ht="12.75">
      <c r="D2445" s="451"/>
      <c r="AV2445"/>
    </row>
    <row r="2446" spans="4:48" ht="12.75">
      <c r="D2446" s="451"/>
      <c r="AV2446"/>
    </row>
    <row r="2447" spans="4:48" ht="12.75">
      <c r="D2447" s="451"/>
      <c r="AV2447"/>
    </row>
    <row r="2448" spans="4:48" ht="12.75">
      <c r="D2448" s="451"/>
      <c r="AV2448"/>
    </row>
    <row r="2449" spans="4:48" ht="12.75">
      <c r="D2449" s="451"/>
      <c r="AV2449"/>
    </row>
    <row r="2450" spans="4:48" ht="12.75">
      <c r="D2450" s="451"/>
      <c r="AV2450"/>
    </row>
    <row r="2451" spans="4:48" ht="12.75">
      <c r="D2451" s="451"/>
      <c r="AV2451"/>
    </row>
    <row r="2452" spans="4:48" ht="12.75">
      <c r="D2452" s="451"/>
      <c r="AV2452"/>
    </row>
    <row r="2453" spans="4:48" ht="12.75">
      <c r="D2453" s="451"/>
      <c r="AV2453"/>
    </row>
    <row r="2454" spans="4:48" ht="12.75">
      <c r="D2454" s="451"/>
      <c r="AV2454"/>
    </row>
    <row r="2455" spans="4:48" ht="12.75">
      <c r="D2455" s="451"/>
      <c r="AV2455"/>
    </row>
    <row r="2456" spans="4:48" ht="12.75">
      <c r="D2456" s="451"/>
      <c r="AV2456"/>
    </row>
    <row r="2457" spans="4:48" ht="12.75">
      <c r="D2457" s="451"/>
      <c r="AV2457"/>
    </row>
    <row r="2458" spans="4:48" ht="12.75">
      <c r="D2458" s="451"/>
      <c r="AV2458"/>
    </row>
    <row r="2459" spans="4:48" ht="12.75">
      <c r="D2459" s="451"/>
      <c r="AV2459"/>
    </row>
    <row r="2460" spans="4:48" ht="12.75">
      <c r="D2460" s="451"/>
      <c r="AV2460"/>
    </row>
    <row r="2461" spans="4:48" ht="12.75">
      <c r="D2461" s="451"/>
      <c r="AV2461"/>
    </row>
    <row r="2462" spans="4:48" ht="12.75">
      <c r="D2462" s="451"/>
      <c r="AV2462"/>
    </row>
    <row r="2463" spans="4:48" ht="12.75">
      <c r="D2463" s="451"/>
      <c r="AV2463"/>
    </row>
    <row r="2464" spans="4:48" ht="12.75">
      <c r="D2464" s="451"/>
      <c r="AV2464"/>
    </row>
    <row r="2465" spans="4:48" ht="12.75">
      <c r="D2465" s="451"/>
      <c r="AV2465"/>
    </row>
    <row r="2466" spans="4:48" ht="12.75">
      <c r="D2466" s="451"/>
      <c r="AV2466"/>
    </row>
    <row r="2467" spans="4:48" ht="12.75">
      <c r="D2467" s="451"/>
      <c r="AV2467"/>
    </row>
    <row r="2468" spans="4:48" ht="12.75">
      <c r="D2468" s="451"/>
      <c r="AV2468"/>
    </row>
    <row r="2469" spans="4:48" ht="12.75">
      <c r="D2469" s="451"/>
      <c r="AV2469"/>
    </row>
    <row r="2470" spans="4:48" ht="12.75">
      <c r="D2470" s="451"/>
      <c r="AV2470"/>
    </row>
    <row r="2471" spans="4:48" ht="12.75">
      <c r="D2471" s="451"/>
      <c r="AV2471"/>
    </row>
    <row r="2472" spans="4:48" ht="12.75">
      <c r="D2472" s="451"/>
      <c r="AV2472"/>
    </row>
    <row r="2473" spans="4:48" ht="12.75">
      <c r="D2473" s="451"/>
      <c r="AV2473"/>
    </row>
    <row r="2474" spans="4:48" ht="12.75">
      <c r="D2474" s="451"/>
      <c r="AV2474"/>
    </row>
    <row r="2475" spans="4:48" ht="12.75">
      <c r="D2475" s="451"/>
      <c r="AV2475"/>
    </row>
    <row r="2476" spans="4:48" ht="12.75">
      <c r="D2476" s="451"/>
      <c r="AV2476"/>
    </row>
    <row r="2477" spans="4:48" ht="12.75">
      <c r="D2477" s="451"/>
      <c r="AV2477"/>
    </row>
    <row r="2478" spans="4:48" ht="12.75">
      <c r="D2478" s="451"/>
      <c r="AV2478"/>
    </row>
    <row r="2479" spans="4:48" ht="12.75">
      <c r="D2479" s="451"/>
      <c r="AV2479"/>
    </row>
    <row r="2480" spans="4:48" ht="12.75">
      <c r="D2480" s="451"/>
      <c r="AV2480"/>
    </row>
    <row r="2481" spans="4:48" ht="12.75">
      <c r="D2481" s="451"/>
      <c r="AV2481"/>
    </row>
    <row r="2482" spans="4:48" ht="12.75">
      <c r="D2482" s="451"/>
      <c r="AV2482"/>
    </row>
    <row r="2483" spans="4:48" ht="12.75">
      <c r="D2483" s="451"/>
      <c r="AV2483"/>
    </row>
    <row r="2484" spans="4:48" ht="12.75">
      <c r="D2484" s="451"/>
      <c r="AV2484"/>
    </row>
    <row r="2485" spans="4:48" ht="12.75">
      <c r="D2485" s="451"/>
      <c r="AV2485"/>
    </row>
    <row r="2486" spans="4:48" ht="12.75">
      <c r="D2486" s="451"/>
      <c r="AV2486"/>
    </row>
    <row r="2487" spans="4:48" ht="12.75">
      <c r="D2487" s="451"/>
      <c r="AV2487"/>
    </row>
    <row r="2488" spans="4:48" ht="12.75">
      <c r="D2488" s="451"/>
      <c r="AV2488"/>
    </row>
    <row r="2489" spans="4:48" ht="12.75">
      <c r="D2489" s="451"/>
      <c r="AV2489"/>
    </row>
    <row r="2490" spans="4:48" ht="12.75">
      <c r="D2490" s="451"/>
      <c r="AV2490"/>
    </row>
    <row r="2491" spans="4:48" ht="12.75">
      <c r="D2491" s="451"/>
      <c r="AV2491"/>
    </row>
    <row r="2492" spans="4:48" ht="12.75">
      <c r="D2492" s="451"/>
      <c r="AV2492"/>
    </row>
    <row r="2493" spans="4:48" ht="12.75">
      <c r="D2493" s="451"/>
      <c r="AV2493"/>
    </row>
    <row r="2494" spans="4:48" ht="12.75">
      <c r="D2494" s="451"/>
      <c r="AV2494"/>
    </row>
    <row r="2495" spans="4:48" ht="12.75">
      <c r="D2495" s="451"/>
      <c r="AV2495"/>
    </row>
    <row r="2496" spans="4:48" ht="12.75">
      <c r="D2496" s="451"/>
      <c r="AV2496"/>
    </row>
    <row r="2497" spans="4:48" ht="12.75">
      <c r="D2497" s="451"/>
      <c r="AV2497"/>
    </row>
    <row r="2498" spans="4:48" ht="12.75">
      <c r="D2498" s="451"/>
      <c r="AV2498"/>
    </row>
    <row r="2499" spans="4:48" ht="12.75">
      <c r="D2499" s="451"/>
      <c r="AV2499"/>
    </row>
    <row r="2500" spans="4:48" ht="12.75">
      <c r="D2500" s="451"/>
      <c r="AV2500"/>
    </row>
    <row r="2501" spans="4:48" ht="12.75">
      <c r="D2501" s="451"/>
      <c r="AV2501"/>
    </row>
    <row r="2502" spans="4:48" ht="12.75">
      <c r="D2502" s="451"/>
      <c r="AV2502"/>
    </row>
    <row r="2503" spans="4:48" ht="12.75">
      <c r="D2503" s="451"/>
      <c r="AV2503"/>
    </row>
    <row r="2504" spans="4:48" ht="12.75">
      <c r="D2504" s="451"/>
      <c r="AV2504"/>
    </row>
    <row r="2505" spans="4:48" ht="12.75">
      <c r="D2505" s="451"/>
      <c r="AV2505"/>
    </row>
    <row r="2506" spans="4:48" ht="12.75">
      <c r="D2506" s="451"/>
      <c r="AV2506"/>
    </row>
    <row r="2507" spans="4:48" ht="12.75">
      <c r="D2507" s="451"/>
      <c r="AV2507"/>
    </row>
    <row r="2508" spans="4:48" ht="12.75">
      <c r="D2508" s="451"/>
      <c r="AV2508"/>
    </row>
    <row r="2509" spans="4:48" ht="12.75">
      <c r="D2509" s="451"/>
      <c r="AV2509"/>
    </row>
    <row r="2510" spans="4:48" ht="12.75">
      <c r="D2510" s="451"/>
      <c r="AV2510"/>
    </row>
    <row r="2511" spans="4:48" ht="12.75">
      <c r="D2511" s="451"/>
      <c r="AV2511"/>
    </row>
    <row r="2512" spans="4:48" ht="12.75">
      <c r="D2512" s="451"/>
      <c r="AV2512"/>
    </row>
    <row r="2513" spans="4:48" ht="12.75">
      <c r="D2513" s="451"/>
      <c r="AV2513"/>
    </row>
    <row r="2514" spans="4:48" ht="12.75">
      <c r="D2514" s="451"/>
      <c r="AV2514"/>
    </row>
    <row r="2515" spans="4:48" ht="12.75">
      <c r="D2515" s="451"/>
      <c r="AV2515"/>
    </row>
    <row r="2516" spans="4:48" ht="12.75">
      <c r="D2516" s="451"/>
      <c r="AV2516"/>
    </row>
    <row r="2517" spans="4:48" ht="12.75">
      <c r="D2517" s="451"/>
      <c r="AV2517"/>
    </row>
    <row r="2518" spans="4:48" ht="12.75">
      <c r="D2518" s="451"/>
      <c r="AV2518"/>
    </row>
    <row r="2519" spans="4:48" ht="12.75">
      <c r="D2519" s="451"/>
      <c r="AV2519"/>
    </row>
    <row r="2520" spans="4:48" ht="12.75">
      <c r="D2520" s="451"/>
      <c r="AV2520"/>
    </row>
    <row r="2521" spans="4:48" ht="12.75">
      <c r="D2521" s="451"/>
      <c r="AV2521"/>
    </row>
    <row r="2522" spans="4:48" ht="12.75">
      <c r="D2522" s="451"/>
      <c r="AV2522"/>
    </row>
    <row r="2523" spans="4:48" ht="12.75">
      <c r="D2523" s="451"/>
      <c r="AV2523"/>
    </row>
    <row r="2524" spans="4:48" ht="12.75">
      <c r="D2524" s="451"/>
      <c r="AV2524"/>
    </row>
    <row r="2525" spans="4:48" ht="12.75">
      <c r="D2525" s="451"/>
      <c r="AV2525"/>
    </row>
    <row r="2526" spans="4:48" ht="12.75">
      <c r="D2526" s="451"/>
      <c r="AV2526"/>
    </row>
    <row r="2527" spans="4:48" ht="12.75">
      <c r="D2527" s="451"/>
      <c r="AV2527"/>
    </row>
    <row r="2528" spans="4:48" ht="12.75">
      <c r="D2528" s="451"/>
      <c r="AV2528"/>
    </row>
    <row r="2529" spans="4:48" ht="12.75">
      <c r="D2529" s="451"/>
      <c r="AV2529"/>
    </row>
    <row r="2530" spans="4:48" ht="12.75">
      <c r="D2530" s="451"/>
      <c r="AV2530"/>
    </row>
    <row r="2531" spans="4:48" ht="12.75">
      <c r="D2531" s="451"/>
      <c r="AV2531"/>
    </row>
    <row r="2532" spans="4:48" ht="12.75">
      <c r="D2532" s="451"/>
      <c r="AV2532"/>
    </row>
    <row r="2533" spans="4:48" ht="12.75">
      <c r="D2533" s="451"/>
      <c r="AV2533"/>
    </row>
    <row r="2534" spans="4:48" ht="12.75">
      <c r="D2534" s="451"/>
      <c r="AV2534"/>
    </row>
    <row r="2535" spans="4:48" ht="12.75">
      <c r="D2535" s="451"/>
      <c r="AV2535"/>
    </row>
    <row r="2536" spans="4:48" ht="12.75">
      <c r="D2536" s="451"/>
      <c r="AV2536"/>
    </row>
    <row r="2537" spans="4:48" ht="12.75">
      <c r="D2537" s="451"/>
      <c r="AV2537"/>
    </row>
    <row r="2538" spans="4:48" ht="12.75">
      <c r="D2538" s="451"/>
      <c r="AV2538"/>
    </row>
    <row r="2539" spans="4:48" ht="12.75">
      <c r="D2539" s="451"/>
      <c r="AV2539"/>
    </row>
    <row r="2540" spans="4:48" ht="12.75">
      <c r="D2540" s="451"/>
      <c r="AV2540"/>
    </row>
    <row r="2541" spans="4:48" ht="12.75">
      <c r="D2541" s="451"/>
      <c r="AV2541"/>
    </row>
    <row r="2542" spans="4:48" ht="12.75">
      <c r="D2542" s="451"/>
      <c r="AV2542"/>
    </row>
    <row r="2543" spans="4:48" ht="12.75">
      <c r="D2543" s="451"/>
      <c r="AV2543"/>
    </row>
    <row r="2544" spans="4:48" ht="12.75">
      <c r="D2544" s="451"/>
      <c r="AV2544"/>
    </row>
    <row r="2545" spans="4:48" ht="12.75">
      <c r="D2545" s="451"/>
      <c r="AV2545"/>
    </row>
    <row r="2546" spans="4:48" ht="12.75">
      <c r="D2546" s="451"/>
      <c r="AV2546"/>
    </row>
    <row r="2547" spans="4:48" ht="12.75">
      <c r="D2547" s="451"/>
      <c r="AV2547"/>
    </row>
    <row r="2548" spans="4:48" ht="12.75">
      <c r="D2548" s="451"/>
      <c r="AV2548"/>
    </row>
    <row r="2549" spans="4:48" ht="12.75">
      <c r="D2549" s="451"/>
      <c r="AV2549"/>
    </row>
    <row r="2550" spans="4:48" ht="12.75">
      <c r="D2550" s="451"/>
      <c r="AV2550"/>
    </row>
    <row r="2551" spans="4:48" ht="12.75">
      <c r="D2551" s="451"/>
      <c r="AV2551"/>
    </row>
    <row r="2552" spans="4:48" ht="12.75">
      <c r="D2552" s="451"/>
      <c r="AV2552"/>
    </row>
    <row r="2553" spans="4:48" ht="12.75">
      <c r="D2553" s="451"/>
      <c r="AV2553"/>
    </row>
    <row r="2554" spans="4:48" ht="12.75">
      <c r="D2554" s="451"/>
      <c r="AV2554"/>
    </row>
    <row r="2555" spans="4:48" ht="12.75">
      <c r="D2555" s="451"/>
      <c r="AV2555"/>
    </row>
    <row r="2556" spans="4:48" ht="12.75">
      <c r="D2556" s="451"/>
      <c r="AV2556"/>
    </row>
    <row r="2557" spans="4:48" ht="12.75">
      <c r="D2557" s="451"/>
      <c r="AV2557"/>
    </row>
    <row r="2558" spans="4:48" ht="12.75">
      <c r="D2558" s="451"/>
      <c r="AV2558"/>
    </row>
    <row r="2559" spans="4:48" ht="12.75">
      <c r="D2559" s="451"/>
      <c r="AV2559"/>
    </row>
    <row r="2560" spans="4:48" ht="12.75">
      <c r="D2560" s="451"/>
      <c r="AV2560"/>
    </row>
    <row r="2561" spans="4:48" ht="12.75">
      <c r="D2561" s="451"/>
      <c r="AV2561"/>
    </row>
    <row r="2562" spans="4:48" ht="12.75">
      <c r="D2562" s="451"/>
      <c r="AV2562"/>
    </row>
    <row r="2563" spans="4:48" ht="12.75">
      <c r="D2563" s="451"/>
      <c r="AV2563"/>
    </row>
    <row r="2564" spans="4:48" ht="12.75">
      <c r="D2564" s="451"/>
      <c r="AV2564"/>
    </row>
    <row r="2565" spans="4:48" ht="12.75">
      <c r="D2565" s="451"/>
      <c r="AV2565"/>
    </row>
    <row r="2566" spans="4:48" ht="12.75">
      <c r="D2566" s="451"/>
      <c r="AV2566"/>
    </row>
    <row r="2567" spans="4:48" ht="12.75">
      <c r="D2567" s="451"/>
      <c r="AV2567"/>
    </row>
    <row r="2568" spans="4:48" ht="12.75">
      <c r="D2568" s="451"/>
      <c r="AV2568"/>
    </row>
    <row r="2569" spans="4:48" ht="12.75">
      <c r="D2569" s="451"/>
      <c r="AV2569"/>
    </row>
    <row r="2570" spans="4:48" ht="12.75">
      <c r="D2570" s="451"/>
      <c r="AV2570"/>
    </row>
    <row r="2571" spans="4:48" ht="12.75">
      <c r="D2571" s="451"/>
      <c r="AV2571"/>
    </row>
    <row r="2572" spans="4:48" ht="12.75">
      <c r="D2572" s="451"/>
      <c r="AV2572"/>
    </row>
    <row r="2573" spans="4:48" ht="12.75">
      <c r="D2573" s="451"/>
      <c r="AV2573"/>
    </row>
    <row r="2574" spans="4:48" ht="12.75">
      <c r="D2574" s="451"/>
      <c r="AV2574"/>
    </row>
    <row r="2575" spans="4:48" ht="12.75">
      <c r="D2575" s="451"/>
      <c r="AV2575"/>
    </row>
    <row r="2576" spans="4:48" ht="12.75">
      <c r="D2576" s="451"/>
      <c r="AV2576"/>
    </row>
    <row r="2577" spans="4:48" ht="12.75">
      <c r="D2577" s="451"/>
      <c r="AV2577"/>
    </row>
    <row r="2578" spans="4:48" ht="12.75">
      <c r="D2578" s="451"/>
      <c r="AV2578"/>
    </row>
    <row r="2579" spans="4:48" ht="12.75">
      <c r="D2579" s="451"/>
      <c r="AV2579"/>
    </row>
    <row r="2580" spans="4:48" ht="12.75">
      <c r="D2580" s="451"/>
      <c r="AV2580"/>
    </row>
    <row r="2581" spans="4:48" ht="12.75">
      <c r="D2581" s="451"/>
      <c r="AV2581"/>
    </row>
    <row r="2582" spans="4:48" ht="12.75">
      <c r="D2582" s="451"/>
      <c r="AV2582"/>
    </row>
    <row r="2583" spans="4:48" ht="12.75">
      <c r="D2583" s="451"/>
      <c r="AV2583"/>
    </row>
    <row r="2584" spans="4:48" ht="12.75">
      <c r="D2584" s="451"/>
      <c r="AV2584"/>
    </row>
    <row r="2585" spans="4:48" ht="12.75">
      <c r="D2585" s="451"/>
      <c r="AV2585"/>
    </row>
    <row r="2586" spans="4:48" ht="12.75">
      <c r="D2586" s="451"/>
      <c r="AV2586"/>
    </row>
    <row r="2587" spans="4:48" ht="12.75">
      <c r="D2587" s="451"/>
      <c r="AV2587"/>
    </row>
    <row r="2588" spans="4:48" ht="12.75">
      <c r="D2588" s="451"/>
      <c r="AV2588"/>
    </row>
    <row r="2589" spans="4:48" ht="12.75">
      <c r="D2589" s="451"/>
      <c r="AV2589"/>
    </row>
    <row r="2590" spans="4:48" ht="12.75">
      <c r="D2590" s="451"/>
      <c r="AV2590"/>
    </row>
    <row r="2591" spans="4:48" ht="12.75">
      <c r="D2591" s="451"/>
      <c r="AV2591"/>
    </row>
    <row r="2592" spans="4:48" ht="12.75">
      <c r="D2592" s="451"/>
      <c r="AV2592"/>
    </row>
    <row r="2593" spans="4:48" ht="12.75">
      <c r="D2593" s="451"/>
      <c r="AV2593"/>
    </row>
    <row r="2594" spans="4:48" ht="12.75">
      <c r="D2594" s="451"/>
      <c r="AV2594"/>
    </row>
    <row r="2595" spans="4:48" ht="12.75">
      <c r="D2595" s="451"/>
      <c r="AV2595"/>
    </row>
    <row r="2596" spans="4:48" ht="12.75">
      <c r="D2596" s="451"/>
      <c r="AV2596"/>
    </row>
    <row r="2597" spans="4:48" ht="12.75">
      <c r="D2597" s="451"/>
      <c r="AV2597"/>
    </row>
    <row r="2598" spans="4:48" ht="12.75">
      <c r="D2598" s="451"/>
      <c r="AV2598"/>
    </row>
    <row r="2599" spans="4:48" ht="12.75">
      <c r="D2599" s="451"/>
      <c r="AV2599"/>
    </row>
    <row r="2600" spans="4:48" ht="12.75">
      <c r="D2600" s="451"/>
      <c r="AV2600"/>
    </row>
    <row r="2601" spans="4:48" ht="12.75">
      <c r="D2601" s="451"/>
      <c r="AV2601"/>
    </row>
    <row r="2602" spans="4:48" ht="12.75">
      <c r="D2602" s="451"/>
      <c r="AV2602"/>
    </row>
    <row r="2603" spans="4:48" ht="12.75">
      <c r="D2603" s="451"/>
      <c r="AV2603"/>
    </row>
    <row r="2604" spans="4:48" ht="12.75">
      <c r="D2604" s="451"/>
      <c r="AV2604"/>
    </row>
    <row r="2605" spans="4:48" ht="12.75">
      <c r="D2605" s="451"/>
      <c r="AV2605"/>
    </row>
    <row r="2606" spans="4:48" ht="12.75">
      <c r="D2606" s="451"/>
      <c r="AV2606"/>
    </row>
    <row r="2607" spans="4:48" ht="12.75">
      <c r="D2607" s="451"/>
      <c r="AV2607"/>
    </row>
    <row r="2608" spans="4:48" ht="12.75">
      <c r="D2608" s="451"/>
      <c r="AV2608"/>
    </row>
    <row r="2609" spans="4:48" ht="12.75">
      <c r="D2609" s="451"/>
      <c r="AV2609"/>
    </row>
    <row r="2610" spans="4:48" ht="12.75">
      <c r="D2610" s="451"/>
      <c r="AV2610"/>
    </row>
    <row r="2611" spans="4:48" ht="12.75">
      <c r="D2611" s="451"/>
      <c r="AV2611"/>
    </row>
    <row r="2612" spans="4:48" ht="12.75">
      <c r="D2612" s="451"/>
      <c r="AV2612"/>
    </row>
    <row r="2613" spans="4:48" ht="12.75">
      <c r="D2613" s="451"/>
      <c r="AV2613"/>
    </row>
    <row r="2614" spans="4:48" ht="12.75">
      <c r="D2614" s="451"/>
      <c r="AV2614"/>
    </row>
    <row r="2615" spans="4:48" ht="12.75">
      <c r="D2615" s="451"/>
      <c r="AV2615"/>
    </row>
    <row r="2616" spans="4:48" ht="12.75">
      <c r="D2616" s="451"/>
      <c r="AV2616"/>
    </row>
    <row r="2617" spans="4:48" ht="12.75">
      <c r="D2617" s="451"/>
      <c r="AV2617"/>
    </row>
    <row r="2618" spans="4:48" ht="12.75">
      <c r="D2618" s="451"/>
      <c r="AV2618"/>
    </row>
    <row r="2619" spans="4:48" ht="12.75">
      <c r="D2619" s="451"/>
      <c r="AV2619"/>
    </row>
    <row r="2620" spans="4:48" ht="12.75">
      <c r="D2620" s="451"/>
      <c r="AV2620"/>
    </row>
    <row r="2621" spans="4:48" ht="12.75">
      <c r="D2621" s="451"/>
      <c r="AV2621"/>
    </row>
    <row r="2622" spans="4:48" ht="12.75">
      <c r="D2622" s="451"/>
      <c r="AV2622"/>
    </row>
    <row r="2623" spans="4:48" ht="12.75">
      <c r="D2623" s="451"/>
      <c r="AV2623"/>
    </row>
    <row r="2624" spans="4:48" ht="12.75">
      <c r="D2624" s="451"/>
      <c r="AV2624"/>
    </row>
    <row r="2625" spans="4:48" ht="12.75">
      <c r="D2625" s="451"/>
      <c r="AV2625"/>
    </row>
    <row r="2626" spans="4:48" ht="12.75">
      <c r="D2626" s="451"/>
      <c r="AV2626"/>
    </row>
    <row r="2627" spans="4:48" ht="12.75">
      <c r="D2627" s="451"/>
      <c r="AV2627"/>
    </row>
    <row r="2628" spans="4:48" ht="12.75">
      <c r="D2628" s="451"/>
      <c r="AV2628"/>
    </row>
    <row r="2629" spans="4:48" ht="12.75">
      <c r="D2629" s="451"/>
      <c r="AV2629"/>
    </row>
    <row r="2630" spans="4:48" ht="12.75">
      <c r="D2630" s="451"/>
      <c r="AV2630"/>
    </row>
    <row r="2631" spans="4:48" ht="12.75">
      <c r="D2631" s="451"/>
      <c r="AV2631"/>
    </row>
    <row r="2632" spans="4:48" ht="12.75">
      <c r="D2632" s="451"/>
      <c r="AV2632"/>
    </row>
    <row r="2633" spans="4:48" ht="12.75">
      <c r="D2633" s="451"/>
      <c r="AV2633"/>
    </row>
    <row r="2634" spans="4:48" ht="12.75">
      <c r="D2634" s="451"/>
      <c r="AV2634"/>
    </row>
    <row r="2635" spans="4:48" ht="12.75">
      <c r="D2635" s="451"/>
      <c r="AV2635"/>
    </row>
    <row r="2636" spans="4:48" ht="12.75">
      <c r="D2636" s="451"/>
      <c r="AV2636"/>
    </row>
    <row r="2637" spans="4:48" ht="12.75">
      <c r="D2637" s="451"/>
      <c r="AV2637"/>
    </row>
    <row r="2638" spans="4:48" ht="12.75">
      <c r="D2638" s="451"/>
      <c r="AV2638"/>
    </row>
    <row r="2639" spans="4:48" ht="12.75">
      <c r="D2639" s="451"/>
      <c r="AV2639"/>
    </row>
    <row r="2640" spans="4:48" ht="12.75">
      <c r="D2640" s="451"/>
      <c r="AV2640"/>
    </row>
    <row r="2641" spans="4:48" ht="12.75">
      <c r="D2641" s="451"/>
      <c r="AV2641"/>
    </row>
    <row r="2642" spans="4:48" ht="12.75">
      <c r="D2642" s="451"/>
      <c r="AV2642"/>
    </row>
    <row r="2643" spans="4:48" ht="12.75">
      <c r="D2643" s="451"/>
      <c r="AV2643"/>
    </row>
    <row r="2644" spans="4:48" ht="12.75">
      <c r="D2644" s="451"/>
      <c r="AV2644"/>
    </row>
    <row r="2645" spans="4:48" ht="12.75">
      <c r="D2645" s="451"/>
      <c r="AV2645"/>
    </row>
    <row r="2646" spans="4:48" ht="12.75">
      <c r="D2646" s="451"/>
      <c r="AV2646"/>
    </row>
    <row r="2647" spans="4:48" ht="12.75">
      <c r="D2647" s="451"/>
      <c r="AV2647"/>
    </row>
    <row r="2648" spans="4:48" ht="12.75">
      <c r="D2648" s="451"/>
      <c r="AV2648"/>
    </row>
    <row r="2649" spans="4:48" ht="12.75">
      <c r="D2649" s="451"/>
      <c r="AV2649"/>
    </row>
    <row r="2650" spans="4:48" ht="12.75">
      <c r="D2650" s="451"/>
      <c r="AV2650"/>
    </row>
    <row r="2651" spans="4:48" ht="12.75">
      <c r="D2651" s="451"/>
      <c r="AV2651"/>
    </row>
    <row r="2652" spans="4:48" ht="12.75">
      <c r="D2652" s="451"/>
      <c r="AV2652"/>
    </row>
    <row r="2653" spans="4:48" ht="12.75">
      <c r="D2653" s="451"/>
      <c r="AV2653"/>
    </row>
    <row r="2654" spans="4:48" ht="12.75">
      <c r="D2654" s="451"/>
      <c r="AV2654"/>
    </row>
    <row r="2655" spans="4:48" ht="12.75">
      <c r="D2655" s="451"/>
      <c r="AV2655"/>
    </row>
    <row r="2656" spans="4:48" ht="12.75">
      <c r="D2656" s="451"/>
      <c r="AV2656"/>
    </row>
    <row r="2657" spans="4:48" ht="12.75">
      <c r="D2657" s="451"/>
      <c r="AV2657"/>
    </row>
    <row r="2658" spans="4:48" ht="12.75">
      <c r="D2658" s="451"/>
      <c r="AV2658"/>
    </row>
    <row r="2659" spans="4:48" ht="12.75">
      <c r="D2659" s="451"/>
      <c r="AV2659"/>
    </row>
    <row r="2660" spans="4:48" ht="12.75">
      <c r="D2660" s="451"/>
      <c r="AV2660"/>
    </row>
    <row r="2661" spans="4:48" ht="12.75">
      <c r="D2661" s="451"/>
      <c r="AV2661"/>
    </row>
    <row r="2662" spans="4:48" ht="12.75">
      <c r="D2662" s="451"/>
      <c r="AV2662"/>
    </row>
    <row r="2663" spans="4:48" ht="12.75">
      <c r="D2663" s="451"/>
      <c r="AV2663"/>
    </row>
    <row r="2664" spans="4:48" ht="12.75">
      <c r="D2664" s="451"/>
      <c r="AV2664"/>
    </row>
    <row r="2665" spans="4:48" ht="12.75">
      <c r="D2665" s="451"/>
      <c r="AV2665"/>
    </row>
    <row r="2666" spans="4:48" ht="12.75">
      <c r="D2666" s="451"/>
      <c r="AV2666"/>
    </row>
    <row r="2667" spans="4:48" ht="12.75">
      <c r="D2667" s="451"/>
      <c r="AV2667"/>
    </row>
    <row r="2668" spans="4:48" ht="12.75">
      <c r="D2668" s="451"/>
      <c r="AV2668"/>
    </row>
    <row r="2669" spans="4:48" ht="12.75">
      <c r="D2669" s="451"/>
      <c r="AV2669"/>
    </row>
    <row r="2670" spans="4:48" ht="12.75">
      <c r="D2670" s="451"/>
      <c r="AV2670"/>
    </row>
    <row r="2671" spans="4:48" ht="12.75">
      <c r="D2671" s="451"/>
      <c r="AV2671"/>
    </row>
    <row r="2672" spans="4:48" ht="12.75">
      <c r="D2672" s="451"/>
      <c r="AV2672"/>
    </row>
    <row r="2673" spans="4:48" ht="12.75">
      <c r="D2673" s="451"/>
      <c r="AV2673"/>
    </row>
    <row r="2674" spans="4:48" ht="12.75">
      <c r="D2674" s="451"/>
      <c r="AV2674"/>
    </row>
    <row r="2675" spans="4:48" ht="12.75">
      <c r="D2675" s="451"/>
      <c r="AV2675"/>
    </row>
    <row r="2676" spans="4:48" ht="12.75">
      <c r="D2676" s="451"/>
      <c r="AV2676"/>
    </row>
    <row r="2677" spans="4:48" ht="12.75">
      <c r="D2677" s="451"/>
      <c r="AV2677"/>
    </row>
    <row r="2678" spans="4:48" ht="12.75">
      <c r="D2678" s="451"/>
      <c r="AV2678"/>
    </row>
    <row r="2679" spans="4:48" ht="12.75">
      <c r="D2679" s="451"/>
      <c r="AV2679"/>
    </row>
    <row r="2680" spans="4:48" ht="12.75">
      <c r="D2680" s="451"/>
      <c r="AV2680"/>
    </row>
    <row r="2681" spans="4:48" ht="12.75">
      <c r="D2681" s="451"/>
      <c r="AV2681"/>
    </row>
    <row r="2682" spans="4:48" ht="12.75">
      <c r="D2682" s="451"/>
      <c r="AV2682"/>
    </row>
    <row r="2683" spans="4:48" ht="12.75">
      <c r="D2683" s="451"/>
      <c r="AV2683"/>
    </row>
    <row r="2684" spans="4:48" ht="12.75">
      <c r="D2684" s="451"/>
      <c r="AV2684"/>
    </row>
    <row r="2685" spans="4:48" ht="12.75">
      <c r="D2685" s="451"/>
      <c r="AV2685"/>
    </row>
    <row r="2686" spans="4:48" ht="12.75">
      <c r="D2686" s="451"/>
      <c r="AV2686"/>
    </row>
    <row r="2687" spans="4:48" ht="12.75">
      <c r="D2687" s="451"/>
      <c r="AV2687"/>
    </row>
    <row r="2688" spans="4:48" ht="12.75">
      <c r="D2688" s="451"/>
      <c r="AV2688"/>
    </row>
    <row r="2689" spans="4:48" ht="12.75">
      <c r="D2689" s="451"/>
      <c r="AV2689"/>
    </row>
    <row r="2690" spans="4:48" ht="12.75">
      <c r="D2690" s="451"/>
      <c r="AV2690"/>
    </row>
    <row r="2691" spans="4:48" ht="12.75">
      <c r="D2691" s="451"/>
      <c r="AV2691"/>
    </row>
    <row r="2692" spans="4:48" ht="12.75">
      <c r="D2692" s="451"/>
      <c r="AV2692"/>
    </row>
    <row r="2693" spans="4:48" ht="12.75">
      <c r="D2693" s="451"/>
      <c r="AV2693"/>
    </row>
    <row r="2694" spans="4:48" ht="12.75">
      <c r="D2694" s="451"/>
      <c r="AV2694"/>
    </row>
    <row r="2695" spans="4:48" ht="12.75">
      <c r="D2695" s="451"/>
      <c r="AV2695"/>
    </row>
    <row r="2696" spans="4:48" ht="12.75">
      <c r="D2696" s="451"/>
      <c r="AV2696"/>
    </row>
    <row r="2697" spans="4:48" ht="12.75">
      <c r="D2697" s="451"/>
      <c r="AV2697"/>
    </row>
    <row r="2698" spans="4:48" ht="12.75">
      <c r="D2698" s="451"/>
      <c r="AV2698"/>
    </row>
    <row r="2699" spans="4:48" ht="12.75">
      <c r="D2699" s="451"/>
      <c r="AV2699"/>
    </row>
    <row r="2700" spans="4:48" ht="12.75">
      <c r="D2700" s="451"/>
      <c r="AV2700"/>
    </row>
    <row r="2701" spans="4:48" ht="12.75">
      <c r="D2701" s="451"/>
      <c r="AV2701"/>
    </row>
    <row r="2702" spans="4:48" ht="12.75">
      <c r="D2702" s="451"/>
      <c r="AV2702"/>
    </row>
    <row r="2703" spans="4:48" ht="12.75">
      <c r="D2703" s="451"/>
      <c r="AV2703"/>
    </row>
    <row r="2704" spans="4:48" ht="12.75">
      <c r="D2704" s="451"/>
      <c r="AV2704"/>
    </row>
    <row r="2705" spans="4:48" ht="12.75">
      <c r="D2705" s="451"/>
      <c r="AV2705"/>
    </row>
    <row r="2706" spans="4:48" ht="12.75">
      <c r="D2706" s="451"/>
      <c r="AV2706"/>
    </row>
    <row r="2707" spans="4:48" ht="12.75">
      <c r="D2707" s="451"/>
      <c r="AV2707"/>
    </row>
    <row r="2708" spans="4:48" ht="12.75">
      <c r="D2708" s="451"/>
      <c r="AV2708"/>
    </row>
    <row r="2709" spans="4:48" ht="12.75">
      <c r="D2709" s="451"/>
      <c r="AV2709"/>
    </row>
    <row r="2710" spans="4:48" ht="12.75">
      <c r="D2710" s="451"/>
      <c r="AV2710"/>
    </row>
    <row r="2711" spans="4:48" ht="12.75">
      <c r="D2711" s="451"/>
      <c r="AV2711"/>
    </row>
    <row r="2712" spans="4:48" ht="12.75">
      <c r="D2712" s="451"/>
      <c r="AV2712"/>
    </row>
    <row r="2713" spans="4:48" ht="12.75">
      <c r="D2713" s="451"/>
      <c r="AV2713"/>
    </row>
    <row r="2714" spans="4:48" ht="12.75">
      <c r="D2714" s="451"/>
      <c r="AV2714"/>
    </row>
    <row r="2715" spans="4:48" ht="12.75">
      <c r="D2715" s="451"/>
      <c r="AV2715"/>
    </row>
    <row r="2716" spans="4:48" ht="12.75">
      <c r="D2716" s="451"/>
      <c r="AV2716"/>
    </row>
    <row r="2717" spans="4:48" ht="12.75">
      <c r="D2717" s="451"/>
      <c r="AV2717"/>
    </row>
    <row r="2718" spans="4:48" ht="12.75">
      <c r="D2718" s="451"/>
      <c r="AV2718"/>
    </row>
    <row r="2719" spans="4:48" ht="12.75">
      <c r="D2719" s="451"/>
      <c r="AV2719"/>
    </row>
    <row r="2720" spans="4:48" ht="12.75">
      <c r="D2720" s="451"/>
      <c r="AV2720"/>
    </row>
    <row r="2721" spans="4:48" ht="12.75">
      <c r="D2721" s="451"/>
      <c r="AV2721"/>
    </row>
    <row r="2722" spans="4:48" ht="12.75">
      <c r="D2722" s="451"/>
      <c r="AV2722"/>
    </row>
    <row r="2723" spans="4:48" ht="12.75">
      <c r="D2723" s="451"/>
      <c r="AV2723"/>
    </row>
    <row r="2724" spans="4:48" ht="12.75">
      <c r="D2724" s="451"/>
      <c r="AV2724"/>
    </row>
    <row r="2725" spans="4:48" ht="12.75">
      <c r="D2725" s="451"/>
      <c r="AV2725"/>
    </row>
    <row r="2726" spans="4:48" ht="12.75">
      <c r="D2726" s="451"/>
      <c r="AV2726"/>
    </row>
    <row r="2727" spans="4:48" ht="12.75">
      <c r="D2727" s="451"/>
      <c r="AV2727"/>
    </row>
    <row r="2728" spans="4:48" ht="12.75">
      <c r="D2728" s="451"/>
      <c r="AV2728"/>
    </row>
    <row r="2729" spans="4:48" ht="12.75">
      <c r="D2729" s="451"/>
      <c r="AV2729"/>
    </row>
    <row r="2730" spans="4:48" ht="12.75">
      <c r="D2730" s="451"/>
      <c r="AV2730"/>
    </row>
    <row r="2731" spans="4:48" ht="12.75">
      <c r="D2731" s="451"/>
      <c r="AV2731"/>
    </row>
    <row r="2732" spans="4:48" ht="12.75">
      <c r="D2732" s="451"/>
      <c r="AV2732"/>
    </row>
    <row r="2733" spans="4:48" ht="12.75">
      <c r="D2733" s="451"/>
      <c r="AV2733"/>
    </row>
    <row r="2734" spans="4:48" ht="12.75">
      <c r="D2734" s="451"/>
      <c r="AV2734"/>
    </row>
    <row r="2735" spans="4:48" ht="12.75">
      <c r="D2735" s="451"/>
      <c r="AV2735"/>
    </row>
    <row r="2736" spans="4:48" ht="12.75">
      <c r="D2736" s="451"/>
      <c r="AV2736"/>
    </row>
    <row r="2737" spans="4:48" ht="12.75">
      <c r="D2737" s="451"/>
      <c r="AV2737"/>
    </row>
    <row r="2738" spans="4:48" ht="12.75">
      <c r="D2738" s="451"/>
      <c r="AV2738"/>
    </row>
    <row r="2739" spans="4:48" ht="12.75">
      <c r="D2739" s="451"/>
      <c r="AV2739"/>
    </row>
    <row r="2740" spans="4:48" ht="12.75">
      <c r="D2740" s="451"/>
      <c r="AV2740"/>
    </row>
    <row r="2741" spans="4:48" ht="12.75">
      <c r="D2741" s="451"/>
      <c r="AV2741"/>
    </row>
    <row r="2742" spans="4:48" ht="12.75">
      <c r="D2742" s="451"/>
      <c r="AV2742"/>
    </row>
    <row r="2743" spans="4:48" ht="12.75">
      <c r="D2743" s="451"/>
      <c r="AV2743"/>
    </row>
    <row r="2744" spans="4:48" ht="12.75">
      <c r="D2744" s="451"/>
      <c r="AV2744"/>
    </row>
    <row r="2745" spans="4:48" ht="12.75">
      <c r="D2745" s="451"/>
      <c r="AV2745"/>
    </row>
    <row r="2746" spans="4:48" ht="12.75">
      <c r="D2746" s="451"/>
      <c r="AV2746"/>
    </row>
    <row r="2747" spans="4:48" ht="12.75">
      <c r="D2747" s="451"/>
      <c r="AV2747"/>
    </row>
    <row r="2748" spans="4:48" ht="12.75">
      <c r="D2748" s="451"/>
      <c r="AV2748"/>
    </row>
    <row r="2749" spans="4:48" ht="12.75">
      <c r="D2749" s="451"/>
      <c r="AV2749"/>
    </row>
    <row r="2750" spans="4:48" ht="12.75">
      <c r="D2750" s="451"/>
      <c r="AV2750"/>
    </row>
    <row r="2751" spans="4:48" ht="12.75">
      <c r="D2751" s="451"/>
      <c r="AV2751"/>
    </row>
    <row r="2752" spans="4:48" ht="12.75">
      <c r="D2752" s="451"/>
      <c r="AV2752"/>
    </row>
    <row r="2753" spans="4:48" ht="12.75">
      <c r="D2753" s="451"/>
      <c r="AV2753"/>
    </row>
    <row r="2754" spans="4:48" ht="12.75">
      <c r="D2754" s="451"/>
      <c r="AV2754"/>
    </row>
    <row r="2755" spans="4:48" ht="12.75">
      <c r="D2755" s="451"/>
      <c r="AV2755"/>
    </row>
    <row r="2756" spans="4:48" ht="12.75">
      <c r="D2756" s="451"/>
      <c r="AV2756"/>
    </row>
    <row r="2757" spans="4:48" ht="12.75">
      <c r="D2757" s="451"/>
      <c r="AV2757"/>
    </row>
    <row r="2758" spans="4:48" ht="12.75">
      <c r="D2758" s="451"/>
      <c r="AV2758"/>
    </row>
    <row r="2759" spans="4:48" ht="12.75">
      <c r="D2759" s="451"/>
      <c r="AV2759"/>
    </row>
    <row r="2760" spans="4:48" ht="12.75">
      <c r="D2760" s="451"/>
      <c r="AV2760"/>
    </row>
    <row r="2761" spans="4:48" ht="12.75">
      <c r="D2761" s="451"/>
      <c r="AV2761"/>
    </row>
    <row r="2762" spans="4:48" ht="12.75">
      <c r="D2762" s="451"/>
      <c r="AV2762"/>
    </row>
    <row r="2763" spans="4:48" ht="12.75">
      <c r="D2763" s="451"/>
      <c r="AV2763"/>
    </row>
    <row r="2764" spans="4:48" ht="12.75">
      <c r="D2764" s="451"/>
      <c r="AV2764"/>
    </row>
    <row r="2765" spans="4:48" ht="12.75">
      <c r="D2765" s="451"/>
      <c r="AV2765"/>
    </row>
    <row r="2766" spans="4:48" ht="12.75">
      <c r="D2766" s="451"/>
      <c r="AV2766"/>
    </row>
    <row r="2767" spans="4:48" ht="12.75">
      <c r="D2767" s="451"/>
      <c r="AV2767"/>
    </row>
    <row r="2768" spans="4:48" ht="12.75">
      <c r="D2768" s="451"/>
      <c r="AV2768"/>
    </row>
    <row r="2769" spans="4:48" ht="12.75">
      <c r="D2769" s="451"/>
      <c r="AV2769"/>
    </row>
    <row r="2770" spans="4:48" ht="12.75">
      <c r="D2770" s="451"/>
      <c r="AV2770"/>
    </row>
    <row r="2771" spans="4:48" ht="12.75">
      <c r="D2771" s="451"/>
      <c r="AV2771"/>
    </row>
    <row r="2772" spans="4:48" ht="12.75">
      <c r="D2772" s="451"/>
      <c r="AV2772"/>
    </row>
    <row r="2773" spans="4:48" ht="12.75">
      <c r="D2773" s="451"/>
      <c r="AV2773"/>
    </row>
    <row r="2774" spans="4:48" ht="12.75">
      <c r="D2774" s="451"/>
      <c r="AV2774"/>
    </row>
    <row r="2775" spans="4:48" ht="12.75">
      <c r="D2775" s="451"/>
      <c r="AV2775"/>
    </row>
    <row r="2776" spans="4:48" ht="12.75">
      <c r="D2776" s="451"/>
      <c r="AV2776"/>
    </row>
    <row r="2777" spans="4:48" ht="12.75">
      <c r="D2777" s="451"/>
      <c r="AV2777"/>
    </row>
    <row r="2778" spans="4:48" ht="12.75">
      <c r="D2778" s="451"/>
      <c r="AV2778"/>
    </row>
    <row r="2779" spans="4:48" ht="12.75">
      <c r="D2779" s="451"/>
      <c r="AV2779"/>
    </row>
    <row r="2780" spans="4:48" ht="12.75">
      <c r="D2780" s="451"/>
      <c r="AV2780"/>
    </row>
    <row r="2781" spans="4:48" ht="12.75">
      <c r="D2781" s="451"/>
      <c r="AV2781"/>
    </row>
    <row r="2782" spans="4:48" ht="12.75">
      <c r="D2782" s="451"/>
      <c r="AV2782"/>
    </row>
    <row r="2783" spans="4:48" ht="12.75">
      <c r="D2783" s="451"/>
      <c r="AV2783"/>
    </row>
    <row r="2784" spans="4:48" ht="12.75">
      <c r="D2784" s="451"/>
      <c r="AV2784"/>
    </row>
    <row r="2785" spans="4:48" ht="12.75">
      <c r="D2785" s="451"/>
      <c r="AV2785"/>
    </row>
    <row r="2786" spans="4:48" ht="12.75">
      <c r="D2786" s="451"/>
      <c r="AV2786"/>
    </row>
    <row r="2787" spans="4:48" ht="12.75">
      <c r="D2787" s="451"/>
      <c r="AV2787"/>
    </row>
    <row r="2788" spans="4:48" ht="12.75">
      <c r="D2788" s="451"/>
      <c r="AV2788"/>
    </row>
    <row r="2789" spans="4:48" ht="12.75">
      <c r="D2789" s="451"/>
      <c r="AV2789"/>
    </row>
    <row r="2790" spans="4:48" ht="12.75">
      <c r="D2790" s="451"/>
      <c r="AV2790"/>
    </row>
    <row r="2791" spans="4:48" ht="12.75">
      <c r="D2791" s="451"/>
      <c r="AV2791"/>
    </row>
    <row r="2792" spans="4:48" ht="12.75">
      <c r="D2792" s="451"/>
      <c r="AV2792"/>
    </row>
    <row r="2793" spans="4:48" ht="12.75">
      <c r="D2793" s="451"/>
      <c r="AV2793"/>
    </row>
    <row r="2794" spans="4:48" ht="12.75">
      <c r="D2794" s="451"/>
      <c r="AV2794"/>
    </row>
    <row r="2795" spans="4:48" ht="12.75">
      <c r="D2795" s="451"/>
      <c r="AV2795"/>
    </row>
    <row r="2796" spans="4:48" ht="12.75">
      <c r="D2796" s="451"/>
      <c r="AV2796"/>
    </row>
    <row r="2797" spans="4:48" ht="12.75">
      <c r="D2797" s="451"/>
      <c r="AV2797"/>
    </row>
    <row r="2798" spans="4:48" ht="12.75">
      <c r="D2798" s="451"/>
      <c r="AV2798"/>
    </row>
    <row r="2799" spans="4:48" ht="12.75">
      <c r="D2799" s="451"/>
      <c r="AV2799"/>
    </row>
    <row r="2800" spans="4:48" ht="12.75">
      <c r="D2800" s="451"/>
      <c r="AV2800"/>
    </row>
    <row r="2801" spans="4:48" ht="12.75">
      <c r="D2801" s="451"/>
      <c r="AV2801"/>
    </row>
    <row r="2802" spans="4:48" ht="12.75">
      <c r="D2802" s="451"/>
      <c r="AV2802"/>
    </row>
    <row r="2803" spans="4:48" ht="12.75">
      <c r="D2803" s="451"/>
      <c r="AV2803"/>
    </row>
    <row r="2804" spans="4:48" ht="12.75">
      <c r="D2804" s="451"/>
      <c r="AV2804"/>
    </row>
    <row r="2805" spans="4:48" ht="12.75">
      <c r="D2805" s="451"/>
      <c r="AV2805"/>
    </row>
    <row r="2806" spans="4:48" ht="12.75">
      <c r="D2806" s="451"/>
      <c r="AV2806"/>
    </row>
    <row r="2807" spans="4:48" ht="12.75">
      <c r="D2807" s="451"/>
      <c r="AV2807"/>
    </row>
    <row r="2808" spans="4:48" ht="12.75">
      <c r="D2808" s="451"/>
      <c r="AV2808"/>
    </row>
    <row r="2809" spans="4:48" ht="12.75">
      <c r="D2809" s="451"/>
      <c r="AV2809"/>
    </row>
    <row r="2810" spans="4:48" ht="12.75">
      <c r="D2810" s="451"/>
      <c r="AV2810"/>
    </row>
    <row r="2811" spans="4:48" ht="12.75">
      <c r="D2811" s="451"/>
      <c r="AV2811"/>
    </row>
    <row r="2812" spans="4:48" ht="12.75">
      <c r="D2812" s="451"/>
      <c r="AV2812"/>
    </row>
    <row r="2813" spans="4:48" ht="12.75">
      <c r="D2813" s="451"/>
      <c r="AV2813"/>
    </row>
    <row r="2814" spans="4:48" ht="12.75">
      <c r="D2814" s="451"/>
      <c r="AV2814"/>
    </row>
    <row r="2815" spans="4:48" ht="12.75">
      <c r="D2815" s="451"/>
      <c r="AV2815"/>
    </row>
    <row r="2816" spans="4:48" ht="12.75">
      <c r="D2816" s="451"/>
      <c r="AV2816"/>
    </row>
    <row r="2817" spans="4:48" ht="12.75">
      <c r="D2817" s="451"/>
      <c r="AV2817"/>
    </row>
    <row r="2818" spans="4:48" ht="12.75">
      <c r="D2818" s="451"/>
      <c r="AV2818"/>
    </row>
    <row r="2819" spans="4:48" ht="12.75">
      <c r="D2819" s="451"/>
      <c r="AV2819"/>
    </row>
    <row r="2820" spans="4:48" ht="12.75">
      <c r="D2820" s="451"/>
      <c r="AV2820"/>
    </row>
    <row r="2821" spans="4:48" ht="12.75">
      <c r="D2821" s="451"/>
      <c r="AV2821"/>
    </row>
    <row r="2822" spans="4:48" ht="12.75">
      <c r="D2822" s="451"/>
      <c r="AV2822"/>
    </row>
    <row r="2823" spans="4:48" ht="12.75">
      <c r="D2823" s="451"/>
      <c r="AV2823"/>
    </row>
    <row r="2824" spans="4:48" ht="12.75">
      <c r="D2824" s="451"/>
      <c r="AV2824"/>
    </row>
    <row r="2825" spans="4:48" ht="12.75">
      <c r="D2825" s="451"/>
      <c r="AV2825"/>
    </row>
    <row r="2826" spans="4:48" ht="12.75">
      <c r="D2826" s="451"/>
      <c r="AV2826"/>
    </row>
    <row r="2827" spans="4:48" ht="12.75">
      <c r="D2827" s="451"/>
      <c r="AV2827"/>
    </row>
    <row r="2828" spans="4:48" ht="12.75">
      <c r="D2828" s="451"/>
      <c r="AV2828"/>
    </row>
    <row r="2829" spans="4:48" ht="12.75">
      <c r="D2829" s="451"/>
      <c r="AV2829"/>
    </row>
    <row r="2830" spans="4:48" ht="12.75">
      <c r="D2830" s="451"/>
      <c r="AV2830"/>
    </row>
    <row r="2831" spans="4:48" ht="12.75">
      <c r="D2831" s="451"/>
      <c r="AV2831"/>
    </row>
    <row r="2832" spans="4:48" ht="12.75">
      <c r="D2832" s="451"/>
      <c r="AV2832"/>
    </row>
    <row r="2833" spans="4:48" ht="12.75">
      <c r="D2833" s="451"/>
      <c r="AV2833"/>
    </row>
    <row r="2834" spans="4:48" ht="12.75">
      <c r="D2834" s="451"/>
      <c r="AV2834"/>
    </row>
    <row r="2835" spans="4:48" ht="12.75">
      <c r="D2835" s="451"/>
      <c r="AV2835"/>
    </row>
    <row r="2836" spans="4:48" ht="12.75">
      <c r="D2836" s="451"/>
      <c r="AV2836"/>
    </row>
    <row r="2837" spans="4:48" ht="12.75">
      <c r="D2837" s="451"/>
      <c r="AV2837"/>
    </row>
    <row r="2838" spans="4:48" ht="12.75">
      <c r="D2838" s="451"/>
      <c r="AV2838"/>
    </row>
    <row r="2839" spans="4:48" ht="12.75">
      <c r="D2839" s="451"/>
      <c r="AV2839"/>
    </row>
    <row r="2840" spans="4:48" ht="12.75">
      <c r="D2840" s="451"/>
      <c r="AV2840"/>
    </row>
    <row r="2841" spans="4:48" ht="12.75">
      <c r="D2841" s="451"/>
      <c r="AV2841"/>
    </row>
    <row r="2842" spans="4:48" ht="12.75">
      <c r="D2842" s="451"/>
      <c r="AV2842"/>
    </row>
    <row r="2843" spans="4:48" ht="12.75">
      <c r="D2843" s="451"/>
      <c r="AV2843"/>
    </row>
    <row r="2844" spans="4:48" ht="12.75">
      <c r="D2844" s="451"/>
      <c r="AV2844"/>
    </row>
    <row r="2845" spans="4:48" ht="12.75">
      <c r="D2845" s="451"/>
      <c r="AV2845"/>
    </row>
    <row r="2846" spans="4:48" ht="12.75">
      <c r="D2846" s="451"/>
      <c r="AV2846"/>
    </row>
    <row r="2847" spans="4:48" ht="12.75">
      <c r="D2847" s="451"/>
      <c r="AV2847"/>
    </row>
    <row r="2848" spans="4:48" ht="12.75">
      <c r="D2848" s="451"/>
      <c r="AV2848"/>
    </row>
    <row r="2849" spans="4:48" ht="12.75">
      <c r="D2849" s="451"/>
      <c r="AV2849"/>
    </row>
    <row r="2850" spans="4:48" ht="12.75">
      <c r="D2850" s="451"/>
      <c r="AV2850"/>
    </row>
    <row r="2851" spans="4:48" ht="12.75">
      <c r="D2851" s="451"/>
      <c r="AV2851"/>
    </row>
    <row r="2852" spans="4:48" ht="12.75">
      <c r="D2852" s="451"/>
      <c r="AV2852"/>
    </row>
    <row r="2853" spans="4:48" ht="12.75">
      <c r="D2853" s="451"/>
      <c r="AV2853"/>
    </row>
    <row r="2854" spans="4:48" ht="12.75">
      <c r="D2854" s="451"/>
      <c r="AV2854"/>
    </row>
    <row r="2855" spans="4:48" ht="12.75">
      <c r="D2855" s="451"/>
      <c r="AV2855"/>
    </row>
    <row r="2856" spans="4:48" ht="12.75">
      <c r="D2856" s="451"/>
      <c r="AV2856"/>
    </row>
    <row r="2857" spans="4:48" ht="12.75">
      <c r="D2857" s="451"/>
      <c r="AV2857"/>
    </row>
    <row r="2858" spans="4:48" ht="12.75">
      <c r="D2858" s="451"/>
      <c r="AV2858"/>
    </row>
    <row r="2859" spans="4:48" ht="12.75">
      <c r="D2859" s="451"/>
      <c r="AV2859"/>
    </row>
    <row r="2860" spans="4:48" ht="12.75">
      <c r="D2860" s="451"/>
      <c r="AV2860"/>
    </row>
    <row r="2861" spans="4:48" ht="12.75">
      <c r="D2861" s="451"/>
      <c r="AV2861"/>
    </row>
    <row r="2862" spans="4:48" ht="12.75">
      <c r="D2862" s="451"/>
      <c r="AV2862"/>
    </row>
    <row r="2863" spans="4:48" ht="12.75">
      <c r="D2863" s="451"/>
      <c r="AV2863"/>
    </row>
    <row r="2864" spans="4:48" ht="12.75">
      <c r="D2864" s="451"/>
      <c r="AV2864"/>
    </row>
    <row r="2865" spans="4:48" ht="12.75">
      <c r="D2865" s="451"/>
      <c r="AV2865"/>
    </row>
    <row r="2866" spans="4:48" ht="12.75">
      <c r="D2866" s="451"/>
      <c r="AV2866"/>
    </row>
    <row r="2867" spans="4:48" ht="12.75">
      <c r="D2867" s="451"/>
      <c r="AV2867"/>
    </row>
    <row r="2868" spans="4:48" ht="12.75">
      <c r="D2868" s="451"/>
      <c r="AV2868"/>
    </row>
    <row r="2869" spans="4:48" ht="12.75">
      <c r="D2869" s="451"/>
      <c r="AV2869"/>
    </row>
    <row r="2870" spans="4:48" ht="12.75">
      <c r="D2870" s="451"/>
      <c r="AV2870"/>
    </row>
    <row r="2871" spans="4:48" ht="12.75">
      <c r="D2871" s="451"/>
      <c r="AV2871"/>
    </row>
    <row r="2872" spans="4:48" ht="12.75">
      <c r="D2872" s="451"/>
      <c r="AV2872"/>
    </row>
    <row r="2873" spans="4:48" ht="12.75">
      <c r="D2873" s="451"/>
      <c r="AV2873"/>
    </row>
    <row r="2874" spans="4:48" ht="12.75">
      <c r="D2874" s="451"/>
      <c r="AV2874"/>
    </row>
    <row r="2875" spans="4:48" ht="12.75">
      <c r="D2875" s="451"/>
      <c r="AV2875"/>
    </row>
    <row r="2876" spans="4:48" ht="12.75">
      <c r="D2876" s="451"/>
      <c r="AV2876"/>
    </row>
    <row r="2877" spans="4:48" ht="12.75">
      <c r="D2877" s="451"/>
      <c r="AV2877"/>
    </row>
    <row r="2878" spans="4:48" ht="12.75">
      <c r="D2878" s="451"/>
      <c r="AV2878"/>
    </row>
    <row r="2879" spans="4:48" ht="12.75">
      <c r="D2879" s="451"/>
      <c r="AV2879"/>
    </row>
    <row r="2880" spans="4:48" ht="12.75">
      <c r="D2880" s="451"/>
      <c r="AV2880"/>
    </row>
    <row r="2881" spans="4:48" ht="12.75">
      <c r="D2881" s="451"/>
      <c r="AV2881"/>
    </row>
    <row r="2882" spans="4:48" ht="12.75">
      <c r="D2882" s="451"/>
      <c r="AV2882"/>
    </row>
    <row r="2883" spans="4:48" ht="12.75">
      <c r="D2883" s="451"/>
      <c r="AV2883"/>
    </row>
    <row r="2884" spans="4:48" ht="12.75">
      <c r="D2884" s="451"/>
      <c r="AV2884"/>
    </row>
    <row r="2885" spans="4:48" ht="12.75">
      <c r="D2885" s="451"/>
      <c r="AV2885"/>
    </row>
    <row r="2886" spans="4:48" ht="12.75">
      <c r="D2886" s="451"/>
      <c r="AV2886"/>
    </row>
    <row r="2887" spans="4:48" ht="12.75">
      <c r="D2887" s="451"/>
      <c r="AV2887"/>
    </row>
    <row r="2888" spans="4:48" ht="12.75">
      <c r="D2888" s="451"/>
      <c r="AV2888"/>
    </row>
    <row r="2889" spans="4:48" ht="12.75">
      <c r="D2889" s="451"/>
      <c r="AV2889"/>
    </row>
    <row r="2890" spans="4:48" ht="12.75">
      <c r="D2890" s="451"/>
      <c r="AV2890"/>
    </row>
    <row r="2891" spans="4:48" ht="12.75">
      <c r="D2891" s="451"/>
      <c r="AV2891"/>
    </row>
    <row r="2892" spans="4:48" ht="12.75">
      <c r="D2892" s="451"/>
      <c r="AV2892"/>
    </row>
    <row r="2893" spans="4:48" ht="12.75">
      <c r="D2893" s="451"/>
      <c r="AV2893"/>
    </row>
    <row r="2894" spans="4:48" ht="12.75">
      <c r="D2894" s="451"/>
      <c r="AV2894"/>
    </row>
    <row r="2895" spans="4:48" ht="12.75">
      <c r="D2895" s="451"/>
      <c r="AV2895"/>
    </row>
    <row r="2896" spans="4:48" ht="12.75">
      <c r="D2896" s="451"/>
      <c r="AV2896"/>
    </row>
    <row r="2897" spans="4:48" ht="12.75">
      <c r="D2897" s="451"/>
      <c r="AV2897"/>
    </row>
    <row r="2898" spans="4:48" ht="12.75">
      <c r="D2898" s="451"/>
      <c r="AV2898"/>
    </row>
    <row r="2899" spans="4:48" ht="12.75">
      <c r="D2899" s="451"/>
      <c r="AV2899"/>
    </row>
    <row r="2900" spans="4:48" ht="12.75">
      <c r="D2900" s="451"/>
      <c r="AV2900"/>
    </row>
    <row r="2901" spans="4:48" ht="12.75">
      <c r="D2901" s="451"/>
      <c r="AV2901"/>
    </row>
    <row r="2902" spans="4:48" ht="12.75">
      <c r="D2902" s="451"/>
      <c r="AV2902"/>
    </row>
    <row r="2903" spans="4:48" ht="12.75">
      <c r="D2903" s="451"/>
      <c r="AV2903"/>
    </row>
    <row r="2904" spans="4:48" ht="12.75">
      <c r="D2904" s="451"/>
      <c r="AV2904"/>
    </row>
    <row r="2905" spans="4:48" ht="12.75">
      <c r="D2905" s="451"/>
      <c r="AV2905"/>
    </row>
    <row r="2906" spans="4:48" ht="12.75">
      <c r="D2906" s="451"/>
      <c r="AV2906"/>
    </row>
    <row r="2907" spans="4:48" ht="12.75">
      <c r="D2907" s="451"/>
      <c r="AV2907"/>
    </row>
    <row r="2908" spans="4:48" ht="12.75">
      <c r="D2908" s="451"/>
      <c r="AV2908"/>
    </row>
    <row r="2909" spans="4:48" ht="12.75">
      <c r="D2909" s="451"/>
      <c r="AV2909"/>
    </row>
    <row r="2910" spans="4:48" ht="12.75">
      <c r="D2910" s="451"/>
      <c r="AV2910"/>
    </row>
    <row r="2911" spans="4:48" ht="12.75">
      <c r="D2911" s="451"/>
      <c r="AV2911"/>
    </row>
    <row r="2912" spans="4:48" ht="12.75">
      <c r="D2912" s="451"/>
      <c r="AV2912"/>
    </row>
    <row r="2913" spans="4:48" ht="12.75">
      <c r="D2913" s="451"/>
      <c r="AV2913"/>
    </row>
    <row r="2914" spans="4:48" ht="12.75">
      <c r="D2914" s="451"/>
      <c r="AV2914"/>
    </row>
    <row r="2915" spans="4:48" ht="12.75">
      <c r="D2915" s="451"/>
      <c r="AV2915"/>
    </row>
    <row r="2916" spans="4:48" ht="12.75">
      <c r="D2916" s="451"/>
      <c r="AV2916"/>
    </row>
    <row r="2917" spans="4:48" ht="12.75">
      <c r="D2917" s="451"/>
      <c r="AV2917"/>
    </row>
    <row r="2918" spans="4:48" ht="12.75">
      <c r="D2918" s="451"/>
      <c r="AV2918"/>
    </row>
    <row r="2919" spans="4:48" ht="12.75">
      <c r="D2919" s="451"/>
      <c r="AV2919"/>
    </row>
    <row r="2920" spans="4:48" ht="12.75">
      <c r="D2920" s="451"/>
      <c r="AV2920"/>
    </row>
    <row r="2921" spans="4:48" ht="12.75">
      <c r="D2921" s="451"/>
      <c r="AV2921"/>
    </row>
    <row r="2922" spans="4:48" ht="12.75">
      <c r="D2922" s="451"/>
      <c r="AV2922"/>
    </row>
    <row r="2923" spans="4:48" ht="12.75">
      <c r="D2923" s="451"/>
      <c r="AV2923"/>
    </row>
    <row r="2924" spans="4:48" ht="12.75">
      <c r="D2924" s="451"/>
      <c r="AV2924"/>
    </row>
    <row r="2925" spans="4:48" ht="12.75">
      <c r="D2925" s="451"/>
      <c r="AV2925"/>
    </row>
    <row r="2926" spans="4:48" ht="12.75">
      <c r="D2926" s="451"/>
      <c r="AV2926"/>
    </row>
    <row r="2927" spans="4:48" ht="12.75">
      <c r="D2927" s="451"/>
      <c r="AV2927"/>
    </row>
    <row r="2928" spans="4:48" ht="12.75">
      <c r="D2928" s="451"/>
      <c r="AV2928"/>
    </row>
    <row r="2929" spans="4:48" ht="12.75">
      <c r="D2929" s="451"/>
      <c r="AV2929"/>
    </row>
    <row r="2930" spans="4:48" ht="12.75">
      <c r="D2930" s="451"/>
      <c r="AV2930"/>
    </row>
    <row r="2931" spans="4:48" ht="12.75">
      <c r="D2931" s="451"/>
      <c r="AV2931"/>
    </row>
    <row r="2932" spans="4:48" ht="12.75">
      <c r="D2932" s="451"/>
      <c r="AV2932"/>
    </row>
    <row r="2933" spans="4:48" ht="12.75">
      <c r="D2933" s="451"/>
      <c r="AV2933"/>
    </row>
    <row r="2934" spans="4:48" ht="12.75">
      <c r="D2934" s="451"/>
      <c r="AV2934"/>
    </row>
    <row r="2935" spans="4:48" ht="12.75">
      <c r="D2935" s="451"/>
      <c r="AV2935"/>
    </row>
    <row r="2936" spans="4:48" ht="12.75">
      <c r="D2936" s="451"/>
      <c r="AV2936"/>
    </row>
    <row r="2937" spans="4:48" ht="12.75">
      <c r="D2937" s="451"/>
      <c r="AV2937"/>
    </row>
    <row r="2938" spans="4:48" ht="12.75">
      <c r="D2938" s="451"/>
      <c r="AV2938"/>
    </row>
    <row r="2939" spans="4:48" ht="12.75">
      <c r="D2939" s="451"/>
      <c r="AV2939"/>
    </row>
    <row r="2940" spans="4:48" ht="12.75">
      <c r="D2940" s="451"/>
      <c r="AV2940"/>
    </row>
    <row r="2941" spans="4:48" ht="12.75">
      <c r="D2941" s="451"/>
      <c r="AV2941"/>
    </row>
    <row r="2942" spans="4:48" ht="12.75">
      <c r="D2942" s="451"/>
      <c r="AV2942"/>
    </row>
    <row r="2943" spans="4:48" ht="12.75">
      <c r="D2943" s="451"/>
      <c r="AV2943"/>
    </row>
    <row r="2944" spans="4:48" ht="12.75">
      <c r="D2944" s="451"/>
      <c r="AV2944"/>
    </row>
    <row r="2945" spans="4:48" ht="12.75">
      <c r="D2945" s="451"/>
      <c r="AV2945"/>
    </row>
    <row r="2946" spans="4:48" ht="12.75">
      <c r="D2946" s="451"/>
      <c r="AV2946"/>
    </row>
    <row r="2947" spans="4:48" ht="12.75">
      <c r="D2947" s="451"/>
      <c r="AV2947"/>
    </row>
    <row r="2948" spans="4:48" ht="12.75">
      <c r="D2948" s="451"/>
      <c r="AV2948"/>
    </row>
    <row r="2949" spans="4:48" ht="12.75">
      <c r="D2949" s="451"/>
      <c r="AV2949"/>
    </row>
    <row r="2950" spans="4:48" ht="12.75">
      <c r="D2950" s="451"/>
      <c r="AV2950"/>
    </row>
    <row r="2951" spans="4:48" ht="12.75">
      <c r="D2951" s="451"/>
      <c r="AV2951"/>
    </row>
    <row r="2952" spans="4:48" ht="12.75">
      <c r="D2952" s="451"/>
      <c r="AV2952"/>
    </row>
    <row r="2953" spans="4:48" ht="12.75">
      <c r="D2953" s="451"/>
      <c r="AV2953"/>
    </row>
    <row r="2954" spans="4:48" ht="12.75">
      <c r="D2954" s="451"/>
      <c r="AV2954"/>
    </row>
    <row r="2955" spans="4:48" ht="12.75">
      <c r="D2955" s="451"/>
      <c r="AV2955"/>
    </row>
    <row r="2956" spans="4:48" ht="12.75">
      <c r="D2956" s="451"/>
      <c r="AV2956"/>
    </row>
    <row r="2957" spans="4:48" ht="12.75">
      <c r="D2957" s="451"/>
      <c r="AV2957"/>
    </row>
    <row r="2958" spans="4:48" ht="12.75">
      <c r="D2958" s="451"/>
      <c r="AV2958"/>
    </row>
    <row r="2959" spans="4:48" ht="12.75">
      <c r="D2959" s="451"/>
      <c r="AV2959"/>
    </row>
    <row r="2960" spans="4:48" ht="12.75">
      <c r="D2960" s="451"/>
      <c r="AV2960"/>
    </row>
    <row r="2961" spans="4:48" ht="12.75">
      <c r="D2961" s="451"/>
      <c r="AV2961"/>
    </row>
    <row r="2962" spans="4:48" ht="12.75">
      <c r="D2962" s="451"/>
      <c r="AV2962"/>
    </row>
    <row r="2963" spans="4:48" ht="12.75">
      <c r="D2963" s="451"/>
      <c r="AV2963"/>
    </row>
    <row r="2964" spans="4:48" ht="12.75">
      <c r="D2964" s="451"/>
      <c r="AV2964"/>
    </row>
    <row r="2965" spans="4:48" ht="12.75">
      <c r="D2965" s="451"/>
      <c r="AV2965"/>
    </row>
    <row r="2966" spans="4:48" ht="12.75">
      <c r="D2966" s="451"/>
      <c r="AV2966"/>
    </row>
    <row r="2967" spans="4:48" ht="12.75">
      <c r="D2967" s="451"/>
      <c r="AV2967"/>
    </row>
    <row r="2968" spans="4:48" ht="12.75">
      <c r="D2968" s="451"/>
      <c r="AV2968"/>
    </row>
    <row r="2969" spans="4:48" ht="12.75">
      <c r="D2969" s="451"/>
      <c r="AV2969"/>
    </row>
    <row r="2970" spans="4:48" ht="12.75">
      <c r="D2970" s="451"/>
      <c r="AV2970"/>
    </row>
    <row r="2971" spans="4:48" ht="12.75">
      <c r="D2971" s="451"/>
      <c r="AV2971"/>
    </row>
    <row r="2972" spans="4:48" ht="12.75">
      <c r="D2972" s="451"/>
      <c r="AV2972"/>
    </row>
    <row r="2973" spans="4:48" ht="12.75">
      <c r="D2973" s="451"/>
      <c r="AV2973"/>
    </row>
    <row r="2974" spans="4:48" ht="12.75">
      <c r="D2974" s="451"/>
      <c r="AV2974"/>
    </row>
    <row r="2975" spans="4:48" ht="12.75">
      <c r="D2975" s="451"/>
      <c r="AV2975"/>
    </row>
    <row r="2976" spans="4:48" ht="12.75">
      <c r="D2976" s="451"/>
      <c r="AV2976"/>
    </row>
    <row r="2977" spans="4:48" ht="12.75">
      <c r="D2977" s="451"/>
      <c r="AV2977"/>
    </row>
    <row r="2978" spans="4:48" ht="12.75">
      <c r="D2978" s="451"/>
      <c r="AV2978"/>
    </row>
    <row r="2979" spans="4:48" ht="12.75">
      <c r="D2979" s="451"/>
      <c r="AV2979"/>
    </row>
    <row r="2980" spans="4:48" ht="12.75">
      <c r="D2980" s="451"/>
      <c r="AV2980"/>
    </row>
    <row r="2981" spans="4:48" ht="12.75">
      <c r="D2981" s="451"/>
      <c r="AV2981"/>
    </row>
    <row r="2982" spans="4:48" ht="12.75">
      <c r="D2982" s="451"/>
      <c r="AV2982"/>
    </row>
    <row r="2983" spans="4:48" ht="12.75">
      <c r="D2983" s="451"/>
      <c r="AV2983"/>
    </row>
    <row r="2984" spans="4:48" ht="12.75">
      <c r="D2984" s="451"/>
      <c r="AV2984"/>
    </row>
    <row r="2985" spans="4:48" ht="12.75">
      <c r="D2985" s="451"/>
      <c r="AV2985"/>
    </row>
    <row r="2986" spans="4:48" ht="12.75">
      <c r="D2986" s="451"/>
      <c r="AV2986"/>
    </row>
    <row r="2987" spans="4:48" ht="12.75">
      <c r="D2987" s="451"/>
      <c r="AV2987"/>
    </row>
    <row r="2988" spans="4:48" ht="12.75">
      <c r="D2988" s="451"/>
      <c r="AV2988"/>
    </row>
    <row r="2989" spans="4:48" ht="12.75">
      <c r="D2989" s="451"/>
      <c r="AV2989"/>
    </row>
    <row r="2990" spans="4:48" ht="12.75">
      <c r="D2990" s="451"/>
      <c r="AV2990"/>
    </row>
    <row r="2991" spans="4:48" ht="12.75">
      <c r="D2991" s="451"/>
      <c r="AV2991"/>
    </row>
    <row r="2992" spans="4:48" ht="12.75">
      <c r="D2992" s="451"/>
      <c r="AV2992"/>
    </row>
    <row r="2993" spans="4:48" ht="12.75">
      <c r="D2993" s="451"/>
      <c r="AV2993"/>
    </row>
    <row r="2994" spans="4:48" ht="12.75">
      <c r="D2994" s="451"/>
      <c r="AV2994"/>
    </row>
    <row r="2995" spans="4:48" ht="12.75">
      <c r="D2995" s="451"/>
      <c r="AV2995"/>
    </row>
    <row r="2996" spans="4:48" ht="12.75">
      <c r="D2996" s="451"/>
      <c r="AV2996"/>
    </row>
    <row r="2997" spans="4:48" ht="12.75">
      <c r="D2997" s="451"/>
      <c r="AV2997"/>
    </row>
    <row r="2998" spans="4:48" ht="12.75">
      <c r="D2998" s="451"/>
      <c r="AV2998"/>
    </row>
    <row r="2999" spans="4:48" ht="12.75">
      <c r="D2999" s="451"/>
      <c r="AV2999"/>
    </row>
    <row r="3000" spans="4:48" ht="12.75">
      <c r="D3000" s="451"/>
      <c r="AV3000"/>
    </row>
    <row r="3001" spans="4:48" ht="12.75">
      <c r="D3001" s="451"/>
      <c r="AV3001"/>
    </row>
    <row r="3002" spans="4:48" ht="12.75">
      <c r="D3002" s="451"/>
      <c r="AV3002"/>
    </row>
    <row r="3003" spans="4:48" ht="12.75">
      <c r="D3003" s="451"/>
      <c r="AV3003"/>
    </row>
    <row r="3004" spans="4:48" ht="12.75">
      <c r="D3004" s="451"/>
      <c r="AV3004"/>
    </row>
    <row r="3005" spans="4:48" ht="12.75">
      <c r="D3005" s="451"/>
      <c r="AV3005"/>
    </row>
    <row r="3006" spans="4:48" ht="12.75">
      <c r="D3006" s="451"/>
      <c r="AV3006"/>
    </row>
    <row r="3007" spans="4:48" ht="12.75">
      <c r="D3007" s="451"/>
      <c r="AV3007"/>
    </row>
    <row r="3008" spans="4:48" ht="12.75">
      <c r="D3008" s="451"/>
      <c r="AV3008"/>
    </row>
    <row r="3009" spans="4:48" ht="12.75">
      <c r="D3009" s="451"/>
      <c r="AV3009"/>
    </row>
    <row r="3010" spans="4:48" ht="12.75">
      <c r="D3010" s="451"/>
      <c r="AV3010"/>
    </row>
    <row r="3011" spans="4:48" ht="12.75">
      <c r="D3011" s="451"/>
      <c r="AV3011"/>
    </row>
    <row r="3012" spans="4:48" ht="12.75">
      <c r="D3012" s="451"/>
      <c r="AV3012"/>
    </row>
    <row r="3013" spans="4:48" ht="12.75">
      <c r="D3013" s="451"/>
      <c r="AV3013"/>
    </row>
    <row r="3014" spans="4:48" ht="12.75">
      <c r="D3014" s="451"/>
      <c r="AV3014"/>
    </row>
    <row r="3015" spans="4:48" ht="12.75">
      <c r="D3015" s="451"/>
      <c r="AV3015"/>
    </row>
    <row r="3016" spans="4:48" ht="12.75">
      <c r="D3016" s="451"/>
      <c r="AV3016"/>
    </row>
    <row r="3017" spans="4:48" ht="12.75">
      <c r="D3017" s="451"/>
      <c r="AV3017"/>
    </row>
    <row r="3018" spans="4:48" ht="12.75">
      <c r="D3018" s="451"/>
      <c r="AV3018"/>
    </row>
    <row r="3019" spans="4:48" ht="12.75">
      <c r="D3019" s="451"/>
      <c r="AV3019"/>
    </row>
    <row r="3020" spans="4:48" ht="12.75">
      <c r="D3020" s="451"/>
      <c r="AV3020"/>
    </row>
    <row r="3021" spans="4:48" ht="12.75">
      <c r="D3021" s="451"/>
      <c r="AV3021"/>
    </row>
    <row r="3022" spans="4:48" ht="12.75">
      <c r="D3022" s="451"/>
      <c r="AV3022"/>
    </row>
    <row r="3023" spans="4:48" ht="12.75">
      <c r="D3023" s="451"/>
      <c r="AV3023"/>
    </row>
    <row r="3024" spans="4:48" ht="12.75">
      <c r="D3024" s="451"/>
      <c r="AV3024"/>
    </row>
    <row r="3025" spans="4:48" ht="12.75">
      <c r="D3025" s="451"/>
      <c r="AV3025"/>
    </row>
    <row r="3026" spans="4:48" ht="12.75">
      <c r="D3026" s="451"/>
      <c r="AV3026"/>
    </row>
    <row r="3027" spans="4:48" ht="12.75">
      <c r="D3027" s="451"/>
      <c r="AV3027"/>
    </row>
    <row r="3028" spans="4:48" ht="12.75">
      <c r="D3028" s="451"/>
      <c r="AV3028"/>
    </row>
    <row r="3029" spans="4:48" ht="12.75">
      <c r="D3029" s="451"/>
      <c r="AV3029"/>
    </row>
    <row r="3030" spans="4:48" ht="12.75">
      <c r="D3030" s="451"/>
      <c r="AV3030"/>
    </row>
    <row r="3031" spans="4:48" ht="12.75">
      <c r="D3031" s="451"/>
      <c r="AV3031"/>
    </row>
    <row r="3032" spans="4:48" ht="12.75">
      <c r="D3032" s="451"/>
      <c r="AV3032"/>
    </row>
    <row r="3033" spans="4:48" ht="12.75">
      <c r="D3033" s="451"/>
      <c r="AV3033"/>
    </row>
    <row r="3034" spans="4:48" ht="12.75">
      <c r="D3034" s="451"/>
      <c r="AV3034"/>
    </row>
    <row r="3035" spans="4:48" ht="12.75">
      <c r="D3035" s="451"/>
      <c r="AV3035"/>
    </row>
    <row r="3036" spans="4:48" ht="12.75">
      <c r="D3036" s="451"/>
      <c r="AV3036"/>
    </row>
    <row r="3037" spans="4:48" ht="12.75">
      <c r="D3037" s="451"/>
      <c r="AV3037"/>
    </row>
    <row r="3038" spans="4:48" ht="12.75">
      <c r="D3038" s="451"/>
      <c r="AV3038"/>
    </row>
    <row r="3039" spans="4:48" ht="12.75">
      <c r="D3039" s="451"/>
      <c r="AV3039"/>
    </row>
    <row r="3040" spans="4:48" ht="12.75">
      <c r="D3040" s="451"/>
      <c r="AV3040"/>
    </row>
    <row r="3041" spans="4:48" ht="12.75">
      <c r="D3041" s="451"/>
      <c r="AV3041"/>
    </row>
    <row r="3042" spans="4:48" ht="12.75">
      <c r="D3042" s="451"/>
      <c r="AV3042"/>
    </row>
    <row r="3043" spans="4:48" ht="12.75">
      <c r="D3043" s="451"/>
      <c r="AV3043"/>
    </row>
    <row r="3044" spans="4:48" ht="12.75">
      <c r="D3044" s="451"/>
      <c r="AV3044"/>
    </row>
    <row r="3045" spans="4:48" ht="12.75">
      <c r="D3045" s="451"/>
      <c r="AV3045"/>
    </row>
    <row r="3046" spans="4:48" ht="12.75">
      <c r="D3046" s="451"/>
      <c r="AV3046"/>
    </row>
    <row r="3047" spans="4:48" ht="12.75">
      <c r="D3047" s="451"/>
      <c r="AV3047"/>
    </row>
    <row r="3048" spans="4:48" ht="12.75">
      <c r="D3048" s="451"/>
      <c r="AV3048"/>
    </row>
    <row r="3049" spans="4:48" ht="12.75">
      <c r="D3049" s="451"/>
      <c r="AV3049"/>
    </row>
    <row r="3050" spans="4:48" ht="12.75">
      <c r="D3050" s="451"/>
      <c r="AV3050"/>
    </row>
    <row r="3051" spans="4:48" ht="12.75">
      <c r="D3051" s="451"/>
      <c r="AV3051"/>
    </row>
    <row r="3052" spans="4:48" ht="12.75">
      <c r="D3052" s="451"/>
      <c r="AV3052"/>
    </row>
    <row r="3053" spans="4:48" ht="12.75">
      <c r="D3053" s="451"/>
      <c r="AV3053"/>
    </row>
    <row r="3054" spans="4:48" ht="12.75">
      <c r="D3054" s="451"/>
      <c r="AV3054"/>
    </row>
    <row r="3055" spans="4:48" ht="12.75">
      <c r="D3055" s="451"/>
      <c r="AV3055"/>
    </row>
    <row r="3056" spans="4:48" ht="12.75">
      <c r="D3056" s="451"/>
      <c r="AV3056"/>
    </row>
    <row r="3057" spans="4:48" ht="12.75">
      <c r="D3057" s="451"/>
      <c r="AV3057"/>
    </row>
    <row r="3058" spans="4:48" ht="12.75">
      <c r="D3058" s="451"/>
      <c r="AV3058"/>
    </row>
    <row r="3059" spans="4:48" ht="12.75">
      <c r="D3059" s="451"/>
      <c r="AV3059"/>
    </row>
    <row r="3060" spans="4:48" ht="12.75">
      <c r="D3060" s="451"/>
      <c r="AV3060"/>
    </row>
    <row r="3061" spans="4:48" ht="12.75">
      <c r="D3061" s="451"/>
      <c r="AV3061"/>
    </row>
    <row r="3062" spans="4:48" ht="12.75">
      <c r="D3062" s="451"/>
      <c r="AV3062"/>
    </row>
    <row r="3063" spans="4:48" ht="12.75">
      <c r="D3063" s="451"/>
      <c r="AV3063"/>
    </row>
    <row r="3064" spans="4:48" ht="12.75">
      <c r="D3064" s="451"/>
      <c r="AV3064"/>
    </row>
    <row r="3065" spans="4:48" ht="12.75">
      <c r="D3065" s="451"/>
      <c r="AV3065"/>
    </row>
    <row r="3066" spans="4:48" ht="12.75">
      <c r="D3066" s="451"/>
      <c r="AV3066"/>
    </row>
    <row r="3067" spans="4:48" ht="12.75">
      <c r="D3067" s="451"/>
      <c r="AV3067"/>
    </row>
    <row r="3068" spans="4:48" ht="12.75">
      <c r="D3068" s="451"/>
      <c r="AV3068"/>
    </row>
    <row r="3069" spans="4:48" ht="12.75">
      <c r="D3069" s="451"/>
      <c r="AV3069"/>
    </row>
    <row r="3070" spans="4:48" ht="12.75">
      <c r="D3070" s="451"/>
      <c r="AV3070"/>
    </row>
    <row r="3071" spans="4:48" ht="12.75">
      <c r="D3071" s="451"/>
      <c r="AV3071"/>
    </row>
    <row r="3072" spans="4:48" ht="12.75">
      <c r="D3072" s="451"/>
      <c r="AV3072"/>
    </row>
    <row r="3073" spans="4:48" ht="12.75">
      <c r="D3073" s="451"/>
      <c r="AV3073"/>
    </row>
    <row r="3074" spans="4:48" ht="12.75">
      <c r="D3074" s="451"/>
      <c r="AV3074"/>
    </row>
    <row r="3075" spans="4:48" ht="12.75">
      <c r="D3075" s="451"/>
      <c r="AV3075"/>
    </row>
    <row r="3076" spans="4:48" ht="12.75">
      <c r="D3076" s="451"/>
      <c r="AV3076"/>
    </row>
    <row r="3077" spans="4:48" ht="12.75">
      <c r="D3077" s="451"/>
      <c r="AV3077"/>
    </row>
    <row r="3078" spans="4:48" ht="12.75">
      <c r="D3078" s="451"/>
      <c r="AV3078"/>
    </row>
    <row r="3079" spans="4:48" ht="12.75">
      <c r="D3079" s="451"/>
      <c r="AV3079"/>
    </row>
    <row r="3080" spans="4:48" ht="12.75">
      <c r="D3080" s="451"/>
      <c r="AV3080"/>
    </row>
    <row r="3081" spans="4:48" ht="12.75">
      <c r="D3081" s="451"/>
      <c r="AV3081"/>
    </row>
    <row r="3082" spans="4:48" ht="12.75">
      <c r="D3082" s="451"/>
      <c r="AV3082"/>
    </row>
    <row r="3083" spans="4:48" ht="12.75">
      <c r="D3083" s="451"/>
      <c r="AV3083"/>
    </row>
    <row r="3084" spans="4:48" ht="12.75">
      <c r="D3084" s="451"/>
      <c r="AV3084"/>
    </row>
    <row r="3085" spans="4:48" ht="12.75">
      <c r="D3085" s="451"/>
      <c r="AV3085"/>
    </row>
    <row r="3086" spans="4:48" ht="12.75">
      <c r="D3086" s="451"/>
      <c r="AV3086"/>
    </row>
    <row r="3087" spans="4:48" ht="12.75">
      <c r="D3087" s="451"/>
      <c r="AV3087"/>
    </row>
    <row r="3088" spans="4:48" ht="12.75">
      <c r="D3088" s="451"/>
      <c r="AV3088"/>
    </row>
    <row r="3089" spans="4:48" ht="12.75">
      <c r="D3089" s="451"/>
      <c r="AV3089"/>
    </row>
    <row r="3090" spans="4:48" ht="12.75">
      <c r="D3090" s="451"/>
      <c r="AV3090"/>
    </row>
    <row r="3091" spans="4:48" ht="12.75">
      <c r="D3091" s="451"/>
      <c r="AV3091"/>
    </row>
    <row r="3092" spans="4:48" ht="12.75">
      <c r="D3092" s="451"/>
      <c r="AV3092"/>
    </row>
    <row r="3093" spans="4:48" ht="12.75">
      <c r="D3093" s="451"/>
      <c r="AV3093"/>
    </row>
    <row r="3094" spans="4:48" ht="12.75">
      <c r="D3094" s="451"/>
      <c r="AV3094"/>
    </row>
    <row r="3095" spans="4:48" ht="12.75">
      <c r="D3095" s="451"/>
      <c r="AV3095"/>
    </row>
    <row r="3096" spans="4:48" ht="12.75">
      <c r="D3096" s="451"/>
      <c r="AV3096"/>
    </row>
    <row r="3097" spans="4:48" ht="12.75">
      <c r="D3097" s="451"/>
      <c r="AV3097"/>
    </row>
    <row r="3098" spans="4:48" ht="12.75">
      <c r="D3098" s="451"/>
      <c r="AV3098"/>
    </row>
    <row r="3099" spans="4:48" ht="12.75">
      <c r="D3099" s="451"/>
      <c r="AV3099"/>
    </row>
    <row r="3100" spans="4:48" ht="12.75">
      <c r="D3100" s="451"/>
      <c r="AV3100"/>
    </row>
    <row r="3101" spans="4:48" ht="12.75">
      <c r="D3101" s="451"/>
      <c r="AV3101"/>
    </row>
    <row r="3102" spans="4:48" ht="12.75">
      <c r="D3102" s="451"/>
      <c r="AV3102"/>
    </row>
    <row r="3103" spans="4:48" ht="12.75">
      <c r="D3103" s="451"/>
      <c r="AV3103"/>
    </row>
    <row r="3104" spans="4:48" ht="12.75">
      <c r="D3104" s="451"/>
      <c r="AV3104"/>
    </row>
    <row r="3105" spans="4:48" ht="12.75">
      <c r="D3105" s="451"/>
      <c r="AV3105"/>
    </row>
    <row r="3106" spans="4:48" ht="12.75">
      <c r="D3106" s="451"/>
      <c r="AV3106"/>
    </row>
    <row r="3107" spans="4:48" ht="12.75">
      <c r="D3107" s="451"/>
      <c r="AV3107"/>
    </row>
    <row r="3108" spans="4:48" ht="12.75">
      <c r="D3108" s="451"/>
      <c r="AV3108"/>
    </row>
    <row r="3109" spans="4:48" ht="12.75">
      <c r="D3109" s="451"/>
      <c r="AV3109"/>
    </row>
    <row r="3110" spans="4:48" ht="12.75">
      <c r="D3110" s="451"/>
      <c r="AV3110"/>
    </row>
    <row r="3111" spans="4:48" ht="12.75">
      <c r="D3111" s="451"/>
      <c r="AV3111"/>
    </row>
    <row r="3112" spans="4:48" ht="12.75">
      <c r="D3112" s="451"/>
      <c r="AV3112"/>
    </row>
    <row r="3113" spans="4:48" ht="12.75">
      <c r="D3113" s="451"/>
      <c r="AV3113"/>
    </row>
    <row r="3114" spans="4:48" ht="12.75">
      <c r="D3114" s="451"/>
      <c r="AV3114"/>
    </row>
    <row r="3115" spans="4:48" ht="12.75">
      <c r="D3115" s="451"/>
      <c r="AV3115"/>
    </row>
    <row r="3116" spans="4:48" ht="12.75">
      <c r="D3116" s="451"/>
      <c r="AV3116"/>
    </row>
    <row r="3117" spans="4:48" ht="12.75">
      <c r="D3117" s="451"/>
      <c r="AV3117"/>
    </row>
    <row r="3118" spans="4:48" ht="12.75">
      <c r="D3118" s="451"/>
      <c r="AV3118"/>
    </row>
    <row r="3119" spans="4:48" ht="12.75">
      <c r="D3119" s="451"/>
      <c r="AV3119"/>
    </row>
    <row r="3120" spans="4:48" ht="12.75">
      <c r="D3120" s="451"/>
      <c r="AV3120"/>
    </row>
    <row r="3121" spans="4:48" ht="12.75">
      <c r="D3121" s="451"/>
      <c r="AV3121"/>
    </row>
    <row r="3122" spans="4:48" ht="12.75">
      <c r="D3122" s="451"/>
      <c r="AV3122"/>
    </row>
    <row r="3123" spans="4:48" ht="12.75">
      <c r="D3123" s="451"/>
      <c r="AV3123"/>
    </row>
    <row r="3124" spans="4:48" ht="12.75">
      <c r="D3124" s="451"/>
      <c r="AV3124"/>
    </row>
    <row r="3125" spans="4:48" ht="12.75">
      <c r="D3125" s="451"/>
      <c r="AV3125"/>
    </row>
    <row r="3126" spans="4:48" ht="12.75">
      <c r="D3126" s="451"/>
      <c r="AV3126"/>
    </row>
    <row r="3127" spans="4:48" ht="12.75">
      <c r="D3127" s="451"/>
      <c r="AV3127"/>
    </row>
    <row r="3128" spans="4:48" ht="12.75">
      <c r="D3128" s="451"/>
      <c r="AV3128"/>
    </row>
    <row r="3129" spans="4:48" ht="12.75">
      <c r="D3129" s="451"/>
      <c r="AV3129"/>
    </row>
    <row r="3130" spans="4:48" ht="12.75">
      <c r="D3130" s="451"/>
      <c r="AV3130"/>
    </row>
    <row r="3131" spans="4:48" ht="12.75">
      <c r="D3131" s="451"/>
      <c r="AV3131"/>
    </row>
    <row r="3132" spans="4:48" ht="12.75">
      <c r="D3132" s="451"/>
      <c r="AV3132"/>
    </row>
    <row r="3133" spans="4:48" ht="12.75">
      <c r="D3133" s="451"/>
      <c r="AV3133"/>
    </row>
    <row r="3134" spans="4:48" ht="12.75">
      <c r="D3134" s="451"/>
      <c r="AV3134"/>
    </row>
    <row r="3135" spans="4:48" ht="12.75">
      <c r="D3135" s="451"/>
      <c r="AV3135"/>
    </row>
    <row r="3136" spans="4:48" ht="12.75">
      <c r="D3136" s="451"/>
      <c r="AV3136"/>
    </row>
    <row r="3137" spans="4:48" ht="12.75">
      <c r="D3137" s="451"/>
      <c r="AV3137"/>
    </row>
    <row r="3138" spans="4:48" ht="12.75">
      <c r="D3138" s="451"/>
      <c r="AV3138"/>
    </row>
    <row r="3139" spans="4:48" ht="12.75">
      <c r="D3139" s="451"/>
      <c r="AV3139"/>
    </row>
    <row r="3140" spans="4:48" ht="12.75">
      <c r="D3140" s="451"/>
      <c r="AV3140"/>
    </row>
    <row r="3141" spans="4:48" ht="12.75">
      <c r="D3141" s="451"/>
      <c r="AV3141"/>
    </row>
    <row r="3142" spans="4:48" ht="12.75">
      <c r="D3142" s="451"/>
      <c r="AV3142"/>
    </row>
    <row r="3143" spans="4:48" ht="12.75">
      <c r="D3143" s="451"/>
      <c r="AV3143"/>
    </row>
    <row r="3144" spans="4:48" ht="12.75">
      <c r="D3144" s="451"/>
      <c r="AV3144"/>
    </row>
    <row r="3145" spans="4:48" ht="12.75">
      <c r="D3145" s="451"/>
      <c r="AV3145"/>
    </row>
    <row r="3146" spans="4:48" ht="12.75">
      <c r="D3146" s="451"/>
      <c r="AV3146"/>
    </row>
    <row r="3147" spans="4:48" ht="12.75">
      <c r="D3147" s="451"/>
      <c r="AV3147"/>
    </row>
    <row r="3148" spans="4:48" ht="12.75">
      <c r="D3148" s="451"/>
      <c r="AV3148"/>
    </row>
    <row r="3149" spans="4:48" ht="12.75">
      <c r="D3149" s="451"/>
      <c r="AV3149"/>
    </row>
    <row r="3150" spans="4:48" ht="12.75">
      <c r="D3150" s="451"/>
      <c r="AV3150"/>
    </row>
    <row r="3151" spans="4:48" ht="12.75">
      <c r="D3151" s="451"/>
      <c r="AV3151"/>
    </row>
    <row r="3152" spans="4:48" ht="12.75">
      <c r="D3152" s="451"/>
      <c r="AV3152"/>
    </row>
    <row r="3153" spans="4:48" ht="12.75">
      <c r="D3153" s="451"/>
      <c r="AV3153"/>
    </row>
    <row r="3154" spans="4:48" ht="12.75">
      <c r="D3154" s="451"/>
      <c r="AV3154"/>
    </row>
    <row r="3155" spans="4:48" ht="12.75">
      <c r="D3155" s="451"/>
      <c r="AV3155"/>
    </row>
    <row r="3156" spans="4:48" ht="12.75">
      <c r="D3156" s="451"/>
      <c r="AV3156"/>
    </row>
    <row r="3157" spans="4:48" ht="12.75">
      <c r="D3157" s="451"/>
      <c r="AV3157"/>
    </row>
    <row r="3158" spans="4:48" ht="12.75">
      <c r="D3158" s="451"/>
      <c r="AV3158"/>
    </row>
    <row r="3159" spans="4:48" ht="12.75">
      <c r="D3159" s="451"/>
      <c r="AV3159"/>
    </row>
    <row r="3160" spans="4:48" ht="12.75">
      <c r="D3160" s="451"/>
      <c r="AV3160"/>
    </row>
    <row r="3161" spans="4:48" ht="12.75">
      <c r="D3161" s="451"/>
      <c r="AV3161"/>
    </row>
    <row r="3162" spans="4:48" ht="12.75">
      <c r="D3162" s="451"/>
      <c r="AV3162"/>
    </row>
    <row r="3163" spans="4:48" ht="12.75">
      <c r="D3163" s="451"/>
      <c r="AV3163"/>
    </row>
    <row r="3164" spans="4:48" ht="12.75">
      <c r="D3164" s="451"/>
      <c r="AV3164"/>
    </row>
    <row r="3165" spans="4:48" ht="12.75">
      <c r="D3165" s="451"/>
      <c r="AV3165"/>
    </row>
    <row r="3166" spans="4:48" ht="12.75">
      <c r="D3166" s="451"/>
      <c r="AV3166"/>
    </row>
    <row r="3167" spans="4:48" ht="12.75">
      <c r="D3167" s="451"/>
      <c r="AV3167"/>
    </row>
    <row r="3168" spans="4:48" ht="12.75">
      <c r="D3168" s="451"/>
      <c r="AV3168"/>
    </row>
    <row r="3169" spans="4:48" ht="12.75">
      <c r="D3169" s="451"/>
      <c r="AV3169"/>
    </row>
    <row r="3170" spans="4:48" ht="12.75">
      <c r="D3170" s="451"/>
      <c r="AV3170"/>
    </row>
    <row r="3171" spans="4:48" ht="12.75">
      <c r="D3171" s="451"/>
      <c r="AV3171"/>
    </row>
    <row r="3172" spans="4:48" ht="12.75">
      <c r="D3172" s="451"/>
      <c r="AV3172"/>
    </row>
    <row r="3173" spans="4:48" ht="12.75">
      <c r="D3173" s="451"/>
      <c r="AV3173"/>
    </row>
    <row r="3174" spans="4:48" ht="12.75">
      <c r="D3174" s="451"/>
      <c r="AV3174"/>
    </row>
    <row r="3175" spans="4:48" ht="12.75">
      <c r="D3175" s="451"/>
      <c r="AV3175"/>
    </row>
    <row r="3176" spans="4:48" ht="12.75">
      <c r="D3176" s="451"/>
      <c r="AV3176"/>
    </row>
    <row r="3177" spans="4:48" ht="12.75">
      <c r="D3177" s="451"/>
      <c r="AV3177"/>
    </row>
    <row r="3178" spans="4:48" ht="12.75">
      <c r="D3178" s="451"/>
      <c r="AV3178"/>
    </row>
    <row r="3179" spans="4:48" ht="12.75">
      <c r="D3179" s="451"/>
      <c r="AV3179"/>
    </row>
    <row r="3180" spans="4:48" ht="12.75">
      <c r="D3180" s="451"/>
      <c r="AV3180"/>
    </row>
    <row r="3181" spans="4:48" ht="12.75">
      <c r="D3181" s="451"/>
      <c r="AV3181"/>
    </row>
    <row r="3182" spans="4:48" ht="12.75">
      <c r="D3182" s="451"/>
      <c r="AV3182"/>
    </row>
    <row r="3183" spans="4:48" ht="12.75">
      <c r="D3183" s="451"/>
      <c r="AV3183"/>
    </row>
    <row r="3184" spans="4:48" ht="12.75">
      <c r="D3184" s="451"/>
      <c r="AV3184"/>
    </row>
    <row r="3185" spans="4:48" ht="12.75">
      <c r="D3185" s="451"/>
      <c r="AV3185"/>
    </row>
    <row r="3186" spans="4:48" ht="12.75">
      <c r="D3186" s="451"/>
      <c r="AV3186"/>
    </row>
    <row r="3187" spans="4:48" ht="12.75">
      <c r="D3187" s="451"/>
      <c r="AV3187"/>
    </row>
    <row r="3188" spans="4:48" ht="12.75">
      <c r="D3188" s="451"/>
      <c r="AV3188"/>
    </row>
    <row r="3189" spans="4:48" ht="12.75">
      <c r="D3189" s="451"/>
      <c r="AV3189"/>
    </row>
    <row r="3190" spans="4:48" ht="12.75">
      <c r="D3190" s="451"/>
      <c r="AV3190"/>
    </row>
    <row r="3191" spans="4:48" ht="12.75">
      <c r="D3191" s="451"/>
      <c r="AV3191"/>
    </row>
    <row r="3192" spans="4:48" ht="12.75">
      <c r="D3192" s="451"/>
      <c r="AV3192"/>
    </row>
    <row r="3193" spans="4:48" ht="12.75">
      <c r="D3193" s="451"/>
      <c r="AV3193"/>
    </row>
    <row r="3194" spans="4:48" ht="12.75">
      <c r="D3194" s="451"/>
      <c r="AV3194"/>
    </row>
    <row r="3195" spans="4:48" ht="12.75">
      <c r="D3195" s="451"/>
      <c r="AV3195"/>
    </row>
    <row r="3196" spans="4:48" ht="12.75">
      <c r="D3196" s="451"/>
      <c r="AV3196"/>
    </row>
    <row r="3197" spans="4:48" ht="12.75">
      <c r="D3197" s="451"/>
      <c r="AV3197"/>
    </row>
    <row r="3198" spans="4:48" ht="12.75">
      <c r="D3198" s="451"/>
      <c r="AV3198"/>
    </row>
    <row r="3199" spans="4:48" ht="12.75">
      <c r="D3199" s="451"/>
      <c r="AV3199"/>
    </row>
    <row r="3200" spans="4:48" ht="12.75">
      <c r="D3200" s="451"/>
      <c r="AV3200"/>
    </row>
    <row r="3201" spans="4:48" ht="12.75">
      <c r="D3201" s="451"/>
      <c r="AV3201"/>
    </row>
    <row r="3202" spans="4:48" ht="12.75">
      <c r="D3202" s="451"/>
      <c r="AV3202"/>
    </row>
    <row r="3203" spans="4:48" ht="12.75">
      <c r="D3203" s="451"/>
      <c r="AV3203"/>
    </row>
    <row r="3204" spans="4:48" ht="12.75">
      <c r="D3204" s="451"/>
      <c r="AV3204"/>
    </row>
    <row r="3205" spans="4:48" ht="12.75">
      <c r="D3205" s="451"/>
      <c r="AV3205"/>
    </row>
    <row r="3206" spans="4:48" ht="12.75">
      <c r="D3206" s="451"/>
      <c r="AV3206"/>
    </row>
    <row r="3207" spans="4:48" ht="12.75">
      <c r="D3207" s="451"/>
      <c r="AV3207"/>
    </row>
    <row r="3208" spans="4:48" ht="12.75">
      <c r="D3208" s="451"/>
      <c r="AV3208"/>
    </row>
    <row r="3209" spans="4:48" ht="12.75">
      <c r="D3209" s="451"/>
      <c r="AV3209"/>
    </row>
    <row r="3210" spans="4:48" ht="12.75">
      <c r="D3210" s="451"/>
      <c r="AV3210"/>
    </row>
    <row r="3211" spans="4:48" ht="12.75">
      <c r="D3211" s="451"/>
      <c r="AV3211"/>
    </row>
    <row r="3212" spans="4:48" ht="12.75">
      <c r="D3212" s="451"/>
      <c r="AV3212"/>
    </row>
    <row r="3213" spans="4:48" ht="12.75">
      <c r="D3213" s="451"/>
      <c r="AV3213"/>
    </row>
    <row r="3214" spans="4:48" ht="12.75">
      <c r="D3214" s="451"/>
      <c r="AV3214"/>
    </row>
    <row r="3215" spans="4:48" ht="12.75">
      <c r="D3215" s="451"/>
      <c r="AV3215"/>
    </row>
    <row r="3216" spans="4:48" ht="12.75">
      <c r="D3216" s="451"/>
      <c r="AV3216"/>
    </row>
    <row r="3217" spans="4:48" ht="12.75">
      <c r="D3217" s="451"/>
      <c r="AV3217"/>
    </row>
    <row r="3218" spans="4:48" ht="12.75">
      <c r="D3218" s="451"/>
      <c r="AV3218"/>
    </row>
    <row r="3219" spans="4:48" ht="12.75">
      <c r="D3219" s="451"/>
      <c r="AV3219"/>
    </row>
    <row r="3220" spans="4:48" ht="12.75">
      <c r="D3220" s="451"/>
      <c r="AV3220"/>
    </row>
    <row r="3221" spans="4:48" ht="12.75">
      <c r="D3221" s="451"/>
      <c r="AV3221"/>
    </row>
    <row r="3222" spans="4:48" ht="12.75">
      <c r="D3222" s="451"/>
      <c r="AV3222"/>
    </row>
    <row r="3223" spans="4:48" ht="12.75">
      <c r="D3223" s="451"/>
      <c r="AV3223"/>
    </row>
    <row r="3224" spans="4:48" ht="12.75">
      <c r="D3224" s="451"/>
      <c r="AV3224"/>
    </row>
    <row r="3225" spans="4:48" ht="12.75">
      <c r="D3225" s="451"/>
      <c r="AV3225"/>
    </row>
    <row r="3226" spans="4:48" ht="12.75">
      <c r="D3226" s="451"/>
      <c r="AV3226"/>
    </row>
    <row r="3227" spans="4:48" ht="12.75">
      <c r="D3227" s="451"/>
      <c r="AV3227"/>
    </row>
    <row r="3228" spans="4:48" ht="12.75">
      <c r="D3228" s="451"/>
      <c r="AV3228"/>
    </row>
    <row r="3229" spans="4:48" ht="12.75">
      <c r="D3229" s="451"/>
      <c r="AV3229"/>
    </row>
    <row r="3230" spans="4:48" ht="12.75">
      <c r="D3230" s="451"/>
      <c r="AV3230"/>
    </row>
    <row r="3231" spans="4:48" ht="12.75">
      <c r="D3231" s="451"/>
      <c r="AV3231"/>
    </row>
    <row r="3232" spans="4:48" ht="12.75">
      <c r="D3232" s="451"/>
      <c r="AV3232"/>
    </row>
    <row r="3233" spans="4:48" ht="12.75">
      <c r="D3233" s="451"/>
      <c r="AV3233"/>
    </row>
    <row r="3234" spans="4:48" ht="12.75">
      <c r="D3234" s="451"/>
      <c r="AV3234"/>
    </row>
    <row r="3235" spans="4:48" ht="12.75">
      <c r="D3235" s="451"/>
      <c r="AV3235"/>
    </row>
    <row r="3236" spans="4:48" ht="12.75">
      <c r="D3236" s="451"/>
      <c r="AV3236"/>
    </row>
    <row r="3237" spans="4:48" ht="12.75">
      <c r="D3237" s="451"/>
      <c r="AV3237"/>
    </row>
  </sheetData>
  <autoFilter ref="A1:AR120">
    <sortState ref="A2:AR120">
      <sortCondition descending="1" ref="C1:C120"/>
    </sortState>
  </autoFilter>
  <sortState ref="A2:AZ3237">
    <sortCondition ref="Q2:Q3237"/>
  </sortState>
  <phoneticPr fontId="27" type="noConversion"/>
  <conditionalFormatting sqref="AH2:AH118 AE2:AE118 AB2:AB118 AL2:AM118">
    <cfRule type="cellIs" dxfId="130" priority="102" stopIfTrue="1" operator="equal">
      <formula>"rappel"</formula>
    </cfRule>
  </conditionalFormatting>
  <conditionalFormatting sqref="U2:U118 AJ2:AJ118 AG2:AG118 AA2:AA118 AD2:AD118 X2:X118">
    <cfRule type="cellIs" dxfId="129" priority="101" stopIfTrue="1" operator="equal">
      <formula>"Rappel"</formula>
    </cfRule>
  </conditionalFormatting>
  <conditionalFormatting sqref="X3:X118 U2:U118 AJ2:AJ118 AG2:AG118 AA2:AA118 AD2:AD118">
    <cfRule type="cellIs" dxfId="128" priority="95" stopIfTrue="1" operator="equal">
      <formula>"encour"</formula>
    </cfRule>
  </conditionalFormatting>
  <conditionalFormatting sqref="AX1">
    <cfRule type="duplicateValues" dxfId="127" priority="56" stopIfTrue="1"/>
  </conditionalFormatting>
  <conditionalFormatting sqref="D1 D14:D118">
    <cfRule type="duplicateValues" dxfId="126" priority="121" stopIfTrue="1"/>
  </conditionalFormatting>
  <conditionalFormatting sqref="AV1">
    <cfRule type="duplicateValues" dxfId="125" priority="53" stopIfTrue="1"/>
  </conditionalFormatting>
  <conditionalFormatting sqref="D110">
    <cfRule type="duplicateValues" dxfId="124" priority="41" stopIfTrue="1"/>
  </conditionalFormatting>
  <conditionalFormatting sqref="D14:D118">
    <cfRule type="duplicateValues" dxfId="123" priority="40" stopIfTrue="1"/>
  </conditionalFormatting>
  <conditionalFormatting sqref="G2:G118">
    <cfRule type="containsText" dxfId="122" priority="37" operator="containsText" text="T">
      <formula>NOT(ISERROR(SEARCH("T",G2)))</formula>
    </cfRule>
    <cfRule type="containsText" dxfId="121" priority="38" operator="containsText" text="T">
      <formula>NOT(ISERROR(SEARCH("T",G2)))</formula>
    </cfRule>
    <cfRule type="containsText" dxfId="120" priority="39" operator="containsText" text="&lt;&gt;T">
      <formula>NOT(ISERROR(SEARCH("&lt;&gt;T",G2)))</formula>
    </cfRule>
  </conditionalFormatting>
  <conditionalFormatting sqref="D2:D4">
    <cfRule type="duplicateValues" dxfId="119" priority="35" stopIfTrue="1"/>
  </conditionalFormatting>
  <conditionalFormatting sqref="D2:D4">
    <cfRule type="duplicateValues" dxfId="118" priority="36" stopIfTrue="1"/>
  </conditionalFormatting>
  <conditionalFormatting sqref="D2:D4">
    <cfRule type="duplicateValues" dxfId="117" priority="34" stopIfTrue="1"/>
  </conditionalFormatting>
  <conditionalFormatting sqref="D2:D4">
    <cfRule type="duplicateValues" dxfId="116" priority="33" stopIfTrue="1"/>
  </conditionalFormatting>
  <conditionalFormatting sqref="D2:D4">
    <cfRule type="duplicateValues" dxfId="115" priority="31" stopIfTrue="1"/>
    <cfRule type="duplicateValues" dxfId="114" priority="32" stopIfTrue="1"/>
  </conditionalFormatting>
  <conditionalFormatting sqref="D2:D4">
    <cfRule type="duplicateValues" dxfId="113" priority="29" stopIfTrue="1"/>
    <cfRule type="duplicateValues" dxfId="112" priority="30" stopIfTrue="1"/>
  </conditionalFormatting>
  <conditionalFormatting sqref="D2:D4">
    <cfRule type="duplicateValues" dxfId="111" priority="27" stopIfTrue="1"/>
    <cfRule type="duplicateValues" dxfId="110" priority="28" stopIfTrue="1"/>
  </conditionalFormatting>
  <conditionalFormatting sqref="D2:D4">
    <cfRule type="duplicateValues" dxfId="109" priority="26"/>
  </conditionalFormatting>
  <conditionalFormatting sqref="D5:D10 D12:D13">
    <cfRule type="duplicateValues" dxfId="108" priority="24" stopIfTrue="1"/>
  </conditionalFormatting>
  <conditionalFormatting sqref="D5:D10 D12:D13">
    <cfRule type="duplicateValues" dxfId="107" priority="25" stopIfTrue="1"/>
  </conditionalFormatting>
  <conditionalFormatting sqref="D5:D10 D12:D13">
    <cfRule type="duplicateValues" dxfId="106" priority="23" stopIfTrue="1"/>
  </conditionalFormatting>
  <conditionalFormatting sqref="D5:D10 D12:D13">
    <cfRule type="duplicateValues" dxfId="105" priority="22" stopIfTrue="1"/>
  </conditionalFormatting>
  <conditionalFormatting sqref="D5:D10 D12:D13">
    <cfRule type="duplicateValues" dxfId="104" priority="20" stopIfTrue="1"/>
    <cfRule type="duplicateValues" dxfId="103" priority="21" stopIfTrue="1"/>
  </conditionalFormatting>
  <conditionalFormatting sqref="D5:D10 D12:D13">
    <cfRule type="duplicateValues" dxfId="102" priority="18" stopIfTrue="1"/>
    <cfRule type="duplicateValues" dxfId="101" priority="19" stopIfTrue="1"/>
  </conditionalFormatting>
  <conditionalFormatting sqref="D5:D10 D12:D13">
    <cfRule type="duplicateValues" dxfId="100" priority="16" stopIfTrue="1"/>
    <cfRule type="duplicateValues" dxfId="99" priority="17" stopIfTrue="1"/>
  </conditionalFormatting>
  <conditionalFormatting sqref="D5:D10 D12:D13">
    <cfRule type="duplicateValues" dxfId="98" priority="15"/>
  </conditionalFormatting>
  <conditionalFormatting sqref="D11">
    <cfRule type="duplicateValues" dxfId="97" priority="13" stopIfTrue="1"/>
  </conditionalFormatting>
  <conditionalFormatting sqref="D11">
    <cfRule type="duplicateValues" dxfId="96" priority="14" stopIfTrue="1"/>
  </conditionalFormatting>
  <conditionalFormatting sqref="D11">
    <cfRule type="duplicateValues" dxfId="95" priority="12" stopIfTrue="1"/>
  </conditionalFormatting>
  <conditionalFormatting sqref="D11">
    <cfRule type="duplicateValues" dxfId="94" priority="11" stopIfTrue="1"/>
  </conditionalFormatting>
  <conditionalFormatting sqref="D11">
    <cfRule type="duplicateValues" dxfId="93" priority="9" stopIfTrue="1"/>
    <cfRule type="duplicateValues" dxfId="92" priority="10" stopIfTrue="1"/>
  </conditionalFormatting>
  <conditionalFormatting sqref="D11">
    <cfRule type="duplicateValues" dxfId="91" priority="7" stopIfTrue="1"/>
    <cfRule type="duplicateValues" dxfId="90" priority="8" stopIfTrue="1"/>
  </conditionalFormatting>
  <conditionalFormatting sqref="D11">
    <cfRule type="duplicateValues" dxfId="89" priority="5" stopIfTrue="1"/>
    <cfRule type="duplicateValues" dxfId="88" priority="6" stopIfTrue="1"/>
  </conditionalFormatting>
  <conditionalFormatting sqref="D11">
    <cfRule type="duplicateValues" dxfId="87" priority="4"/>
  </conditionalFormatting>
  <conditionalFormatting sqref="B2:B118">
    <cfRule type="cellIs" dxfId="86" priority="2" operator="equal">
      <formula>1</formula>
    </cfRule>
  </conditionalFormatting>
  <conditionalFormatting sqref="X2">
    <cfRule type="cellIs" dxfId="85" priority="1" stopIfTrue="1" operator="equal">
      <formula>"encour"</formula>
    </cfRule>
  </conditionalFormatting>
  <pageMargins left="0.7" right="0.7" top="0.75" bottom="0.75" header="0.3" footer="0.3"/>
  <pageSetup paperSize="9" orientation="landscape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3:T812"/>
  <sheetViews>
    <sheetView workbookViewId="0">
      <selection activeCell="I7" sqref="I7"/>
    </sheetView>
  </sheetViews>
  <sheetFormatPr baseColWidth="10" defaultRowHeight="12.75"/>
  <cols>
    <col min="1" max="1" width="2" customWidth="1"/>
    <col min="2" max="2" width="21.7109375" bestFit="1" customWidth="1"/>
    <col min="3" max="3" width="9.5703125" bestFit="1" customWidth="1"/>
    <col min="4" max="4" width="18.5703125" bestFit="1" customWidth="1"/>
    <col min="5" max="5" width="13.28515625" style="152" bestFit="1" customWidth="1"/>
    <col min="6" max="6" width="26.140625" bestFit="1" customWidth="1"/>
    <col min="7" max="7" width="6" customWidth="1"/>
    <col min="8" max="8" width="22.85546875" customWidth="1"/>
    <col min="9" max="9" width="10.140625" bestFit="1" customWidth="1"/>
    <col min="10" max="10" width="3.140625" customWidth="1"/>
    <col min="11" max="11" width="8" customWidth="1"/>
    <col min="12" max="12" width="6.28515625" customWidth="1"/>
    <col min="13" max="13" width="10.140625" bestFit="1" customWidth="1"/>
    <col min="14" max="14" width="7.140625" bestFit="1" customWidth="1"/>
    <col min="15" max="15" width="18.5703125" bestFit="1" customWidth="1"/>
    <col min="16" max="17" width="7.5703125" bestFit="1" customWidth="1"/>
    <col min="18" max="18" width="9.28515625" bestFit="1" customWidth="1"/>
    <col min="19" max="19" width="8.42578125" bestFit="1" customWidth="1"/>
    <col min="20" max="20" width="9.140625" bestFit="1" customWidth="1"/>
    <col min="21" max="21" width="11.28515625" customWidth="1"/>
  </cols>
  <sheetData>
    <row r="3" spans="2:20" ht="13.5" thickBot="1">
      <c r="H3" s="152" t="s">
        <v>247</v>
      </c>
      <c r="I3" s="152" t="s">
        <v>484</v>
      </c>
    </row>
    <row r="4" spans="2:20">
      <c r="E4" s="153"/>
      <c r="F4" s="142"/>
      <c r="G4" s="142"/>
      <c r="H4" s="151" t="s">
        <v>163</v>
      </c>
      <c r="I4" s="150">
        <f ca="1">TODAY()</f>
        <v>42238</v>
      </c>
      <c r="J4" s="143"/>
    </row>
    <row r="5" spans="2:20">
      <c r="E5" s="154"/>
      <c r="F5" s="10"/>
      <c r="G5" s="10"/>
      <c r="H5" s="137" t="s">
        <v>340</v>
      </c>
      <c r="I5" s="139" t="s">
        <v>154</v>
      </c>
      <c r="J5" s="144"/>
    </row>
    <row r="6" spans="2:20">
      <c r="B6" s="1"/>
      <c r="C6" s="1"/>
      <c r="D6" s="1"/>
      <c r="E6" s="155"/>
      <c r="F6" s="14"/>
      <c r="G6" s="14"/>
      <c r="H6" s="26" t="s">
        <v>153</v>
      </c>
      <c r="I6" s="105" t="s">
        <v>310</v>
      </c>
      <c r="J6" s="144"/>
    </row>
    <row r="7" spans="2:20">
      <c r="B7" s="3" t="s">
        <v>155</v>
      </c>
      <c r="C7" s="4"/>
      <c r="D7" s="141" t="s">
        <v>18</v>
      </c>
      <c r="E7" s="156">
        <f>SUM(E14:E21)</f>
        <v>1</v>
      </c>
      <c r="F7" s="14" t="s">
        <v>227</v>
      </c>
      <c r="G7" s="14"/>
      <c r="H7" s="104">
        <f ca="1">COUNTIF('inscription 2015-2016'!U:U,$I$5)</f>
        <v>0</v>
      </c>
      <c r="I7" s="104">
        <f ca="1">COUNTIF('inscription 2015-2016'!AM:AM,$I$5)</f>
        <v>1</v>
      </c>
      <c r="J7" s="144"/>
    </row>
    <row r="8" spans="2:20">
      <c r="E8" s="154"/>
      <c r="F8" s="14"/>
      <c r="G8" s="14"/>
      <c r="H8" s="145">
        <f ca="1">+H7/E7</f>
        <v>0</v>
      </c>
      <c r="I8" s="145">
        <f ca="1">+I7/E7</f>
        <v>1</v>
      </c>
      <c r="J8" s="144"/>
    </row>
    <row r="9" spans="2:20" ht="13.5" thickBot="1">
      <c r="E9" s="157"/>
      <c r="F9" s="146"/>
      <c r="G9" s="146"/>
      <c r="H9" s="147"/>
      <c r="I9" s="148"/>
      <c r="J9" s="149"/>
    </row>
    <row r="10" spans="2:20">
      <c r="F10" s="1"/>
      <c r="G10" s="1"/>
      <c r="I10" s="152"/>
    </row>
    <row r="11" spans="2:20">
      <c r="B11" s="4" t="s">
        <v>225</v>
      </c>
      <c r="C11" s="4"/>
      <c r="D11" s="104">
        <f>COUNTIF('inscription 2015-2016'!P:P,"*@*")</f>
        <v>10</v>
      </c>
      <c r="F11" s="1"/>
      <c r="G11" s="1"/>
    </row>
    <row r="12" spans="2:20">
      <c r="B12" s="5"/>
      <c r="C12" s="5"/>
      <c r="D12" s="6"/>
      <c r="E12" s="158"/>
      <c r="F12" s="1"/>
      <c r="G12" s="1"/>
      <c r="N12" s="5"/>
      <c r="O12" s="6"/>
      <c r="Q12" s="1"/>
    </row>
    <row r="13" spans="2:20" ht="13.5" thickBot="1">
      <c r="B13" s="38" t="s">
        <v>20</v>
      </c>
      <c r="C13" s="158" t="s">
        <v>446</v>
      </c>
      <c r="D13" s="1"/>
      <c r="E13" s="159" t="s">
        <v>226</v>
      </c>
      <c r="F13" s="735" t="s">
        <v>574</v>
      </c>
      <c r="G13" s="1"/>
      <c r="H13" s="152"/>
      <c r="N13" s="38" t="s">
        <v>20</v>
      </c>
      <c r="O13" s="159" t="s">
        <v>226</v>
      </c>
      <c r="P13" s="510" t="s">
        <v>571</v>
      </c>
      <c r="Q13" s="735" t="s">
        <v>572</v>
      </c>
      <c r="S13" s="152"/>
    </row>
    <row r="14" spans="2:20">
      <c r="B14" s="39" t="s">
        <v>418</v>
      </c>
      <c r="C14" s="363"/>
      <c r="D14" s="40" t="s">
        <v>440</v>
      </c>
      <c r="E14" s="104">
        <f>COUNTIF('inscription 2015-2016'!C:C,B14)</f>
        <v>0</v>
      </c>
      <c r="F14" s="308"/>
      <c r="G14" s="159"/>
      <c r="H14" s="320"/>
      <c r="N14" s="39" t="s">
        <v>418</v>
      </c>
      <c r="O14" s="40" t="s">
        <v>440</v>
      </c>
      <c r="P14" s="363"/>
      <c r="Q14" s="104">
        <v>7</v>
      </c>
      <c r="S14" s="320"/>
    </row>
    <row r="15" spans="2:20">
      <c r="B15" s="41" t="s">
        <v>421</v>
      </c>
      <c r="C15" s="364"/>
      <c r="D15" s="2" t="s">
        <v>441</v>
      </c>
      <c r="E15" s="104">
        <f>COUNTIF('inscription 2015-2016'!C:C,B15)</f>
        <v>0</v>
      </c>
      <c r="F15" s="309"/>
      <c r="G15" s="159"/>
      <c r="H15" s="321"/>
      <c r="I15" s="152"/>
      <c r="N15" s="41" t="s">
        <v>421</v>
      </c>
      <c r="O15" s="2" t="s">
        <v>441</v>
      </c>
      <c r="P15" s="364"/>
      <c r="Q15" s="104">
        <v>3</v>
      </c>
      <c r="S15" s="321"/>
      <c r="T15" s="152"/>
    </row>
    <row r="16" spans="2:20">
      <c r="B16" s="41" t="s">
        <v>299</v>
      </c>
      <c r="C16" s="364">
        <v>16</v>
      </c>
      <c r="D16" s="2" t="s">
        <v>65</v>
      </c>
      <c r="E16" s="104">
        <f>COUNTIF('inscription 2015-2016'!C:C,B16)</f>
        <v>1</v>
      </c>
      <c r="F16" s="309"/>
      <c r="G16" s="159"/>
      <c r="H16" s="321"/>
      <c r="I16" s="152"/>
      <c r="N16" s="41" t="s">
        <v>299</v>
      </c>
      <c r="O16" s="2" t="s">
        <v>65</v>
      </c>
      <c r="P16" s="364">
        <v>16</v>
      </c>
      <c r="Q16" s="104">
        <v>14</v>
      </c>
      <c r="S16" s="321"/>
      <c r="T16" s="152"/>
    </row>
    <row r="17" spans="2:20" ht="13.5" thickBot="1">
      <c r="B17" s="42" t="s">
        <v>298</v>
      </c>
      <c r="C17" s="365">
        <v>13</v>
      </c>
      <c r="D17" s="43" t="s">
        <v>17</v>
      </c>
      <c r="E17" s="104">
        <f>COUNTIF('inscription 2015-2016'!C:C,B17)</f>
        <v>0</v>
      </c>
      <c r="F17" s="160">
        <f>SUM(E14:E17)</f>
        <v>1</v>
      </c>
      <c r="G17" s="159"/>
      <c r="H17" s="322"/>
      <c r="I17" s="152"/>
      <c r="N17" s="42" t="s">
        <v>298</v>
      </c>
      <c r="O17" s="43" t="s">
        <v>17</v>
      </c>
      <c r="P17" s="365">
        <v>13</v>
      </c>
      <c r="Q17" s="104">
        <v>27</v>
      </c>
      <c r="S17" s="322"/>
      <c r="T17" s="152"/>
    </row>
    <row r="18" spans="2:20">
      <c r="B18" s="306" t="s">
        <v>303</v>
      </c>
      <c r="C18" s="366">
        <v>10</v>
      </c>
      <c r="D18" s="307" t="s">
        <v>224</v>
      </c>
      <c r="E18" s="104">
        <f>COUNTIF('inscription 2015-2016'!C:C,B18)</f>
        <v>0</v>
      </c>
      <c r="G18" s="159"/>
      <c r="H18" s="320"/>
      <c r="I18" s="152"/>
      <c r="N18" s="306" t="s">
        <v>303</v>
      </c>
      <c r="O18" s="307" t="s">
        <v>224</v>
      </c>
      <c r="P18" s="366">
        <v>10</v>
      </c>
      <c r="Q18" s="104">
        <v>16</v>
      </c>
      <c r="S18" s="320"/>
      <c r="T18" s="152"/>
    </row>
    <row r="19" spans="2:20">
      <c r="B19" s="41" t="s">
        <v>29</v>
      </c>
      <c r="C19" s="364">
        <v>2</v>
      </c>
      <c r="D19" s="2" t="s">
        <v>22</v>
      </c>
      <c r="E19" s="104">
        <f>COUNTIF('inscription 2015-2016'!C:C,B19)</f>
        <v>0</v>
      </c>
      <c r="G19" s="159"/>
      <c r="N19" s="41" t="s">
        <v>29</v>
      </c>
      <c r="O19" s="2" t="s">
        <v>22</v>
      </c>
      <c r="P19" s="364">
        <v>2</v>
      </c>
      <c r="Q19" s="104">
        <v>8</v>
      </c>
    </row>
    <row r="20" spans="2:20">
      <c r="B20" s="41" t="s">
        <v>301</v>
      </c>
      <c r="C20" s="364">
        <v>19</v>
      </c>
      <c r="D20" s="2" t="s">
        <v>164</v>
      </c>
      <c r="E20" s="104">
        <f>COUNTIF('inscription 2015-2016'!C:C,B20)</f>
        <v>0</v>
      </c>
      <c r="G20" s="159"/>
      <c r="H20" s="320"/>
      <c r="I20" s="152"/>
      <c r="N20" s="41" t="s">
        <v>301</v>
      </c>
      <c r="O20" s="2" t="s">
        <v>164</v>
      </c>
      <c r="P20" s="364">
        <v>19</v>
      </c>
      <c r="Q20" s="104">
        <v>18</v>
      </c>
      <c r="S20" s="320"/>
      <c r="T20" s="152"/>
    </row>
    <row r="21" spans="2:20" ht="13.5" thickBot="1">
      <c r="B21" s="42"/>
      <c r="C21" s="365"/>
      <c r="D21" s="43"/>
      <c r="E21" s="104"/>
      <c r="G21" s="159"/>
      <c r="H21" s="323"/>
      <c r="I21" s="152"/>
      <c r="N21" s="42"/>
      <c r="O21" s="43"/>
      <c r="P21" s="365"/>
      <c r="Q21" s="104"/>
      <c r="S21" s="323"/>
      <c r="T21" s="152"/>
    </row>
    <row r="22" spans="2:20">
      <c r="C22" s="152">
        <f>SUM(C14:C21)</f>
        <v>60</v>
      </c>
      <c r="E22" s="152">
        <f>SUM(E14:E21)</f>
        <v>1</v>
      </c>
      <c r="F22" s="152"/>
      <c r="G22" s="159"/>
      <c r="H22" s="323"/>
      <c r="I22" s="152"/>
      <c r="P22" s="152">
        <v>60</v>
      </c>
      <c r="Q22" s="152">
        <v>93</v>
      </c>
      <c r="S22" s="323"/>
      <c r="T22" s="152"/>
    </row>
    <row r="23" spans="2:20">
      <c r="G23" s="159"/>
      <c r="H23" s="323"/>
      <c r="I23" s="152"/>
      <c r="Q23" s="152"/>
      <c r="S23" s="323"/>
      <c r="T23" s="152"/>
    </row>
    <row r="24" spans="2:20">
      <c r="B24" s="426" t="s">
        <v>328</v>
      </c>
      <c r="C24" s="367">
        <v>4</v>
      </c>
      <c r="D24" s="2" t="s">
        <v>72</v>
      </c>
      <c r="E24" s="104">
        <f>COUNTIF('inscription 2015-2016'!C:C,B24)</f>
        <v>5</v>
      </c>
      <c r="F24" s="175"/>
      <c r="G24" s="159"/>
      <c r="H24" s="165"/>
      <c r="I24" s="152"/>
      <c r="N24" s="426" t="s">
        <v>390</v>
      </c>
      <c r="O24" s="2" t="s">
        <v>72</v>
      </c>
      <c r="P24" s="367">
        <v>4</v>
      </c>
      <c r="Q24" s="104">
        <v>5</v>
      </c>
      <c r="S24" s="165"/>
      <c r="T24" s="152"/>
    </row>
    <row r="25" spans="2:20">
      <c r="B25" s="744" t="s">
        <v>71</v>
      </c>
      <c r="C25" s="368"/>
      <c r="D25" s="2" t="s">
        <v>16</v>
      </c>
      <c r="E25" s="104">
        <f>COUNTIF('inscription 2015-2016'!C:C,B25)</f>
        <v>4</v>
      </c>
      <c r="F25" s="176"/>
      <c r="G25" s="159"/>
      <c r="H25" s="165"/>
      <c r="I25" s="152"/>
      <c r="N25" s="3" t="s">
        <v>401</v>
      </c>
      <c r="O25" s="2" t="s">
        <v>16</v>
      </c>
      <c r="P25" s="368">
        <v>5</v>
      </c>
      <c r="Q25" s="104">
        <v>4</v>
      </c>
      <c r="S25" s="165"/>
      <c r="T25" s="152"/>
    </row>
    <row r="26" spans="2:20">
      <c r="B26" s="629" t="s">
        <v>577</v>
      </c>
      <c r="C26" s="104">
        <v>1</v>
      </c>
      <c r="D26" s="2" t="s">
        <v>166</v>
      </c>
      <c r="E26" s="104">
        <f>COUNTIF('inscription 2015-2016'!C:C,B26)</f>
        <v>0</v>
      </c>
      <c r="F26" s="174"/>
      <c r="G26" s="159"/>
      <c r="H26" s="165"/>
      <c r="I26" s="152"/>
      <c r="N26" s="2" t="s">
        <v>402</v>
      </c>
      <c r="O26" s="2" t="s">
        <v>166</v>
      </c>
      <c r="P26" s="104">
        <v>1</v>
      </c>
      <c r="Q26" s="104">
        <v>0</v>
      </c>
      <c r="S26" s="165"/>
      <c r="T26" s="152"/>
    </row>
    <row r="27" spans="2:20">
      <c r="B27" s="1"/>
      <c r="C27" s="1"/>
      <c r="G27" s="159"/>
      <c r="H27" s="165"/>
      <c r="I27" s="165"/>
      <c r="N27" s="1"/>
      <c r="Q27" s="152"/>
      <c r="S27" s="165"/>
      <c r="T27" s="165"/>
    </row>
    <row r="28" spans="2:20">
      <c r="B28" s="1"/>
      <c r="C28" s="1"/>
      <c r="D28" s="1"/>
      <c r="E28" s="159"/>
      <c r="F28" s="1"/>
      <c r="G28" s="159"/>
      <c r="H28" s="9"/>
      <c r="N28" s="1"/>
      <c r="O28" s="1"/>
      <c r="Q28" s="159"/>
      <c r="S28" s="9"/>
    </row>
    <row r="29" spans="2:20">
      <c r="B29" s="1"/>
      <c r="C29" s="1"/>
      <c r="D29" s="590" t="s">
        <v>527</v>
      </c>
      <c r="E29" s="103"/>
      <c r="F29" s="161">
        <f>SUM(E14:E21)</f>
        <v>1</v>
      </c>
      <c r="G29" s="159"/>
      <c r="H29" s="9"/>
      <c r="N29" s="1"/>
      <c r="O29" s="590" t="s">
        <v>527</v>
      </c>
      <c r="Q29" s="161">
        <v>93</v>
      </c>
      <c r="S29" s="9"/>
    </row>
    <row r="30" spans="2:20">
      <c r="B30" s="1"/>
      <c r="C30" s="1"/>
      <c r="D30" s="535" t="s">
        <v>457</v>
      </c>
      <c r="E30" s="159"/>
      <c r="F30" s="1"/>
      <c r="G30" s="159"/>
      <c r="H30" s="9"/>
      <c r="N30" s="1"/>
      <c r="O30" s="535" t="s">
        <v>457</v>
      </c>
      <c r="Q30" s="159">
        <v>75</v>
      </c>
      <c r="S30" s="9"/>
    </row>
    <row r="31" spans="2:20">
      <c r="B31" s="1"/>
      <c r="C31" s="1"/>
      <c r="D31" s="1"/>
      <c r="E31" s="159"/>
      <c r="F31" s="1"/>
      <c r="N31" s="1"/>
      <c r="O31" s="1"/>
      <c r="P31" s="159"/>
      <c r="Q31" s="1"/>
      <c r="S31" s="9"/>
    </row>
    <row r="32" spans="2:20">
      <c r="B32" s="1"/>
      <c r="C32" s="1"/>
      <c r="D32" s="1"/>
      <c r="E32" s="159"/>
      <c r="F32" s="9" t="s">
        <v>378</v>
      </c>
      <c r="G32" s="1"/>
      <c r="N32" s="1"/>
      <c r="O32" s="1"/>
      <c r="P32" s="159"/>
      <c r="Q32" s="1"/>
      <c r="S32" s="9"/>
    </row>
    <row r="33" spans="2:17">
      <c r="B33" s="1"/>
      <c r="C33" s="1"/>
      <c r="D33" s="1"/>
      <c r="E33" s="159"/>
      <c r="F33" s="9" t="s">
        <v>379</v>
      </c>
      <c r="G33" s="1"/>
      <c r="H33" s="9"/>
    </row>
    <row r="34" spans="2:17">
      <c r="B34" s="1"/>
      <c r="C34" s="1"/>
      <c r="D34" s="1"/>
      <c r="E34" s="159"/>
      <c r="F34" s="1"/>
      <c r="G34" s="1"/>
      <c r="H34" s="9"/>
    </row>
    <row r="35" spans="2:17">
      <c r="B35" s="1"/>
      <c r="C35" s="1"/>
      <c r="D35" s="1"/>
      <c r="E35" s="159"/>
      <c r="F35" s="1"/>
      <c r="G35" s="1"/>
      <c r="H35" s="9"/>
    </row>
    <row r="36" spans="2:17">
      <c r="B36" s="1"/>
      <c r="C36" s="1"/>
      <c r="D36" s="1"/>
      <c r="E36" s="159"/>
      <c r="F36" s="1"/>
      <c r="H36" s="9"/>
    </row>
    <row r="37" spans="2:17">
      <c r="B37" s="1"/>
      <c r="C37" s="1"/>
      <c r="D37" s="1"/>
      <c r="E37" s="159"/>
      <c r="F37" s="1"/>
      <c r="H37" s="9"/>
    </row>
    <row r="38" spans="2:17">
      <c r="B38" s="1"/>
      <c r="C38" s="1"/>
      <c r="D38" s="1"/>
      <c r="E38" s="159"/>
      <c r="F38" s="1"/>
      <c r="H38" s="9"/>
      <c r="N38" s="10"/>
      <c r="O38" s="10"/>
      <c r="P38" s="21"/>
      <c r="Q38" s="10"/>
    </row>
    <row r="39" spans="2:17">
      <c r="B39" s="1"/>
      <c r="C39" s="1"/>
      <c r="D39" s="1"/>
      <c r="E39" s="159"/>
      <c r="F39" s="1"/>
      <c r="H39" s="9"/>
      <c r="N39" s="10"/>
      <c r="O39" s="10"/>
      <c r="P39" s="21"/>
      <c r="Q39" s="10"/>
    </row>
    <row r="40" spans="2:17">
      <c r="B40" s="1"/>
      <c r="C40" s="1"/>
      <c r="D40" s="1"/>
      <c r="E40" s="159"/>
      <c r="F40" s="1"/>
      <c r="H40" s="9"/>
      <c r="N40" s="10"/>
      <c r="O40" s="10"/>
      <c r="P40" s="21"/>
      <c r="Q40" s="10"/>
    </row>
    <row r="41" spans="2:17">
      <c r="B41" s="1"/>
      <c r="C41" s="1"/>
      <c r="D41" s="1"/>
      <c r="E41" s="159"/>
      <c r="F41" s="1"/>
      <c r="H41" s="9"/>
      <c r="N41" s="10"/>
      <c r="O41" s="10"/>
      <c r="P41" s="21"/>
      <c r="Q41" s="10"/>
    </row>
    <row r="42" spans="2:17">
      <c r="B42" s="1"/>
      <c r="C42" s="1"/>
      <c r="D42" s="1"/>
      <c r="E42" s="159"/>
      <c r="F42" s="1"/>
      <c r="H42" s="9"/>
      <c r="N42" s="10"/>
      <c r="O42" s="10"/>
      <c r="P42" s="21"/>
      <c r="Q42" s="10"/>
    </row>
    <row r="43" spans="2:17">
      <c r="B43" s="1"/>
      <c r="C43" s="1"/>
      <c r="D43" s="1"/>
      <c r="E43" s="159"/>
      <c r="F43" s="1"/>
      <c r="H43" s="9"/>
      <c r="N43" s="10"/>
      <c r="O43" s="10"/>
      <c r="P43" s="21"/>
      <c r="Q43" s="10"/>
    </row>
    <row r="44" spans="2:17">
      <c r="B44" s="1"/>
      <c r="C44" s="1"/>
      <c r="D44" s="1"/>
      <c r="E44" s="159"/>
      <c r="F44" s="1"/>
      <c r="H44" s="9"/>
      <c r="N44" s="10"/>
      <c r="O44" s="10"/>
      <c r="P44" s="21"/>
      <c r="Q44" s="10"/>
    </row>
    <row r="45" spans="2:17">
      <c r="B45" s="1"/>
      <c r="C45" s="1"/>
      <c r="D45" s="1"/>
      <c r="E45" s="159"/>
      <c r="F45" s="1"/>
      <c r="H45" s="9"/>
      <c r="N45" s="10"/>
      <c r="O45" s="10"/>
      <c r="P45" s="10"/>
      <c r="Q45" s="10"/>
    </row>
    <row r="46" spans="2:17">
      <c r="H46" s="9"/>
      <c r="N46" s="14"/>
      <c r="O46" s="14"/>
      <c r="P46" s="14"/>
      <c r="Q46" s="10"/>
    </row>
    <row r="47" spans="2:17">
      <c r="H47" s="9"/>
      <c r="N47" s="10"/>
      <c r="O47" s="10"/>
      <c r="P47" s="14"/>
      <c r="Q47" s="10"/>
    </row>
    <row r="48" spans="2:17">
      <c r="H48" s="9"/>
      <c r="N48" s="18"/>
      <c r="O48" s="18"/>
      <c r="P48" s="14"/>
      <c r="Q48" s="10"/>
    </row>
    <row r="49" spans="2:17">
      <c r="H49" s="9"/>
      <c r="J49" s="10"/>
      <c r="K49" s="10"/>
      <c r="L49" s="19"/>
      <c r="M49" s="20"/>
      <c r="N49" s="10"/>
      <c r="O49" s="10"/>
      <c r="P49" s="21"/>
      <c r="Q49" s="10"/>
    </row>
    <row r="50" spans="2:17">
      <c r="H50" s="9"/>
      <c r="J50" s="10"/>
      <c r="K50" s="10"/>
      <c r="L50" s="19"/>
      <c r="M50" s="20"/>
      <c r="N50" s="10"/>
      <c r="O50" s="10"/>
      <c r="P50" s="21"/>
      <c r="Q50" s="10"/>
    </row>
    <row r="51" spans="2:17">
      <c r="J51" s="10"/>
      <c r="K51" s="10"/>
      <c r="L51" s="19"/>
      <c r="M51" s="20"/>
      <c r="N51" s="10"/>
      <c r="O51" s="10"/>
      <c r="P51" s="21"/>
      <c r="Q51" s="10"/>
    </row>
    <row r="52" spans="2:17">
      <c r="J52" s="10"/>
      <c r="K52" s="10"/>
      <c r="L52" s="19"/>
      <c r="M52" s="20"/>
      <c r="N52" s="10"/>
      <c r="O52" s="10"/>
      <c r="P52" s="21"/>
      <c r="Q52" s="10"/>
    </row>
    <row r="53" spans="2:17">
      <c r="J53" s="10"/>
      <c r="K53" s="7"/>
      <c r="L53" s="19"/>
      <c r="M53" s="20"/>
      <c r="N53" s="10"/>
      <c r="O53" s="10"/>
      <c r="P53" s="21"/>
      <c r="Q53" s="10"/>
    </row>
    <row r="54" spans="2:17">
      <c r="J54" s="10"/>
      <c r="K54" s="7"/>
      <c r="L54" s="19"/>
      <c r="M54" s="20"/>
      <c r="N54" s="10"/>
      <c r="O54" s="10"/>
      <c r="P54" s="21"/>
      <c r="Q54" s="10"/>
    </row>
    <row r="55" spans="2:17">
      <c r="J55" s="10"/>
      <c r="K55" s="7"/>
      <c r="L55" s="19"/>
      <c r="M55" s="20"/>
      <c r="N55" s="10"/>
      <c r="O55" s="10"/>
      <c r="P55" s="21"/>
      <c r="Q55" s="10"/>
    </row>
    <row r="56" spans="2:17">
      <c r="J56" s="10"/>
      <c r="K56" s="8"/>
      <c r="L56" s="19"/>
      <c r="M56" s="20"/>
      <c r="N56" s="10"/>
      <c r="O56" s="10"/>
      <c r="P56" s="21"/>
      <c r="Q56" s="10"/>
    </row>
    <row r="57" spans="2:17">
      <c r="J57" s="10"/>
      <c r="K57" s="10"/>
      <c r="L57" s="10"/>
      <c r="M57" s="10"/>
      <c r="N57" s="10"/>
      <c r="O57" s="10"/>
      <c r="P57" s="10"/>
      <c r="Q57" s="10"/>
    </row>
    <row r="58" spans="2:17">
      <c r="J58" s="10"/>
      <c r="K58" s="14"/>
      <c r="L58" s="15"/>
      <c r="M58" s="14"/>
      <c r="N58" s="14"/>
      <c r="O58" s="14"/>
      <c r="P58" s="14"/>
      <c r="Q58" s="10"/>
    </row>
    <row r="59" spans="2:17">
      <c r="J59" s="10"/>
      <c r="K59" s="14"/>
      <c r="L59" s="14"/>
      <c r="M59" s="10"/>
      <c r="N59" s="10"/>
      <c r="O59" s="10"/>
      <c r="P59" s="14"/>
      <c r="Q59" s="10"/>
    </row>
    <row r="60" spans="2:17">
      <c r="J60" s="16"/>
      <c r="K60" s="10"/>
      <c r="L60" s="17"/>
      <c r="M60" s="18"/>
      <c r="N60" s="18"/>
      <c r="O60" s="18"/>
      <c r="P60" s="14"/>
      <c r="Q60" s="10"/>
    </row>
    <row r="61" spans="2:17">
      <c r="J61" s="10"/>
      <c r="K61" s="10"/>
      <c r="L61" s="19"/>
      <c r="M61" s="20"/>
      <c r="N61" s="10"/>
      <c r="O61" s="10"/>
      <c r="P61" s="21"/>
      <c r="Q61" s="10"/>
    </row>
    <row r="62" spans="2:17">
      <c r="J62" s="10"/>
      <c r="K62" s="10"/>
      <c r="L62" s="19"/>
      <c r="M62" s="20"/>
      <c r="N62" s="10"/>
      <c r="O62" s="10"/>
      <c r="P62" s="21"/>
      <c r="Q62" s="10"/>
    </row>
    <row r="63" spans="2:17">
      <c r="B63" s="1"/>
      <c r="C63" s="1"/>
      <c r="D63" s="1"/>
      <c r="E63" s="159"/>
      <c r="F63" s="1"/>
      <c r="G63" s="1"/>
      <c r="H63" s="1"/>
      <c r="J63" s="10"/>
      <c r="K63" s="10"/>
      <c r="L63" s="19"/>
      <c r="M63" s="20"/>
      <c r="N63" s="10"/>
      <c r="O63" s="10"/>
      <c r="P63" s="21"/>
      <c r="Q63" s="10"/>
    </row>
    <row r="64" spans="2:17">
      <c r="B64" s="1"/>
      <c r="C64" s="1"/>
      <c r="D64" s="1"/>
      <c r="E64" s="159"/>
      <c r="F64" s="1"/>
      <c r="G64" s="1"/>
      <c r="H64" s="1"/>
      <c r="J64" s="10"/>
      <c r="K64" s="10"/>
      <c r="L64" s="19"/>
      <c r="M64" s="20"/>
      <c r="N64" s="10"/>
      <c r="O64" s="10"/>
      <c r="P64" s="21"/>
      <c r="Q64" s="10"/>
    </row>
    <row r="65" spans="2:17">
      <c r="B65" s="1"/>
      <c r="C65" s="1"/>
      <c r="D65" s="1"/>
      <c r="E65" s="159"/>
      <c r="F65" s="1"/>
      <c r="G65" s="1"/>
      <c r="H65" s="1"/>
      <c r="J65" s="10"/>
      <c r="K65" s="7"/>
      <c r="L65" s="19"/>
      <c r="M65" s="20"/>
      <c r="N65" s="10"/>
      <c r="O65" s="10"/>
      <c r="P65" s="21"/>
      <c r="Q65" s="10"/>
    </row>
    <row r="66" spans="2:17">
      <c r="B66" s="1"/>
      <c r="C66" s="1"/>
      <c r="D66" s="1"/>
      <c r="E66" s="159"/>
      <c r="F66" s="1"/>
      <c r="G66" s="1"/>
      <c r="H66" s="1"/>
      <c r="J66" s="10"/>
      <c r="K66" s="7"/>
      <c r="L66" s="19"/>
      <c r="M66" s="20"/>
      <c r="N66" s="10"/>
      <c r="O66" s="10"/>
      <c r="P66" s="21"/>
      <c r="Q66" s="10"/>
    </row>
    <row r="67" spans="2:17">
      <c r="B67" s="1"/>
      <c r="C67" s="1"/>
      <c r="D67" s="1"/>
      <c r="E67" s="159"/>
      <c r="F67" s="1"/>
      <c r="G67" s="1"/>
      <c r="H67" s="1"/>
      <c r="J67" s="10"/>
      <c r="K67" s="7"/>
      <c r="L67" s="19"/>
      <c r="M67" s="20"/>
      <c r="N67" s="10"/>
      <c r="O67" s="10"/>
      <c r="P67" s="21"/>
      <c r="Q67" s="10"/>
    </row>
    <row r="68" spans="2:17">
      <c r="B68" s="1"/>
      <c r="C68" s="1"/>
      <c r="D68" s="1"/>
      <c r="E68" s="159"/>
      <c r="F68" s="1"/>
      <c r="G68" s="1"/>
      <c r="H68" s="1"/>
      <c r="J68" s="10"/>
      <c r="K68" s="8"/>
      <c r="L68" s="19"/>
      <c r="M68" s="20"/>
      <c r="N68" s="10"/>
      <c r="O68" s="10"/>
      <c r="P68" s="21"/>
      <c r="Q68" s="10"/>
    </row>
    <row r="69" spans="2:17">
      <c r="B69" s="1"/>
      <c r="C69" s="1"/>
      <c r="D69" s="1"/>
      <c r="E69" s="159"/>
      <c r="F69" s="1"/>
      <c r="G69" s="1"/>
      <c r="H69" s="1"/>
      <c r="J69" s="10"/>
      <c r="K69" s="10"/>
      <c r="L69" s="10"/>
      <c r="M69" s="10"/>
      <c r="N69" s="10"/>
      <c r="O69" s="10"/>
      <c r="P69" s="10"/>
      <c r="Q69" s="10"/>
    </row>
    <row r="70" spans="2:17">
      <c r="B70" s="1"/>
      <c r="C70" s="1"/>
      <c r="D70" s="1"/>
      <c r="E70" s="159"/>
      <c r="F70" s="1"/>
      <c r="G70" s="1"/>
      <c r="H70" s="1"/>
      <c r="J70" s="10"/>
      <c r="K70" s="14"/>
      <c r="L70" s="15"/>
      <c r="M70" s="14"/>
      <c r="N70" s="14"/>
      <c r="O70" s="14"/>
      <c r="P70" s="14"/>
      <c r="Q70" s="10"/>
    </row>
    <row r="71" spans="2:17">
      <c r="B71" s="1"/>
      <c r="C71" s="1"/>
      <c r="D71" s="1"/>
      <c r="E71" s="159"/>
      <c r="F71" s="1"/>
      <c r="G71" s="1"/>
      <c r="H71" s="1"/>
      <c r="J71" s="10"/>
      <c r="K71" s="14"/>
      <c r="L71" s="14"/>
      <c r="M71" s="10"/>
      <c r="N71" s="10"/>
      <c r="O71" s="10"/>
      <c r="P71" s="14"/>
      <c r="Q71" s="10"/>
    </row>
    <row r="72" spans="2:17">
      <c r="B72" s="1"/>
      <c r="C72" s="1"/>
      <c r="D72" s="1"/>
      <c r="E72" s="159"/>
      <c r="F72" s="1"/>
      <c r="G72" s="1"/>
      <c r="H72" s="1"/>
      <c r="J72" s="16"/>
      <c r="K72" s="10"/>
      <c r="L72" s="17"/>
      <c r="M72" s="18"/>
      <c r="N72" s="18"/>
      <c r="O72" s="18"/>
      <c r="P72" s="14"/>
      <c r="Q72" s="10"/>
    </row>
    <row r="73" spans="2:17">
      <c r="B73" s="1"/>
      <c r="C73" s="1"/>
      <c r="D73" s="1"/>
      <c r="E73" s="159"/>
      <c r="F73" s="1"/>
      <c r="G73" s="1"/>
      <c r="H73" s="1"/>
      <c r="J73" s="10"/>
      <c r="K73" s="10"/>
      <c r="L73" s="19"/>
      <c r="M73" s="20"/>
      <c r="N73" s="10"/>
      <c r="O73" s="10"/>
      <c r="P73" s="21"/>
      <c r="Q73" s="10"/>
    </row>
    <row r="74" spans="2:17">
      <c r="B74" s="1"/>
      <c r="C74" s="1"/>
      <c r="D74" s="1"/>
      <c r="E74" s="159"/>
      <c r="F74" s="1"/>
      <c r="G74" s="1"/>
      <c r="H74" s="1"/>
      <c r="J74" s="10"/>
      <c r="K74" s="10"/>
      <c r="L74" s="19"/>
      <c r="M74" s="20"/>
      <c r="N74" s="10"/>
      <c r="O74" s="10"/>
      <c r="P74" s="21"/>
      <c r="Q74" s="10"/>
    </row>
    <row r="75" spans="2:17">
      <c r="B75" s="1"/>
      <c r="C75" s="1"/>
      <c r="D75" s="1"/>
      <c r="E75" s="159"/>
      <c r="F75" s="1"/>
      <c r="G75" s="1"/>
      <c r="H75" s="1"/>
      <c r="J75" s="10"/>
      <c r="K75" s="10"/>
      <c r="L75" s="19"/>
      <c r="M75" s="20"/>
      <c r="N75" s="10"/>
      <c r="O75" s="10"/>
      <c r="P75" s="21"/>
      <c r="Q75" s="10"/>
    </row>
    <row r="76" spans="2:17">
      <c r="B76" s="1"/>
      <c r="C76" s="1"/>
      <c r="D76" s="1"/>
      <c r="E76" s="159"/>
      <c r="F76" s="1"/>
      <c r="G76" s="1"/>
      <c r="H76" s="1"/>
      <c r="J76" s="10"/>
      <c r="K76" s="10"/>
      <c r="L76" s="19"/>
      <c r="M76" s="20"/>
      <c r="N76" s="10"/>
      <c r="O76" s="10"/>
      <c r="P76" s="21"/>
      <c r="Q76" s="10"/>
    </row>
    <row r="77" spans="2:17">
      <c r="B77" s="1"/>
      <c r="C77" s="1"/>
      <c r="D77" s="1"/>
      <c r="E77" s="159"/>
      <c r="F77" s="1"/>
      <c r="G77" s="1"/>
      <c r="H77" s="1"/>
      <c r="J77" s="10"/>
      <c r="K77" s="7"/>
      <c r="L77" s="19"/>
      <c r="M77" s="20"/>
      <c r="N77" s="10"/>
      <c r="O77" s="10"/>
      <c r="P77" s="21"/>
      <c r="Q77" s="10"/>
    </row>
    <row r="78" spans="2:17">
      <c r="B78" s="1"/>
      <c r="C78" s="1"/>
      <c r="D78" s="1"/>
      <c r="E78" s="159"/>
      <c r="F78" s="1"/>
      <c r="G78" s="1"/>
      <c r="H78" s="1"/>
      <c r="J78" s="10"/>
      <c r="K78" s="7"/>
      <c r="L78" s="19"/>
      <c r="M78" s="20"/>
      <c r="N78" s="10"/>
      <c r="O78" s="10"/>
      <c r="P78" s="21"/>
      <c r="Q78" s="10"/>
    </row>
    <row r="79" spans="2:17">
      <c r="B79" s="1"/>
      <c r="C79" s="1"/>
      <c r="D79" s="1"/>
      <c r="E79" s="159"/>
      <c r="F79" s="1"/>
      <c r="G79" s="1"/>
      <c r="H79" s="1"/>
      <c r="J79" s="10"/>
      <c r="K79" s="7"/>
      <c r="L79" s="19"/>
      <c r="M79" s="20"/>
      <c r="N79" s="10"/>
      <c r="O79" s="10"/>
      <c r="P79" s="21"/>
      <c r="Q79" s="10"/>
    </row>
    <row r="80" spans="2:17">
      <c r="B80" s="1"/>
      <c r="C80" s="1"/>
      <c r="D80" s="1"/>
      <c r="E80" s="159"/>
      <c r="F80" s="1"/>
      <c r="G80" s="1"/>
      <c r="H80" s="1"/>
      <c r="J80" s="10"/>
      <c r="K80" s="8"/>
      <c r="L80" s="19"/>
      <c r="M80" s="20"/>
      <c r="N80" s="10"/>
      <c r="O80" s="10"/>
      <c r="P80" s="21"/>
      <c r="Q80" s="10"/>
    </row>
    <row r="81" spans="2:17">
      <c r="B81" s="1"/>
      <c r="C81" s="1"/>
      <c r="D81" s="1"/>
      <c r="E81" s="159"/>
      <c r="F81" s="1"/>
      <c r="G81" s="1"/>
      <c r="H81" s="1"/>
      <c r="J81" s="10"/>
      <c r="K81" s="10"/>
      <c r="L81" s="10"/>
      <c r="M81" s="10"/>
      <c r="N81" s="10"/>
      <c r="O81" s="10"/>
      <c r="P81" s="10"/>
      <c r="Q81" s="10"/>
    </row>
    <row r="82" spans="2:17">
      <c r="B82" s="1"/>
      <c r="C82" s="1"/>
      <c r="D82" s="1"/>
      <c r="E82" s="159"/>
      <c r="F82" s="1"/>
      <c r="G82" s="1"/>
      <c r="H82" s="1"/>
      <c r="J82" s="10"/>
      <c r="K82" s="10"/>
      <c r="L82" s="10"/>
      <c r="M82" s="10"/>
      <c r="N82" s="10"/>
      <c r="O82" s="10"/>
      <c r="P82" s="10"/>
      <c r="Q82" s="10"/>
    </row>
    <row r="83" spans="2:17">
      <c r="B83" s="1"/>
      <c r="C83" s="1"/>
      <c r="D83" s="1"/>
      <c r="E83" s="159"/>
      <c r="F83" s="1"/>
      <c r="G83" s="1"/>
      <c r="H83" s="1"/>
      <c r="J83" s="10"/>
      <c r="K83" s="10"/>
      <c r="L83" s="10"/>
      <c r="M83" s="10"/>
      <c r="N83" s="10"/>
      <c r="O83" s="10"/>
      <c r="P83" s="10"/>
      <c r="Q83" s="10"/>
    </row>
    <row r="84" spans="2:17">
      <c r="B84" s="1"/>
      <c r="C84" s="1"/>
      <c r="D84" s="1"/>
      <c r="E84" s="159"/>
      <c r="F84" s="1"/>
      <c r="G84" s="1"/>
      <c r="H84" s="1"/>
      <c r="J84" s="10"/>
      <c r="K84" s="10"/>
      <c r="L84" s="10"/>
      <c r="M84" s="10"/>
      <c r="N84" s="10"/>
      <c r="O84" s="10"/>
      <c r="P84" s="10"/>
      <c r="Q84" s="10"/>
    </row>
    <row r="85" spans="2:17">
      <c r="B85" s="1"/>
      <c r="C85" s="1"/>
      <c r="D85" s="1"/>
      <c r="E85" s="159"/>
      <c r="F85" s="1"/>
      <c r="G85" s="1"/>
      <c r="H85" s="1"/>
    </row>
    <row r="86" spans="2:17">
      <c r="B86" s="1"/>
      <c r="C86" s="1"/>
      <c r="D86" s="1"/>
      <c r="E86" s="159"/>
      <c r="F86" s="1"/>
      <c r="G86" s="1"/>
      <c r="H86" s="1"/>
    </row>
    <row r="87" spans="2:17">
      <c r="B87" s="1"/>
      <c r="C87" s="1"/>
      <c r="D87" s="1"/>
      <c r="E87" s="159"/>
      <c r="F87" s="1"/>
      <c r="G87" s="1"/>
      <c r="H87" s="1"/>
    </row>
    <row r="88" spans="2:17">
      <c r="B88" s="1"/>
      <c r="C88" s="1"/>
      <c r="D88" s="1"/>
      <c r="E88" s="159"/>
      <c r="F88" s="1"/>
      <c r="G88" s="1"/>
      <c r="H88" s="1"/>
    </row>
    <row r="89" spans="2:17">
      <c r="B89" s="1"/>
      <c r="C89" s="1"/>
      <c r="D89" s="1"/>
      <c r="E89" s="159"/>
      <c r="F89" s="1"/>
      <c r="G89" s="1"/>
      <c r="H89" s="1"/>
    </row>
    <row r="90" spans="2:17">
      <c r="B90" s="1"/>
      <c r="C90" s="1"/>
      <c r="D90" s="1"/>
      <c r="E90" s="159"/>
      <c r="F90" s="1"/>
      <c r="G90" s="1"/>
      <c r="H90" s="1"/>
    </row>
    <row r="91" spans="2:17">
      <c r="B91" s="1"/>
      <c r="C91" s="1"/>
      <c r="D91" s="1"/>
      <c r="E91" s="159"/>
      <c r="F91" s="1"/>
      <c r="G91" s="1"/>
      <c r="H91" s="1"/>
    </row>
    <row r="92" spans="2:17">
      <c r="B92" s="1"/>
      <c r="C92" s="1"/>
      <c r="D92" s="1"/>
      <c r="E92" s="159"/>
      <c r="F92" s="1"/>
      <c r="G92" s="1"/>
      <c r="H92" s="1"/>
    </row>
    <row r="93" spans="2:17">
      <c r="B93" s="1"/>
      <c r="C93" s="1"/>
      <c r="D93" s="1"/>
      <c r="E93" s="159"/>
      <c r="F93" s="1"/>
      <c r="G93" s="1"/>
      <c r="H93" s="1"/>
    </row>
    <row r="94" spans="2:17">
      <c r="B94" s="1"/>
      <c r="C94" s="1"/>
      <c r="D94" s="1"/>
      <c r="E94" s="159"/>
      <c r="F94" s="1"/>
      <c r="G94" s="1"/>
      <c r="H94" s="1"/>
    </row>
    <row r="95" spans="2:17">
      <c r="B95" s="1"/>
      <c r="C95" s="1"/>
      <c r="D95" s="1"/>
      <c r="E95" s="159"/>
      <c r="F95" s="1"/>
      <c r="G95" s="1"/>
      <c r="H95" s="1"/>
    </row>
    <row r="96" spans="2:17">
      <c r="B96" s="1"/>
      <c r="C96" s="1"/>
      <c r="D96" s="1"/>
      <c r="E96" s="159"/>
      <c r="F96" s="1"/>
      <c r="G96" s="1"/>
      <c r="H96" s="1"/>
    </row>
    <row r="97" spans="2:8">
      <c r="B97" s="1"/>
      <c r="C97" s="1"/>
      <c r="D97" s="1"/>
      <c r="E97" s="159"/>
      <c r="F97" s="1"/>
      <c r="G97" s="1"/>
      <c r="H97" s="1"/>
    </row>
    <row r="98" spans="2:8">
      <c r="B98" s="1"/>
      <c r="C98" s="1"/>
      <c r="D98" s="1"/>
      <c r="E98" s="159"/>
      <c r="F98" s="1"/>
      <c r="G98" s="1"/>
      <c r="H98" s="1"/>
    </row>
    <row r="99" spans="2:8">
      <c r="B99" s="1"/>
      <c r="C99" s="1"/>
      <c r="D99" s="1"/>
      <c r="E99" s="159"/>
      <c r="F99" s="1"/>
      <c r="G99" s="1"/>
      <c r="H99" s="1"/>
    </row>
    <row r="100" spans="2:8">
      <c r="B100" s="1"/>
      <c r="C100" s="1"/>
      <c r="D100" s="1"/>
      <c r="E100" s="159"/>
      <c r="F100" s="1"/>
      <c r="G100" s="1"/>
      <c r="H100" s="1"/>
    </row>
    <row r="101" spans="2:8">
      <c r="B101" s="1"/>
      <c r="C101" s="1"/>
      <c r="D101" s="1"/>
      <c r="E101" s="159"/>
      <c r="F101" s="1"/>
      <c r="G101" s="1"/>
      <c r="H101" s="1"/>
    </row>
    <row r="102" spans="2:8">
      <c r="B102" s="1"/>
      <c r="C102" s="1"/>
      <c r="D102" s="1"/>
      <c r="E102" s="159"/>
      <c r="F102" s="1"/>
      <c r="G102" s="1"/>
      <c r="H102" s="1"/>
    </row>
    <row r="103" spans="2:8">
      <c r="B103" s="1"/>
      <c r="C103" s="1"/>
      <c r="D103" s="1"/>
      <c r="E103" s="159"/>
      <c r="F103" s="1"/>
      <c r="G103" s="1"/>
      <c r="H103" s="1"/>
    </row>
    <row r="104" spans="2:8">
      <c r="B104" s="1"/>
      <c r="C104" s="1"/>
      <c r="D104" s="1"/>
      <c r="E104" s="159"/>
      <c r="F104" s="1"/>
      <c r="G104" s="1"/>
      <c r="H104" s="1"/>
    </row>
    <row r="105" spans="2:8">
      <c r="B105" s="1"/>
      <c r="C105" s="1"/>
      <c r="D105" s="1"/>
      <c r="E105" s="159"/>
      <c r="F105" s="1"/>
      <c r="G105" s="1"/>
      <c r="H105" s="1"/>
    </row>
    <row r="106" spans="2:8">
      <c r="B106" s="1"/>
      <c r="C106" s="1"/>
      <c r="D106" s="1"/>
      <c r="E106" s="159"/>
      <c r="F106" s="1"/>
      <c r="G106" s="1"/>
      <c r="H106" s="1"/>
    </row>
    <row r="107" spans="2:8">
      <c r="B107" s="1"/>
      <c r="C107" s="1"/>
      <c r="D107" s="1"/>
      <c r="E107" s="159"/>
      <c r="F107" s="1"/>
      <c r="G107" s="1"/>
      <c r="H107" s="1"/>
    </row>
    <row r="108" spans="2:8">
      <c r="B108" s="1"/>
      <c r="C108" s="1"/>
      <c r="D108" s="1"/>
      <c r="E108" s="159"/>
      <c r="F108" s="1"/>
      <c r="G108" s="1"/>
      <c r="H108" s="1"/>
    </row>
    <row r="109" spans="2:8">
      <c r="B109" s="1"/>
      <c r="C109" s="1"/>
      <c r="D109" s="1"/>
      <c r="E109" s="159"/>
      <c r="F109" s="1"/>
      <c r="G109" s="1"/>
      <c r="H109" s="1"/>
    </row>
    <row r="110" spans="2:8">
      <c r="B110" s="1"/>
      <c r="C110" s="1"/>
      <c r="D110" s="1"/>
      <c r="E110" s="159"/>
      <c r="F110" s="1"/>
      <c r="G110" s="1"/>
      <c r="H110" s="1"/>
    </row>
    <row r="111" spans="2:8">
      <c r="B111" s="1"/>
      <c r="C111" s="1"/>
      <c r="D111" s="1"/>
      <c r="E111" s="159"/>
      <c r="F111" s="1"/>
      <c r="G111" s="1"/>
      <c r="H111" s="1"/>
    </row>
    <row r="112" spans="2:8">
      <c r="B112" s="1"/>
      <c r="C112" s="1"/>
      <c r="D112" s="1"/>
      <c r="E112" s="159"/>
      <c r="F112" s="1"/>
      <c r="G112" s="1"/>
      <c r="H112" s="1"/>
    </row>
    <row r="113" spans="2:8">
      <c r="B113" s="1"/>
      <c r="C113" s="1"/>
      <c r="D113" s="1"/>
      <c r="E113" s="159"/>
      <c r="F113" s="1"/>
      <c r="G113" s="1"/>
      <c r="H113" s="1"/>
    </row>
    <row r="114" spans="2:8">
      <c r="B114" s="1"/>
      <c r="C114" s="1"/>
      <c r="D114" s="1"/>
      <c r="E114" s="159"/>
      <c r="F114" s="1"/>
      <c r="G114" s="1"/>
      <c r="H114" s="1"/>
    </row>
    <row r="115" spans="2:8">
      <c r="B115" s="1"/>
      <c r="C115" s="1"/>
      <c r="D115" s="1"/>
      <c r="E115" s="159"/>
      <c r="F115" s="1"/>
      <c r="G115" s="1"/>
      <c r="H115" s="1"/>
    </row>
    <row r="116" spans="2:8">
      <c r="B116" s="1"/>
      <c r="C116" s="1"/>
      <c r="D116" s="1"/>
      <c r="E116" s="159"/>
      <c r="F116" s="1"/>
      <c r="G116" s="1"/>
      <c r="H116" s="1"/>
    </row>
    <row r="117" spans="2:8">
      <c r="B117" s="1"/>
      <c r="C117" s="1"/>
      <c r="D117" s="1"/>
      <c r="E117" s="159"/>
      <c r="F117" s="1"/>
      <c r="G117" s="1"/>
      <c r="H117" s="1"/>
    </row>
    <row r="118" spans="2:8">
      <c r="B118" s="1"/>
      <c r="C118" s="1"/>
      <c r="D118" s="1"/>
      <c r="E118" s="159"/>
      <c r="F118" s="1"/>
      <c r="G118" s="1"/>
      <c r="H118" s="1"/>
    </row>
    <row r="119" spans="2:8">
      <c r="B119" s="1"/>
      <c r="C119" s="1"/>
      <c r="D119" s="1"/>
      <c r="E119" s="159"/>
      <c r="F119" s="1"/>
      <c r="G119" s="1"/>
      <c r="H119" s="1"/>
    </row>
    <row r="120" spans="2:8">
      <c r="B120" s="1"/>
      <c r="C120" s="1"/>
      <c r="D120" s="1"/>
      <c r="E120" s="159"/>
      <c r="F120" s="1"/>
      <c r="G120" s="1"/>
      <c r="H120" s="1"/>
    </row>
    <row r="121" spans="2:8">
      <c r="B121" s="1"/>
      <c r="C121" s="1"/>
      <c r="D121" s="1"/>
      <c r="E121" s="159"/>
      <c r="F121" s="1"/>
      <c r="G121" s="1"/>
      <c r="H121" s="1"/>
    </row>
    <row r="122" spans="2:8">
      <c r="B122" s="1"/>
      <c r="C122" s="1"/>
      <c r="D122" s="1"/>
      <c r="E122" s="159"/>
      <c r="F122" s="1"/>
      <c r="G122" s="1"/>
      <c r="H122" s="1"/>
    </row>
    <row r="123" spans="2:8">
      <c r="B123" s="1"/>
      <c r="C123" s="1"/>
      <c r="D123" s="1"/>
      <c r="E123" s="159"/>
      <c r="F123" s="1"/>
      <c r="G123" s="1"/>
      <c r="H123" s="1"/>
    </row>
    <row r="124" spans="2:8">
      <c r="B124" s="1"/>
      <c r="C124" s="1"/>
      <c r="D124" s="1"/>
      <c r="E124" s="159"/>
      <c r="F124" s="1"/>
      <c r="G124" s="1"/>
      <c r="H124" s="1"/>
    </row>
    <row r="125" spans="2:8">
      <c r="B125" s="1"/>
      <c r="C125" s="1"/>
      <c r="D125" s="1"/>
      <c r="E125" s="159"/>
      <c r="F125" s="1"/>
      <c r="G125" s="1"/>
      <c r="H125" s="1"/>
    </row>
    <row r="126" spans="2:8">
      <c r="B126" s="1"/>
      <c r="C126" s="1"/>
      <c r="D126" s="1"/>
      <c r="E126" s="159"/>
      <c r="F126" s="1"/>
      <c r="G126" s="1"/>
      <c r="H126" s="1"/>
    </row>
    <row r="127" spans="2:8">
      <c r="B127" s="1"/>
      <c r="C127" s="1"/>
      <c r="D127" s="1"/>
      <c r="E127" s="159"/>
      <c r="F127" s="1"/>
      <c r="G127" s="1"/>
      <c r="H127" s="1"/>
    </row>
    <row r="128" spans="2:8">
      <c r="B128" s="1"/>
      <c r="C128" s="1"/>
      <c r="D128" s="1"/>
      <c r="E128" s="159"/>
      <c r="F128" s="1"/>
      <c r="G128" s="1"/>
      <c r="H128" s="1"/>
    </row>
    <row r="129" spans="2:8">
      <c r="B129" s="1"/>
      <c r="C129" s="1"/>
      <c r="D129" s="1"/>
      <c r="E129" s="159"/>
      <c r="F129" s="1"/>
      <c r="G129" s="1"/>
      <c r="H129" s="1"/>
    </row>
    <row r="130" spans="2:8">
      <c r="B130" s="1"/>
      <c r="C130" s="1"/>
      <c r="D130" s="1"/>
      <c r="E130" s="159"/>
      <c r="F130" s="1"/>
      <c r="G130" s="1"/>
      <c r="H130" s="1"/>
    </row>
    <row r="131" spans="2:8">
      <c r="B131" s="1"/>
      <c r="C131" s="1"/>
      <c r="D131" s="1"/>
      <c r="E131" s="159"/>
      <c r="F131" s="1"/>
      <c r="G131" s="1"/>
      <c r="H131" s="1"/>
    </row>
    <row r="132" spans="2:8">
      <c r="B132" s="1"/>
      <c r="C132" s="1"/>
      <c r="D132" s="1"/>
      <c r="E132" s="159"/>
      <c r="F132" s="1"/>
      <c r="G132" s="1"/>
      <c r="H132" s="1"/>
    </row>
    <row r="133" spans="2:8">
      <c r="B133" s="1"/>
      <c r="C133" s="1"/>
      <c r="D133" s="1"/>
      <c r="E133" s="159"/>
      <c r="F133" s="1"/>
      <c r="G133" s="1"/>
      <c r="H133" s="1"/>
    </row>
    <row r="134" spans="2:8">
      <c r="B134" s="1"/>
      <c r="C134" s="1"/>
      <c r="D134" s="1"/>
      <c r="E134" s="159"/>
      <c r="F134" s="1"/>
      <c r="G134" s="1"/>
      <c r="H134" s="1"/>
    </row>
    <row r="135" spans="2:8">
      <c r="B135" s="1"/>
      <c r="C135" s="1"/>
      <c r="D135" s="1"/>
      <c r="E135" s="159"/>
      <c r="F135" s="1"/>
      <c r="G135" s="1"/>
      <c r="H135" s="1"/>
    </row>
    <row r="136" spans="2:8">
      <c r="B136" s="1"/>
      <c r="C136" s="1"/>
      <c r="D136" s="1"/>
      <c r="E136" s="159"/>
      <c r="F136" s="1"/>
      <c r="G136" s="1"/>
      <c r="H136" s="1"/>
    </row>
    <row r="137" spans="2:8">
      <c r="B137" s="1"/>
      <c r="C137" s="1"/>
      <c r="D137" s="1"/>
      <c r="E137" s="159"/>
      <c r="F137" s="1"/>
      <c r="G137" s="1"/>
      <c r="H137" s="1"/>
    </row>
    <row r="138" spans="2:8">
      <c r="B138" s="1"/>
      <c r="C138" s="1"/>
      <c r="D138" s="1"/>
      <c r="E138" s="159"/>
      <c r="F138" s="1"/>
      <c r="G138" s="1"/>
      <c r="H138" s="1"/>
    </row>
    <row r="139" spans="2:8">
      <c r="B139" s="1"/>
      <c r="C139" s="1"/>
      <c r="D139" s="1"/>
      <c r="E139" s="159"/>
      <c r="F139" s="1"/>
      <c r="G139" s="1"/>
      <c r="H139" s="1"/>
    </row>
    <row r="140" spans="2:8">
      <c r="B140" s="1"/>
      <c r="C140" s="1"/>
      <c r="D140" s="1"/>
      <c r="E140" s="159"/>
      <c r="F140" s="1"/>
      <c r="G140" s="1"/>
      <c r="H140" s="1"/>
    </row>
    <row r="141" spans="2:8">
      <c r="B141" s="1"/>
      <c r="C141" s="1"/>
      <c r="D141" s="1"/>
      <c r="E141" s="159"/>
      <c r="F141" s="1"/>
      <c r="G141" s="1"/>
      <c r="H141" s="1"/>
    </row>
    <row r="142" spans="2:8">
      <c r="B142" s="1"/>
      <c r="C142" s="1"/>
      <c r="D142" s="1"/>
      <c r="E142" s="159"/>
      <c r="F142" s="1"/>
      <c r="G142" s="1"/>
      <c r="H142" s="1"/>
    </row>
    <row r="143" spans="2:8">
      <c r="B143" s="1"/>
      <c r="C143" s="1"/>
      <c r="D143" s="1"/>
      <c r="E143" s="159"/>
      <c r="F143" s="1"/>
      <c r="G143" s="1"/>
      <c r="H143" s="1"/>
    </row>
    <row r="144" spans="2:8">
      <c r="B144" s="1"/>
      <c r="C144" s="1"/>
      <c r="D144" s="1"/>
      <c r="E144" s="159"/>
      <c r="F144" s="1"/>
      <c r="G144" s="1"/>
      <c r="H144" s="1"/>
    </row>
    <row r="145" spans="2:8">
      <c r="B145" s="1"/>
      <c r="C145" s="1"/>
      <c r="D145" s="1"/>
      <c r="E145" s="159"/>
      <c r="F145" s="1"/>
      <c r="G145" s="1"/>
      <c r="H145" s="1"/>
    </row>
    <row r="146" spans="2:8">
      <c r="B146" s="1"/>
      <c r="C146" s="1"/>
      <c r="D146" s="1"/>
      <c r="E146" s="159"/>
      <c r="F146" s="1"/>
      <c r="G146" s="1"/>
      <c r="H146" s="1"/>
    </row>
    <row r="147" spans="2:8">
      <c r="B147" s="1"/>
      <c r="C147" s="1"/>
      <c r="D147" s="1"/>
      <c r="E147" s="159"/>
      <c r="F147" s="1"/>
      <c r="G147" s="1"/>
      <c r="H147" s="1"/>
    </row>
    <row r="148" spans="2:8">
      <c r="B148" s="1"/>
      <c r="C148" s="1"/>
      <c r="D148" s="1"/>
      <c r="E148" s="159"/>
      <c r="F148" s="1"/>
      <c r="G148" s="1"/>
      <c r="H148" s="1"/>
    </row>
    <row r="149" spans="2:8">
      <c r="B149" s="1"/>
      <c r="C149" s="1"/>
      <c r="D149" s="1"/>
      <c r="E149" s="159"/>
      <c r="F149" s="1"/>
      <c r="G149" s="1"/>
      <c r="H149" s="1"/>
    </row>
    <row r="150" spans="2:8">
      <c r="B150" s="1"/>
      <c r="C150" s="1"/>
      <c r="D150" s="1"/>
      <c r="E150" s="159"/>
      <c r="F150" s="1"/>
      <c r="G150" s="1"/>
      <c r="H150" s="1"/>
    </row>
    <row r="151" spans="2:8">
      <c r="B151" s="1"/>
      <c r="C151" s="1"/>
      <c r="D151" s="1"/>
      <c r="E151" s="159"/>
      <c r="F151" s="1"/>
      <c r="G151" s="1"/>
      <c r="H151" s="1"/>
    </row>
    <row r="152" spans="2:8">
      <c r="B152" s="1"/>
      <c r="C152" s="1"/>
      <c r="D152" s="1"/>
      <c r="E152" s="159"/>
      <c r="F152" s="1"/>
      <c r="G152" s="1"/>
      <c r="H152" s="1"/>
    </row>
    <row r="153" spans="2:8">
      <c r="B153" s="1"/>
      <c r="C153" s="1"/>
      <c r="D153" s="1"/>
      <c r="E153" s="159"/>
      <c r="F153" s="1"/>
      <c r="G153" s="1"/>
      <c r="H153" s="1"/>
    </row>
    <row r="154" spans="2:8">
      <c r="B154" s="1"/>
      <c r="C154" s="1"/>
      <c r="D154" s="1"/>
      <c r="E154" s="159"/>
      <c r="F154" s="1"/>
      <c r="G154" s="1"/>
      <c r="H154" s="1"/>
    </row>
    <row r="155" spans="2:8">
      <c r="B155" s="1"/>
      <c r="C155" s="1"/>
      <c r="D155" s="1"/>
      <c r="E155" s="159"/>
      <c r="F155" s="1"/>
      <c r="G155" s="1"/>
      <c r="H155" s="1"/>
    </row>
    <row r="156" spans="2:8">
      <c r="B156" s="1"/>
      <c r="C156" s="1"/>
      <c r="D156" s="1"/>
      <c r="E156" s="159"/>
      <c r="F156" s="1"/>
      <c r="G156" s="1"/>
      <c r="H156" s="1"/>
    </row>
    <row r="157" spans="2:8">
      <c r="B157" s="1"/>
      <c r="C157" s="1"/>
      <c r="D157" s="1"/>
      <c r="E157" s="159"/>
      <c r="F157" s="1"/>
      <c r="G157" s="1"/>
      <c r="H157" s="1"/>
    </row>
    <row r="158" spans="2:8">
      <c r="B158" s="1"/>
      <c r="C158" s="1"/>
      <c r="D158" s="1"/>
      <c r="E158" s="159"/>
      <c r="F158" s="1"/>
      <c r="G158" s="1"/>
      <c r="H158" s="1"/>
    </row>
    <row r="159" spans="2:8">
      <c r="B159" s="1"/>
      <c r="C159" s="1"/>
      <c r="D159" s="1"/>
      <c r="E159" s="159"/>
      <c r="F159" s="1"/>
      <c r="G159" s="1"/>
      <c r="H159" s="1"/>
    </row>
    <row r="160" spans="2:8">
      <c r="B160" s="1"/>
      <c r="C160" s="1"/>
      <c r="D160" s="1"/>
      <c r="E160" s="159"/>
      <c r="F160" s="1"/>
      <c r="G160" s="1"/>
      <c r="H160" s="1"/>
    </row>
    <row r="161" spans="2:8">
      <c r="B161" s="1"/>
      <c r="C161" s="1"/>
      <c r="D161" s="1"/>
      <c r="E161" s="159"/>
      <c r="F161" s="1"/>
      <c r="G161" s="1"/>
      <c r="H161" s="1"/>
    </row>
    <row r="162" spans="2:8">
      <c r="B162" s="1"/>
      <c r="C162" s="1"/>
      <c r="D162" s="1"/>
      <c r="E162" s="159"/>
      <c r="F162" s="1"/>
      <c r="G162" s="1"/>
      <c r="H162" s="1"/>
    </row>
    <row r="163" spans="2:8">
      <c r="B163" s="1"/>
      <c r="C163" s="1"/>
      <c r="D163" s="1"/>
      <c r="E163" s="159"/>
      <c r="F163" s="1"/>
      <c r="G163" s="1"/>
      <c r="H163" s="1"/>
    </row>
    <row r="164" spans="2:8">
      <c r="B164" s="1"/>
      <c r="C164" s="1"/>
      <c r="D164" s="1"/>
      <c r="E164" s="159"/>
      <c r="F164" s="1"/>
      <c r="G164" s="1"/>
      <c r="H164" s="1"/>
    </row>
    <row r="165" spans="2:8">
      <c r="B165" s="1"/>
      <c r="C165" s="1"/>
      <c r="D165" s="1"/>
      <c r="E165" s="159"/>
      <c r="F165" s="1"/>
      <c r="G165" s="1"/>
      <c r="H165" s="1"/>
    </row>
    <row r="166" spans="2:8">
      <c r="B166" s="1"/>
      <c r="C166" s="1"/>
      <c r="D166" s="1"/>
      <c r="E166" s="159"/>
      <c r="F166" s="1"/>
      <c r="G166" s="1"/>
      <c r="H166" s="1"/>
    </row>
    <row r="167" spans="2:8">
      <c r="B167" s="1"/>
      <c r="C167" s="1"/>
      <c r="D167" s="1"/>
      <c r="E167" s="159"/>
      <c r="F167" s="1"/>
      <c r="G167" s="1"/>
      <c r="H167" s="1"/>
    </row>
    <row r="168" spans="2:8">
      <c r="B168" s="1"/>
      <c r="C168" s="1"/>
      <c r="D168" s="1"/>
      <c r="E168" s="159"/>
      <c r="F168" s="1"/>
      <c r="G168" s="1"/>
      <c r="H168" s="1"/>
    </row>
    <row r="169" spans="2:8">
      <c r="B169" s="1"/>
      <c r="C169" s="1"/>
      <c r="D169" s="1"/>
      <c r="E169" s="159"/>
      <c r="F169" s="1"/>
      <c r="G169" s="1"/>
      <c r="H169" s="1"/>
    </row>
    <row r="170" spans="2:8">
      <c r="B170" s="1"/>
      <c r="C170" s="1"/>
      <c r="D170" s="1"/>
      <c r="E170" s="159"/>
      <c r="F170" s="1"/>
      <c r="G170" s="1"/>
      <c r="H170" s="1"/>
    </row>
    <row r="171" spans="2:8">
      <c r="B171" s="1"/>
      <c r="C171" s="1"/>
      <c r="D171" s="1"/>
      <c r="E171" s="159"/>
      <c r="F171" s="1"/>
      <c r="G171" s="1"/>
      <c r="H171" s="1"/>
    </row>
    <row r="172" spans="2:8">
      <c r="B172" s="1"/>
      <c r="C172" s="1"/>
      <c r="D172" s="1"/>
      <c r="E172" s="159"/>
      <c r="F172" s="1"/>
      <c r="G172" s="1"/>
      <c r="H172" s="1"/>
    </row>
    <row r="173" spans="2:8">
      <c r="B173" s="1"/>
      <c r="C173" s="1"/>
      <c r="D173" s="1"/>
      <c r="E173" s="159"/>
      <c r="F173" s="1"/>
      <c r="G173" s="1"/>
      <c r="H173" s="1"/>
    </row>
    <row r="174" spans="2:8">
      <c r="B174" s="1"/>
      <c r="C174" s="1"/>
      <c r="D174" s="1"/>
      <c r="E174" s="159"/>
      <c r="F174" s="1"/>
      <c r="G174" s="1"/>
      <c r="H174" s="1"/>
    </row>
    <row r="175" spans="2:8">
      <c r="B175" s="1"/>
      <c r="C175" s="1"/>
      <c r="D175" s="1"/>
      <c r="E175" s="159"/>
      <c r="F175" s="1"/>
      <c r="G175" s="1"/>
      <c r="H175" s="1"/>
    </row>
    <row r="176" spans="2:8">
      <c r="B176" s="1"/>
      <c r="C176" s="1"/>
      <c r="D176" s="1"/>
      <c r="E176" s="159"/>
      <c r="F176" s="1"/>
      <c r="G176" s="1"/>
      <c r="H176" s="1"/>
    </row>
    <row r="177" spans="2:8">
      <c r="B177" s="1"/>
      <c r="C177" s="1"/>
      <c r="D177" s="1"/>
      <c r="E177" s="159"/>
      <c r="F177" s="1"/>
      <c r="G177" s="1"/>
      <c r="H177" s="1"/>
    </row>
    <row r="178" spans="2:8">
      <c r="B178" s="1"/>
      <c r="C178" s="1"/>
      <c r="D178" s="1"/>
      <c r="E178" s="159"/>
      <c r="F178" s="1"/>
      <c r="G178" s="1"/>
      <c r="H178" s="1"/>
    </row>
    <row r="179" spans="2:8">
      <c r="B179" s="1"/>
      <c r="C179" s="1"/>
      <c r="D179" s="1"/>
      <c r="E179" s="159"/>
      <c r="F179" s="1"/>
      <c r="G179" s="1"/>
      <c r="H179" s="1"/>
    </row>
    <row r="180" spans="2:8">
      <c r="B180" s="1"/>
      <c r="C180" s="1"/>
      <c r="D180" s="1"/>
      <c r="E180" s="159"/>
      <c r="F180" s="1"/>
      <c r="G180" s="1"/>
      <c r="H180" s="1"/>
    </row>
    <row r="181" spans="2:8">
      <c r="B181" s="1"/>
      <c r="C181" s="1"/>
      <c r="D181" s="1"/>
      <c r="E181" s="159"/>
      <c r="F181" s="1"/>
      <c r="G181" s="1"/>
      <c r="H181" s="1"/>
    </row>
    <row r="182" spans="2:8">
      <c r="B182" s="1"/>
      <c r="C182" s="1"/>
      <c r="D182" s="1"/>
      <c r="E182" s="159"/>
      <c r="F182" s="1"/>
      <c r="G182" s="1"/>
      <c r="H182" s="1"/>
    </row>
    <row r="183" spans="2:8">
      <c r="B183" s="1"/>
      <c r="C183" s="1"/>
      <c r="D183" s="1"/>
      <c r="E183" s="159"/>
      <c r="F183" s="1"/>
      <c r="G183" s="1"/>
      <c r="H183" s="1"/>
    </row>
    <row r="184" spans="2:8">
      <c r="B184" s="1"/>
      <c r="C184" s="1"/>
      <c r="D184" s="1"/>
      <c r="E184" s="159"/>
      <c r="F184" s="1"/>
      <c r="G184" s="1"/>
      <c r="H184" s="1"/>
    </row>
    <row r="185" spans="2:8">
      <c r="B185" s="1"/>
      <c r="C185" s="1"/>
      <c r="D185" s="1"/>
      <c r="E185" s="159"/>
      <c r="F185" s="1"/>
      <c r="G185" s="1"/>
      <c r="H185" s="1"/>
    </row>
    <row r="186" spans="2:8">
      <c r="B186" s="1"/>
      <c r="C186" s="1"/>
      <c r="D186" s="1"/>
      <c r="E186" s="159"/>
      <c r="F186" s="1"/>
      <c r="G186" s="1"/>
      <c r="H186" s="1"/>
    </row>
    <row r="187" spans="2:8">
      <c r="B187" s="1"/>
      <c r="C187" s="1"/>
      <c r="D187" s="1"/>
      <c r="E187" s="159"/>
      <c r="F187" s="1"/>
      <c r="G187" s="1"/>
      <c r="H187" s="1"/>
    </row>
    <row r="188" spans="2:8">
      <c r="B188" s="1"/>
      <c r="C188" s="1"/>
      <c r="D188" s="1"/>
      <c r="E188" s="159"/>
      <c r="F188" s="1"/>
      <c r="G188" s="1"/>
      <c r="H188" s="1"/>
    </row>
    <row r="189" spans="2:8">
      <c r="B189" s="1"/>
      <c r="C189" s="1"/>
      <c r="D189" s="1"/>
      <c r="E189" s="159"/>
      <c r="F189" s="1"/>
      <c r="G189" s="1"/>
      <c r="H189" s="1"/>
    </row>
    <row r="190" spans="2:8">
      <c r="B190" s="1"/>
      <c r="C190" s="1"/>
      <c r="D190" s="1"/>
      <c r="E190" s="159"/>
      <c r="F190" s="1"/>
      <c r="G190" s="1"/>
      <c r="H190" s="1"/>
    </row>
    <row r="191" spans="2:8">
      <c r="B191" s="1"/>
      <c r="C191" s="1"/>
      <c r="D191" s="1"/>
      <c r="E191" s="159"/>
      <c r="F191" s="1"/>
      <c r="G191" s="1"/>
      <c r="H191" s="1"/>
    </row>
    <row r="192" spans="2:8">
      <c r="B192" s="1"/>
      <c r="C192" s="1"/>
      <c r="D192" s="1"/>
      <c r="E192" s="159"/>
      <c r="F192" s="1"/>
      <c r="G192" s="1"/>
      <c r="H192" s="1"/>
    </row>
    <row r="193" spans="2:8">
      <c r="B193" s="1"/>
      <c r="C193" s="1"/>
      <c r="D193" s="1"/>
      <c r="E193" s="159"/>
      <c r="F193" s="1"/>
      <c r="G193" s="1"/>
      <c r="H193" s="1"/>
    </row>
    <row r="194" spans="2:8">
      <c r="B194" s="1"/>
      <c r="C194" s="1"/>
      <c r="D194" s="1"/>
      <c r="E194" s="159"/>
      <c r="F194" s="1"/>
      <c r="G194" s="1"/>
      <c r="H194" s="1"/>
    </row>
    <row r="195" spans="2:8">
      <c r="B195" s="1"/>
      <c r="C195" s="1"/>
      <c r="D195" s="1"/>
      <c r="E195" s="159"/>
      <c r="F195" s="1"/>
      <c r="G195" s="1"/>
      <c r="H195" s="1"/>
    </row>
    <row r="196" spans="2:8">
      <c r="B196" s="1"/>
      <c r="C196" s="1"/>
      <c r="D196" s="1"/>
      <c r="E196" s="159"/>
      <c r="F196" s="1"/>
      <c r="G196" s="1"/>
      <c r="H196" s="1"/>
    </row>
    <row r="197" spans="2:8">
      <c r="B197" s="1"/>
      <c r="C197" s="1"/>
      <c r="D197" s="1"/>
      <c r="E197" s="159"/>
      <c r="F197" s="1"/>
      <c r="G197" s="1"/>
      <c r="H197" s="1"/>
    </row>
    <row r="198" spans="2:8">
      <c r="B198" s="1"/>
      <c r="C198" s="1"/>
      <c r="D198" s="1"/>
      <c r="E198" s="159"/>
      <c r="F198" s="1"/>
      <c r="G198" s="1"/>
      <c r="H198" s="1"/>
    </row>
    <row r="199" spans="2:8">
      <c r="B199" s="1"/>
      <c r="C199" s="1"/>
      <c r="D199" s="1"/>
      <c r="E199" s="159"/>
      <c r="F199" s="1"/>
      <c r="G199" s="1"/>
      <c r="H199" s="1"/>
    </row>
    <row r="200" spans="2:8">
      <c r="B200" s="1"/>
      <c r="C200" s="1"/>
      <c r="D200" s="1"/>
      <c r="E200" s="159"/>
      <c r="F200" s="1"/>
      <c r="G200" s="1"/>
      <c r="H200" s="1"/>
    </row>
    <row r="201" spans="2:8">
      <c r="B201" s="1"/>
      <c r="C201" s="1"/>
      <c r="D201" s="1"/>
      <c r="E201" s="159"/>
      <c r="F201" s="1"/>
      <c r="G201" s="1"/>
      <c r="H201" s="1"/>
    </row>
    <row r="202" spans="2:8">
      <c r="B202" s="1"/>
      <c r="C202" s="1"/>
      <c r="D202" s="1"/>
      <c r="E202" s="159"/>
      <c r="F202" s="1"/>
      <c r="G202" s="1"/>
      <c r="H202" s="1"/>
    </row>
    <row r="203" spans="2:8">
      <c r="B203" s="1"/>
      <c r="C203" s="1"/>
      <c r="D203" s="1"/>
      <c r="E203" s="159"/>
      <c r="F203" s="1"/>
      <c r="G203" s="1"/>
      <c r="H203" s="1"/>
    </row>
    <row r="204" spans="2:8">
      <c r="B204" s="1"/>
      <c r="C204" s="1"/>
      <c r="D204" s="1"/>
      <c r="E204" s="159"/>
      <c r="F204" s="1"/>
      <c r="G204" s="1"/>
      <c r="H204" s="1"/>
    </row>
    <row r="205" spans="2:8">
      <c r="B205" s="1"/>
      <c r="C205" s="1"/>
      <c r="D205" s="1"/>
      <c r="E205" s="159"/>
      <c r="F205" s="1"/>
      <c r="G205" s="1"/>
      <c r="H205" s="1"/>
    </row>
    <row r="206" spans="2:8">
      <c r="B206" s="1"/>
      <c r="C206" s="1"/>
      <c r="D206" s="1"/>
      <c r="E206" s="159"/>
      <c r="F206" s="1"/>
      <c r="G206" s="1"/>
      <c r="H206" s="1"/>
    </row>
    <row r="207" spans="2:8">
      <c r="B207" s="1"/>
      <c r="C207" s="1"/>
      <c r="D207" s="1"/>
      <c r="E207" s="159"/>
      <c r="F207" s="1"/>
      <c r="G207" s="1"/>
      <c r="H207" s="1"/>
    </row>
    <row r="208" spans="2:8">
      <c r="B208" s="1"/>
      <c r="C208" s="1"/>
      <c r="D208" s="1"/>
      <c r="E208" s="159"/>
      <c r="F208" s="1"/>
      <c r="G208" s="1"/>
      <c r="H208" s="1"/>
    </row>
    <row r="209" spans="2:8">
      <c r="B209" s="1"/>
      <c r="C209" s="1"/>
      <c r="D209" s="1"/>
      <c r="E209" s="159"/>
      <c r="F209" s="1"/>
      <c r="G209" s="1"/>
      <c r="H209" s="1"/>
    </row>
    <row r="210" spans="2:8">
      <c r="B210" s="1"/>
      <c r="C210" s="1"/>
      <c r="D210" s="1"/>
      <c r="E210" s="159"/>
      <c r="F210" s="1"/>
      <c r="G210" s="1"/>
      <c r="H210" s="1"/>
    </row>
    <row r="211" spans="2:8">
      <c r="B211" s="1"/>
      <c r="C211" s="1"/>
      <c r="D211" s="1"/>
      <c r="E211" s="159"/>
      <c r="F211" s="1"/>
      <c r="G211" s="1"/>
      <c r="H211" s="1"/>
    </row>
    <row r="212" spans="2:8">
      <c r="B212" s="1"/>
      <c r="C212" s="1"/>
      <c r="D212" s="1"/>
      <c r="E212" s="159"/>
      <c r="F212" s="1"/>
      <c r="G212" s="1"/>
      <c r="H212" s="1"/>
    </row>
    <row r="213" spans="2:8">
      <c r="B213" s="1"/>
      <c r="C213" s="1"/>
      <c r="D213" s="1"/>
      <c r="E213" s="159"/>
      <c r="F213" s="1"/>
      <c r="G213" s="1"/>
      <c r="H213" s="1"/>
    </row>
    <row r="214" spans="2:8">
      <c r="B214" s="1"/>
      <c r="C214" s="1"/>
      <c r="D214" s="1"/>
      <c r="E214" s="159"/>
      <c r="F214" s="1"/>
      <c r="G214" s="1"/>
      <c r="H214" s="1"/>
    </row>
    <row r="215" spans="2:8">
      <c r="B215" s="1"/>
      <c r="C215" s="1"/>
      <c r="D215" s="1"/>
      <c r="E215" s="159"/>
      <c r="F215" s="1"/>
      <c r="G215" s="1"/>
      <c r="H215" s="1"/>
    </row>
    <row r="216" spans="2:8">
      <c r="B216" s="1"/>
      <c r="C216" s="1"/>
      <c r="D216" s="1"/>
      <c r="E216" s="159"/>
      <c r="F216" s="1"/>
      <c r="G216" s="1"/>
      <c r="H216" s="1"/>
    </row>
    <row r="217" spans="2:8">
      <c r="B217" s="1"/>
      <c r="C217" s="1"/>
      <c r="D217" s="1"/>
      <c r="E217" s="159"/>
      <c r="F217" s="1"/>
      <c r="G217" s="1"/>
      <c r="H217" s="1"/>
    </row>
    <row r="218" spans="2:8">
      <c r="B218" s="1"/>
      <c r="C218" s="1"/>
      <c r="D218" s="1"/>
      <c r="E218" s="159"/>
      <c r="F218" s="1"/>
      <c r="G218" s="1"/>
      <c r="H218" s="1"/>
    </row>
    <row r="219" spans="2:8">
      <c r="B219" s="1"/>
      <c r="C219" s="1"/>
      <c r="D219" s="1"/>
      <c r="E219" s="159"/>
      <c r="F219" s="1"/>
      <c r="G219" s="1"/>
      <c r="H219" s="1"/>
    </row>
    <row r="220" spans="2:8">
      <c r="B220" s="1"/>
      <c r="C220" s="1"/>
      <c r="D220" s="1"/>
      <c r="E220" s="159"/>
      <c r="F220" s="1"/>
      <c r="G220" s="1"/>
      <c r="H220" s="1"/>
    </row>
    <row r="221" spans="2:8">
      <c r="B221" s="1"/>
      <c r="C221" s="1"/>
      <c r="D221" s="1"/>
      <c r="E221" s="159"/>
      <c r="F221" s="1"/>
      <c r="G221" s="1"/>
      <c r="H221" s="1"/>
    </row>
    <row r="222" spans="2:8">
      <c r="B222" s="1"/>
      <c r="C222" s="1"/>
      <c r="D222" s="1"/>
      <c r="E222" s="159"/>
      <c r="F222" s="1"/>
      <c r="G222" s="1"/>
      <c r="H222" s="1"/>
    </row>
    <row r="223" spans="2:8">
      <c r="B223" s="1"/>
      <c r="C223" s="1"/>
      <c r="D223" s="1"/>
      <c r="E223" s="159"/>
      <c r="F223" s="1"/>
      <c r="G223" s="1"/>
      <c r="H223" s="1"/>
    </row>
    <row r="224" spans="2:8">
      <c r="B224" s="1"/>
      <c r="C224" s="1"/>
      <c r="D224" s="1"/>
      <c r="E224" s="159"/>
      <c r="F224" s="1"/>
      <c r="G224" s="1"/>
      <c r="H224" s="1"/>
    </row>
    <row r="225" spans="2:8">
      <c r="B225" s="1"/>
      <c r="C225" s="1"/>
      <c r="D225" s="1"/>
      <c r="E225" s="159"/>
      <c r="F225" s="1"/>
      <c r="G225" s="1"/>
      <c r="H225" s="1"/>
    </row>
    <row r="226" spans="2:8">
      <c r="B226" s="1"/>
      <c r="C226" s="1"/>
      <c r="D226" s="1"/>
      <c r="E226" s="159"/>
      <c r="F226" s="1"/>
      <c r="G226" s="1"/>
      <c r="H226" s="1"/>
    </row>
    <row r="227" spans="2:8">
      <c r="B227" s="1"/>
      <c r="C227" s="1"/>
      <c r="D227" s="1"/>
      <c r="E227" s="159"/>
      <c r="F227" s="1"/>
      <c r="G227" s="1"/>
      <c r="H227" s="1"/>
    </row>
    <row r="228" spans="2:8">
      <c r="B228" s="1"/>
      <c r="C228" s="1"/>
      <c r="D228" s="1"/>
      <c r="E228" s="159"/>
      <c r="F228" s="1"/>
      <c r="G228" s="1"/>
      <c r="H228" s="1"/>
    </row>
    <row r="229" spans="2:8">
      <c r="B229" s="1"/>
      <c r="C229" s="1"/>
      <c r="D229" s="1"/>
      <c r="E229" s="159"/>
      <c r="F229" s="1"/>
      <c r="G229" s="1"/>
      <c r="H229" s="1"/>
    </row>
    <row r="230" spans="2:8">
      <c r="B230" s="1"/>
      <c r="C230" s="1"/>
      <c r="D230" s="1"/>
      <c r="E230" s="159"/>
      <c r="F230" s="1"/>
      <c r="G230" s="1"/>
      <c r="H230" s="1"/>
    </row>
    <row r="231" spans="2:8">
      <c r="B231" s="1"/>
      <c r="C231" s="1"/>
      <c r="D231" s="1"/>
      <c r="E231" s="159"/>
      <c r="F231" s="1"/>
      <c r="G231" s="1"/>
      <c r="H231" s="1"/>
    </row>
    <row r="232" spans="2:8">
      <c r="B232" s="1"/>
      <c r="C232" s="1"/>
      <c r="D232" s="1"/>
      <c r="E232" s="159"/>
      <c r="F232" s="1"/>
      <c r="G232" s="1"/>
      <c r="H232" s="1"/>
    </row>
    <row r="233" spans="2:8">
      <c r="B233" s="1"/>
      <c r="C233" s="1"/>
      <c r="D233" s="1"/>
      <c r="E233" s="159"/>
      <c r="F233" s="1"/>
      <c r="G233" s="1"/>
      <c r="H233" s="1"/>
    </row>
    <row r="234" spans="2:8">
      <c r="B234" s="1"/>
      <c r="C234" s="1"/>
      <c r="D234" s="1"/>
      <c r="E234" s="159"/>
      <c r="F234" s="1"/>
      <c r="G234" s="1"/>
      <c r="H234" s="1"/>
    </row>
    <row r="235" spans="2:8">
      <c r="B235" s="1"/>
      <c r="C235" s="1"/>
      <c r="D235" s="1"/>
      <c r="E235" s="159"/>
      <c r="F235" s="1"/>
      <c r="G235" s="1"/>
      <c r="H235" s="1"/>
    </row>
    <row r="236" spans="2:8">
      <c r="B236" s="1"/>
      <c r="C236" s="1"/>
      <c r="D236" s="1"/>
      <c r="E236" s="159"/>
      <c r="F236" s="1"/>
      <c r="G236" s="1"/>
      <c r="H236" s="1"/>
    </row>
    <row r="237" spans="2:8">
      <c r="B237" s="1"/>
      <c r="C237" s="1"/>
      <c r="D237" s="1"/>
      <c r="E237" s="159"/>
      <c r="F237" s="1"/>
      <c r="G237" s="1"/>
      <c r="H237" s="1"/>
    </row>
    <row r="238" spans="2:8">
      <c r="B238" s="1"/>
      <c r="C238" s="1"/>
      <c r="D238" s="1"/>
      <c r="E238" s="159"/>
      <c r="F238" s="1"/>
      <c r="G238" s="1"/>
      <c r="H238" s="1"/>
    </row>
    <row r="239" spans="2:8">
      <c r="B239" s="1"/>
      <c r="C239" s="1"/>
      <c r="D239" s="1"/>
      <c r="E239" s="159"/>
      <c r="F239" s="1"/>
      <c r="G239" s="1"/>
      <c r="H239" s="1"/>
    </row>
    <row r="240" spans="2:8">
      <c r="B240" s="1"/>
      <c r="C240" s="1"/>
      <c r="D240" s="1"/>
      <c r="E240" s="159"/>
      <c r="F240" s="1"/>
      <c r="G240" s="1"/>
      <c r="H240" s="1"/>
    </row>
    <row r="241" spans="2:8">
      <c r="B241" s="1"/>
      <c r="C241" s="1"/>
      <c r="D241" s="1"/>
      <c r="E241" s="159"/>
      <c r="F241" s="1"/>
      <c r="G241" s="1"/>
      <c r="H241" s="1"/>
    </row>
    <row r="242" spans="2:8">
      <c r="B242" s="1"/>
      <c r="C242" s="1"/>
      <c r="D242" s="1"/>
      <c r="E242" s="159"/>
      <c r="F242" s="1"/>
      <c r="G242" s="1"/>
      <c r="H242" s="1"/>
    </row>
    <row r="243" spans="2:8">
      <c r="B243" s="1"/>
      <c r="C243" s="1"/>
      <c r="D243" s="1"/>
      <c r="E243" s="159"/>
      <c r="F243" s="1"/>
      <c r="G243" s="1"/>
      <c r="H243" s="1"/>
    </row>
    <row r="244" spans="2:8">
      <c r="B244" s="1"/>
      <c r="C244" s="1"/>
      <c r="D244" s="1"/>
      <c r="E244" s="159"/>
      <c r="F244" s="1"/>
      <c r="G244" s="1"/>
      <c r="H244" s="1"/>
    </row>
    <row r="245" spans="2:8">
      <c r="B245" s="1"/>
      <c r="C245" s="1"/>
      <c r="D245" s="1"/>
      <c r="E245" s="159"/>
      <c r="F245" s="1"/>
      <c r="G245" s="1"/>
      <c r="H245" s="1"/>
    </row>
    <row r="246" spans="2:8">
      <c r="B246" s="1"/>
      <c r="C246" s="1"/>
      <c r="D246" s="1"/>
      <c r="E246" s="159"/>
      <c r="F246" s="1"/>
      <c r="G246" s="1"/>
      <c r="H246" s="1"/>
    </row>
    <row r="247" spans="2:8">
      <c r="B247" s="1"/>
      <c r="C247" s="1"/>
      <c r="D247" s="1"/>
      <c r="E247" s="159"/>
      <c r="F247" s="1"/>
      <c r="G247" s="1"/>
      <c r="H247" s="1"/>
    </row>
    <row r="248" spans="2:8">
      <c r="B248" s="1"/>
      <c r="C248" s="1"/>
      <c r="D248" s="1"/>
      <c r="E248" s="159"/>
      <c r="F248" s="1"/>
      <c r="G248" s="1"/>
      <c r="H248" s="1"/>
    </row>
    <row r="249" spans="2:8">
      <c r="B249" s="1"/>
      <c r="C249" s="1"/>
      <c r="D249" s="1"/>
      <c r="E249" s="159"/>
      <c r="F249" s="1"/>
      <c r="G249" s="1"/>
      <c r="H249" s="1"/>
    </row>
    <row r="250" spans="2:8">
      <c r="B250" s="1"/>
      <c r="C250" s="1"/>
      <c r="D250" s="1"/>
      <c r="E250" s="159"/>
      <c r="F250" s="1"/>
      <c r="G250" s="1"/>
      <c r="H250" s="1"/>
    </row>
    <row r="251" spans="2:8">
      <c r="B251" s="1"/>
      <c r="C251" s="1"/>
      <c r="D251" s="1"/>
      <c r="E251" s="159"/>
      <c r="F251" s="1"/>
      <c r="G251" s="1"/>
      <c r="H251" s="1"/>
    </row>
    <row r="252" spans="2:8">
      <c r="B252" s="1"/>
      <c r="C252" s="1"/>
      <c r="D252" s="1"/>
      <c r="E252" s="159"/>
      <c r="F252" s="1"/>
      <c r="G252" s="1"/>
      <c r="H252" s="1"/>
    </row>
    <row r="253" spans="2:8">
      <c r="B253" s="1"/>
      <c r="C253" s="1"/>
      <c r="D253" s="1"/>
      <c r="E253" s="159"/>
      <c r="F253" s="1"/>
      <c r="G253" s="1"/>
      <c r="H253" s="1"/>
    </row>
    <row r="254" spans="2:8">
      <c r="B254" s="1"/>
      <c r="C254" s="1"/>
      <c r="D254" s="1"/>
      <c r="E254" s="159"/>
      <c r="F254" s="1"/>
      <c r="G254" s="1"/>
      <c r="H254" s="1"/>
    </row>
    <row r="255" spans="2:8">
      <c r="B255" s="1"/>
      <c r="C255" s="1"/>
      <c r="D255" s="1"/>
      <c r="E255" s="159"/>
      <c r="F255" s="1"/>
      <c r="G255" s="1"/>
      <c r="H255" s="1"/>
    </row>
    <row r="256" spans="2:8">
      <c r="B256" s="1"/>
      <c r="C256" s="1"/>
      <c r="D256" s="1"/>
      <c r="E256" s="159"/>
      <c r="F256" s="1"/>
      <c r="G256" s="1"/>
      <c r="H256" s="1"/>
    </row>
    <row r="257" spans="2:8">
      <c r="B257" s="1"/>
      <c r="C257" s="1"/>
      <c r="D257" s="1"/>
      <c r="E257" s="159"/>
      <c r="F257" s="1"/>
      <c r="G257" s="1"/>
      <c r="H257" s="1"/>
    </row>
    <row r="258" spans="2:8">
      <c r="B258" s="1"/>
      <c r="C258" s="1"/>
      <c r="D258" s="1"/>
      <c r="E258" s="159"/>
      <c r="F258" s="1"/>
      <c r="G258" s="1"/>
      <c r="H258" s="1"/>
    </row>
    <row r="259" spans="2:8">
      <c r="B259" s="1"/>
      <c r="C259" s="1"/>
      <c r="D259" s="1"/>
      <c r="E259" s="159"/>
      <c r="F259" s="1"/>
      <c r="G259" s="1"/>
      <c r="H259" s="1"/>
    </row>
    <row r="260" spans="2:8">
      <c r="B260" s="1"/>
      <c r="C260" s="1"/>
      <c r="D260" s="1"/>
      <c r="E260" s="159"/>
      <c r="F260" s="1"/>
      <c r="G260" s="1"/>
      <c r="H260" s="1"/>
    </row>
    <row r="261" spans="2:8">
      <c r="B261" s="1"/>
      <c r="C261" s="1"/>
      <c r="D261" s="1"/>
      <c r="E261" s="159"/>
      <c r="F261" s="1"/>
      <c r="G261" s="1"/>
      <c r="H261" s="1"/>
    </row>
    <row r="262" spans="2:8">
      <c r="B262" s="1"/>
      <c r="C262" s="1"/>
      <c r="D262" s="1"/>
      <c r="E262" s="159"/>
      <c r="F262" s="1"/>
      <c r="G262" s="1"/>
      <c r="H262" s="1"/>
    </row>
    <row r="263" spans="2:8">
      <c r="B263" s="1"/>
      <c r="C263" s="1"/>
      <c r="D263" s="1"/>
      <c r="E263" s="159"/>
      <c r="F263" s="1"/>
      <c r="G263" s="1"/>
      <c r="H263" s="1"/>
    </row>
    <row r="264" spans="2:8">
      <c r="B264" s="1"/>
      <c r="C264" s="1"/>
      <c r="D264" s="1"/>
      <c r="E264" s="159"/>
      <c r="F264" s="1"/>
      <c r="G264" s="1"/>
      <c r="H264" s="1"/>
    </row>
    <row r="265" spans="2:8">
      <c r="B265" s="1"/>
      <c r="C265" s="1"/>
      <c r="D265" s="1"/>
      <c r="E265" s="159"/>
      <c r="F265" s="1"/>
      <c r="G265" s="1"/>
      <c r="H265" s="1"/>
    </row>
    <row r="266" spans="2:8">
      <c r="B266" s="1"/>
      <c r="C266" s="1"/>
      <c r="D266" s="1"/>
      <c r="E266" s="159"/>
      <c r="F266" s="1"/>
      <c r="G266" s="1"/>
      <c r="H266" s="1"/>
    </row>
    <row r="267" spans="2:8">
      <c r="B267" s="1"/>
      <c r="C267" s="1"/>
      <c r="D267" s="1"/>
      <c r="E267" s="159"/>
      <c r="F267" s="1"/>
      <c r="G267" s="1"/>
      <c r="H267" s="1"/>
    </row>
    <row r="268" spans="2:8">
      <c r="B268" s="1"/>
      <c r="C268" s="1"/>
      <c r="D268" s="1"/>
      <c r="E268" s="159"/>
      <c r="F268" s="1"/>
      <c r="G268" s="1"/>
      <c r="H268" s="1"/>
    </row>
    <row r="269" spans="2:8">
      <c r="B269" s="1"/>
      <c r="C269" s="1"/>
      <c r="D269" s="1"/>
      <c r="E269" s="159"/>
      <c r="F269" s="1"/>
      <c r="G269" s="1"/>
      <c r="H269" s="1"/>
    </row>
    <row r="270" spans="2:8">
      <c r="B270" s="1"/>
      <c r="C270" s="1"/>
      <c r="D270" s="1"/>
      <c r="E270" s="159"/>
      <c r="F270" s="1"/>
      <c r="G270" s="1"/>
      <c r="H270" s="1"/>
    </row>
    <row r="271" spans="2:8">
      <c r="B271" s="1"/>
      <c r="C271" s="1"/>
      <c r="D271" s="1"/>
      <c r="E271" s="159"/>
      <c r="F271" s="1"/>
      <c r="G271" s="1"/>
      <c r="H271" s="1"/>
    </row>
    <row r="272" spans="2:8">
      <c r="B272" s="1"/>
      <c r="C272" s="1"/>
      <c r="D272" s="1"/>
      <c r="E272" s="159"/>
      <c r="F272" s="1"/>
      <c r="G272" s="1"/>
      <c r="H272" s="1"/>
    </row>
    <row r="273" spans="2:8">
      <c r="B273" s="1"/>
      <c r="C273" s="1"/>
      <c r="D273" s="1"/>
      <c r="E273" s="159"/>
      <c r="F273" s="1"/>
      <c r="G273" s="1"/>
      <c r="H273" s="1"/>
    </row>
    <row r="274" spans="2:8">
      <c r="B274" s="1"/>
      <c r="C274" s="1"/>
      <c r="D274" s="1"/>
      <c r="E274" s="159"/>
      <c r="F274" s="1"/>
      <c r="G274" s="1"/>
      <c r="H274" s="1"/>
    </row>
    <row r="275" spans="2:8">
      <c r="B275" s="1"/>
      <c r="C275" s="1"/>
      <c r="D275" s="1"/>
      <c r="E275" s="159"/>
      <c r="F275" s="1"/>
      <c r="G275" s="1"/>
      <c r="H275" s="1"/>
    </row>
    <row r="276" spans="2:8">
      <c r="B276" s="1"/>
      <c r="C276" s="1"/>
      <c r="D276" s="1"/>
      <c r="E276" s="159"/>
      <c r="F276" s="1"/>
      <c r="G276" s="1"/>
      <c r="H276" s="1"/>
    </row>
    <row r="277" spans="2:8">
      <c r="B277" s="1"/>
      <c r="C277" s="1"/>
      <c r="D277" s="1"/>
      <c r="E277" s="159"/>
      <c r="F277" s="1"/>
      <c r="G277" s="1"/>
      <c r="H277" s="1"/>
    </row>
    <row r="278" spans="2:8">
      <c r="B278" s="1"/>
      <c r="C278" s="1"/>
      <c r="D278" s="1"/>
      <c r="E278" s="159"/>
      <c r="F278" s="1"/>
      <c r="G278" s="1"/>
      <c r="H278" s="1"/>
    </row>
    <row r="279" spans="2:8">
      <c r="B279" s="1"/>
      <c r="C279" s="1"/>
      <c r="D279" s="1"/>
      <c r="E279" s="159"/>
      <c r="F279" s="1"/>
      <c r="G279" s="1"/>
      <c r="H279" s="1"/>
    </row>
    <row r="280" spans="2:8">
      <c r="B280" s="1"/>
      <c r="C280" s="1"/>
      <c r="D280" s="1"/>
      <c r="E280" s="159"/>
      <c r="F280" s="1"/>
      <c r="G280" s="1"/>
      <c r="H280" s="1"/>
    </row>
    <row r="281" spans="2:8">
      <c r="B281" s="1"/>
      <c r="C281" s="1"/>
      <c r="D281" s="1"/>
      <c r="E281" s="159"/>
      <c r="F281" s="1"/>
      <c r="G281" s="1"/>
      <c r="H281" s="1"/>
    </row>
    <row r="282" spans="2:8">
      <c r="B282" s="1"/>
      <c r="C282" s="1"/>
      <c r="D282" s="1"/>
      <c r="E282" s="159"/>
      <c r="F282" s="1"/>
      <c r="G282" s="1"/>
      <c r="H282" s="1"/>
    </row>
    <row r="283" spans="2:8">
      <c r="B283" s="1"/>
      <c r="C283" s="1"/>
      <c r="D283" s="1"/>
      <c r="E283" s="159"/>
      <c r="F283" s="1"/>
      <c r="G283" s="1"/>
      <c r="H283" s="1"/>
    </row>
    <row r="284" spans="2:8">
      <c r="B284" s="1"/>
      <c r="C284" s="1"/>
      <c r="D284" s="1"/>
      <c r="E284" s="159"/>
      <c r="F284" s="1"/>
      <c r="G284" s="1"/>
      <c r="H284" s="1"/>
    </row>
    <row r="285" spans="2:8">
      <c r="B285" s="1"/>
      <c r="C285" s="1"/>
      <c r="D285" s="1"/>
      <c r="E285" s="159"/>
      <c r="F285" s="1"/>
      <c r="G285" s="1"/>
      <c r="H285" s="1"/>
    </row>
    <row r="286" spans="2:8">
      <c r="B286" s="1"/>
      <c r="C286" s="1"/>
      <c r="D286" s="1"/>
      <c r="E286" s="159"/>
      <c r="F286" s="1"/>
      <c r="G286" s="1"/>
      <c r="H286" s="1"/>
    </row>
    <row r="287" spans="2:8">
      <c r="B287" s="1"/>
      <c r="C287" s="1"/>
      <c r="D287" s="1"/>
      <c r="E287" s="159"/>
      <c r="F287" s="1"/>
      <c r="G287" s="1"/>
      <c r="H287" s="1"/>
    </row>
    <row r="288" spans="2:8">
      <c r="B288" s="1"/>
      <c r="C288" s="1"/>
      <c r="D288" s="1"/>
      <c r="E288" s="159"/>
      <c r="F288" s="1"/>
      <c r="G288" s="1"/>
      <c r="H288" s="1"/>
    </row>
    <row r="289" spans="2:8">
      <c r="B289" s="1"/>
      <c r="C289" s="1"/>
      <c r="D289" s="1"/>
      <c r="E289" s="159"/>
      <c r="F289" s="1"/>
      <c r="G289" s="1"/>
      <c r="H289" s="1"/>
    </row>
    <row r="290" spans="2:8">
      <c r="B290" s="1"/>
      <c r="C290" s="1"/>
      <c r="D290" s="1"/>
      <c r="E290" s="159"/>
      <c r="F290" s="1"/>
      <c r="G290" s="1"/>
      <c r="H290" s="1"/>
    </row>
    <row r="291" spans="2:8">
      <c r="B291" s="1"/>
      <c r="C291" s="1"/>
      <c r="D291" s="1"/>
      <c r="E291" s="159"/>
      <c r="F291" s="1"/>
      <c r="G291" s="1"/>
      <c r="H291" s="1"/>
    </row>
    <row r="292" spans="2:8">
      <c r="B292" s="1"/>
      <c r="C292" s="1"/>
      <c r="D292" s="1"/>
      <c r="E292" s="159"/>
      <c r="F292" s="1"/>
      <c r="G292" s="1"/>
      <c r="H292" s="1"/>
    </row>
    <row r="293" spans="2:8">
      <c r="B293" s="1"/>
      <c r="C293" s="1"/>
      <c r="D293" s="1"/>
      <c r="E293" s="159"/>
      <c r="F293" s="1"/>
      <c r="G293" s="1"/>
      <c r="H293" s="1"/>
    </row>
    <row r="294" spans="2:8">
      <c r="B294" s="1"/>
      <c r="C294" s="1"/>
      <c r="D294" s="1"/>
      <c r="E294" s="159"/>
      <c r="F294" s="1"/>
      <c r="G294" s="1"/>
      <c r="H294" s="1"/>
    </row>
    <row r="295" spans="2:8">
      <c r="B295" s="1"/>
      <c r="C295" s="1"/>
      <c r="D295" s="1"/>
      <c r="E295" s="159"/>
      <c r="F295" s="1"/>
      <c r="G295" s="1"/>
      <c r="H295" s="1"/>
    </row>
    <row r="296" spans="2:8">
      <c r="B296" s="1"/>
      <c r="C296" s="1"/>
      <c r="D296" s="1"/>
      <c r="E296" s="159"/>
      <c r="F296" s="1"/>
      <c r="G296" s="1"/>
      <c r="H296" s="1"/>
    </row>
    <row r="297" spans="2:8">
      <c r="B297" s="1"/>
      <c r="C297" s="1"/>
      <c r="D297" s="1"/>
      <c r="E297" s="159"/>
      <c r="F297" s="1"/>
      <c r="G297" s="1"/>
      <c r="H297" s="1"/>
    </row>
    <row r="298" spans="2:8">
      <c r="B298" s="1"/>
      <c r="C298" s="1"/>
      <c r="D298" s="1"/>
      <c r="E298" s="159"/>
      <c r="F298" s="1"/>
      <c r="G298" s="1"/>
      <c r="H298" s="1"/>
    </row>
    <row r="299" spans="2:8">
      <c r="B299" s="1"/>
      <c r="C299" s="1"/>
      <c r="D299" s="1"/>
      <c r="E299" s="159"/>
      <c r="F299" s="1"/>
      <c r="G299" s="1"/>
      <c r="H299" s="1"/>
    </row>
    <row r="300" spans="2:8">
      <c r="B300" s="1"/>
      <c r="C300" s="1"/>
      <c r="D300" s="1"/>
      <c r="E300" s="159"/>
      <c r="F300" s="1"/>
      <c r="G300" s="1"/>
      <c r="H300" s="1"/>
    </row>
    <row r="301" spans="2:8">
      <c r="B301" s="1"/>
      <c r="C301" s="1"/>
      <c r="D301" s="1"/>
      <c r="E301" s="159"/>
      <c r="F301" s="1"/>
      <c r="G301" s="1"/>
      <c r="H301" s="1"/>
    </row>
    <row r="302" spans="2:8">
      <c r="B302" s="1"/>
      <c r="C302" s="1"/>
      <c r="D302" s="1"/>
      <c r="E302" s="159"/>
      <c r="F302" s="1"/>
      <c r="G302" s="1"/>
      <c r="H302" s="1"/>
    </row>
    <row r="303" spans="2:8">
      <c r="B303" s="1"/>
      <c r="C303" s="1"/>
      <c r="D303" s="1"/>
      <c r="E303" s="159"/>
      <c r="F303" s="1"/>
      <c r="G303" s="1"/>
      <c r="H303" s="1"/>
    </row>
    <row r="304" spans="2:8">
      <c r="B304" s="1"/>
      <c r="C304" s="1"/>
      <c r="D304" s="1"/>
      <c r="E304" s="159"/>
      <c r="F304" s="1"/>
      <c r="G304" s="1"/>
      <c r="H304" s="1"/>
    </row>
    <row r="305" spans="2:8">
      <c r="B305" s="1"/>
      <c r="C305" s="1"/>
      <c r="D305" s="1"/>
      <c r="E305" s="159"/>
      <c r="F305" s="1"/>
      <c r="G305" s="1"/>
      <c r="H305" s="1"/>
    </row>
    <row r="306" spans="2:8">
      <c r="B306" s="1"/>
      <c r="C306" s="1"/>
      <c r="D306" s="1"/>
      <c r="E306" s="159"/>
      <c r="F306" s="1"/>
      <c r="G306" s="1"/>
      <c r="H306" s="1"/>
    </row>
    <row r="307" spans="2:8">
      <c r="B307" s="1"/>
      <c r="C307" s="1"/>
      <c r="D307" s="1"/>
      <c r="E307" s="159"/>
      <c r="F307" s="1"/>
      <c r="G307" s="1"/>
      <c r="H307" s="1"/>
    </row>
    <row r="308" spans="2:8">
      <c r="B308" s="1"/>
      <c r="C308" s="1"/>
      <c r="D308" s="1"/>
      <c r="E308" s="159"/>
      <c r="F308" s="1"/>
      <c r="G308" s="1"/>
      <c r="H308" s="1"/>
    </row>
    <row r="309" spans="2:8">
      <c r="B309" s="1"/>
      <c r="C309" s="1"/>
      <c r="D309" s="1"/>
      <c r="E309" s="159"/>
      <c r="F309" s="1"/>
      <c r="G309" s="1"/>
      <c r="H309" s="1"/>
    </row>
    <row r="310" spans="2:8">
      <c r="B310" s="1"/>
      <c r="C310" s="1"/>
      <c r="D310" s="1"/>
      <c r="E310" s="159"/>
      <c r="F310" s="1"/>
      <c r="G310" s="1"/>
      <c r="H310" s="1"/>
    </row>
    <row r="311" spans="2:8">
      <c r="B311" s="1"/>
      <c r="C311" s="1"/>
      <c r="D311" s="1"/>
      <c r="E311" s="159"/>
      <c r="F311" s="1"/>
      <c r="G311" s="1"/>
      <c r="H311" s="1"/>
    </row>
    <row r="312" spans="2:8">
      <c r="B312" s="1"/>
      <c r="C312" s="1"/>
      <c r="D312" s="1"/>
      <c r="E312" s="159"/>
      <c r="F312" s="1"/>
      <c r="G312" s="1"/>
      <c r="H312" s="1"/>
    </row>
    <row r="313" spans="2:8">
      <c r="B313" s="1"/>
      <c r="C313" s="1"/>
      <c r="D313" s="1"/>
      <c r="E313" s="159"/>
      <c r="F313" s="1"/>
      <c r="G313" s="1"/>
      <c r="H313" s="1"/>
    </row>
    <row r="314" spans="2:8">
      <c r="B314" s="1"/>
      <c r="C314" s="1"/>
      <c r="D314" s="1"/>
      <c r="E314" s="159"/>
      <c r="F314" s="1"/>
      <c r="G314" s="1"/>
      <c r="H314" s="1"/>
    </row>
    <row r="315" spans="2:8">
      <c r="B315" s="1"/>
      <c r="C315" s="1"/>
      <c r="D315" s="1"/>
      <c r="E315" s="159"/>
      <c r="F315" s="1"/>
      <c r="G315" s="1"/>
      <c r="H315" s="1"/>
    </row>
    <row r="316" spans="2:8">
      <c r="B316" s="1"/>
      <c r="C316" s="1"/>
      <c r="D316" s="1"/>
      <c r="E316" s="159"/>
      <c r="F316" s="1"/>
      <c r="G316" s="1"/>
      <c r="H316" s="1"/>
    </row>
    <row r="317" spans="2:8">
      <c r="B317" s="1"/>
      <c r="C317" s="1"/>
      <c r="D317" s="1"/>
      <c r="E317" s="159"/>
      <c r="F317" s="1"/>
      <c r="G317" s="1"/>
      <c r="H317" s="1"/>
    </row>
    <row r="318" spans="2:8">
      <c r="B318" s="1"/>
      <c r="C318" s="1"/>
      <c r="D318" s="1"/>
      <c r="E318" s="159"/>
      <c r="F318" s="1"/>
      <c r="G318" s="1"/>
      <c r="H318" s="1"/>
    </row>
    <row r="319" spans="2:8">
      <c r="B319" s="1"/>
      <c r="C319" s="1"/>
      <c r="D319" s="1"/>
      <c r="E319" s="159"/>
      <c r="F319" s="1"/>
      <c r="G319" s="1"/>
      <c r="H319" s="1"/>
    </row>
    <row r="320" spans="2:8">
      <c r="B320" s="1"/>
      <c r="C320" s="1"/>
      <c r="D320" s="1"/>
      <c r="E320" s="159"/>
      <c r="F320" s="1"/>
      <c r="G320" s="1"/>
      <c r="H320" s="1"/>
    </row>
    <row r="321" spans="2:8">
      <c r="B321" s="1"/>
      <c r="C321" s="1"/>
      <c r="D321" s="1"/>
      <c r="E321" s="159"/>
      <c r="F321" s="1"/>
      <c r="G321" s="1"/>
      <c r="H321" s="1"/>
    </row>
    <row r="322" spans="2:8">
      <c r="B322" s="1"/>
      <c r="C322" s="1"/>
      <c r="D322" s="1"/>
      <c r="E322" s="159"/>
      <c r="F322" s="1"/>
      <c r="G322" s="1"/>
      <c r="H322" s="1"/>
    </row>
    <row r="323" spans="2:8">
      <c r="B323" s="1"/>
      <c r="C323" s="1"/>
      <c r="D323" s="1"/>
      <c r="E323" s="159"/>
      <c r="F323" s="1"/>
      <c r="G323" s="1"/>
      <c r="H323" s="1"/>
    </row>
    <row r="324" spans="2:8">
      <c r="B324" s="1"/>
      <c r="C324" s="1"/>
      <c r="D324" s="1"/>
      <c r="E324" s="159"/>
      <c r="F324" s="1"/>
      <c r="G324" s="1"/>
      <c r="H324" s="1"/>
    </row>
    <row r="325" spans="2:8">
      <c r="B325" s="1"/>
      <c r="C325" s="1"/>
      <c r="D325" s="1"/>
      <c r="E325" s="159"/>
      <c r="F325" s="1"/>
      <c r="G325" s="1"/>
      <c r="H325" s="1"/>
    </row>
    <row r="326" spans="2:8">
      <c r="B326" s="1"/>
      <c r="C326" s="1"/>
      <c r="D326" s="1"/>
      <c r="E326" s="159"/>
      <c r="F326" s="1"/>
      <c r="G326" s="1"/>
      <c r="H326" s="1"/>
    </row>
    <row r="327" spans="2:8">
      <c r="B327" s="1"/>
      <c r="C327" s="1"/>
      <c r="D327" s="1"/>
      <c r="E327" s="159"/>
      <c r="F327" s="1"/>
      <c r="G327" s="1"/>
      <c r="H327" s="1"/>
    </row>
    <row r="328" spans="2:8">
      <c r="B328" s="1"/>
      <c r="C328" s="1"/>
      <c r="D328" s="1"/>
      <c r="E328" s="159"/>
      <c r="F328" s="1"/>
      <c r="G328" s="1"/>
      <c r="H328" s="1"/>
    </row>
    <row r="329" spans="2:8">
      <c r="B329" s="1"/>
      <c r="C329" s="1"/>
      <c r="D329" s="1"/>
      <c r="E329" s="159"/>
      <c r="F329" s="1"/>
      <c r="G329" s="1"/>
      <c r="H329" s="1"/>
    </row>
    <row r="330" spans="2:8">
      <c r="B330" s="1"/>
      <c r="C330" s="1"/>
      <c r="D330" s="1"/>
      <c r="E330" s="159"/>
      <c r="F330" s="1"/>
      <c r="G330" s="1"/>
      <c r="H330" s="1"/>
    </row>
    <row r="331" spans="2:8">
      <c r="B331" s="1"/>
      <c r="C331" s="1"/>
      <c r="D331" s="1"/>
      <c r="E331" s="159"/>
      <c r="F331" s="1"/>
      <c r="G331" s="1"/>
      <c r="H331" s="1"/>
    </row>
    <row r="332" spans="2:8">
      <c r="B332" s="1"/>
      <c r="C332" s="1"/>
      <c r="D332" s="1"/>
      <c r="E332" s="159"/>
      <c r="F332" s="1"/>
      <c r="G332" s="1"/>
      <c r="H332" s="1"/>
    </row>
    <row r="333" spans="2:8">
      <c r="B333" s="1"/>
      <c r="C333" s="1"/>
      <c r="D333" s="1"/>
      <c r="E333" s="159"/>
      <c r="F333" s="1"/>
      <c r="G333" s="1"/>
      <c r="H333" s="1"/>
    </row>
    <row r="334" spans="2:8">
      <c r="B334" s="1"/>
      <c r="C334" s="1"/>
      <c r="D334" s="1"/>
      <c r="E334" s="159"/>
      <c r="F334" s="1"/>
      <c r="G334" s="1"/>
      <c r="H334" s="1"/>
    </row>
    <row r="335" spans="2:8">
      <c r="B335" s="1"/>
      <c r="C335" s="1"/>
      <c r="D335" s="1"/>
      <c r="E335" s="159"/>
      <c r="F335" s="1"/>
      <c r="G335" s="1"/>
      <c r="H335" s="1"/>
    </row>
    <row r="336" spans="2:8">
      <c r="B336" s="1"/>
      <c r="C336" s="1"/>
      <c r="D336" s="1"/>
      <c r="E336" s="159"/>
      <c r="F336" s="1"/>
      <c r="G336" s="1"/>
      <c r="H336" s="1"/>
    </row>
    <row r="337" spans="2:8">
      <c r="B337" s="1"/>
      <c r="C337" s="1"/>
      <c r="D337" s="1"/>
      <c r="E337" s="159"/>
      <c r="F337" s="1"/>
      <c r="G337" s="1"/>
      <c r="H337" s="1"/>
    </row>
    <row r="338" spans="2:8">
      <c r="B338" s="1"/>
      <c r="C338" s="1"/>
      <c r="D338" s="1"/>
      <c r="E338" s="159"/>
      <c r="F338" s="1"/>
      <c r="G338" s="1"/>
      <c r="H338" s="1"/>
    </row>
    <row r="339" spans="2:8">
      <c r="B339" s="1"/>
      <c r="C339" s="1"/>
      <c r="D339" s="1"/>
      <c r="E339" s="159"/>
      <c r="F339" s="1"/>
      <c r="G339" s="1"/>
      <c r="H339" s="1"/>
    </row>
    <row r="340" spans="2:8">
      <c r="B340" s="1"/>
      <c r="C340" s="1"/>
      <c r="D340" s="1"/>
      <c r="E340" s="159"/>
      <c r="F340" s="1"/>
      <c r="G340" s="1"/>
      <c r="H340" s="1"/>
    </row>
    <row r="341" spans="2:8">
      <c r="B341" s="1"/>
      <c r="C341" s="1"/>
      <c r="D341" s="1"/>
      <c r="E341" s="159"/>
      <c r="F341" s="1"/>
      <c r="G341" s="1"/>
      <c r="H341" s="1"/>
    </row>
    <row r="342" spans="2:8">
      <c r="B342" s="1"/>
      <c r="C342" s="1"/>
      <c r="D342" s="1"/>
      <c r="E342" s="159"/>
      <c r="F342" s="1"/>
      <c r="G342" s="1"/>
      <c r="H342" s="1"/>
    </row>
    <row r="343" spans="2:8">
      <c r="B343" s="1"/>
      <c r="C343" s="1"/>
      <c r="D343" s="1"/>
      <c r="E343" s="159"/>
      <c r="F343" s="1"/>
      <c r="G343" s="1"/>
      <c r="H343" s="1"/>
    </row>
    <row r="344" spans="2:8">
      <c r="B344" s="1"/>
      <c r="C344" s="1"/>
      <c r="D344" s="1"/>
      <c r="E344" s="159"/>
      <c r="F344" s="1"/>
      <c r="G344" s="1"/>
      <c r="H344" s="1"/>
    </row>
    <row r="345" spans="2:8">
      <c r="B345" s="1"/>
      <c r="C345" s="1"/>
      <c r="D345" s="1"/>
      <c r="E345" s="159"/>
      <c r="F345" s="1"/>
      <c r="G345" s="1"/>
      <c r="H345" s="1"/>
    </row>
    <row r="346" spans="2:8">
      <c r="B346" s="1"/>
      <c r="C346" s="1"/>
      <c r="D346" s="1"/>
      <c r="E346" s="159"/>
      <c r="F346" s="1"/>
      <c r="G346" s="1"/>
      <c r="H346" s="1"/>
    </row>
    <row r="347" spans="2:8">
      <c r="B347" s="1"/>
      <c r="C347" s="1"/>
      <c r="D347" s="1"/>
      <c r="E347" s="159"/>
      <c r="F347" s="1"/>
      <c r="G347" s="1"/>
      <c r="H347" s="1"/>
    </row>
    <row r="348" spans="2:8">
      <c r="B348" s="1"/>
      <c r="C348" s="1"/>
      <c r="D348" s="1"/>
      <c r="E348" s="159"/>
      <c r="F348" s="1"/>
      <c r="G348" s="1"/>
      <c r="H348" s="1"/>
    </row>
    <row r="349" spans="2:8">
      <c r="B349" s="1"/>
      <c r="C349" s="1"/>
      <c r="D349" s="1"/>
      <c r="E349" s="159"/>
      <c r="F349" s="1"/>
      <c r="G349" s="1"/>
      <c r="H349" s="1"/>
    </row>
    <row r="350" spans="2:8">
      <c r="B350" s="1"/>
      <c r="C350" s="1"/>
      <c r="D350" s="1"/>
      <c r="E350" s="159"/>
      <c r="F350" s="1"/>
      <c r="G350" s="1"/>
      <c r="H350" s="1"/>
    </row>
    <row r="351" spans="2:8">
      <c r="B351" s="1"/>
      <c r="C351" s="1"/>
      <c r="D351" s="1"/>
      <c r="E351" s="159"/>
      <c r="F351" s="1"/>
      <c r="G351" s="1"/>
      <c r="H351" s="1"/>
    </row>
    <row r="352" spans="2:8">
      <c r="B352" s="1"/>
      <c r="C352" s="1"/>
      <c r="D352" s="1"/>
      <c r="E352" s="159"/>
      <c r="F352" s="1"/>
      <c r="G352" s="1"/>
      <c r="H352" s="1"/>
    </row>
    <row r="353" spans="2:8">
      <c r="B353" s="1"/>
      <c r="C353" s="1"/>
      <c r="D353" s="1"/>
      <c r="E353" s="159"/>
      <c r="F353" s="1"/>
      <c r="G353" s="1"/>
      <c r="H353" s="1"/>
    </row>
    <row r="354" spans="2:8">
      <c r="B354" s="1"/>
      <c r="C354" s="1"/>
      <c r="D354" s="1"/>
      <c r="E354" s="159"/>
      <c r="F354" s="1"/>
      <c r="G354" s="1"/>
      <c r="H354" s="1"/>
    </row>
    <row r="355" spans="2:8">
      <c r="B355" s="1"/>
      <c r="C355" s="1"/>
      <c r="D355" s="1"/>
      <c r="E355" s="159"/>
      <c r="F355" s="1"/>
      <c r="G355" s="1"/>
      <c r="H355" s="1"/>
    </row>
    <row r="356" spans="2:8">
      <c r="B356" s="1"/>
      <c r="C356" s="1"/>
      <c r="D356" s="1"/>
      <c r="E356" s="159"/>
      <c r="F356" s="1"/>
      <c r="G356" s="1"/>
      <c r="H356" s="1"/>
    </row>
    <row r="357" spans="2:8">
      <c r="B357" s="1"/>
      <c r="C357" s="1"/>
      <c r="D357" s="1"/>
      <c r="E357" s="159"/>
      <c r="F357" s="1"/>
      <c r="G357" s="1"/>
      <c r="H357" s="1"/>
    </row>
    <row r="358" spans="2:8">
      <c r="B358" s="1"/>
      <c r="C358" s="1"/>
      <c r="D358" s="1"/>
      <c r="E358" s="159"/>
      <c r="F358" s="1"/>
      <c r="G358" s="1"/>
      <c r="H358" s="1"/>
    </row>
    <row r="359" spans="2:8">
      <c r="B359" s="1"/>
      <c r="C359" s="1"/>
      <c r="D359" s="1"/>
      <c r="E359" s="159"/>
      <c r="F359" s="1"/>
      <c r="G359" s="1"/>
      <c r="H359" s="1"/>
    </row>
    <row r="360" spans="2:8">
      <c r="B360" s="1"/>
      <c r="C360" s="1"/>
      <c r="D360" s="1"/>
      <c r="E360" s="159"/>
      <c r="F360" s="1"/>
      <c r="G360" s="1"/>
      <c r="H360" s="1"/>
    </row>
    <row r="361" spans="2:8">
      <c r="B361" s="1"/>
      <c r="C361" s="1"/>
      <c r="D361" s="1"/>
      <c r="E361" s="159"/>
      <c r="F361" s="1"/>
      <c r="G361" s="1"/>
      <c r="H361" s="1"/>
    </row>
    <row r="362" spans="2:8">
      <c r="B362" s="1"/>
      <c r="C362" s="1"/>
      <c r="D362" s="1"/>
      <c r="E362" s="159"/>
      <c r="F362" s="1"/>
      <c r="G362" s="1"/>
      <c r="H362" s="1"/>
    </row>
    <row r="363" spans="2:8">
      <c r="B363" s="1"/>
      <c r="C363" s="1"/>
      <c r="D363" s="1"/>
      <c r="E363" s="159"/>
      <c r="F363" s="1"/>
      <c r="G363" s="1"/>
      <c r="H363" s="1"/>
    </row>
    <row r="364" spans="2:8">
      <c r="B364" s="1"/>
      <c r="C364" s="1"/>
      <c r="D364" s="1"/>
      <c r="E364" s="159"/>
      <c r="F364" s="1"/>
      <c r="G364" s="1"/>
      <c r="H364" s="1"/>
    </row>
    <row r="365" spans="2:8">
      <c r="B365" s="1"/>
      <c r="C365" s="1"/>
      <c r="D365" s="1"/>
      <c r="E365" s="159"/>
      <c r="F365" s="1"/>
      <c r="G365" s="1"/>
      <c r="H365" s="1"/>
    </row>
    <row r="366" spans="2:8">
      <c r="B366" s="1"/>
      <c r="C366" s="1"/>
      <c r="D366" s="1"/>
      <c r="E366" s="159"/>
      <c r="F366" s="1"/>
      <c r="G366" s="1"/>
      <c r="H366" s="1"/>
    </row>
    <row r="367" spans="2:8">
      <c r="B367" s="1"/>
      <c r="C367" s="1"/>
      <c r="D367" s="1"/>
      <c r="E367" s="159"/>
      <c r="F367" s="1"/>
      <c r="G367" s="1"/>
      <c r="H367" s="1"/>
    </row>
    <row r="368" spans="2:8">
      <c r="B368" s="1"/>
      <c r="C368" s="1"/>
      <c r="D368" s="1"/>
      <c r="E368" s="159"/>
      <c r="F368" s="1"/>
      <c r="G368" s="1"/>
      <c r="H368" s="1"/>
    </row>
    <row r="369" spans="2:8">
      <c r="B369" s="1"/>
      <c r="C369" s="1"/>
      <c r="D369" s="1"/>
      <c r="E369" s="159"/>
      <c r="F369" s="1"/>
      <c r="G369" s="1"/>
      <c r="H369" s="1"/>
    </row>
    <row r="370" spans="2:8">
      <c r="B370" s="1"/>
      <c r="C370" s="1"/>
      <c r="D370" s="1"/>
      <c r="E370" s="159"/>
      <c r="F370" s="1"/>
      <c r="G370" s="1"/>
      <c r="H370" s="1"/>
    </row>
    <row r="371" spans="2:8">
      <c r="B371" s="1"/>
      <c r="C371" s="1"/>
      <c r="D371" s="1"/>
      <c r="E371" s="159"/>
      <c r="F371" s="1"/>
      <c r="G371" s="1"/>
      <c r="H371" s="1"/>
    </row>
    <row r="372" spans="2:8">
      <c r="B372" s="1"/>
      <c r="C372" s="1"/>
      <c r="D372" s="1"/>
      <c r="E372" s="159"/>
      <c r="F372" s="1"/>
      <c r="G372" s="1"/>
      <c r="H372" s="1"/>
    </row>
    <row r="373" spans="2:8">
      <c r="B373" s="1"/>
      <c r="C373" s="1"/>
      <c r="D373" s="1"/>
      <c r="E373" s="159"/>
      <c r="F373" s="1"/>
      <c r="G373" s="1"/>
      <c r="H373" s="1"/>
    </row>
    <row r="374" spans="2:8">
      <c r="B374" s="1"/>
      <c r="C374" s="1"/>
      <c r="D374" s="1"/>
      <c r="E374" s="159"/>
      <c r="F374" s="1"/>
      <c r="G374" s="1"/>
      <c r="H374" s="1"/>
    </row>
    <row r="375" spans="2:8">
      <c r="B375" s="1"/>
      <c r="C375" s="1"/>
      <c r="D375" s="1"/>
      <c r="E375" s="159"/>
      <c r="F375" s="1"/>
      <c r="G375" s="1"/>
      <c r="H375" s="1"/>
    </row>
    <row r="376" spans="2:8">
      <c r="B376" s="1"/>
      <c r="C376" s="1"/>
      <c r="D376" s="1"/>
      <c r="E376" s="159"/>
      <c r="F376" s="1"/>
      <c r="G376" s="1"/>
      <c r="H376" s="1"/>
    </row>
    <row r="377" spans="2:8">
      <c r="B377" s="1"/>
      <c r="C377" s="1"/>
      <c r="D377" s="1"/>
      <c r="E377" s="159"/>
      <c r="F377" s="1"/>
      <c r="G377" s="1"/>
      <c r="H377" s="1"/>
    </row>
    <row r="378" spans="2:8">
      <c r="B378" s="1"/>
      <c r="C378" s="1"/>
      <c r="D378" s="1"/>
      <c r="E378" s="159"/>
      <c r="F378" s="1"/>
      <c r="G378" s="1"/>
      <c r="H378" s="1"/>
    </row>
    <row r="379" spans="2:8">
      <c r="B379" s="1"/>
      <c r="C379" s="1"/>
      <c r="D379" s="1"/>
      <c r="E379" s="159"/>
      <c r="F379" s="1"/>
      <c r="G379" s="1"/>
      <c r="H379" s="1"/>
    </row>
    <row r="380" spans="2:8">
      <c r="B380" s="1"/>
      <c r="C380" s="1"/>
      <c r="D380" s="1"/>
      <c r="E380" s="159"/>
      <c r="F380" s="1"/>
      <c r="G380" s="1"/>
      <c r="H380" s="1"/>
    </row>
    <row r="381" spans="2:8">
      <c r="B381" s="1"/>
      <c r="C381" s="1"/>
      <c r="D381" s="1"/>
      <c r="E381" s="159"/>
      <c r="F381" s="1"/>
      <c r="G381" s="1"/>
      <c r="H381" s="1"/>
    </row>
    <row r="382" spans="2:8">
      <c r="B382" s="1"/>
      <c r="C382" s="1"/>
      <c r="D382" s="1"/>
      <c r="E382" s="159"/>
      <c r="F382" s="1"/>
      <c r="G382" s="1"/>
      <c r="H382" s="1"/>
    </row>
    <row r="383" spans="2:8">
      <c r="B383" s="1"/>
      <c r="C383" s="1"/>
      <c r="D383" s="1"/>
      <c r="E383" s="159"/>
      <c r="F383" s="1"/>
      <c r="G383" s="1"/>
      <c r="H383" s="1"/>
    </row>
    <row r="384" spans="2:8">
      <c r="B384" s="1"/>
      <c r="C384" s="1"/>
      <c r="D384" s="1"/>
      <c r="E384" s="159"/>
      <c r="F384" s="1"/>
      <c r="G384" s="1"/>
      <c r="H384" s="1"/>
    </row>
    <row r="385" spans="2:8">
      <c r="B385" s="1"/>
      <c r="C385" s="1"/>
      <c r="D385" s="1"/>
      <c r="E385" s="159"/>
      <c r="F385" s="1"/>
      <c r="G385" s="1"/>
      <c r="H385" s="1"/>
    </row>
    <row r="386" spans="2:8">
      <c r="B386" s="1"/>
      <c r="C386" s="1"/>
      <c r="D386" s="1"/>
      <c r="E386" s="159"/>
      <c r="F386" s="1"/>
      <c r="G386" s="1"/>
      <c r="H386" s="1"/>
    </row>
    <row r="387" spans="2:8">
      <c r="B387" s="1"/>
      <c r="C387" s="1"/>
      <c r="D387" s="1"/>
      <c r="E387" s="159"/>
      <c r="F387" s="1"/>
      <c r="G387" s="1"/>
      <c r="H387" s="1"/>
    </row>
    <row r="388" spans="2:8">
      <c r="B388" s="1"/>
      <c r="C388" s="1"/>
      <c r="D388" s="1"/>
      <c r="E388" s="159"/>
      <c r="F388" s="1"/>
      <c r="G388" s="1"/>
      <c r="H388" s="1"/>
    </row>
    <row r="389" spans="2:8">
      <c r="B389" s="1"/>
      <c r="C389" s="1"/>
      <c r="D389" s="1"/>
      <c r="E389" s="159"/>
      <c r="F389" s="1"/>
      <c r="G389" s="1"/>
      <c r="H389" s="1"/>
    </row>
    <row r="390" spans="2:8">
      <c r="B390" s="1"/>
      <c r="C390" s="1"/>
      <c r="D390" s="1"/>
      <c r="E390" s="159"/>
      <c r="F390" s="1"/>
      <c r="G390" s="1"/>
      <c r="H390" s="1"/>
    </row>
    <row r="391" spans="2:8">
      <c r="B391" s="1"/>
      <c r="C391" s="1"/>
      <c r="D391" s="1"/>
      <c r="E391" s="159"/>
      <c r="F391" s="1"/>
      <c r="G391" s="1"/>
      <c r="H391" s="1"/>
    </row>
    <row r="392" spans="2:8">
      <c r="B392" s="1"/>
      <c r="C392" s="1"/>
      <c r="D392" s="1"/>
      <c r="E392" s="159"/>
      <c r="F392" s="1"/>
      <c r="G392" s="1"/>
      <c r="H392" s="1"/>
    </row>
    <row r="393" spans="2:8">
      <c r="B393" s="1"/>
      <c r="C393" s="1"/>
      <c r="D393" s="1"/>
      <c r="E393" s="159"/>
      <c r="F393" s="1"/>
      <c r="G393" s="1"/>
      <c r="H393" s="1"/>
    </row>
    <row r="394" spans="2:8">
      <c r="B394" s="1"/>
      <c r="C394" s="1"/>
      <c r="D394" s="1"/>
      <c r="E394" s="159"/>
      <c r="F394" s="1"/>
      <c r="G394" s="1"/>
      <c r="H394" s="1"/>
    </row>
    <row r="395" spans="2:8">
      <c r="B395" s="1"/>
      <c r="C395" s="1"/>
      <c r="D395" s="1"/>
      <c r="E395" s="159"/>
      <c r="F395" s="1"/>
      <c r="G395" s="1"/>
      <c r="H395" s="1"/>
    </row>
    <row r="396" spans="2:8">
      <c r="B396" s="1"/>
      <c r="C396" s="1"/>
      <c r="D396" s="1"/>
      <c r="E396" s="159"/>
      <c r="F396" s="1"/>
      <c r="G396" s="1"/>
      <c r="H396" s="1"/>
    </row>
    <row r="397" spans="2:8">
      <c r="B397" s="1"/>
      <c r="C397" s="1"/>
      <c r="D397" s="1"/>
      <c r="E397" s="159"/>
      <c r="F397" s="1"/>
      <c r="G397" s="1"/>
      <c r="H397" s="1"/>
    </row>
    <row r="398" spans="2:8">
      <c r="B398" s="1"/>
      <c r="C398" s="1"/>
      <c r="D398" s="1"/>
      <c r="E398" s="159"/>
      <c r="F398" s="1"/>
      <c r="G398" s="1"/>
      <c r="H398" s="1"/>
    </row>
    <row r="399" spans="2:8">
      <c r="B399" s="1"/>
      <c r="C399" s="1"/>
      <c r="D399" s="1"/>
      <c r="E399" s="159"/>
      <c r="F399" s="1"/>
      <c r="G399" s="1"/>
      <c r="H399" s="1"/>
    </row>
    <row r="400" spans="2:8">
      <c r="B400" s="1"/>
      <c r="C400" s="1"/>
      <c r="D400" s="1"/>
      <c r="E400" s="159"/>
      <c r="F400" s="1"/>
      <c r="G400" s="1"/>
      <c r="H400" s="1"/>
    </row>
    <row r="401" spans="2:8">
      <c r="B401" s="1"/>
      <c r="C401" s="1"/>
      <c r="D401" s="1"/>
      <c r="E401" s="159"/>
      <c r="F401" s="1"/>
      <c r="G401" s="1"/>
      <c r="H401" s="1"/>
    </row>
    <row r="402" spans="2:8">
      <c r="B402" s="1"/>
      <c r="C402" s="1"/>
      <c r="D402" s="1"/>
      <c r="E402" s="159"/>
      <c r="F402" s="1"/>
      <c r="G402" s="1"/>
      <c r="H402" s="1"/>
    </row>
    <row r="403" spans="2:8">
      <c r="B403" s="1"/>
      <c r="C403" s="1"/>
      <c r="D403" s="1"/>
      <c r="E403" s="159"/>
      <c r="F403" s="1"/>
      <c r="G403" s="1"/>
      <c r="H403" s="1"/>
    </row>
    <row r="404" spans="2:8">
      <c r="B404" s="1"/>
      <c r="C404" s="1"/>
      <c r="D404" s="1"/>
      <c r="E404" s="159"/>
      <c r="F404" s="1"/>
      <c r="G404" s="1"/>
      <c r="H404" s="1"/>
    </row>
    <row r="405" spans="2:8">
      <c r="B405" s="1"/>
      <c r="C405" s="1"/>
      <c r="D405" s="1"/>
      <c r="E405" s="159"/>
      <c r="F405" s="1"/>
      <c r="G405" s="1"/>
      <c r="H405" s="1"/>
    </row>
    <row r="406" spans="2:8">
      <c r="B406" s="1"/>
      <c r="C406" s="1"/>
      <c r="D406" s="1"/>
      <c r="E406" s="159"/>
      <c r="F406" s="1"/>
      <c r="G406" s="1"/>
      <c r="H406" s="1"/>
    </row>
    <row r="407" spans="2:8">
      <c r="B407" s="1"/>
      <c r="C407" s="1"/>
      <c r="D407" s="1"/>
      <c r="E407" s="159"/>
      <c r="F407" s="1"/>
      <c r="G407" s="1"/>
      <c r="H407" s="1"/>
    </row>
    <row r="408" spans="2:8">
      <c r="B408" s="1"/>
      <c r="C408" s="1"/>
      <c r="D408" s="1"/>
      <c r="E408" s="159"/>
      <c r="F408" s="1"/>
      <c r="G408" s="1"/>
      <c r="H408" s="1"/>
    </row>
    <row r="409" spans="2:8">
      <c r="B409" s="1"/>
      <c r="C409" s="1"/>
      <c r="D409" s="1"/>
      <c r="E409" s="159"/>
      <c r="F409" s="1"/>
      <c r="G409" s="1"/>
      <c r="H409" s="1"/>
    </row>
    <row r="410" spans="2:8">
      <c r="B410" s="1"/>
      <c r="C410" s="1"/>
      <c r="D410" s="1"/>
      <c r="E410" s="159"/>
      <c r="F410" s="1"/>
      <c r="G410" s="1"/>
      <c r="H410" s="1"/>
    </row>
    <row r="411" spans="2:8">
      <c r="B411" s="1"/>
      <c r="C411" s="1"/>
      <c r="D411" s="1"/>
      <c r="E411" s="159"/>
      <c r="F411" s="1"/>
      <c r="G411" s="1"/>
      <c r="H411" s="1"/>
    </row>
    <row r="412" spans="2:8">
      <c r="B412" s="1"/>
      <c r="C412" s="1"/>
      <c r="D412" s="1"/>
      <c r="E412" s="159"/>
      <c r="F412" s="1"/>
      <c r="G412" s="1"/>
      <c r="H412" s="1"/>
    </row>
    <row r="413" spans="2:8">
      <c r="B413" s="1"/>
      <c r="C413" s="1"/>
      <c r="D413" s="1"/>
      <c r="E413" s="159"/>
      <c r="F413" s="1"/>
      <c r="G413" s="1"/>
      <c r="H413" s="1"/>
    </row>
    <row r="414" spans="2:8">
      <c r="B414" s="1"/>
      <c r="C414" s="1"/>
      <c r="D414" s="1"/>
      <c r="E414" s="159"/>
      <c r="F414" s="1"/>
      <c r="G414" s="1"/>
      <c r="H414" s="1"/>
    </row>
    <row r="415" spans="2:8">
      <c r="B415" s="1"/>
      <c r="C415" s="1"/>
      <c r="D415" s="1"/>
      <c r="E415" s="159"/>
      <c r="F415" s="1"/>
      <c r="G415" s="1"/>
      <c r="H415" s="1"/>
    </row>
    <row r="416" spans="2:8">
      <c r="B416" s="1"/>
      <c r="C416" s="1"/>
      <c r="D416" s="1"/>
      <c r="E416" s="159"/>
      <c r="F416" s="1"/>
      <c r="G416" s="1"/>
      <c r="H416" s="1"/>
    </row>
    <row r="417" spans="2:8">
      <c r="B417" s="1"/>
      <c r="C417" s="1"/>
      <c r="D417" s="1"/>
      <c r="E417" s="159"/>
      <c r="F417" s="1"/>
      <c r="G417" s="1"/>
      <c r="H417" s="1"/>
    </row>
    <row r="418" spans="2:8">
      <c r="B418" s="1"/>
      <c r="C418" s="1"/>
      <c r="D418" s="1"/>
      <c r="E418" s="159"/>
      <c r="F418" s="1"/>
      <c r="G418" s="1"/>
      <c r="H418" s="1"/>
    </row>
    <row r="419" spans="2:8">
      <c r="B419" s="1"/>
      <c r="C419" s="1"/>
      <c r="D419" s="1"/>
      <c r="E419" s="159"/>
      <c r="F419" s="1"/>
      <c r="G419" s="1"/>
      <c r="H419" s="1"/>
    </row>
    <row r="420" spans="2:8">
      <c r="B420" s="1"/>
      <c r="C420" s="1"/>
      <c r="D420" s="1"/>
      <c r="E420" s="159"/>
      <c r="F420" s="1"/>
      <c r="G420" s="1"/>
      <c r="H420" s="1"/>
    </row>
    <row r="421" spans="2:8">
      <c r="B421" s="1"/>
      <c r="C421" s="1"/>
      <c r="D421" s="1"/>
      <c r="E421" s="159"/>
      <c r="F421" s="1"/>
      <c r="G421" s="1"/>
      <c r="H421" s="1"/>
    </row>
    <row r="422" spans="2:8">
      <c r="B422" s="1"/>
      <c r="C422" s="1"/>
      <c r="D422" s="1"/>
      <c r="E422" s="159"/>
      <c r="F422" s="1"/>
      <c r="G422" s="1"/>
      <c r="H422" s="1"/>
    </row>
    <row r="423" spans="2:8">
      <c r="B423" s="1"/>
      <c r="C423" s="1"/>
      <c r="D423" s="1"/>
      <c r="E423" s="159"/>
      <c r="F423" s="1"/>
      <c r="G423" s="1"/>
      <c r="H423" s="1"/>
    </row>
    <row r="424" spans="2:8">
      <c r="B424" s="1"/>
      <c r="C424" s="1"/>
      <c r="D424" s="1"/>
      <c r="E424" s="159"/>
      <c r="F424" s="1"/>
      <c r="G424" s="1"/>
      <c r="H424" s="1"/>
    </row>
    <row r="425" spans="2:8">
      <c r="B425" s="1"/>
      <c r="C425" s="1"/>
      <c r="D425" s="1"/>
      <c r="E425" s="159"/>
      <c r="F425" s="1"/>
      <c r="G425" s="1"/>
      <c r="H425" s="1"/>
    </row>
    <row r="426" spans="2:8">
      <c r="B426" s="1"/>
      <c r="C426" s="1"/>
      <c r="D426" s="1"/>
      <c r="E426" s="159"/>
      <c r="F426" s="1"/>
      <c r="G426" s="1"/>
      <c r="H426" s="1"/>
    </row>
    <row r="427" spans="2:8">
      <c r="B427" s="1"/>
      <c r="C427" s="1"/>
      <c r="D427" s="1"/>
      <c r="E427" s="159"/>
      <c r="F427" s="1"/>
      <c r="G427" s="1"/>
      <c r="H427" s="1"/>
    </row>
    <row r="428" spans="2:8">
      <c r="B428" s="1"/>
      <c r="C428" s="1"/>
      <c r="D428" s="1"/>
      <c r="E428" s="159"/>
      <c r="F428" s="1"/>
      <c r="G428" s="1"/>
      <c r="H428" s="1"/>
    </row>
    <row r="429" spans="2:8">
      <c r="B429" s="1"/>
      <c r="C429" s="1"/>
      <c r="D429" s="1"/>
      <c r="E429" s="159"/>
      <c r="F429" s="1"/>
      <c r="G429" s="1"/>
      <c r="H429" s="1"/>
    </row>
    <row r="430" spans="2:8">
      <c r="B430" s="1"/>
      <c r="C430" s="1"/>
      <c r="D430" s="1"/>
      <c r="E430" s="159"/>
      <c r="F430" s="1"/>
      <c r="G430" s="1"/>
      <c r="H430" s="1"/>
    </row>
    <row r="431" spans="2:8">
      <c r="B431" s="1"/>
      <c r="C431" s="1"/>
      <c r="D431" s="1"/>
      <c r="E431" s="159"/>
      <c r="F431" s="1"/>
      <c r="G431" s="1"/>
      <c r="H431" s="1"/>
    </row>
    <row r="432" spans="2:8">
      <c r="B432" s="1"/>
      <c r="C432" s="1"/>
      <c r="D432" s="1"/>
      <c r="E432" s="159"/>
      <c r="F432" s="1"/>
      <c r="G432" s="1"/>
      <c r="H432" s="1"/>
    </row>
    <row r="433" spans="2:8">
      <c r="B433" s="1"/>
      <c r="C433" s="1"/>
      <c r="D433" s="1"/>
      <c r="E433" s="159"/>
      <c r="F433" s="1"/>
      <c r="G433" s="1"/>
      <c r="H433" s="1"/>
    </row>
    <row r="434" spans="2:8">
      <c r="B434" s="1"/>
      <c r="C434" s="1"/>
      <c r="D434" s="1"/>
      <c r="E434" s="159"/>
      <c r="F434" s="1"/>
      <c r="G434" s="1"/>
      <c r="H434" s="1"/>
    </row>
    <row r="435" spans="2:8">
      <c r="B435" s="1"/>
      <c r="C435" s="1"/>
      <c r="D435" s="1"/>
      <c r="E435" s="159"/>
      <c r="F435" s="1"/>
      <c r="G435" s="1"/>
      <c r="H435" s="1"/>
    </row>
    <row r="436" spans="2:8">
      <c r="B436" s="1"/>
      <c r="C436" s="1"/>
      <c r="D436" s="1"/>
      <c r="E436" s="159"/>
      <c r="F436" s="1"/>
      <c r="G436" s="1"/>
      <c r="H436" s="1"/>
    </row>
    <row r="437" spans="2:8">
      <c r="B437" s="1"/>
      <c r="C437" s="1"/>
      <c r="D437" s="1"/>
      <c r="E437" s="159"/>
      <c r="F437" s="1"/>
      <c r="G437" s="1"/>
      <c r="H437" s="1"/>
    </row>
    <row r="438" spans="2:8">
      <c r="B438" s="1"/>
      <c r="C438" s="1"/>
      <c r="D438" s="1"/>
      <c r="E438" s="159"/>
      <c r="F438" s="1"/>
      <c r="G438" s="1"/>
      <c r="H438" s="1"/>
    </row>
    <row r="439" spans="2:8">
      <c r="B439" s="1"/>
      <c r="C439" s="1"/>
      <c r="D439" s="1"/>
      <c r="E439" s="159"/>
      <c r="F439" s="1"/>
      <c r="G439" s="1"/>
      <c r="H439" s="1"/>
    </row>
    <row r="440" spans="2:8">
      <c r="B440" s="1"/>
      <c r="C440" s="1"/>
      <c r="D440" s="1"/>
      <c r="E440" s="159"/>
      <c r="F440" s="1"/>
      <c r="G440" s="1"/>
      <c r="H440" s="1"/>
    </row>
    <row r="441" spans="2:8">
      <c r="B441" s="1"/>
      <c r="C441" s="1"/>
      <c r="D441" s="1"/>
      <c r="E441" s="159"/>
      <c r="F441" s="1"/>
      <c r="G441" s="1"/>
      <c r="H441" s="1"/>
    </row>
    <row r="442" spans="2:8">
      <c r="B442" s="1"/>
      <c r="C442" s="1"/>
      <c r="D442" s="1"/>
      <c r="E442" s="159"/>
      <c r="F442" s="1"/>
      <c r="G442" s="1"/>
      <c r="H442" s="1"/>
    </row>
    <row r="443" spans="2:8">
      <c r="B443" s="1"/>
      <c r="C443" s="1"/>
      <c r="D443" s="1"/>
      <c r="E443" s="159"/>
      <c r="F443" s="1"/>
      <c r="G443" s="1"/>
      <c r="H443" s="1"/>
    </row>
    <row r="444" spans="2:8">
      <c r="B444" s="1"/>
      <c r="C444" s="1"/>
      <c r="D444" s="1"/>
      <c r="E444" s="159"/>
      <c r="F444" s="1"/>
      <c r="G444" s="1"/>
      <c r="H444" s="1"/>
    </row>
    <row r="445" spans="2:8">
      <c r="B445" s="1"/>
      <c r="C445" s="1"/>
      <c r="D445" s="1"/>
      <c r="E445" s="159"/>
      <c r="F445" s="1"/>
      <c r="G445" s="1"/>
      <c r="H445" s="1"/>
    </row>
    <row r="446" spans="2:8">
      <c r="B446" s="1"/>
      <c r="C446" s="1"/>
      <c r="D446" s="1"/>
      <c r="E446" s="159"/>
      <c r="F446" s="1"/>
      <c r="G446" s="1"/>
      <c r="H446" s="1"/>
    </row>
    <row r="447" spans="2:8">
      <c r="B447" s="1"/>
      <c r="C447" s="1"/>
      <c r="D447" s="1"/>
      <c r="E447" s="159"/>
      <c r="F447" s="1"/>
      <c r="G447" s="1"/>
      <c r="H447" s="1"/>
    </row>
    <row r="448" spans="2:8">
      <c r="B448" s="1"/>
      <c r="C448" s="1"/>
      <c r="D448" s="1"/>
      <c r="E448" s="159"/>
      <c r="F448" s="1"/>
      <c r="G448" s="1"/>
      <c r="H448" s="1"/>
    </row>
    <row r="449" spans="2:8">
      <c r="B449" s="1"/>
      <c r="C449" s="1"/>
      <c r="D449" s="1"/>
      <c r="E449" s="159"/>
      <c r="F449" s="1"/>
      <c r="G449" s="1"/>
      <c r="H449" s="1"/>
    </row>
    <row r="450" spans="2:8">
      <c r="B450" s="1"/>
      <c r="C450" s="1"/>
      <c r="D450" s="1"/>
      <c r="E450" s="159"/>
      <c r="F450" s="1"/>
      <c r="G450" s="1"/>
      <c r="H450" s="1"/>
    </row>
    <row r="451" spans="2:8">
      <c r="B451" s="1"/>
      <c r="C451" s="1"/>
      <c r="D451" s="1"/>
      <c r="E451" s="159"/>
      <c r="F451" s="1"/>
      <c r="G451" s="1"/>
      <c r="H451" s="1"/>
    </row>
    <row r="452" spans="2:8">
      <c r="B452" s="1"/>
      <c r="C452" s="1"/>
      <c r="D452" s="1"/>
      <c r="E452" s="159"/>
      <c r="F452" s="1"/>
      <c r="G452" s="1"/>
      <c r="H452" s="1"/>
    </row>
    <row r="453" spans="2:8">
      <c r="B453" s="1"/>
      <c r="C453" s="1"/>
      <c r="D453" s="1"/>
      <c r="E453" s="159"/>
      <c r="F453" s="1"/>
      <c r="G453" s="1"/>
      <c r="H453" s="1"/>
    </row>
    <row r="454" spans="2:8">
      <c r="B454" s="1"/>
      <c r="C454" s="1"/>
      <c r="D454" s="1"/>
      <c r="E454" s="159"/>
      <c r="F454" s="1"/>
      <c r="G454" s="1"/>
      <c r="H454" s="1"/>
    </row>
    <row r="455" spans="2:8">
      <c r="B455" s="1"/>
      <c r="C455" s="1"/>
      <c r="D455" s="1"/>
      <c r="E455" s="159"/>
      <c r="F455" s="1"/>
      <c r="G455" s="1"/>
      <c r="H455" s="1"/>
    </row>
    <row r="456" spans="2:8">
      <c r="B456" s="1"/>
      <c r="C456" s="1"/>
      <c r="D456" s="1"/>
      <c r="E456" s="159"/>
      <c r="F456" s="1"/>
      <c r="G456" s="1"/>
      <c r="H456" s="1"/>
    </row>
    <row r="457" spans="2:8">
      <c r="B457" s="1"/>
      <c r="C457" s="1"/>
      <c r="D457" s="1"/>
      <c r="E457" s="159"/>
      <c r="F457" s="1"/>
      <c r="G457" s="1"/>
      <c r="H457" s="1"/>
    </row>
    <row r="458" spans="2:8">
      <c r="B458" s="1"/>
      <c r="C458" s="1"/>
      <c r="D458" s="1"/>
      <c r="E458" s="159"/>
      <c r="F458" s="1"/>
      <c r="G458" s="1"/>
      <c r="H458" s="1"/>
    </row>
    <row r="459" spans="2:8">
      <c r="B459" s="1"/>
      <c r="C459" s="1"/>
      <c r="D459" s="1"/>
      <c r="E459" s="159"/>
      <c r="F459" s="1"/>
      <c r="G459" s="1"/>
      <c r="H459" s="1"/>
    </row>
    <row r="460" spans="2:8">
      <c r="B460" s="1"/>
      <c r="C460" s="1"/>
      <c r="D460" s="1"/>
      <c r="E460" s="159"/>
      <c r="F460" s="1"/>
      <c r="G460" s="1"/>
      <c r="H460" s="1"/>
    </row>
    <row r="461" spans="2:8">
      <c r="B461" s="1"/>
      <c r="C461" s="1"/>
      <c r="D461" s="1"/>
      <c r="E461" s="159"/>
      <c r="F461" s="1"/>
      <c r="G461" s="1"/>
      <c r="H461" s="1"/>
    </row>
    <row r="462" spans="2:8">
      <c r="B462" s="1"/>
      <c r="C462" s="1"/>
      <c r="D462" s="1"/>
      <c r="E462" s="159"/>
      <c r="F462" s="1"/>
      <c r="G462" s="1"/>
      <c r="H462" s="1"/>
    </row>
    <row r="463" spans="2:8">
      <c r="B463" s="1"/>
      <c r="C463" s="1"/>
      <c r="D463" s="1"/>
      <c r="E463" s="159"/>
      <c r="F463" s="1"/>
      <c r="G463" s="1"/>
      <c r="H463" s="1"/>
    </row>
    <row r="464" spans="2:8">
      <c r="B464" s="1"/>
      <c r="C464" s="1"/>
      <c r="D464" s="1"/>
      <c r="E464" s="159"/>
      <c r="F464" s="1"/>
      <c r="G464" s="1"/>
      <c r="H464" s="1"/>
    </row>
    <row r="465" spans="2:8">
      <c r="B465" s="1"/>
      <c r="C465" s="1"/>
      <c r="D465" s="1"/>
      <c r="E465" s="159"/>
      <c r="F465" s="1"/>
      <c r="G465" s="1"/>
      <c r="H465" s="1"/>
    </row>
    <row r="466" spans="2:8">
      <c r="B466" s="1"/>
      <c r="C466" s="1"/>
      <c r="D466" s="1"/>
      <c r="E466" s="159"/>
      <c r="F466" s="1"/>
      <c r="G466" s="1"/>
      <c r="H466" s="1"/>
    </row>
    <row r="467" spans="2:8">
      <c r="B467" s="1"/>
      <c r="C467" s="1"/>
      <c r="D467" s="1"/>
      <c r="E467" s="159"/>
      <c r="F467" s="1"/>
      <c r="G467" s="1"/>
      <c r="H467" s="1"/>
    </row>
    <row r="468" spans="2:8">
      <c r="B468" s="1"/>
      <c r="C468" s="1"/>
      <c r="D468" s="1"/>
      <c r="E468" s="159"/>
      <c r="F468" s="1"/>
      <c r="G468" s="1"/>
      <c r="H468" s="1"/>
    </row>
    <row r="469" spans="2:8">
      <c r="B469" s="1"/>
      <c r="C469" s="1"/>
      <c r="D469" s="1"/>
      <c r="E469" s="159"/>
      <c r="F469" s="1"/>
      <c r="G469" s="1"/>
      <c r="H469" s="1"/>
    </row>
    <row r="470" spans="2:8">
      <c r="B470" s="1"/>
      <c r="C470" s="1"/>
      <c r="D470" s="1"/>
      <c r="E470" s="159"/>
      <c r="F470" s="1"/>
      <c r="G470" s="1"/>
      <c r="H470" s="1"/>
    </row>
    <row r="471" spans="2:8">
      <c r="B471" s="1"/>
      <c r="C471" s="1"/>
      <c r="D471" s="1"/>
      <c r="E471" s="159"/>
      <c r="F471" s="1"/>
      <c r="G471" s="1"/>
      <c r="H471" s="1"/>
    </row>
    <row r="472" spans="2:8">
      <c r="B472" s="1"/>
      <c r="C472" s="1"/>
      <c r="D472" s="1"/>
      <c r="E472" s="159"/>
      <c r="F472" s="1"/>
      <c r="G472" s="1"/>
      <c r="H472" s="1"/>
    </row>
    <row r="473" spans="2:8">
      <c r="B473" s="1"/>
      <c r="C473" s="1"/>
      <c r="D473" s="1"/>
      <c r="E473" s="159"/>
      <c r="F473" s="1"/>
      <c r="G473" s="1"/>
      <c r="H473" s="1"/>
    </row>
    <row r="474" spans="2:8">
      <c r="B474" s="1"/>
      <c r="C474" s="1"/>
      <c r="D474" s="1"/>
      <c r="E474" s="159"/>
      <c r="F474" s="1"/>
      <c r="G474" s="1"/>
      <c r="H474" s="1"/>
    </row>
    <row r="475" spans="2:8">
      <c r="B475" s="1"/>
      <c r="C475" s="1"/>
      <c r="D475" s="1"/>
      <c r="E475" s="159"/>
      <c r="F475" s="1"/>
      <c r="G475" s="1"/>
      <c r="H475" s="1"/>
    </row>
    <row r="476" spans="2:8">
      <c r="B476" s="1"/>
      <c r="C476" s="1"/>
      <c r="D476" s="1"/>
      <c r="E476" s="159"/>
      <c r="F476" s="1"/>
      <c r="G476" s="1"/>
      <c r="H476" s="1"/>
    </row>
    <row r="477" spans="2:8">
      <c r="B477" s="1"/>
      <c r="C477" s="1"/>
      <c r="D477" s="1"/>
      <c r="E477" s="159"/>
      <c r="F477" s="1"/>
      <c r="G477" s="1"/>
      <c r="H477" s="1"/>
    </row>
    <row r="478" spans="2:8">
      <c r="B478" s="1"/>
      <c r="C478" s="1"/>
      <c r="D478" s="1"/>
      <c r="E478" s="159"/>
      <c r="F478" s="1"/>
      <c r="G478" s="1"/>
      <c r="H478" s="1"/>
    </row>
    <row r="479" spans="2:8">
      <c r="B479" s="1"/>
      <c r="C479" s="1"/>
      <c r="D479" s="1"/>
      <c r="E479" s="159"/>
      <c r="F479" s="1"/>
      <c r="G479" s="1"/>
      <c r="H479" s="1"/>
    </row>
    <row r="480" spans="2:8">
      <c r="B480" s="1"/>
      <c r="C480" s="1"/>
      <c r="D480" s="1"/>
      <c r="E480" s="159"/>
      <c r="F480" s="1"/>
      <c r="G480" s="1"/>
      <c r="H480" s="1"/>
    </row>
    <row r="481" spans="2:8">
      <c r="B481" s="1"/>
      <c r="C481" s="1"/>
      <c r="D481" s="1"/>
      <c r="E481" s="159"/>
      <c r="F481" s="1"/>
      <c r="G481" s="1"/>
      <c r="H481" s="1"/>
    </row>
    <row r="482" spans="2:8">
      <c r="B482" s="1"/>
      <c r="C482" s="1"/>
      <c r="D482" s="1"/>
      <c r="E482" s="159"/>
      <c r="F482" s="1"/>
      <c r="G482" s="1"/>
      <c r="H482" s="1"/>
    </row>
    <row r="483" spans="2:8">
      <c r="B483" s="1"/>
      <c r="C483" s="1"/>
      <c r="D483" s="1"/>
      <c r="E483" s="159"/>
      <c r="F483" s="1"/>
      <c r="G483" s="1"/>
      <c r="H483" s="1"/>
    </row>
    <row r="484" spans="2:8">
      <c r="B484" s="1"/>
      <c r="C484" s="1"/>
      <c r="D484" s="1"/>
      <c r="E484" s="159"/>
      <c r="F484" s="1"/>
      <c r="G484" s="1"/>
      <c r="H484" s="1"/>
    </row>
    <row r="485" spans="2:8">
      <c r="B485" s="1"/>
      <c r="C485" s="1"/>
      <c r="D485" s="1"/>
      <c r="E485" s="159"/>
      <c r="F485" s="1"/>
      <c r="G485" s="1"/>
      <c r="H485" s="1"/>
    </row>
    <row r="486" spans="2:8">
      <c r="B486" s="1"/>
      <c r="C486" s="1"/>
      <c r="D486" s="1"/>
      <c r="E486" s="159"/>
      <c r="F486" s="1"/>
      <c r="G486" s="1"/>
      <c r="H486" s="1"/>
    </row>
    <row r="487" spans="2:8">
      <c r="B487" s="1"/>
      <c r="C487" s="1"/>
      <c r="D487" s="1"/>
      <c r="E487" s="159"/>
      <c r="F487" s="1"/>
      <c r="G487" s="1"/>
      <c r="H487" s="1"/>
    </row>
    <row r="488" spans="2:8">
      <c r="B488" s="1"/>
      <c r="C488" s="1"/>
      <c r="D488" s="1"/>
      <c r="E488" s="159"/>
      <c r="F488" s="1"/>
      <c r="G488" s="1"/>
      <c r="H488" s="1"/>
    </row>
    <row r="489" spans="2:8">
      <c r="B489" s="1"/>
      <c r="C489" s="1"/>
      <c r="D489" s="1"/>
      <c r="E489" s="159"/>
      <c r="F489" s="1"/>
      <c r="G489" s="1"/>
      <c r="H489" s="1"/>
    </row>
    <row r="490" spans="2:8">
      <c r="B490" s="1"/>
      <c r="C490" s="1"/>
      <c r="D490" s="1"/>
      <c r="E490" s="159"/>
      <c r="F490" s="1"/>
      <c r="G490" s="1"/>
      <c r="H490" s="1"/>
    </row>
    <row r="491" spans="2:8">
      <c r="B491" s="1"/>
      <c r="C491" s="1"/>
      <c r="D491" s="1"/>
      <c r="E491" s="159"/>
      <c r="F491" s="1"/>
      <c r="G491" s="1"/>
      <c r="H491" s="1"/>
    </row>
    <row r="492" spans="2:8">
      <c r="B492" s="1"/>
      <c r="C492" s="1"/>
      <c r="D492" s="1"/>
      <c r="E492" s="159"/>
      <c r="F492" s="1"/>
      <c r="G492" s="1"/>
      <c r="H492" s="1"/>
    </row>
    <row r="493" spans="2:8">
      <c r="B493" s="1"/>
      <c r="C493" s="1"/>
      <c r="D493" s="1"/>
      <c r="E493" s="159"/>
      <c r="F493" s="1"/>
      <c r="G493" s="1"/>
      <c r="H493" s="1"/>
    </row>
    <row r="494" spans="2:8">
      <c r="B494" s="1"/>
      <c r="C494" s="1"/>
      <c r="D494" s="1"/>
      <c r="E494" s="159"/>
      <c r="F494" s="1"/>
      <c r="G494" s="1"/>
      <c r="H494" s="1"/>
    </row>
    <row r="495" spans="2:8">
      <c r="B495" s="1"/>
      <c r="C495" s="1"/>
      <c r="D495" s="1"/>
      <c r="E495" s="159"/>
      <c r="F495" s="1"/>
      <c r="G495" s="1"/>
      <c r="H495" s="1"/>
    </row>
    <row r="496" spans="2:8">
      <c r="B496" s="1"/>
      <c r="C496" s="1"/>
      <c r="D496" s="1"/>
      <c r="E496" s="159"/>
      <c r="F496" s="1"/>
      <c r="G496" s="1"/>
      <c r="H496" s="1"/>
    </row>
    <row r="497" spans="2:8">
      <c r="B497" s="1"/>
      <c r="C497" s="1"/>
      <c r="D497" s="1"/>
      <c r="E497" s="159"/>
      <c r="F497" s="1"/>
      <c r="G497" s="1"/>
      <c r="H497" s="1"/>
    </row>
    <row r="498" spans="2:8">
      <c r="B498" s="1"/>
      <c r="C498" s="1"/>
      <c r="D498" s="1"/>
      <c r="E498" s="159"/>
      <c r="F498" s="1"/>
      <c r="G498" s="1"/>
      <c r="H498" s="1"/>
    </row>
    <row r="499" spans="2:8">
      <c r="B499" s="1"/>
      <c r="C499" s="1"/>
      <c r="D499" s="1"/>
      <c r="E499" s="159"/>
      <c r="F499" s="1"/>
      <c r="G499" s="1"/>
      <c r="H499" s="1"/>
    </row>
    <row r="500" spans="2:8">
      <c r="B500" s="1"/>
      <c r="C500" s="1"/>
      <c r="D500" s="1"/>
      <c r="E500" s="159"/>
      <c r="F500" s="1"/>
      <c r="G500" s="1"/>
      <c r="H500" s="1"/>
    </row>
    <row r="501" spans="2:8">
      <c r="B501" s="1"/>
      <c r="C501" s="1"/>
      <c r="D501" s="1"/>
      <c r="E501" s="159"/>
      <c r="F501" s="1"/>
      <c r="G501" s="1"/>
      <c r="H501" s="1"/>
    </row>
    <row r="502" spans="2:8">
      <c r="B502" s="1"/>
      <c r="C502" s="1"/>
      <c r="D502" s="1"/>
      <c r="E502" s="159"/>
      <c r="F502" s="1"/>
      <c r="G502" s="1"/>
      <c r="H502" s="1"/>
    </row>
    <row r="503" spans="2:8">
      <c r="B503" s="1"/>
      <c r="C503" s="1"/>
      <c r="D503" s="1"/>
      <c r="E503" s="159"/>
      <c r="F503" s="1"/>
      <c r="G503" s="1"/>
      <c r="H503" s="1"/>
    </row>
    <row r="504" spans="2:8">
      <c r="B504" s="1"/>
      <c r="C504" s="1"/>
      <c r="D504" s="1"/>
      <c r="E504" s="159"/>
      <c r="F504" s="1"/>
      <c r="G504" s="1"/>
      <c r="H504" s="1"/>
    </row>
    <row r="505" spans="2:8">
      <c r="B505" s="1"/>
      <c r="C505" s="1"/>
      <c r="D505" s="1"/>
      <c r="E505" s="159"/>
      <c r="F505" s="1"/>
      <c r="G505" s="1"/>
      <c r="H505" s="1"/>
    </row>
    <row r="506" spans="2:8">
      <c r="B506" s="1"/>
      <c r="C506" s="1"/>
      <c r="D506" s="1"/>
      <c r="E506" s="159"/>
      <c r="F506" s="1"/>
      <c r="G506" s="1"/>
      <c r="H506" s="1"/>
    </row>
    <row r="507" spans="2:8">
      <c r="B507" s="1"/>
      <c r="C507" s="1"/>
      <c r="D507" s="1"/>
      <c r="E507" s="159"/>
      <c r="F507" s="1"/>
      <c r="G507" s="1"/>
      <c r="H507" s="1"/>
    </row>
    <row r="508" spans="2:8">
      <c r="B508" s="1"/>
      <c r="C508" s="1"/>
      <c r="D508" s="1"/>
      <c r="E508" s="159"/>
      <c r="F508" s="1"/>
      <c r="G508" s="1"/>
      <c r="H508" s="1"/>
    </row>
    <row r="509" spans="2:8">
      <c r="B509" s="1"/>
      <c r="C509" s="1"/>
      <c r="D509" s="1"/>
      <c r="E509" s="159"/>
      <c r="F509" s="1"/>
      <c r="G509" s="1"/>
      <c r="H509" s="1"/>
    </row>
    <row r="510" spans="2:8">
      <c r="B510" s="1"/>
      <c r="C510" s="1"/>
      <c r="D510" s="1"/>
      <c r="E510" s="159"/>
      <c r="F510" s="1"/>
      <c r="G510" s="1"/>
      <c r="H510" s="1"/>
    </row>
    <row r="511" spans="2:8">
      <c r="B511" s="1"/>
      <c r="C511" s="1"/>
      <c r="D511" s="1"/>
      <c r="E511" s="159"/>
      <c r="F511" s="1"/>
      <c r="G511" s="1"/>
      <c r="H511" s="1"/>
    </row>
    <row r="512" spans="2:8">
      <c r="B512" s="1"/>
      <c r="C512" s="1"/>
      <c r="D512" s="1"/>
      <c r="E512" s="159"/>
      <c r="F512" s="1"/>
      <c r="G512" s="1"/>
      <c r="H512" s="1"/>
    </row>
    <row r="513" spans="2:8">
      <c r="B513" s="1"/>
      <c r="C513" s="1"/>
      <c r="D513" s="1"/>
      <c r="E513" s="159"/>
      <c r="F513" s="1"/>
      <c r="G513" s="1"/>
      <c r="H513" s="1"/>
    </row>
    <row r="514" spans="2:8">
      <c r="B514" s="1"/>
      <c r="C514" s="1"/>
      <c r="D514" s="1"/>
      <c r="E514" s="159"/>
      <c r="F514" s="1"/>
      <c r="G514" s="1"/>
      <c r="H514" s="1"/>
    </row>
    <row r="515" spans="2:8">
      <c r="B515" s="1"/>
      <c r="C515" s="1"/>
      <c r="D515" s="1"/>
      <c r="E515" s="159"/>
      <c r="F515" s="1"/>
      <c r="G515" s="1"/>
      <c r="H515" s="1"/>
    </row>
    <row r="516" spans="2:8">
      <c r="B516" s="1"/>
      <c r="C516" s="1"/>
      <c r="D516" s="1"/>
      <c r="E516" s="159"/>
      <c r="F516" s="1"/>
      <c r="G516" s="1"/>
      <c r="H516" s="1"/>
    </row>
    <row r="517" spans="2:8">
      <c r="B517" s="1"/>
      <c r="C517" s="1"/>
      <c r="D517" s="1"/>
      <c r="E517" s="159"/>
      <c r="F517" s="1"/>
      <c r="G517" s="1"/>
      <c r="H517" s="1"/>
    </row>
    <row r="518" spans="2:8">
      <c r="B518" s="1"/>
      <c r="C518" s="1"/>
      <c r="D518" s="1"/>
      <c r="E518" s="159"/>
      <c r="F518" s="1"/>
      <c r="G518" s="1"/>
      <c r="H518" s="1"/>
    </row>
    <row r="519" spans="2:8">
      <c r="B519" s="1"/>
      <c r="C519" s="1"/>
      <c r="D519" s="1"/>
      <c r="E519" s="159"/>
      <c r="F519" s="1"/>
      <c r="G519" s="1"/>
      <c r="H519" s="1"/>
    </row>
    <row r="520" spans="2:8">
      <c r="B520" s="1"/>
      <c r="C520" s="1"/>
      <c r="D520" s="1"/>
      <c r="E520" s="159"/>
      <c r="F520" s="1"/>
      <c r="G520" s="1"/>
      <c r="H520" s="1"/>
    </row>
    <row r="521" spans="2:8">
      <c r="B521" s="1"/>
      <c r="C521" s="1"/>
      <c r="D521" s="1"/>
      <c r="E521" s="159"/>
      <c r="F521" s="1"/>
      <c r="G521" s="1"/>
      <c r="H521" s="1"/>
    </row>
    <row r="522" spans="2:8">
      <c r="B522" s="1"/>
      <c r="C522" s="1"/>
      <c r="D522" s="1"/>
      <c r="E522" s="159"/>
      <c r="F522" s="1"/>
      <c r="G522" s="1"/>
      <c r="H522" s="1"/>
    </row>
    <row r="523" spans="2:8">
      <c r="B523" s="1"/>
      <c r="C523" s="1"/>
      <c r="D523" s="1"/>
      <c r="E523" s="159"/>
      <c r="F523" s="1"/>
      <c r="G523" s="1"/>
      <c r="H523" s="1"/>
    </row>
    <row r="524" spans="2:8">
      <c r="B524" s="1"/>
      <c r="C524" s="1"/>
      <c r="D524" s="1"/>
      <c r="E524" s="159"/>
      <c r="F524" s="1"/>
      <c r="G524" s="1"/>
      <c r="H524" s="1"/>
    </row>
    <row r="525" spans="2:8">
      <c r="B525" s="1"/>
      <c r="C525" s="1"/>
      <c r="D525" s="1"/>
      <c r="E525" s="159"/>
      <c r="F525" s="1"/>
      <c r="G525" s="1"/>
      <c r="H525" s="1"/>
    </row>
    <row r="526" spans="2:8">
      <c r="B526" s="1"/>
      <c r="C526" s="1"/>
      <c r="D526" s="1"/>
      <c r="E526" s="159"/>
      <c r="F526" s="1"/>
      <c r="G526" s="1"/>
      <c r="H526" s="1"/>
    </row>
    <row r="527" spans="2:8">
      <c r="B527" s="1"/>
      <c r="C527" s="1"/>
      <c r="D527" s="1"/>
      <c r="E527" s="159"/>
      <c r="F527" s="1"/>
      <c r="G527" s="1"/>
      <c r="H527" s="1"/>
    </row>
    <row r="528" spans="2:8">
      <c r="B528" s="1"/>
      <c r="C528" s="1"/>
      <c r="D528" s="1"/>
      <c r="E528" s="159"/>
      <c r="F528" s="1"/>
      <c r="G528" s="1"/>
      <c r="H528" s="1"/>
    </row>
    <row r="529" spans="2:8">
      <c r="B529" s="1"/>
      <c r="C529" s="1"/>
      <c r="D529" s="1"/>
      <c r="E529" s="159"/>
      <c r="F529" s="1"/>
      <c r="G529" s="1"/>
      <c r="H529" s="1"/>
    </row>
    <row r="530" spans="2:8">
      <c r="B530" s="1"/>
      <c r="C530" s="1"/>
      <c r="D530" s="1"/>
      <c r="E530" s="159"/>
      <c r="F530" s="1"/>
      <c r="G530" s="1"/>
      <c r="H530" s="1"/>
    </row>
    <row r="531" spans="2:8">
      <c r="B531" s="1"/>
      <c r="C531" s="1"/>
      <c r="D531" s="1"/>
      <c r="E531" s="159"/>
      <c r="F531" s="1"/>
      <c r="G531" s="1"/>
      <c r="H531" s="1"/>
    </row>
    <row r="532" spans="2:8">
      <c r="B532" s="1"/>
      <c r="C532" s="1"/>
      <c r="D532" s="1"/>
      <c r="E532" s="159"/>
      <c r="F532" s="1"/>
      <c r="G532" s="1"/>
      <c r="H532" s="1"/>
    </row>
    <row r="533" spans="2:8">
      <c r="B533" s="1"/>
      <c r="C533" s="1"/>
      <c r="D533" s="1"/>
      <c r="E533" s="159"/>
      <c r="F533" s="1"/>
      <c r="G533" s="1"/>
      <c r="H533" s="1"/>
    </row>
    <row r="534" spans="2:8">
      <c r="B534" s="1"/>
      <c r="C534" s="1"/>
      <c r="D534" s="1"/>
      <c r="E534" s="159"/>
      <c r="F534" s="1"/>
      <c r="G534" s="1"/>
      <c r="H534" s="1"/>
    </row>
    <row r="535" spans="2:8">
      <c r="B535" s="1"/>
      <c r="C535" s="1"/>
      <c r="D535" s="1"/>
      <c r="E535" s="159"/>
      <c r="F535" s="1"/>
      <c r="G535" s="1"/>
      <c r="H535" s="1"/>
    </row>
    <row r="536" spans="2:8">
      <c r="B536" s="1"/>
      <c r="C536" s="1"/>
      <c r="D536" s="1"/>
      <c r="E536" s="159"/>
      <c r="F536" s="1"/>
      <c r="G536" s="1"/>
      <c r="H536" s="1"/>
    </row>
    <row r="537" spans="2:8">
      <c r="B537" s="1"/>
      <c r="C537" s="1"/>
      <c r="D537" s="1"/>
      <c r="E537" s="159"/>
      <c r="F537" s="1"/>
      <c r="G537" s="1"/>
      <c r="H537" s="1"/>
    </row>
    <row r="538" spans="2:8">
      <c r="B538" s="1"/>
      <c r="C538" s="1"/>
      <c r="D538" s="1"/>
      <c r="E538" s="159"/>
      <c r="F538" s="1"/>
      <c r="G538" s="1"/>
      <c r="H538" s="1"/>
    </row>
    <row r="539" spans="2:8">
      <c r="B539" s="1"/>
      <c r="C539" s="1"/>
      <c r="D539" s="1"/>
      <c r="E539" s="159"/>
      <c r="F539" s="1"/>
      <c r="G539" s="1"/>
      <c r="H539" s="1"/>
    </row>
    <row r="540" spans="2:8">
      <c r="B540" s="1"/>
      <c r="C540" s="1"/>
      <c r="D540" s="1"/>
      <c r="E540" s="159"/>
      <c r="F540" s="1"/>
      <c r="G540" s="1"/>
      <c r="H540" s="1"/>
    </row>
    <row r="541" spans="2:8">
      <c r="B541" s="1"/>
      <c r="C541" s="1"/>
      <c r="D541" s="1"/>
      <c r="E541" s="159"/>
      <c r="F541" s="1"/>
      <c r="G541" s="1"/>
      <c r="H541" s="1"/>
    </row>
    <row r="542" spans="2:8">
      <c r="B542" s="1"/>
      <c r="C542" s="1"/>
      <c r="D542" s="1"/>
      <c r="E542" s="159"/>
      <c r="F542" s="1"/>
      <c r="G542" s="1"/>
      <c r="H542" s="1"/>
    </row>
    <row r="543" spans="2:8">
      <c r="B543" s="1"/>
      <c r="C543" s="1"/>
      <c r="D543" s="1"/>
      <c r="E543" s="159"/>
      <c r="F543" s="1"/>
      <c r="G543" s="1"/>
      <c r="H543" s="1"/>
    </row>
    <row r="544" spans="2:8">
      <c r="B544" s="1"/>
      <c r="C544" s="1"/>
      <c r="D544" s="1"/>
      <c r="E544" s="159"/>
      <c r="F544" s="1"/>
      <c r="G544" s="1"/>
      <c r="H544" s="1"/>
    </row>
    <row r="545" spans="2:8">
      <c r="B545" s="1"/>
      <c r="C545" s="1"/>
      <c r="D545" s="1"/>
      <c r="E545" s="159"/>
      <c r="F545" s="1"/>
      <c r="G545" s="1"/>
      <c r="H545" s="1"/>
    </row>
    <row r="546" spans="2:8">
      <c r="B546" s="1"/>
      <c r="C546" s="1"/>
      <c r="D546" s="1"/>
      <c r="E546" s="159"/>
      <c r="F546" s="1"/>
      <c r="G546" s="1"/>
      <c r="H546" s="1"/>
    </row>
    <row r="547" spans="2:8">
      <c r="B547" s="1"/>
      <c r="C547" s="1"/>
      <c r="D547" s="1"/>
      <c r="E547" s="159"/>
      <c r="F547" s="1"/>
      <c r="G547" s="1"/>
      <c r="H547" s="1"/>
    </row>
    <row r="548" spans="2:8">
      <c r="B548" s="1"/>
      <c r="C548" s="1"/>
      <c r="D548" s="1"/>
      <c r="E548" s="159"/>
      <c r="F548" s="1"/>
      <c r="G548" s="1"/>
      <c r="H548" s="1"/>
    </row>
    <row r="549" spans="2:8">
      <c r="B549" s="1"/>
      <c r="C549" s="1"/>
      <c r="D549" s="1"/>
      <c r="E549" s="159"/>
      <c r="F549" s="1"/>
      <c r="G549" s="1"/>
      <c r="H549" s="1"/>
    </row>
    <row r="550" spans="2:8">
      <c r="B550" s="1"/>
      <c r="C550" s="1"/>
      <c r="D550" s="1"/>
      <c r="E550" s="159"/>
      <c r="F550" s="1"/>
      <c r="G550" s="1"/>
      <c r="H550" s="1"/>
    </row>
    <row r="551" spans="2:8">
      <c r="B551" s="1"/>
      <c r="C551" s="1"/>
      <c r="D551" s="1"/>
      <c r="E551" s="159"/>
      <c r="F551" s="1"/>
      <c r="G551" s="1"/>
      <c r="H551" s="1"/>
    </row>
    <row r="552" spans="2:8">
      <c r="B552" s="1"/>
      <c r="C552" s="1"/>
      <c r="D552" s="1"/>
      <c r="E552" s="159"/>
      <c r="F552" s="1"/>
      <c r="G552" s="1"/>
      <c r="H552" s="1"/>
    </row>
    <row r="553" spans="2:8">
      <c r="B553" s="1"/>
      <c r="C553" s="1"/>
      <c r="D553" s="1"/>
      <c r="E553" s="159"/>
      <c r="F553" s="1"/>
      <c r="G553" s="1"/>
      <c r="H553" s="1"/>
    </row>
    <row r="554" spans="2:8">
      <c r="B554" s="1"/>
      <c r="C554" s="1"/>
      <c r="D554" s="1"/>
      <c r="E554" s="159"/>
      <c r="F554" s="1"/>
      <c r="G554" s="1"/>
      <c r="H554" s="1"/>
    </row>
    <row r="555" spans="2:8">
      <c r="B555" s="1"/>
      <c r="C555" s="1"/>
      <c r="D555" s="1"/>
      <c r="E555" s="159"/>
      <c r="F555" s="1"/>
      <c r="G555" s="1"/>
      <c r="H555" s="1"/>
    </row>
    <row r="556" spans="2:8">
      <c r="B556" s="1"/>
      <c r="C556" s="1"/>
      <c r="D556" s="1"/>
      <c r="E556" s="159"/>
      <c r="F556" s="1"/>
      <c r="G556" s="1"/>
      <c r="H556" s="1"/>
    </row>
    <row r="557" spans="2:8">
      <c r="B557" s="1"/>
      <c r="C557" s="1"/>
      <c r="D557" s="1"/>
      <c r="E557" s="159"/>
      <c r="F557" s="1"/>
      <c r="G557" s="1"/>
      <c r="H557" s="1"/>
    </row>
    <row r="558" spans="2:8">
      <c r="B558" s="1"/>
      <c r="C558" s="1"/>
      <c r="D558" s="1"/>
      <c r="E558" s="159"/>
      <c r="F558" s="1"/>
      <c r="G558" s="1"/>
      <c r="H558" s="1"/>
    </row>
    <row r="559" spans="2:8">
      <c r="B559" s="1"/>
      <c r="C559" s="1"/>
      <c r="D559" s="1"/>
      <c r="E559" s="159"/>
      <c r="F559" s="1"/>
      <c r="G559" s="1"/>
      <c r="H559" s="1"/>
    </row>
    <row r="560" spans="2:8">
      <c r="B560" s="1"/>
      <c r="C560" s="1"/>
      <c r="D560" s="1"/>
      <c r="E560" s="159"/>
      <c r="F560" s="1"/>
      <c r="G560" s="1"/>
      <c r="H560" s="1"/>
    </row>
    <row r="561" spans="2:8">
      <c r="B561" s="1"/>
      <c r="C561" s="1"/>
      <c r="D561" s="1"/>
      <c r="E561" s="159"/>
      <c r="F561" s="1"/>
      <c r="G561" s="1"/>
      <c r="H561" s="1"/>
    </row>
    <row r="562" spans="2:8">
      <c r="B562" s="1"/>
      <c r="C562" s="1"/>
      <c r="D562" s="1"/>
      <c r="E562" s="159"/>
      <c r="F562" s="1"/>
      <c r="G562" s="1"/>
      <c r="H562" s="1"/>
    </row>
    <row r="563" spans="2:8">
      <c r="B563" s="1"/>
      <c r="C563" s="1"/>
      <c r="D563" s="1"/>
      <c r="E563" s="159"/>
      <c r="F563" s="1"/>
      <c r="G563" s="1"/>
      <c r="H563" s="1"/>
    </row>
    <row r="564" spans="2:8">
      <c r="B564" s="1"/>
      <c r="C564" s="1"/>
      <c r="D564" s="1"/>
      <c r="E564" s="159"/>
      <c r="F564" s="1"/>
      <c r="G564" s="1"/>
      <c r="H564" s="1"/>
    </row>
    <row r="565" spans="2:8">
      <c r="B565" s="1"/>
      <c r="C565" s="1"/>
      <c r="D565" s="1"/>
      <c r="E565" s="159"/>
      <c r="F565" s="1"/>
      <c r="G565" s="1"/>
      <c r="H565" s="1"/>
    </row>
    <row r="566" spans="2:8">
      <c r="B566" s="1"/>
      <c r="C566" s="1"/>
      <c r="D566" s="1"/>
      <c r="E566" s="159"/>
      <c r="F566" s="1"/>
      <c r="G566" s="1"/>
      <c r="H566" s="1"/>
    </row>
    <row r="567" spans="2:8">
      <c r="B567" s="1"/>
      <c r="C567" s="1"/>
      <c r="D567" s="1"/>
      <c r="E567" s="159"/>
      <c r="F567" s="1"/>
      <c r="G567" s="1"/>
      <c r="H567" s="1"/>
    </row>
    <row r="568" spans="2:8">
      <c r="B568" s="1"/>
      <c r="C568" s="1"/>
      <c r="D568" s="1"/>
      <c r="E568" s="159"/>
      <c r="F568" s="1"/>
      <c r="G568" s="1"/>
      <c r="H568" s="1"/>
    </row>
    <row r="569" spans="2:8">
      <c r="B569" s="1"/>
      <c r="C569" s="1"/>
      <c r="D569" s="1"/>
      <c r="E569" s="159"/>
      <c r="F569" s="1"/>
      <c r="G569" s="1"/>
      <c r="H569" s="1"/>
    </row>
    <row r="570" spans="2:8">
      <c r="B570" s="1"/>
      <c r="C570" s="1"/>
      <c r="D570" s="1"/>
      <c r="E570" s="159"/>
      <c r="F570" s="1"/>
      <c r="G570" s="1"/>
      <c r="H570" s="1"/>
    </row>
    <row r="571" spans="2:8">
      <c r="B571" s="1"/>
      <c r="C571" s="1"/>
      <c r="D571" s="1"/>
      <c r="E571" s="159"/>
      <c r="F571" s="1"/>
      <c r="G571" s="1"/>
      <c r="H571" s="1"/>
    </row>
    <row r="572" spans="2:8">
      <c r="B572" s="1"/>
      <c r="C572" s="1"/>
      <c r="D572" s="1"/>
      <c r="E572" s="159"/>
      <c r="F572" s="1"/>
      <c r="G572" s="1"/>
      <c r="H572" s="1"/>
    </row>
    <row r="573" spans="2:8">
      <c r="B573" s="1"/>
      <c r="C573" s="1"/>
      <c r="D573" s="1"/>
      <c r="E573" s="159"/>
      <c r="F573" s="1"/>
      <c r="G573" s="1"/>
      <c r="H573" s="1"/>
    </row>
    <row r="574" spans="2:8">
      <c r="B574" s="1"/>
      <c r="C574" s="1"/>
      <c r="D574" s="1"/>
      <c r="E574" s="159"/>
      <c r="F574" s="1"/>
      <c r="G574" s="1"/>
      <c r="H574" s="1"/>
    </row>
    <row r="575" spans="2:8">
      <c r="B575" s="1"/>
      <c r="C575" s="1"/>
      <c r="D575" s="1"/>
      <c r="E575" s="159"/>
      <c r="F575" s="1"/>
      <c r="G575" s="1"/>
      <c r="H575" s="1"/>
    </row>
    <row r="576" spans="2:8">
      <c r="B576" s="1"/>
      <c r="C576" s="1"/>
      <c r="D576" s="1"/>
      <c r="E576" s="159"/>
      <c r="F576" s="1"/>
      <c r="G576" s="1"/>
      <c r="H576" s="1"/>
    </row>
    <row r="577" spans="2:8">
      <c r="B577" s="1"/>
      <c r="C577" s="1"/>
      <c r="D577" s="1"/>
      <c r="E577" s="159"/>
      <c r="F577" s="1"/>
      <c r="G577" s="1"/>
      <c r="H577" s="1"/>
    </row>
    <row r="578" spans="2:8">
      <c r="B578" s="1"/>
      <c r="C578" s="1"/>
      <c r="D578" s="1"/>
      <c r="E578" s="159"/>
      <c r="F578" s="1"/>
      <c r="G578" s="1"/>
      <c r="H578" s="1"/>
    </row>
    <row r="579" spans="2:8">
      <c r="B579" s="1"/>
      <c r="C579" s="1"/>
      <c r="D579" s="1"/>
      <c r="E579" s="159"/>
      <c r="F579" s="1"/>
      <c r="G579" s="1"/>
      <c r="H579" s="1"/>
    </row>
    <row r="580" spans="2:8">
      <c r="B580" s="1"/>
      <c r="C580" s="1"/>
      <c r="D580" s="1"/>
      <c r="E580" s="159"/>
      <c r="F580" s="1"/>
      <c r="G580" s="1"/>
      <c r="H580" s="1"/>
    </row>
    <row r="581" spans="2:8">
      <c r="B581" s="1"/>
      <c r="C581" s="1"/>
      <c r="D581" s="1"/>
      <c r="E581" s="159"/>
      <c r="F581" s="1"/>
      <c r="G581" s="1"/>
      <c r="H581" s="1"/>
    </row>
    <row r="582" spans="2:8">
      <c r="B582" s="1"/>
      <c r="C582" s="1"/>
      <c r="D582" s="1"/>
      <c r="E582" s="159"/>
      <c r="F582" s="1"/>
      <c r="G582" s="1"/>
      <c r="H582" s="1"/>
    </row>
    <row r="583" spans="2:8">
      <c r="B583" s="1"/>
      <c r="C583" s="1"/>
      <c r="D583" s="1"/>
      <c r="E583" s="159"/>
      <c r="F583" s="1"/>
      <c r="G583" s="1"/>
      <c r="H583" s="1"/>
    </row>
    <row r="584" spans="2:8">
      <c r="B584" s="1"/>
      <c r="C584" s="1"/>
      <c r="D584" s="1"/>
      <c r="E584" s="159"/>
      <c r="F584" s="1"/>
      <c r="G584" s="1"/>
      <c r="H584" s="1"/>
    </row>
    <row r="585" spans="2:8">
      <c r="B585" s="1"/>
      <c r="C585" s="1"/>
      <c r="D585" s="1"/>
      <c r="E585" s="159"/>
      <c r="F585" s="1"/>
      <c r="G585" s="1"/>
      <c r="H585" s="1"/>
    </row>
    <row r="586" spans="2:8">
      <c r="B586" s="1"/>
      <c r="C586" s="1"/>
      <c r="D586" s="1"/>
      <c r="E586" s="159"/>
      <c r="F586" s="1"/>
      <c r="G586" s="1"/>
      <c r="H586" s="1"/>
    </row>
    <row r="587" spans="2:8">
      <c r="B587" s="1"/>
      <c r="C587" s="1"/>
      <c r="D587" s="1"/>
      <c r="E587" s="159"/>
      <c r="F587" s="1"/>
      <c r="G587" s="1"/>
      <c r="H587" s="1"/>
    </row>
    <row r="588" spans="2:8">
      <c r="B588" s="1"/>
      <c r="C588" s="1"/>
      <c r="D588" s="1"/>
      <c r="E588" s="159"/>
      <c r="F588" s="1"/>
      <c r="G588" s="1"/>
      <c r="H588" s="1"/>
    </row>
    <row r="589" spans="2:8">
      <c r="B589" s="1"/>
      <c r="C589" s="1"/>
      <c r="D589" s="1"/>
      <c r="E589" s="159"/>
      <c r="F589" s="1"/>
      <c r="G589" s="1"/>
      <c r="H589" s="1"/>
    </row>
    <row r="590" spans="2:8">
      <c r="B590" s="1"/>
      <c r="C590" s="1"/>
      <c r="D590" s="1"/>
      <c r="E590" s="159"/>
      <c r="F590" s="1"/>
      <c r="G590" s="1"/>
      <c r="H590" s="1"/>
    </row>
    <row r="591" spans="2:8">
      <c r="B591" s="1"/>
      <c r="C591" s="1"/>
      <c r="D591" s="1"/>
      <c r="E591" s="159"/>
      <c r="F591" s="1"/>
      <c r="G591" s="1"/>
      <c r="H591" s="1"/>
    </row>
    <row r="592" spans="2:8">
      <c r="B592" s="1"/>
      <c r="C592" s="1"/>
      <c r="D592" s="1"/>
      <c r="E592" s="159"/>
      <c r="F592" s="1"/>
      <c r="G592" s="1"/>
      <c r="H592" s="1"/>
    </row>
    <row r="593" spans="2:8">
      <c r="B593" s="1"/>
      <c r="C593" s="1"/>
      <c r="D593" s="1"/>
      <c r="E593" s="159"/>
      <c r="F593" s="1"/>
      <c r="G593" s="1"/>
      <c r="H593" s="1"/>
    </row>
    <row r="594" spans="2:8">
      <c r="B594" s="1"/>
      <c r="C594" s="1"/>
      <c r="D594" s="1"/>
      <c r="E594" s="159"/>
      <c r="F594" s="1"/>
      <c r="G594" s="1"/>
      <c r="H594" s="1"/>
    </row>
    <row r="595" spans="2:8">
      <c r="B595" s="1"/>
      <c r="C595" s="1"/>
      <c r="D595" s="1"/>
      <c r="E595" s="159"/>
      <c r="F595" s="1"/>
      <c r="G595" s="1"/>
      <c r="H595" s="1"/>
    </row>
    <row r="596" spans="2:8">
      <c r="B596" s="1"/>
      <c r="C596" s="1"/>
      <c r="D596" s="1"/>
      <c r="E596" s="159"/>
      <c r="F596" s="1"/>
      <c r="G596" s="1"/>
      <c r="H596" s="1"/>
    </row>
    <row r="597" spans="2:8">
      <c r="B597" s="1"/>
      <c r="C597" s="1"/>
      <c r="D597" s="1"/>
      <c r="E597" s="159"/>
      <c r="F597" s="1"/>
      <c r="G597" s="1"/>
      <c r="H597" s="1"/>
    </row>
    <row r="598" spans="2:8">
      <c r="B598" s="1"/>
      <c r="C598" s="1"/>
      <c r="D598" s="1"/>
      <c r="E598" s="159"/>
      <c r="F598" s="1"/>
      <c r="G598" s="1"/>
      <c r="H598" s="1"/>
    </row>
    <row r="599" spans="2:8">
      <c r="B599" s="1"/>
      <c r="C599" s="1"/>
      <c r="D599" s="1"/>
      <c r="E599" s="159"/>
      <c r="F599" s="1"/>
      <c r="G599" s="1"/>
      <c r="H599" s="1"/>
    </row>
    <row r="600" spans="2:8">
      <c r="B600" s="1"/>
      <c r="C600" s="1"/>
      <c r="D600" s="1"/>
      <c r="E600" s="159"/>
      <c r="F600" s="1"/>
      <c r="G600" s="1"/>
      <c r="H600" s="1"/>
    </row>
    <row r="601" spans="2:8">
      <c r="B601" s="1"/>
      <c r="C601" s="1"/>
      <c r="D601" s="1"/>
      <c r="E601" s="159"/>
      <c r="F601" s="1"/>
      <c r="G601" s="1"/>
      <c r="H601" s="1"/>
    </row>
    <row r="602" spans="2:8">
      <c r="B602" s="1"/>
      <c r="C602" s="1"/>
      <c r="D602" s="1"/>
      <c r="E602" s="159"/>
      <c r="F602" s="1"/>
      <c r="G602" s="1"/>
      <c r="H602" s="1"/>
    </row>
    <row r="603" spans="2:8">
      <c r="B603" s="1"/>
      <c r="C603" s="1"/>
      <c r="D603" s="1"/>
      <c r="E603" s="159"/>
      <c r="F603" s="1"/>
      <c r="G603" s="1"/>
      <c r="H603" s="1"/>
    </row>
    <row r="604" spans="2:8">
      <c r="B604" s="1"/>
      <c r="C604" s="1"/>
      <c r="D604" s="1"/>
      <c r="E604" s="159"/>
      <c r="F604" s="1"/>
      <c r="G604" s="1"/>
      <c r="H604" s="1"/>
    </row>
    <row r="605" spans="2:8">
      <c r="B605" s="1"/>
      <c r="C605" s="1"/>
      <c r="D605" s="1"/>
      <c r="E605" s="159"/>
      <c r="F605" s="1"/>
      <c r="G605" s="1"/>
      <c r="H605" s="1"/>
    </row>
    <row r="606" spans="2:8">
      <c r="B606" s="1"/>
      <c r="C606" s="1"/>
      <c r="D606" s="1"/>
      <c r="E606" s="159"/>
      <c r="F606" s="1"/>
      <c r="G606" s="1"/>
      <c r="H606" s="1"/>
    </row>
    <row r="607" spans="2:8">
      <c r="B607" s="1"/>
      <c r="C607" s="1"/>
      <c r="D607" s="1"/>
      <c r="E607" s="159"/>
      <c r="F607" s="1"/>
      <c r="G607" s="1"/>
      <c r="H607" s="1"/>
    </row>
    <row r="608" spans="2:8">
      <c r="B608" s="1"/>
      <c r="C608" s="1"/>
      <c r="D608" s="1"/>
      <c r="E608" s="159"/>
      <c r="F608" s="1"/>
      <c r="G608" s="1"/>
      <c r="H608" s="1"/>
    </row>
    <row r="609" spans="2:8">
      <c r="B609" s="1"/>
      <c r="C609" s="1"/>
      <c r="D609" s="1"/>
      <c r="E609" s="159"/>
      <c r="F609" s="1"/>
      <c r="G609" s="1"/>
      <c r="H609" s="1"/>
    </row>
    <row r="610" spans="2:8">
      <c r="B610" s="1"/>
      <c r="C610" s="1"/>
      <c r="D610" s="1"/>
      <c r="E610" s="159"/>
      <c r="F610" s="1"/>
      <c r="G610" s="1"/>
      <c r="H610" s="1"/>
    </row>
    <row r="611" spans="2:8">
      <c r="B611" s="1"/>
      <c r="C611" s="1"/>
      <c r="D611" s="1"/>
      <c r="E611" s="159"/>
      <c r="F611" s="1"/>
      <c r="G611" s="1"/>
      <c r="H611" s="1"/>
    </row>
    <row r="612" spans="2:8">
      <c r="B612" s="1"/>
      <c r="C612" s="1"/>
      <c r="D612" s="1"/>
      <c r="E612" s="159"/>
      <c r="F612" s="1"/>
      <c r="G612" s="1"/>
      <c r="H612" s="1"/>
    </row>
    <row r="613" spans="2:8">
      <c r="B613" s="1"/>
      <c r="C613" s="1"/>
      <c r="D613" s="1"/>
      <c r="E613" s="159"/>
      <c r="F613" s="1"/>
      <c r="G613" s="1"/>
      <c r="H613" s="1"/>
    </row>
    <row r="614" spans="2:8">
      <c r="B614" s="1"/>
      <c r="C614" s="1"/>
      <c r="D614" s="1"/>
      <c r="E614" s="159"/>
      <c r="F614" s="1"/>
      <c r="G614" s="1"/>
      <c r="H614" s="1"/>
    </row>
    <row r="615" spans="2:8">
      <c r="B615" s="1"/>
      <c r="C615" s="1"/>
      <c r="D615" s="1"/>
      <c r="E615" s="159"/>
      <c r="F615" s="1"/>
      <c r="G615" s="1"/>
      <c r="H615" s="1"/>
    </row>
    <row r="616" spans="2:8">
      <c r="B616" s="1"/>
      <c r="C616" s="1"/>
      <c r="D616" s="1"/>
      <c r="E616" s="159"/>
      <c r="F616" s="1"/>
      <c r="G616" s="1"/>
      <c r="H616" s="1"/>
    </row>
    <row r="617" spans="2:8">
      <c r="B617" s="1"/>
      <c r="C617" s="1"/>
      <c r="D617" s="1"/>
      <c r="E617" s="159"/>
      <c r="F617" s="1"/>
      <c r="G617" s="1"/>
      <c r="H617" s="1"/>
    </row>
    <row r="618" spans="2:8">
      <c r="B618" s="1"/>
      <c r="C618" s="1"/>
      <c r="D618" s="1"/>
      <c r="E618" s="159"/>
      <c r="F618" s="1"/>
      <c r="G618" s="1"/>
      <c r="H618" s="1"/>
    </row>
    <row r="619" spans="2:8">
      <c r="B619" s="1"/>
      <c r="C619" s="1"/>
      <c r="D619" s="1"/>
      <c r="E619" s="159"/>
      <c r="F619" s="1"/>
      <c r="G619" s="1"/>
      <c r="H619" s="1"/>
    </row>
    <row r="620" spans="2:8">
      <c r="B620" s="1"/>
      <c r="C620" s="1"/>
      <c r="D620" s="1"/>
      <c r="E620" s="159"/>
      <c r="F620" s="1"/>
      <c r="G620" s="1"/>
      <c r="H620" s="1"/>
    </row>
    <row r="621" spans="2:8">
      <c r="B621" s="1"/>
      <c r="C621" s="1"/>
      <c r="D621" s="1"/>
      <c r="E621" s="159"/>
      <c r="F621" s="1"/>
      <c r="G621" s="1"/>
      <c r="H621" s="1"/>
    </row>
    <row r="622" spans="2:8">
      <c r="B622" s="1"/>
      <c r="C622" s="1"/>
      <c r="D622" s="1"/>
      <c r="E622" s="159"/>
      <c r="F622" s="1"/>
      <c r="G622" s="1"/>
      <c r="H622" s="1"/>
    </row>
    <row r="623" spans="2:8">
      <c r="B623" s="1"/>
      <c r="C623" s="1"/>
      <c r="D623" s="1"/>
      <c r="E623" s="159"/>
      <c r="F623" s="1"/>
      <c r="G623" s="1"/>
      <c r="H623" s="1"/>
    </row>
    <row r="624" spans="2:8">
      <c r="B624" s="1"/>
      <c r="C624" s="1"/>
      <c r="D624" s="1"/>
      <c r="E624" s="159"/>
      <c r="F624" s="1"/>
      <c r="G624" s="1"/>
      <c r="H624" s="1"/>
    </row>
    <row r="625" spans="2:8">
      <c r="B625" s="1"/>
      <c r="C625" s="1"/>
      <c r="D625" s="1"/>
      <c r="E625" s="159"/>
      <c r="F625" s="1"/>
      <c r="G625" s="1"/>
      <c r="H625" s="1"/>
    </row>
    <row r="626" spans="2:8">
      <c r="B626" s="1"/>
      <c r="C626" s="1"/>
      <c r="D626" s="1"/>
      <c r="E626" s="159"/>
      <c r="F626" s="1"/>
      <c r="G626" s="1"/>
      <c r="H626" s="1"/>
    </row>
    <row r="627" spans="2:8">
      <c r="B627" s="1"/>
      <c r="C627" s="1"/>
      <c r="D627" s="1"/>
      <c r="E627" s="159"/>
      <c r="F627" s="1"/>
      <c r="G627" s="1"/>
      <c r="H627" s="1"/>
    </row>
    <row r="628" spans="2:8">
      <c r="B628" s="1"/>
      <c r="C628" s="1"/>
      <c r="D628" s="1"/>
      <c r="E628" s="159"/>
      <c r="F628" s="1"/>
      <c r="G628" s="1"/>
      <c r="H628" s="1"/>
    </row>
    <row r="629" spans="2:8">
      <c r="B629" s="1"/>
      <c r="C629" s="1"/>
      <c r="D629" s="1"/>
      <c r="E629" s="159"/>
      <c r="F629" s="1"/>
      <c r="G629" s="1"/>
      <c r="H629" s="1"/>
    </row>
    <row r="630" spans="2:8">
      <c r="B630" s="1"/>
      <c r="C630" s="1"/>
      <c r="D630" s="1"/>
      <c r="E630" s="159"/>
      <c r="F630" s="1"/>
      <c r="G630" s="1"/>
      <c r="H630" s="1"/>
    </row>
    <row r="631" spans="2:8">
      <c r="B631" s="1"/>
      <c r="C631" s="1"/>
      <c r="D631" s="1"/>
      <c r="E631" s="159"/>
      <c r="F631" s="1"/>
      <c r="G631" s="1"/>
      <c r="H631" s="1"/>
    </row>
    <row r="632" spans="2:8">
      <c r="B632" s="1"/>
      <c r="C632" s="1"/>
      <c r="D632" s="1"/>
      <c r="E632" s="159"/>
      <c r="F632" s="1"/>
      <c r="G632" s="1"/>
      <c r="H632" s="1"/>
    </row>
    <row r="633" spans="2:8">
      <c r="B633" s="1"/>
      <c r="C633" s="1"/>
      <c r="D633" s="1"/>
      <c r="E633" s="159"/>
      <c r="F633" s="1"/>
      <c r="G633" s="1"/>
      <c r="H633" s="1"/>
    </row>
    <row r="634" spans="2:8">
      <c r="B634" s="1"/>
      <c r="C634" s="1"/>
      <c r="D634" s="1"/>
      <c r="E634" s="159"/>
      <c r="F634" s="1"/>
      <c r="G634" s="1"/>
      <c r="H634" s="1"/>
    </row>
    <row r="635" spans="2:8">
      <c r="B635" s="1"/>
      <c r="C635" s="1"/>
      <c r="D635" s="1"/>
      <c r="E635" s="159"/>
      <c r="F635" s="1"/>
      <c r="G635" s="1"/>
      <c r="H635" s="1"/>
    </row>
    <row r="636" spans="2:8">
      <c r="B636" s="1"/>
      <c r="C636" s="1"/>
      <c r="D636" s="1"/>
      <c r="E636" s="159"/>
      <c r="F636" s="1"/>
      <c r="G636" s="1"/>
      <c r="H636" s="1"/>
    </row>
    <row r="637" spans="2:8">
      <c r="B637" s="1"/>
      <c r="C637" s="1"/>
      <c r="D637" s="1"/>
      <c r="E637" s="159"/>
      <c r="F637" s="1"/>
      <c r="G637" s="1"/>
      <c r="H637" s="1"/>
    </row>
    <row r="638" spans="2:8">
      <c r="B638" s="1"/>
      <c r="C638" s="1"/>
      <c r="D638" s="1"/>
      <c r="E638" s="159"/>
      <c r="F638" s="1"/>
      <c r="G638" s="1"/>
      <c r="H638" s="1"/>
    </row>
    <row r="639" spans="2:8">
      <c r="B639" s="1"/>
      <c r="C639" s="1"/>
      <c r="D639" s="1"/>
      <c r="E639" s="159"/>
      <c r="F639" s="1"/>
      <c r="G639" s="1"/>
      <c r="H639" s="1"/>
    </row>
    <row r="640" spans="2:8">
      <c r="B640" s="1"/>
      <c r="C640" s="1"/>
      <c r="D640" s="1"/>
      <c r="E640" s="159"/>
      <c r="F640" s="1"/>
      <c r="G640" s="1"/>
      <c r="H640" s="1"/>
    </row>
    <row r="641" spans="2:8">
      <c r="B641" s="1"/>
      <c r="C641" s="1"/>
      <c r="D641" s="1"/>
      <c r="E641" s="159"/>
      <c r="F641" s="1"/>
      <c r="G641" s="1"/>
      <c r="H641" s="1"/>
    </row>
    <row r="642" spans="2:8">
      <c r="B642" s="1"/>
      <c r="C642" s="1"/>
      <c r="D642" s="1"/>
      <c r="E642" s="159"/>
      <c r="F642" s="1"/>
      <c r="G642" s="1"/>
      <c r="H642" s="1"/>
    </row>
    <row r="643" spans="2:8">
      <c r="B643" s="1"/>
      <c r="C643" s="1"/>
      <c r="D643" s="1"/>
      <c r="E643" s="159"/>
      <c r="F643" s="1"/>
      <c r="G643" s="1"/>
      <c r="H643" s="1"/>
    </row>
    <row r="644" spans="2:8">
      <c r="B644" s="1"/>
      <c r="C644" s="1"/>
      <c r="D644" s="1"/>
      <c r="E644" s="159"/>
      <c r="F644" s="1"/>
      <c r="G644" s="1"/>
      <c r="H644" s="1"/>
    </row>
    <row r="645" spans="2:8">
      <c r="B645" s="1"/>
      <c r="C645" s="1"/>
      <c r="D645" s="1"/>
      <c r="E645" s="159"/>
      <c r="F645" s="1"/>
      <c r="G645" s="1"/>
      <c r="H645" s="1"/>
    </row>
    <row r="646" spans="2:8">
      <c r="B646" s="1"/>
      <c r="C646" s="1"/>
      <c r="D646" s="1"/>
      <c r="E646" s="159"/>
      <c r="F646" s="1"/>
      <c r="G646" s="1"/>
      <c r="H646" s="1"/>
    </row>
    <row r="647" spans="2:8">
      <c r="B647" s="1"/>
      <c r="C647" s="1"/>
      <c r="D647" s="1"/>
      <c r="E647" s="159"/>
      <c r="F647" s="1"/>
      <c r="G647" s="1"/>
      <c r="H647" s="1"/>
    </row>
    <row r="648" spans="2:8">
      <c r="B648" s="1"/>
      <c r="C648" s="1"/>
      <c r="D648" s="1"/>
      <c r="E648" s="159"/>
      <c r="F648" s="1"/>
      <c r="G648" s="1"/>
      <c r="H648" s="1"/>
    </row>
    <row r="649" spans="2:8">
      <c r="B649" s="1"/>
      <c r="C649" s="1"/>
      <c r="D649" s="1"/>
      <c r="E649" s="159"/>
      <c r="F649" s="1"/>
      <c r="G649" s="1"/>
      <c r="H649" s="1"/>
    </row>
    <row r="650" spans="2:8">
      <c r="B650" s="1"/>
      <c r="C650" s="1"/>
      <c r="D650" s="1"/>
      <c r="E650" s="159"/>
      <c r="F650" s="1"/>
      <c r="G650" s="1"/>
      <c r="H650" s="1"/>
    </row>
    <row r="651" spans="2:8">
      <c r="B651" s="1"/>
      <c r="C651" s="1"/>
      <c r="D651" s="1"/>
      <c r="E651" s="159"/>
      <c r="F651" s="1"/>
      <c r="G651" s="1"/>
      <c r="H651" s="1"/>
    </row>
    <row r="652" spans="2:8">
      <c r="B652" s="1"/>
      <c r="C652" s="1"/>
      <c r="D652" s="1"/>
      <c r="E652" s="159"/>
      <c r="F652" s="1"/>
      <c r="G652" s="1"/>
      <c r="H652" s="1"/>
    </row>
    <row r="653" spans="2:8">
      <c r="B653" s="1"/>
      <c r="C653" s="1"/>
      <c r="D653" s="1"/>
      <c r="E653" s="159"/>
      <c r="F653" s="1"/>
      <c r="G653" s="1"/>
      <c r="H653" s="1"/>
    </row>
    <row r="654" spans="2:8">
      <c r="B654" s="1"/>
      <c r="C654" s="1"/>
      <c r="D654" s="1"/>
      <c r="E654" s="159"/>
      <c r="F654" s="1"/>
      <c r="G654" s="1"/>
      <c r="H654" s="1"/>
    </row>
    <row r="655" spans="2:8">
      <c r="B655" s="1"/>
      <c r="C655" s="1"/>
      <c r="D655" s="1"/>
      <c r="E655" s="159"/>
      <c r="F655" s="1"/>
      <c r="G655" s="1"/>
      <c r="H655" s="1"/>
    </row>
    <row r="656" spans="2:8">
      <c r="B656" s="1"/>
      <c r="C656" s="1"/>
      <c r="D656" s="1"/>
      <c r="E656" s="159"/>
      <c r="F656" s="1"/>
      <c r="G656" s="1"/>
      <c r="H656" s="1"/>
    </row>
    <row r="657" spans="2:8">
      <c r="B657" s="1"/>
      <c r="C657" s="1"/>
      <c r="D657" s="1"/>
      <c r="E657" s="159"/>
      <c r="F657" s="1"/>
      <c r="G657" s="1"/>
      <c r="H657" s="1"/>
    </row>
    <row r="658" spans="2:8">
      <c r="B658" s="1"/>
      <c r="C658" s="1"/>
      <c r="D658" s="1"/>
      <c r="E658" s="159"/>
      <c r="F658" s="1"/>
      <c r="G658" s="1"/>
      <c r="H658" s="1"/>
    </row>
    <row r="659" spans="2:8">
      <c r="B659" s="1"/>
      <c r="C659" s="1"/>
      <c r="D659" s="1"/>
      <c r="E659" s="159"/>
      <c r="F659" s="1"/>
      <c r="G659" s="1"/>
      <c r="H659" s="1"/>
    </row>
    <row r="660" spans="2:8">
      <c r="B660" s="1"/>
      <c r="C660" s="1"/>
      <c r="D660" s="1"/>
      <c r="E660" s="159"/>
      <c r="F660" s="1"/>
      <c r="G660" s="1"/>
      <c r="H660" s="1"/>
    </row>
    <row r="661" spans="2:8">
      <c r="B661" s="1"/>
      <c r="C661" s="1"/>
      <c r="D661" s="1"/>
      <c r="E661" s="159"/>
      <c r="F661" s="1"/>
      <c r="G661" s="1"/>
      <c r="H661" s="1"/>
    </row>
    <row r="662" spans="2:8">
      <c r="B662" s="1"/>
      <c r="C662" s="1"/>
      <c r="D662" s="1"/>
      <c r="E662" s="159"/>
      <c r="F662" s="1"/>
      <c r="G662" s="1"/>
      <c r="H662" s="1"/>
    </row>
    <row r="663" spans="2:8">
      <c r="B663" s="1"/>
      <c r="C663" s="1"/>
      <c r="D663" s="1"/>
      <c r="E663" s="159"/>
      <c r="F663" s="1"/>
      <c r="G663" s="1"/>
      <c r="H663" s="1"/>
    </row>
    <row r="664" spans="2:8">
      <c r="B664" s="1"/>
      <c r="C664" s="1"/>
      <c r="D664" s="1"/>
      <c r="E664" s="159"/>
      <c r="F664" s="1"/>
      <c r="G664" s="1"/>
      <c r="H664" s="1"/>
    </row>
    <row r="665" spans="2:8">
      <c r="B665" s="1"/>
      <c r="C665" s="1"/>
      <c r="D665" s="1"/>
      <c r="E665" s="159"/>
      <c r="F665" s="1"/>
      <c r="G665" s="1"/>
      <c r="H665" s="1"/>
    </row>
    <row r="666" spans="2:8">
      <c r="B666" s="1"/>
      <c r="C666" s="1"/>
      <c r="D666" s="1"/>
      <c r="E666" s="159"/>
      <c r="F666" s="1"/>
      <c r="G666" s="1"/>
      <c r="H666" s="1"/>
    </row>
    <row r="667" spans="2:8">
      <c r="B667" s="1"/>
      <c r="C667" s="1"/>
      <c r="D667" s="1"/>
      <c r="E667" s="159"/>
      <c r="F667" s="1"/>
      <c r="G667" s="1"/>
      <c r="H667" s="1"/>
    </row>
    <row r="668" spans="2:8">
      <c r="B668" s="1"/>
      <c r="C668" s="1"/>
      <c r="D668" s="1"/>
      <c r="E668" s="159"/>
      <c r="F668" s="1"/>
      <c r="G668" s="1"/>
      <c r="H668" s="1"/>
    </row>
    <row r="669" spans="2:8">
      <c r="B669" s="1"/>
      <c r="C669" s="1"/>
      <c r="D669" s="1"/>
      <c r="E669" s="159"/>
      <c r="F669" s="1"/>
      <c r="G669" s="1"/>
      <c r="H669" s="1"/>
    </row>
    <row r="670" spans="2:8">
      <c r="B670" s="1"/>
      <c r="C670" s="1"/>
      <c r="D670" s="1"/>
      <c r="E670" s="159"/>
      <c r="F670" s="1"/>
      <c r="G670" s="1"/>
      <c r="H670" s="1"/>
    </row>
    <row r="671" spans="2:8">
      <c r="B671" s="1"/>
      <c r="C671" s="1"/>
      <c r="D671" s="1"/>
      <c r="E671" s="159"/>
      <c r="F671" s="1"/>
      <c r="G671" s="1"/>
      <c r="H671" s="1"/>
    </row>
    <row r="672" spans="2:8">
      <c r="B672" s="1"/>
      <c r="C672" s="1"/>
      <c r="D672" s="1"/>
      <c r="E672" s="159"/>
      <c r="F672" s="1"/>
      <c r="G672" s="1"/>
      <c r="H672" s="1"/>
    </row>
    <row r="673" spans="2:8">
      <c r="B673" s="1"/>
      <c r="C673" s="1"/>
      <c r="D673" s="1"/>
      <c r="E673" s="159"/>
      <c r="F673" s="1"/>
      <c r="G673" s="1"/>
      <c r="H673" s="1"/>
    </row>
    <row r="674" spans="2:8">
      <c r="B674" s="1"/>
      <c r="C674" s="1"/>
      <c r="D674" s="1"/>
      <c r="E674" s="159"/>
      <c r="F674" s="1"/>
      <c r="G674" s="1"/>
      <c r="H674" s="1"/>
    </row>
    <row r="675" spans="2:8">
      <c r="B675" s="1"/>
      <c r="C675" s="1"/>
      <c r="D675" s="1"/>
      <c r="E675" s="159"/>
      <c r="F675" s="1"/>
      <c r="G675" s="1"/>
      <c r="H675" s="1"/>
    </row>
    <row r="676" spans="2:8">
      <c r="B676" s="1"/>
      <c r="C676" s="1"/>
      <c r="D676" s="1"/>
      <c r="E676" s="159"/>
      <c r="F676" s="1"/>
      <c r="G676" s="1"/>
      <c r="H676" s="1"/>
    </row>
    <row r="677" spans="2:8">
      <c r="B677" s="1"/>
      <c r="C677" s="1"/>
      <c r="D677" s="1"/>
      <c r="E677" s="159"/>
      <c r="F677" s="1"/>
      <c r="G677" s="1"/>
      <c r="H677" s="1"/>
    </row>
    <row r="678" spans="2:8">
      <c r="B678" s="1"/>
      <c r="C678" s="1"/>
      <c r="D678" s="1"/>
      <c r="E678" s="159"/>
      <c r="F678" s="1"/>
      <c r="G678" s="1"/>
      <c r="H678" s="1"/>
    </row>
    <row r="679" spans="2:8">
      <c r="B679" s="1"/>
      <c r="C679" s="1"/>
      <c r="D679" s="1"/>
      <c r="E679" s="159"/>
      <c r="F679" s="1"/>
      <c r="G679" s="1"/>
      <c r="H679" s="1"/>
    </row>
    <row r="680" spans="2:8">
      <c r="B680" s="1"/>
      <c r="C680" s="1"/>
      <c r="D680" s="1"/>
      <c r="E680" s="159"/>
      <c r="F680" s="1"/>
      <c r="G680" s="1"/>
      <c r="H680" s="1"/>
    </row>
    <row r="681" spans="2:8">
      <c r="B681" s="1"/>
      <c r="C681" s="1"/>
      <c r="D681" s="1"/>
      <c r="E681" s="159"/>
      <c r="F681" s="1"/>
      <c r="G681" s="1"/>
      <c r="H681" s="1"/>
    </row>
    <row r="682" spans="2:8">
      <c r="B682" s="1"/>
      <c r="C682" s="1"/>
      <c r="D682" s="1"/>
      <c r="E682" s="159"/>
      <c r="F682" s="1"/>
      <c r="G682" s="1"/>
      <c r="H682" s="1"/>
    </row>
    <row r="683" spans="2:8">
      <c r="B683" s="1"/>
      <c r="C683" s="1"/>
      <c r="D683" s="1"/>
      <c r="E683" s="159"/>
      <c r="F683" s="1"/>
      <c r="G683" s="1"/>
      <c r="H683" s="1"/>
    </row>
    <row r="684" spans="2:8">
      <c r="B684" s="1"/>
      <c r="C684" s="1"/>
      <c r="D684" s="1"/>
      <c r="E684" s="159"/>
      <c r="F684" s="1"/>
      <c r="G684" s="1"/>
      <c r="H684" s="1"/>
    </row>
    <row r="685" spans="2:8">
      <c r="B685" s="1"/>
      <c r="C685" s="1"/>
      <c r="D685" s="1"/>
      <c r="E685" s="159"/>
      <c r="F685" s="1"/>
      <c r="G685" s="1"/>
      <c r="H685" s="1"/>
    </row>
    <row r="686" spans="2:8">
      <c r="B686" s="1"/>
      <c r="C686" s="1"/>
      <c r="D686" s="1"/>
      <c r="E686" s="159"/>
      <c r="F686" s="1"/>
      <c r="G686" s="1"/>
      <c r="H686" s="1"/>
    </row>
    <row r="687" spans="2:8">
      <c r="B687" s="1"/>
      <c r="C687" s="1"/>
      <c r="D687" s="1"/>
      <c r="E687" s="159"/>
      <c r="F687" s="1"/>
      <c r="G687" s="1"/>
      <c r="H687" s="1"/>
    </row>
    <row r="688" spans="2:8">
      <c r="B688" s="1"/>
      <c r="C688" s="1"/>
      <c r="D688" s="1"/>
      <c r="E688" s="159"/>
      <c r="F688" s="1"/>
      <c r="G688" s="1"/>
      <c r="H688" s="1"/>
    </row>
    <row r="689" spans="2:8">
      <c r="B689" s="1"/>
      <c r="C689" s="1"/>
      <c r="D689" s="1"/>
      <c r="E689" s="159"/>
      <c r="F689" s="1"/>
      <c r="G689" s="1"/>
      <c r="H689" s="1"/>
    </row>
    <row r="690" spans="2:8">
      <c r="B690" s="1"/>
      <c r="C690" s="1"/>
      <c r="D690" s="1"/>
      <c r="E690" s="159"/>
      <c r="F690" s="1"/>
      <c r="G690" s="1"/>
      <c r="H690" s="1"/>
    </row>
    <row r="691" spans="2:8">
      <c r="B691" s="1"/>
      <c r="C691" s="1"/>
      <c r="D691" s="1"/>
      <c r="E691" s="159"/>
      <c r="F691" s="1"/>
      <c r="G691" s="1"/>
      <c r="H691" s="1"/>
    </row>
    <row r="692" spans="2:8">
      <c r="B692" s="1"/>
      <c r="C692" s="1"/>
      <c r="D692" s="1"/>
      <c r="E692" s="159"/>
      <c r="F692" s="1"/>
      <c r="G692" s="1"/>
      <c r="H692" s="1"/>
    </row>
    <row r="693" spans="2:8">
      <c r="B693" s="1"/>
      <c r="C693" s="1"/>
      <c r="D693" s="1"/>
      <c r="E693" s="159"/>
      <c r="F693" s="1"/>
      <c r="G693" s="1"/>
      <c r="H693" s="1"/>
    </row>
    <row r="694" spans="2:8">
      <c r="B694" s="1"/>
      <c r="C694" s="1"/>
      <c r="D694" s="1"/>
      <c r="E694" s="159"/>
      <c r="F694" s="1"/>
      <c r="G694" s="1"/>
      <c r="H694" s="1"/>
    </row>
    <row r="695" spans="2:8">
      <c r="B695" s="1"/>
      <c r="C695" s="1"/>
      <c r="D695" s="1"/>
      <c r="E695" s="159"/>
      <c r="F695" s="1"/>
      <c r="G695" s="1"/>
      <c r="H695" s="1"/>
    </row>
    <row r="696" spans="2:8">
      <c r="B696" s="1"/>
      <c r="C696" s="1"/>
      <c r="D696" s="1"/>
      <c r="E696" s="159"/>
      <c r="F696" s="1"/>
      <c r="G696" s="1"/>
      <c r="H696" s="1"/>
    </row>
    <row r="697" spans="2:8">
      <c r="B697" s="1"/>
      <c r="C697" s="1"/>
      <c r="D697" s="1"/>
      <c r="E697" s="159"/>
      <c r="F697" s="1"/>
      <c r="G697" s="1"/>
      <c r="H697" s="1"/>
    </row>
    <row r="698" spans="2:8">
      <c r="B698" s="1"/>
      <c r="C698" s="1"/>
      <c r="D698" s="1"/>
      <c r="E698" s="159"/>
      <c r="F698" s="1"/>
      <c r="G698" s="1"/>
      <c r="H698" s="1"/>
    </row>
    <row r="699" spans="2:8">
      <c r="B699" s="1"/>
      <c r="C699" s="1"/>
      <c r="D699" s="1"/>
      <c r="E699" s="159"/>
      <c r="F699" s="1"/>
      <c r="G699" s="1"/>
      <c r="H699" s="1"/>
    </row>
    <row r="700" spans="2:8">
      <c r="B700" s="1"/>
      <c r="C700" s="1"/>
      <c r="D700" s="1"/>
      <c r="E700" s="159"/>
      <c r="F700" s="1"/>
      <c r="G700" s="1"/>
      <c r="H700" s="1"/>
    </row>
    <row r="701" spans="2:8">
      <c r="B701" s="1"/>
      <c r="C701" s="1"/>
      <c r="D701" s="1"/>
      <c r="E701" s="159"/>
      <c r="F701" s="1"/>
      <c r="G701" s="1"/>
      <c r="H701" s="1"/>
    </row>
    <row r="702" spans="2:8">
      <c r="B702" s="1"/>
      <c r="C702" s="1"/>
      <c r="D702" s="1"/>
      <c r="E702" s="159"/>
      <c r="F702" s="1"/>
      <c r="G702" s="1"/>
      <c r="H702" s="1"/>
    </row>
    <row r="703" spans="2:8">
      <c r="B703" s="1"/>
      <c r="C703" s="1"/>
      <c r="D703" s="1"/>
      <c r="E703" s="159"/>
      <c r="F703" s="1"/>
      <c r="G703" s="1"/>
      <c r="H703" s="1"/>
    </row>
    <row r="704" spans="2:8">
      <c r="B704" s="1"/>
      <c r="C704" s="1"/>
      <c r="D704" s="1"/>
      <c r="E704" s="159"/>
      <c r="F704" s="1"/>
      <c r="G704" s="1"/>
      <c r="H704" s="1"/>
    </row>
    <row r="705" spans="2:8">
      <c r="B705" s="1"/>
      <c r="C705" s="1"/>
      <c r="D705" s="1"/>
      <c r="E705" s="159"/>
      <c r="F705" s="1"/>
      <c r="G705" s="1"/>
      <c r="H705" s="1"/>
    </row>
    <row r="706" spans="2:8">
      <c r="B706" s="1"/>
      <c r="C706" s="1"/>
      <c r="D706" s="1"/>
      <c r="E706" s="159"/>
      <c r="F706" s="1"/>
      <c r="G706" s="1"/>
      <c r="H706" s="1"/>
    </row>
    <row r="707" spans="2:8">
      <c r="B707" s="1"/>
      <c r="C707" s="1"/>
      <c r="D707" s="1"/>
      <c r="E707" s="159"/>
      <c r="F707" s="1"/>
      <c r="G707" s="1"/>
      <c r="H707" s="1"/>
    </row>
    <row r="708" spans="2:8">
      <c r="B708" s="1"/>
      <c r="C708" s="1"/>
      <c r="D708" s="1"/>
      <c r="E708" s="159"/>
      <c r="F708" s="1"/>
      <c r="G708" s="1"/>
      <c r="H708" s="1"/>
    </row>
    <row r="709" spans="2:8">
      <c r="B709" s="1"/>
      <c r="C709" s="1"/>
      <c r="D709" s="1"/>
      <c r="E709" s="159"/>
      <c r="F709" s="1"/>
      <c r="G709" s="1"/>
      <c r="H709" s="1"/>
    </row>
    <row r="710" spans="2:8">
      <c r="B710" s="1"/>
      <c r="C710" s="1"/>
      <c r="D710" s="1"/>
      <c r="E710" s="159"/>
      <c r="F710" s="1"/>
      <c r="G710" s="1"/>
      <c r="H710" s="1"/>
    </row>
    <row r="711" spans="2:8">
      <c r="B711" s="1"/>
      <c r="C711" s="1"/>
      <c r="D711" s="1"/>
      <c r="E711" s="159"/>
      <c r="F711" s="1"/>
      <c r="G711" s="1"/>
      <c r="H711" s="1"/>
    </row>
    <row r="712" spans="2:8">
      <c r="B712" s="1"/>
      <c r="C712" s="1"/>
      <c r="D712" s="1"/>
      <c r="E712" s="159"/>
      <c r="F712" s="1"/>
      <c r="G712" s="1"/>
      <c r="H712" s="1"/>
    </row>
    <row r="713" spans="2:8">
      <c r="B713" s="1"/>
      <c r="C713" s="1"/>
      <c r="D713" s="1"/>
      <c r="E713" s="159"/>
      <c r="F713" s="1"/>
      <c r="G713" s="1"/>
      <c r="H713" s="1"/>
    </row>
    <row r="714" spans="2:8">
      <c r="B714" s="1"/>
      <c r="C714" s="1"/>
      <c r="D714" s="1"/>
      <c r="E714" s="159"/>
      <c r="F714" s="1"/>
      <c r="G714" s="1"/>
      <c r="H714" s="1"/>
    </row>
    <row r="715" spans="2:8">
      <c r="B715" s="1"/>
      <c r="C715" s="1"/>
      <c r="D715" s="1"/>
      <c r="E715" s="159"/>
      <c r="F715" s="1"/>
      <c r="G715" s="1"/>
      <c r="H715" s="1"/>
    </row>
    <row r="716" spans="2:8">
      <c r="B716" s="1"/>
      <c r="C716" s="1"/>
      <c r="D716" s="1"/>
      <c r="E716" s="159"/>
      <c r="F716" s="1"/>
      <c r="G716" s="1"/>
      <c r="H716" s="1"/>
    </row>
    <row r="717" spans="2:8">
      <c r="B717" s="1"/>
      <c r="C717" s="1"/>
      <c r="D717" s="1"/>
      <c r="E717" s="159"/>
      <c r="F717" s="1"/>
      <c r="G717" s="1"/>
      <c r="H717" s="1"/>
    </row>
    <row r="718" spans="2:8">
      <c r="B718" s="1"/>
      <c r="C718" s="1"/>
      <c r="D718" s="1"/>
      <c r="E718" s="159"/>
      <c r="F718" s="1"/>
      <c r="G718" s="1"/>
      <c r="H718" s="1"/>
    </row>
    <row r="719" spans="2:8">
      <c r="B719" s="1"/>
      <c r="C719" s="1"/>
      <c r="D719" s="1"/>
      <c r="E719" s="159"/>
      <c r="F719" s="1"/>
      <c r="G719" s="1"/>
      <c r="H719" s="1"/>
    </row>
    <row r="720" spans="2:8">
      <c r="B720" s="1"/>
      <c r="C720" s="1"/>
      <c r="D720" s="1"/>
      <c r="E720" s="159"/>
      <c r="F720" s="1"/>
      <c r="G720" s="1"/>
      <c r="H720" s="1"/>
    </row>
    <row r="721" spans="2:8">
      <c r="B721" s="1"/>
      <c r="C721" s="1"/>
      <c r="D721" s="1"/>
      <c r="E721" s="159"/>
      <c r="F721" s="1"/>
      <c r="G721" s="1"/>
      <c r="H721" s="1"/>
    </row>
    <row r="722" spans="2:8">
      <c r="B722" s="1"/>
      <c r="C722" s="1"/>
      <c r="D722" s="1"/>
      <c r="E722" s="159"/>
      <c r="F722" s="1"/>
      <c r="G722" s="1"/>
      <c r="H722" s="1"/>
    </row>
    <row r="723" spans="2:8">
      <c r="B723" s="1"/>
      <c r="C723" s="1"/>
      <c r="D723" s="1"/>
      <c r="E723" s="159"/>
      <c r="F723" s="1"/>
      <c r="G723" s="1"/>
      <c r="H723" s="1"/>
    </row>
    <row r="724" spans="2:8">
      <c r="B724" s="1"/>
      <c r="C724" s="1"/>
      <c r="D724" s="1"/>
      <c r="E724" s="159"/>
      <c r="F724" s="1"/>
      <c r="G724" s="1"/>
      <c r="H724" s="1"/>
    </row>
    <row r="725" spans="2:8">
      <c r="B725" s="1"/>
      <c r="C725" s="1"/>
      <c r="D725" s="1"/>
      <c r="E725" s="159"/>
      <c r="F725" s="1"/>
      <c r="G725" s="1"/>
      <c r="H725" s="1"/>
    </row>
    <row r="726" spans="2:8">
      <c r="B726" s="1"/>
      <c r="C726" s="1"/>
      <c r="D726" s="1"/>
      <c r="E726" s="159"/>
      <c r="F726" s="1"/>
      <c r="G726" s="1"/>
      <c r="H726" s="1"/>
    </row>
    <row r="727" spans="2:8">
      <c r="B727" s="1"/>
      <c r="C727" s="1"/>
      <c r="D727" s="1"/>
      <c r="E727" s="159"/>
      <c r="F727" s="1"/>
      <c r="G727" s="1"/>
      <c r="H727" s="1"/>
    </row>
    <row r="728" spans="2:8">
      <c r="B728" s="1"/>
      <c r="C728" s="1"/>
      <c r="D728" s="1"/>
      <c r="E728" s="159"/>
      <c r="F728" s="1"/>
      <c r="G728" s="1"/>
      <c r="H728" s="1"/>
    </row>
    <row r="729" spans="2:8">
      <c r="B729" s="1"/>
      <c r="C729" s="1"/>
      <c r="D729" s="1"/>
      <c r="E729" s="159"/>
      <c r="F729" s="1"/>
      <c r="G729" s="1"/>
      <c r="H729" s="1"/>
    </row>
    <row r="730" spans="2:8">
      <c r="B730" s="1"/>
      <c r="C730" s="1"/>
      <c r="D730" s="1"/>
      <c r="E730" s="159"/>
      <c r="F730" s="1"/>
      <c r="G730" s="1"/>
      <c r="H730" s="1"/>
    </row>
    <row r="731" spans="2:8">
      <c r="B731" s="1"/>
      <c r="C731" s="1"/>
      <c r="D731" s="1"/>
      <c r="E731" s="159"/>
      <c r="F731" s="1"/>
      <c r="G731" s="1"/>
      <c r="H731" s="1"/>
    </row>
    <row r="732" spans="2:8">
      <c r="B732" s="1"/>
      <c r="C732" s="1"/>
      <c r="D732" s="1"/>
      <c r="E732" s="159"/>
      <c r="F732" s="1"/>
      <c r="G732" s="1"/>
      <c r="H732" s="1"/>
    </row>
    <row r="733" spans="2:8">
      <c r="B733" s="1"/>
      <c r="C733" s="1"/>
      <c r="D733" s="1"/>
      <c r="E733" s="159"/>
      <c r="F733" s="1"/>
      <c r="G733" s="1"/>
      <c r="H733" s="1"/>
    </row>
    <row r="734" spans="2:8">
      <c r="B734" s="1"/>
      <c r="C734" s="1"/>
      <c r="D734" s="1"/>
      <c r="E734" s="159"/>
      <c r="F734" s="1"/>
      <c r="G734" s="1"/>
      <c r="H734" s="1"/>
    </row>
    <row r="735" spans="2:8">
      <c r="B735" s="1"/>
      <c r="C735" s="1"/>
      <c r="D735" s="1"/>
      <c r="E735" s="159"/>
      <c r="F735" s="1"/>
      <c r="G735" s="1"/>
      <c r="H735" s="1"/>
    </row>
    <row r="736" spans="2:8">
      <c r="B736" s="1"/>
      <c r="C736" s="1"/>
      <c r="D736" s="1"/>
      <c r="E736" s="159"/>
      <c r="F736" s="1"/>
      <c r="G736" s="1"/>
      <c r="H736" s="1"/>
    </row>
    <row r="737" spans="2:8">
      <c r="B737" s="1"/>
      <c r="C737" s="1"/>
      <c r="D737" s="1"/>
      <c r="E737" s="159"/>
      <c r="F737" s="1"/>
      <c r="G737" s="1"/>
      <c r="H737" s="1"/>
    </row>
    <row r="738" spans="2:8">
      <c r="B738" s="1"/>
      <c r="C738" s="1"/>
      <c r="D738" s="1"/>
      <c r="E738" s="159"/>
      <c r="F738" s="1"/>
      <c r="G738" s="1"/>
      <c r="H738" s="1"/>
    </row>
    <row r="739" spans="2:8">
      <c r="B739" s="1"/>
      <c r="C739" s="1"/>
      <c r="D739" s="1"/>
      <c r="E739" s="159"/>
      <c r="F739" s="1"/>
      <c r="G739" s="1"/>
      <c r="H739" s="1"/>
    </row>
    <row r="740" spans="2:8">
      <c r="B740" s="1"/>
      <c r="C740" s="1"/>
      <c r="D740" s="1"/>
      <c r="E740" s="159"/>
      <c r="F740" s="1"/>
      <c r="G740" s="1"/>
      <c r="H740" s="1"/>
    </row>
    <row r="741" spans="2:8">
      <c r="B741" s="1"/>
      <c r="C741" s="1"/>
      <c r="D741" s="1"/>
      <c r="E741" s="159"/>
      <c r="F741" s="1"/>
      <c r="G741" s="1"/>
      <c r="H741" s="1"/>
    </row>
    <row r="742" spans="2:8">
      <c r="B742" s="1"/>
      <c r="C742" s="1"/>
      <c r="D742" s="1"/>
      <c r="E742" s="159"/>
      <c r="F742" s="1"/>
      <c r="G742" s="1"/>
      <c r="H742" s="1"/>
    </row>
    <row r="743" spans="2:8">
      <c r="B743" s="1"/>
      <c r="C743" s="1"/>
      <c r="D743" s="1"/>
      <c r="E743" s="159"/>
      <c r="F743" s="1"/>
      <c r="G743" s="1"/>
      <c r="H743" s="1"/>
    </row>
    <row r="744" spans="2:8">
      <c r="B744" s="1"/>
      <c r="C744" s="1"/>
      <c r="D744" s="1"/>
      <c r="E744" s="159"/>
      <c r="F744" s="1"/>
      <c r="G744" s="1"/>
      <c r="H744" s="1"/>
    </row>
    <row r="745" spans="2:8">
      <c r="B745" s="1"/>
      <c r="C745" s="1"/>
      <c r="D745" s="1"/>
      <c r="E745" s="159"/>
      <c r="F745" s="1"/>
      <c r="G745" s="1"/>
      <c r="H745" s="1"/>
    </row>
    <row r="746" spans="2:8">
      <c r="B746" s="1"/>
      <c r="C746" s="1"/>
      <c r="D746" s="1"/>
      <c r="E746" s="159"/>
      <c r="F746" s="1"/>
      <c r="G746" s="1"/>
      <c r="H746" s="1"/>
    </row>
    <row r="747" spans="2:8">
      <c r="B747" s="1"/>
      <c r="C747" s="1"/>
      <c r="D747" s="1"/>
      <c r="E747" s="159"/>
      <c r="F747" s="1"/>
      <c r="G747" s="1"/>
      <c r="H747" s="1"/>
    </row>
    <row r="748" spans="2:8">
      <c r="B748" s="1"/>
      <c r="C748" s="1"/>
      <c r="D748" s="1"/>
      <c r="E748" s="159"/>
      <c r="F748" s="1"/>
      <c r="G748" s="1"/>
      <c r="H748" s="1"/>
    </row>
    <row r="749" spans="2:8">
      <c r="B749" s="1"/>
      <c r="C749" s="1"/>
      <c r="D749" s="1"/>
      <c r="E749" s="159"/>
      <c r="F749" s="1"/>
      <c r="G749" s="1"/>
      <c r="H749" s="1"/>
    </row>
    <row r="750" spans="2:8">
      <c r="B750" s="1"/>
      <c r="C750" s="1"/>
      <c r="D750" s="1"/>
      <c r="E750" s="159"/>
      <c r="F750" s="1"/>
      <c r="G750" s="1"/>
      <c r="H750" s="1"/>
    </row>
    <row r="751" spans="2:8">
      <c r="B751" s="1"/>
      <c r="C751" s="1"/>
      <c r="D751" s="1"/>
      <c r="E751" s="159"/>
      <c r="F751" s="1"/>
      <c r="G751" s="1"/>
      <c r="H751" s="1"/>
    </row>
    <row r="752" spans="2:8">
      <c r="B752" s="1"/>
      <c r="C752" s="1"/>
      <c r="D752" s="1"/>
      <c r="E752" s="159"/>
      <c r="F752" s="1"/>
      <c r="G752" s="1"/>
      <c r="H752" s="1"/>
    </row>
    <row r="753" spans="2:8">
      <c r="B753" s="1"/>
      <c r="C753" s="1"/>
      <c r="D753" s="1"/>
      <c r="E753" s="159"/>
      <c r="F753" s="1"/>
      <c r="G753" s="1"/>
      <c r="H753" s="1"/>
    </row>
    <row r="754" spans="2:8">
      <c r="B754" s="1"/>
      <c r="C754" s="1"/>
      <c r="D754" s="1"/>
      <c r="E754" s="159"/>
      <c r="F754" s="1"/>
      <c r="G754" s="1"/>
      <c r="H754" s="1"/>
    </row>
    <row r="755" spans="2:8">
      <c r="B755" s="1"/>
      <c r="C755" s="1"/>
      <c r="D755" s="1"/>
      <c r="E755" s="159"/>
      <c r="F755" s="1"/>
      <c r="G755" s="1"/>
      <c r="H755" s="1"/>
    </row>
    <row r="756" spans="2:8">
      <c r="B756" s="1"/>
      <c r="C756" s="1"/>
      <c r="D756" s="1"/>
      <c r="E756" s="159"/>
      <c r="F756" s="1"/>
      <c r="G756" s="1"/>
      <c r="H756" s="1"/>
    </row>
    <row r="757" spans="2:8">
      <c r="B757" s="1"/>
      <c r="C757" s="1"/>
      <c r="D757" s="1"/>
      <c r="E757" s="159"/>
      <c r="F757" s="1"/>
      <c r="G757" s="1"/>
      <c r="H757" s="1"/>
    </row>
    <row r="758" spans="2:8">
      <c r="B758" s="1"/>
      <c r="C758" s="1"/>
      <c r="D758" s="1"/>
      <c r="E758" s="159"/>
      <c r="F758" s="1"/>
      <c r="G758" s="1"/>
      <c r="H758" s="1"/>
    </row>
    <row r="759" spans="2:8">
      <c r="B759" s="1"/>
      <c r="C759" s="1"/>
      <c r="D759" s="1"/>
      <c r="E759" s="159"/>
      <c r="F759" s="1"/>
      <c r="G759" s="1"/>
      <c r="H759" s="1"/>
    </row>
    <row r="760" spans="2:8">
      <c r="B760" s="1"/>
      <c r="C760" s="1"/>
      <c r="D760" s="1"/>
      <c r="E760" s="159"/>
      <c r="F760" s="1"/>
      <c r="G760" s="1"/>
      <c r="H760" s="1"/>
    </row>
    <row r="761" spans="2:8">
      <c r="B761" s="1"/>
      <c r="C761" s="1"/>
      <c r="D761" s="1"/>
      <c r="E761" s="159"/>
      <c r="F761" s="1"/>
      <c r="G761" s="1"/>
      <c r="H761" s="1"/>
    </row>
    <row r="762" spans="2:8">
      <c r="B762" s="1"/>
      <c r="C762" s="1"/>
      <c r="D762" s="1"/>
      <c r="E762" s="159"/>
      <c r="F762" s="1"/>
      <c r="G762" s="1"/>
      <c r="H762" s="1"/>
    </row>
    <row r="763" spans="2:8">
      <c r="B763" s="1"/>
      <c r="C763" s="1"/>
      <c r="D763" s="1"/>
      <c r="E763" s="159"/>
      <c r="F763" s="1"/>
      <c r="G763" s="1"/>
      <c r="H763" s="1"/>
    </row>
    <row r="764" spans="2:8">
      <c r="B764" s="1"/>
      <c r="C764" s="1"/>
      <c r="D764" s="1"/>
      <c r="E764" s="159"/>
      <c r="F764" s="1"/>
      <c r="G764" s="1"/>
      <c r="H764" s="1"/>
    </row>
    <row r="765" spans="2:8">
      <c r="B765" s="1"/>
      <c r="C765" s="1"/>
      <c r="D765" s="1"/>
      <c r="E765" s="159"/>
      <c r="F765" s="1"/>
      <c r="G765" s="1"/>
      <c r="H765" s="1"/>
    </row>
    <row r="766" spans="2:8">
      <c r="B766" s="1"/>
      <c r="C766" s="1"/>
      <c r="D766" s="1"/>
      <c r="E766" s="159"/>
      <c r="F766" s="1"/>
      <c r="G766" s="1"/>
      <c r="H766" s="1"/>
    </row>
    <row r="767" spans="2:8">
      <c r="B767" s="1"/>
      <c r="C767" s="1"/>
      <c r="D767" s="1"/>
      <c r="E767" s="159"/>
      <c r="F767" s="1"/>
      <c r="G767" s="1"/>
      <c r="H767" s="1"/>
    </row>
    <row r="768" spans="2:8">
      <c r="B768" s="1"/>
      <c r="C768" s="1"/>
      <c r="D768" s="1"/>
      <c r="E768" s="159"/>
      <c r="F768" s="1"/>
      <c r="G768" s="1"/>
      <c r="H768" s="1"/>
    </row>
    <row r="769" spans="2:8">
      <c r="B769" s="1"/>
      <c r="C769" s="1"/>
      <c r="D769" s="1"/>
      <c r="E769" s="159"/>
      <c r="F769" s="1"/>
      <c r="G769" s="1"/>
      <c r="H769" s="1"/>
    </row>
    <row r="770" spans="2:8">
      <c r="B770" s="1"/>
      <c r="C770" s="1"/>
      <c r="D770" s="1"/>
      <c r="E770" s="159"/>
      <c r="F770" s="1"/>
      <c r="G770" s="1"/>
      <c r="H770" s="1"/>
    </row>
    <row r="771" spans="2:8">
      <c r="B771" s="1"/>
      <c r="C771" s="1"/>
      <c r="D771" s="1"/>
      <c r="E771" s="159"/>
      <c r="F771" s="1"/>
      <c r="G771" s="1"/>
      <c r="H771" s="1"/>
    </row>
    <row r="772" spans="2:8">
      <c r="B772" s="1"/>
      <c r="C772" s="1"/>
      <c r="D772" s="1"/>
      <c r="E772" s="159"/>
      <c r="F772" s="1"/>
      <c r="G772" s="1"/>
      <c r="H772" s="1"/>
    </row>
    <row r="773" spans="2:8">
      <c r="B773" s="1"/>
      <c r="C773" s="1"/>
      <c r="D773" s="1"/>
      <c r="E773" s="159"/>
      <c r="F773" s="1"/>
      <c r="G773" s="1"/>
      <c r="H773" s="1"/>
    </row>
    <row r="774" spans="2:8">
      <c r="B774" s="1"/>
      <c r="C774" s="1"/>
      <c r="D774" s="1"/>
      <c r="E774" s="159"/>
      <c r="F774" s="1"/>
      <c r="G774" s="1"/>
      <c r="H774" s="1"/>
    </row>
    <row r="775" spans="2:8">
      <c r="B775" s="1"/>
      <c r="C775" s="1"/>
      <c r="D775" s="1"/>
      <c r="E775" s="159"/>
      <c r="F775" s="1"/>
      <c r="G775" s="1"/>
      <c r="H775" s="1"/>
    </row>
    <row r="776" spans="2:8">
      <c r="B776" s="1"/>
      <c r="C776" s="1"/>
      <c r="D776" s="1"/>
      <c r="E776" s="159"/>
      <c r="F776" s="1"/>
      <c r="G776" s="1"/>
      <c r="H776" s="1"/>
    </row>
    <row r="777" spans="2:8">
      <c r="B777" s="1"/>
      <c r="C777" s="1"/>
      <c r="D777" s="1"/>
      <c r="E777" s="159"/>
      <c r="F777" s="1"/>
      <c r="G777" s="1"/>
      <c r="H777" s="1"/>
    </row>
    <row r="778" spans="2:8">
      <c r="B778" s="1"/>
      <c r="C778" s="1"/>
      <c r="D778" s="1"/>
      <c r="E778" s="159"/>
      <c r="F778" s="1"/>
      <c r="G778" s="1"/>
      <c r="H778" s="1"/>
    </row>
    <row r="779" spans="2:8">
      <c r="B779" s="1"/>
      <c r="C779" s="1"/>
      <c r="D779" s="1"/>
      <c r="E779" s="159"/>
      <c r="F779" s="1"/>
      <c r="G779" s="1"/>
      <c r="H779" s="1"/>
    </row>
    <row r="780" spans="2:8">
      <c r="B780" s="1"/>
      <c r="C780" s="1"/>
      <c r="D780" s="1"/>
      <c r="E780" s="159"/>
      <c r="F780" s="1"/>
      <c r="G780" s="1"/>
      <c r="H780" s="1"/>
    </row>
    <row r="781" spans="2:8">
      <c r="B781" s="1"/>
      <c r="C781" s="1"/>
      <c r="D781" s="1"/>
      <c r="E781" s="159"/>
      <c r="F781" s="1"/>
      <c r="G781" s="1"/>
      <c r="H781" s="1"/>
    </row>
    <row r="782" spans="2:8">
      <c r="B782" s="1"/>
      <c r="C782" s="1"/>
      <c r="D782" s="1"/>
      <c r="E782" s="159"/>
      <c r="F782" s="1"/>
      <c r="G782" s="1"/>
      <c r="H782" s="1"/>
    </row>
    <row r="783" spans="2:8">
      <c r="B783" s="1"/>
      <c r="C783" s="1"/>
      <c r="D783" s="1"/>
      <c r="E783" s="159"/>
      <c r="F783" s="1"/>
      <c r="G783" s="1"/>
      <c r="H783" s="1"/>
    </row>
    <row r="784" spans="2:8">
      <c r="B784" s="1"/>
      <c r="C784" s="1"/>
      <c r="D784" s="1"/>
      <c r="E784" s="159"/>
      <c r="F784" s="1"/>
      <c r="G784" s="1"/>
      <c r="H784" s="1"/>
    </row>
    <row r="785" spans="2:8">
      <c r="B785" s="1"/>
      <c r="C785" s="1"/>
      <c r="D785" s="1"/>
      <c r="E785" s="159"/>
      <c r="F785" s="1"/>
      <c r="G785" s="1"/>
      <c r="H785" s="1"/>
    </row>
    <row r="786" spans="2:8">
      <c r="B786" s="1"/>
      <c r="C786" s="1"/>
      <c r="D786" s="1"/>
      <c r="E786" s="159"/>
      <c r="F786" s="1"/>
      <c r="G786" s="1"/>
      <c r="H786" s="1"/>
    </row>
    <row r="787" spans="2:8">
      <c r="B787" s="1"/>
      <c r="C787" s="1"/>
      <c r="D787" s="1"/>
      <c r="E787" s="159"/>
      <c r="F787" s="1"/>
      <c r="G787" s="1"/>
      <c r="H787" s="1"/>
    </row>
    <row r="788" spans="2:8">
      <c r="B788" s="1"/>
      <c r="C788" s="1"/>
      <c r="D788" s="1"/>
      <c r="E788" s="159"/>
      <c r="F788" s="1"/>
      <c r="G788" s="1"/>
      <c r="H788" s="1"/>
    </row>
    <row r="789" spans="2:8">
      <c r="B789" s="1"/>
      <c r="C789" s="1"/>
      <c r="D789" s="1"/>
      <c r="E789" s="159"/>
      <c r="F789" s="1"/>
      <c r="G789" s="1"/>
      <c r="H789" s="1"/>
    </row>
    <row r="790" spans="2:8">
      <c r="B790" s="1"/>
      <c r="C790" s="1"/>
      <c r="D790" s="1"/>
      <c r="E790" s="159"/>
      <c r="F790" s="1"/>
      <c r="G790" s="1"/>
      <c r="H790" s="1"/>
    </row>
    <row r="791" spans="2:8">
      <c r="B791" s="1"/>
      <c r="C791" s="1"/>
      <c r="D791" s="1"/>
      <c r="E791" s="159"/>
      <c r="F791" s="1"/>
      <c r="G791" s="1"/>
      <c r="H791" s="1"/>
    </row>
    <row r="792" spans="2:8">
      <c r="B792" s="1"/>
      <c r="C792" s="1"/>
      <c r="D792" s="1"/>
      <c r="E792" s="159"/>
      <c r="F792" s="1"/>
      <c r="G792" s="1"/>
      <c r="H792" s="1"/>
    </row>
    <row r="793" spans="2:8">
      <c r="B793" s="1"/>
      <c r="C793" s="1"/>
      <c r="D793" s="1"/>
      <c r="E793" s="159"/>
      <c r="F793" s="1"/>
      <c r="G793" s="1"/>
      <c r="H793" s="1"/>
    </row>
    <row r="794" spans="2:8">
      <c r="B794" s="1"/>
      <c r="C794" s="1"/>
      <c r="D794" s="1"/>
      <c r="E794" s="159"/>
      <c r="F794" s="1"/>
      <c r="G794" s="1"/>
      <c r="H794" s="1"/>
    </row>
    <row r="795" spans="2:8">
      <c r="B795" s="1"/>
      <c r="C795" s="1"/>
      <c r="D795" s="1"/>
      <c r="E795" s="159"/>
      <c r="F795" s="1"/>
      <c r="G795" s="1"/>
      <c r="H795" s="1"/>
    </row>
    <row r="796" spans="2:8">
      <c r="B796" s="1"/>
      <c r="C796" s="1"/>
      <c r="D796" s="1"/>
      <c r="E796" s="159"/>
      <c r="F796" s="1"/>
      <c r="G796" s="1"/>
      <c r="H796" s="1"/>
    </row>
    <row r="797" spans="2:8">
      <c r="B797" s="1"/>
      <c r="C797" s="1"/>
      <c r="D797" s="1"/>
      <c r="E797" s="159"/>
      <c r="F797" s="1"/>
      <c r="G797" s="1"/>
      <c r="H797" s="1"/>
    </row>
    <row r="798" spans="2:8">
      <c r="B798" s="1"/>
      <c r="C798" s="1"/>
      <c r="D798" s="1"/>
      <c r="E798" s="159"/>
      <c r="F798" s="1"/>
      <c r="G798" s="1"/>
      <c r="H798" s="1"/>
    </row>
    <row r="799" spans="2:8">
      <c r="B799" s="1"/>
      <c r="C799" s="1"/>
      <c r="D799" s="1"/>
      <c r="E799" s="159"/>
      <c r="F799" s="1"/>
      <c r="G799" s="1"/>
      <c r="H799" s="1"/>
    </row>
    <row r="800" spans="2:8">
      <c r="B800" s="1"/>
      <c r="C800" s="1"/>
      <c r="D800" s="1"/>
      <c r="E800" s="159"/>
      <c r="F800" s="1"/>
      <c r="G800" s="1"/>
      <c r="H800" s="1"/>
    </row>
    <row r="801" spans="2:8">
      <c r="B801" s="1"/>
      <c r="C801" s="1"/>
      <c r="D801" s="1"/>
      <c r="E801" s="159"/>
      <c r="F801" s="1"/>
      <c r="G801" s="1"/>
      <c r="H801" s="1"/>
    </row>
    <row r="802" spans="2:8">
      <c r="B802" s="1"/>
      <c r="C802" s="1"/>
      <c r="D802" s="1"/>
      <c r="E802" s="159"/>
      <c r="F802" s="1"/>
      <c r="G802" s="1"/>
      <c r="H802" s="1"/>
    </row>
    <row r="803" spans="2:8">
      <c r="B803" s="1"/>
      <c r="C803" s="1"/>
      <c r="D803" s="1"/>
      <c r="E803" s="159"/>
      <c r="F803" s="1"/>
      <c r="G803" s="1"/>
      <c r="H803" s="1"/>
    </row>
    <row r="804" spans="2:8">
      <c r="B804" s="1"/>
      <c r="C804" s="1"/>
      <c r="D804" s="1"/>
      <c r="E804" s="159"/>
      <c r="F804" s="1"/>
      <c r="G804" s="1"/>
      <c r="H804" s="1"/>
    </row>
    <row r="805" spans="2:8">
      <c r="B805" s="1"/>
      <c r="C805" s="1"/>
      <c r="D805" s="1"/>
      <c r="E805" s="159"/>
      <c r="F805" s="1"/>
      <c r="G805" s="1"/>
      <c r="H805" s="1"/>
    </row>
    <row r="806" spans="2:8">
      <c r="B806" s="1"/>
      <c r="C806" s="1"/>
      <c r="D806" s="1"/>
      <c r="E806" s="159"/>
      <c r="F806" s="1"/>
      <c r="G806" s="1"/>
      <c r="H806" s="1"/>
    </row>
    <row r="807" spans="2:8">
      <c r="B807" s="1"/>
      <c r="C807" s="1"/>
      <c r="D807" s="1"/>
      <c r="E807" s="159"/>
      <c r="F807" s="1"/>
      <c r="G807" s="1"/>
      <c r="H807" s="1"/>
    </row>
    <row r="808" spans="2:8">
      <c r="B808" s="1"/>
      <c r="C808" s="1"/>
      <c r="D808" s="1"/>
      <c r="E808" s="159"/>
      <c r="F808" s="1"/>
      <c r="G808" s="1"/>
      <c r="H808" s="1"/>
    </row>
    <row r="809" spans="2:8">
      <c r="B809" s="1"/>
      <c r="C809" s="1"/>
      <c r="D809" s="1"/>
      <c r="E809" s="159"/>
      <c r="F809" s="1"/>
      <c r="G809" s="1"/>
      <c r="H809" s="1"/>
    </row>
    <row r="810" spans="2:8">
      <c r="B810" s="1"/>
      <c r="C810" s="1"/>
      <c r="D810" s="1"/>
      <c r="E810" s="159"/>
      <c r="F810" s="1"/>
      <c r="G810" s="1"/>
      <c r="H810" s="1"/>
    </row>
    <row r="811" spans="2:8">
      <c r="B811" s="1"/>
      <c r="C811" s="1"/>
      <c r="D811" s="1"/>
      <c r="E811" s="159"/>
      <c r="F811" s="1"/>
      <c r="G811" s="1"/>
      <c r="H811" s="1"/>
    </row>
    <row r="812" spans="2:8">
      <c r="B812" s="1"/>
      <c r="C812" s="1"/>
      <c r="D812" s="1"/>
      <c r="E812" s="159"/>
      <c r="F812" s="1"/>
      <c r="G812" s="1"/>
      <c r="H812" s="1"/>
    </row>
  </sheetData>
  <phoneticPr fontId="3" type="noConversion"/>
  <pageMargins left="0.78740157480314965" right="0.39370078740157483" top="0.59055118110236227" bottom="0.39370078740157483" header="0.51181102362204722" footer="0.51181102362204722"/>
  <pageSetup paperSize="9" orientation="landscape" r:id="rId1"/>
  <headerFooter alignWithMargins="0">
    <oddHeader>&amp;L&amp;D&amp;C&amp;F / &amp;A</oddHead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3"/>
  <sheetViews>
    <sheetView topLeftCell="A16" zoomScale="85" zoomScaleNormal="145" workbookViewId="0">
      <selection activeCell="A46" sqref="A46"/>
    </sheetView>
  </sheetViews>
  <sheetFormatPr baseColWidth="10" defaultRowHeight="12.75"/>
  <cols>
    <col min="1" max="1" width="18.5703125" customWidth="1"/>
    <col min="2" max="2" width="17.140625" bestFit="1" customWidth="1"/>
    <col min="3" max="3" width="11.7109375" customWidth="1"/>
    <col min="4" max="4" width="10.5703125" bestFit="1" customWidth="1"/>
    <col min="5" max="5" width="11" bestFit="1" customWidth="1"/>
    <col min="6" max="6" width="9.28515625" bestFit="1" customWidth="1"/>
    <col min="7" max="7" width="8" bestFit="1" customWidth="1"/>
    <col min="8" max="8" width="5.42578125" customWidth="1"/>
    <col min="9" max="9" width="4.140625" customWidth="1"/>
    <col min="10" max="10" width="4.140625" bestFit="1" customWidth="1"/>
    <col min="11" max="11" width="4.140625" style="10" bestFit="1" customWidth="1"/>
    <col min="12" max="12" width="4" style="10" bestFit="1" customWidth="1"/>
    <col min="13" max="13" width="16" style="10" customWidth="1"/>
    <col min="14" max="15" width="5.140625" bestFit="1" customWidth="1"/>
    <col min="16" max="16" width="4" bestFit="1" customWidth="1"/>
    <col min="17" max="18" width="5.140625" bestFit="1" customWidth="1"/>
    <col min="19" max="20" width="4.140625" bestFit="1" customWidth="1"/>
    <col min="21" max="21" width="6" bestFit="1" customWidth="1"/>
    <col min="22" max="22" width="5" bestFit="1" customWidth="1"/>
    <col min="23" max="23" width="4.5703125" bestFit="1" customWidth="1"/>
    <col min="24" max="24" width="4.5703125" style="10" bestFit="1" customWidth="1"/>
    <col min="25" max="25" width="5.140625" style="10" customWidth="1"/>
    <col min="26" max="28" width="11.42578125" style="10"/>
  </cols>
  <sheetData>
    <row r="1" spans="1:26">
      <c r="A1" s="10"/>
      <c r="B1" s="10"/>
      <c r="C1" s="10"/>
      <c r="D1" s="10"/>
      <c r="E1" s="10"/>
      <c r="F1" s="10"/>
      <c r="G1" s="10"/>
      <c r="H1" s="10"/>
      <c r="Z1" s="511"/>
    </row>
    <row r="2" spans="1:26">
      <c r="A2" s="230"/>
      <c r="B2" s="230"/>
      <c r="C2" s="230"/>
      <c r="D2" s="230"/>
      <c r="E2" s="230"/>
      <c r="F2" s="230"/>
      <c r="G2" s="230"/>
      <c r="H2" s="230"/>
      <c r="Y2" s="511"/>
    </row>
    <row r="3" spans="1:26" ht="16.5" thickBot="1">
      <c r="A3" s="815" t="s">
        <v>268</v>
      </c>
      <c r="B3" s="816"/>
      <c r="C3" s="816"/>
      <c r="D3" s="816"/>
      <c r="E3" s="816"/>
      <c r="F3" s="816"/>
      <c r="G3" s="816"/>
      <c r="H3" s="817"/>
      <c r="Z3" s="511"/>
    </row>
    <row r="4" spans="1:26" ht="63.75">
      <c r="A4" s="231"/>
      <c r="B4" s="232" t="s">
        <v>267</v>
      </c>
      <c r="C4" s="233" t="s">
        <v>269</v>
      </c>
      <c r="D4" s="234" t="s">
        <v>270</v>
      </c>
      <c r="E4" s="235" t="s">
        <v>271</v>
      </c>
      <c r="F4" s="236" t="s">
        <v>284</v>
      </c>
      <c r="G4" s="237" t="s">
        <v>272</v>
      </c>
      <c r="H4" s="238" t="s">
        <v>273</v>
      </c>
      <c r="Z4" s="511"/>
    </row>
    <row r="5" spans="1:26" ht="13.5" thickBot="1">
      <c r="A5" s="22" t="s">
        <v>68</v>
      </c>
      <c r="B5" s="239" t="s">
        <v>250</v>
      </c>
      <c r="C5" s="240" t="s">
        <v>274</v>
      </c>
      <c r="D5" s="241">
        <v>41518</v>
      </c>
      <c r="E5" s="242"/>
      <c r="F5" s="243"/>
      <c r="G5" s="244"/>
      <c r="H5" s="245"/>
      <c r="M5" s="490" t="s">
        <v>435</v>
      </c>
      <c r="N5" s="270"/>
      <c r="O5" s="270"/>
      <c r="P5" s="487"/>
      <c r="Q5" s="499">
        <v>8</v>
      </c>
      <c r="R5" s="499">
        <v>14</v>
      </c>
      <c r="S5" s="499">
        <v>18</v>
      </c>
      <c r="T5" s="500">
        <v>20</v>
      </c>
      <c r="U5" s="500">
        <v>20</v>
      </c>
      <c r="V5" s="500">
        <v>20</v>
      </c>
      <c r="W5" s="500">
        <v>20</v>
      </c>
      <c r="X5" s="500">
        <v>20</v>
      </c>
      <c r="Z5" s="511"/>
    </row>
    <row r="6" spans="1:26">
      <c r="A6" s="246" t="s">
        <v>298</v>
      </c>
      <c r="B6" s="247" t="s">
        <v>275</v>
      </c>
      <c r="C6" s="248">
        <v>25</v>
      </c>
      <c r="D6" s="249">
        <v>100</v>
      </c>
      <c r="E6" s="250"/>
      <c r="F6" s="23"/>
      <c r="G6" s="23"/>
      <c r="H6" s="23">
        <f>SUM(C6:D6)</f>
        <v>125</v>
      </c>
      <c r="M6" s="463" t="s">
        <v>437</v>
      </c>
      <c r="N6" s="6"/>
      <c r="O6" s="496">
        <v>10</v>
      </c>
      <c r="P6" s="497"/>
      <c r="Q6" s="498">
        <v>8</v>
      </c>
      <c r="R6" s="498">
        <v>7</v>
      </c>
      <c r="S6" s="498">
        <v>6</v>
      </c>
      <c r="T6" s="498">
        <v>5</v>
      </c>
      <c r="U6" s="498">
        <v>4</v>
      </c>
      <c r="V6" s="498">
        <v>3</v>
      </c>
      <c r="W6" s="498">
        <v>2</v>
      </c>
      <c r="X6" s="498">
        <v>1</v>
      </c>
      <c r="Z6" s="511"/>
    </row>
    <row r="7" spans="1:26">
      <c r="A7" s="324" t="s">
        <v>418</v>
      </c>
      <c r="B7" s="252" t="s">
        <v>66</v>
      </c>
      <c r="C7" s="253">
        <v>25</v>
      </c>
      <c r="D7" s="254">
        <v>160</v>
      </c>
      <c r="E7" s="255"/>
      <c r="F7" s="24"/>
      <c r="G7" s="24"/>
      <c r="H7" s="24">
        <f t="shared" ref="H7:H13" si="0">SUM(C7:D7)</f>
        <v>185</v>
      </c>
      <c r="M7" s="272"/>
      <c r="N7" s="6"/>
      <c r="O7" s="52"/>
      <c r="P7" s="491"/>
      <c r="Q7" s="499">
        <v>1</v>
      </c>
      <c r="R7" s="499">
        <v>2</v>
      </c>
      <c r="S7" s="499">
        <v>3</v>
      </c>
      <c r="T7" s="499">
        <v>4</v>
      </c>
      <c r="U7" s="499">
        <v>5</v>
      </c>
      <c r="V7" s="499">
        <v>6</v>
      </c>
      <c r="W7" s="499">
        <v>7</v>
      </c>
      <c r="X7" s="499">
        <v>8</v>
      </c>
      <c r="Z7" s="511"/>
    </row>
    <row r="8" spans="1:26">
      <c r="A8" s="324" t="s">
        <v>300</v>
      </c>
      <c r="B8" s="252"/>
      <c r="C8" s="253">
        <v>25</v>
      </c>
      <c r="D8" s="254">
        <v>250</v>
      </c>
      <c r="E8" s="255"/>
      <c r="F8" s="24"/>
      <c r="G8" s="24"/>
      <c r="H8" s="24">
        <f t="shared" si="0"/>
        <v>275</v>
      </c>
      <c r="M8" s="22"/>
      <c r="N8" s="489" t="s">
        <v>436</v>
      </c>
      <c r="O8" s="137" t="s">
        <v>428</v>
      </c>
      <c r="P8" s="333" t="s">
        <v>429</v>
      </c>
      <c r="Q8" s="501" t="s">
        <v>430</v>
      </c>
      <c r="R8" s="502" t="s">
        <v>431</v>
      </c>
      <c r="S8" s="503" t="s">
        <v>432</v>
      </c>
      <c r="T8" s="503" t="s">
        <v>433</v>
      </c>
      <c r="U8" s="502" t="s">
        <v>434</v>
      </c>
      <c r="V8" s="602" t="s">
        <v>488</v>
      </c>
      <c r="W8" s="602" t="s">
        <v>489</v>
      </c>
      <c r="X8" s="602" t="s">
        <v>490</v>
      </c>
      <c r="Z8" s="511"/>
    </row>
    <row r="9" spans="1:26">
      <c r="A9" s="325" t="s">
        <v>299</v>
      </c>
      <c r="B9" s="257"/>
      <c r="C9" s="258">
        <v>25</v>
      </c>
      <c r="D9" s="259">
        <v>150</v>
      </c>
      <c r="E9" s="260"/>
      <c r="F9" s="25"/>
      <c r="G9" s="25"/>
      <c r="H9" s="25">
        <f t="shared" si="0"/>
        <v>175</v>
      </c>
      <c r="M9" s="488" t="s">
        <v>298</v>
      </c>
      <c r="N9" s="492">
        <v>10</v>
      </c>
      <c r="O9" s="592">
        <f>(N9+O7)*O6</f>
        <v>100</v>
      </c>
      <c r="P9" s="593"/>
      <c r="Q9" s="594">
        <f t="shared" ref="Q9:X9" si="1">($N9+Q7)*Q6</f>
        <v>88</v>
      </c>
      <c r="R9" s="595">
        <f t="shared" si="1"/>
        <v>84</v>
      </c>
      <c r="S9" s="595">
        <f t="shared" si="1"/>
        <v>78</v>
      </c>
      <c r="T9" s="595">
        <f t="shared" si="1"/>
        <v>70</v>
      </c>
      <c r="U9" s="596">
        <f t="shared" si="1"/>
        <v>60</v>
      </c>
      <c r="V9" s="603">
        <f t="shared" si="1"/>
        <v>48</v>
      </c>
      <c r="W9" s="603">
        <f t="shared" si="1"/>
        <v>34</v>
      </c>
      <c r="X9" s="603">
        <f t="shared" si="1"/>
        <v>18</v>
      </c>
      <c r="Z9" s="511"/>
    </row>
    <row r="10" spans="1:26">
      <c r="A10" s="326" t="s">
        <v>301</v>
      </c>
      <c r="B10" s="262"/>
      <c r="C10" s="248">
        <v>25</v>
      </c>
      <c r="D10" s="249">
        <v>100</v>
      </c>
      <c r="E10" s="250"/>
      <c r="F10" s="23"/>
      <c r="G10" s="23"/>
      <c r="H10" s="23">
        <f t="shared" si="0"/>
        <v>125</v>
      </c>
      <c r="M10" s="486" t="s">
        <v>418</v>
      </c>
      <c r="N10" s="493">
        <v>16</v>
      </c>
      <c r="O10" s="592">
        <f t="shared" ref="O10:O15" si="2">(N10+O$7)*O$6</f>
        <v>160</v>
      </c>
      <c r="P10" s="593"/>
      <c r="Q10" s="594">
        <f t="shared" ref="Q10:X11" si="3">($N10+Q$7)*Q$6</f>
        <v>136</v>
      </c>
      <c r="R10" s="595">
        <f t="shared" si="3"/>
        <v>126</v>
      </c>
      <c r="S10" s="595">
        <f t="shared" si="3"/>
        <v>114</v>
      </c>
      <c r="T10" s="595">
        <f t="shared" si="3"/>
        <v>100</v>
      </c>
      <c r="U10" s="596">
        <f t="shared" si="3"/>
        <v>84</v>
      </c>
      <c r="V10" s="603">
        <f t="shared" si="3"/>
        <v>66</v>
      </c>
      <c r="W10" s="603">
        <f t="shared" si="3"/>
        <v>46</v>
      </c>
      <c r="X10" s="603">
        <f t="shared" si="3"/>
        <v>24</v>
      </c>
      <c r="Z10" s="511"/>
    </row>
    <row r="11" spans="1:26">
      <c r="A11" s="327" t="s">
        <v>302</v>
      </c>
      <c r="B11" s="252"/>
      <c r="C11" s="253">
        <v>25</v>
      </c>
      <c r="D11" s="254"/>
      <c r="E11" s="255"/>
      <c r="F11" s="24"/>
      <c r="G11" s="24"/>
      <c r="H11" s="24">
        <f t="shared" si="0"/>
        <v>25</v>
      </c>
      <c r="M11" s="486" t="s">
        <v>421</v>
      </c>
      <c r="N11" s="493">
        <v>8</v>
      </c>
      <c r="O11" s="592">
        <f t="shared" si="2"/>
        <v>80</v>
      </c>
      <c r="P11" s="593"/>
      <c r="Q11" s="594">
        <f t="shared" si="3"/>
        <v>72</v>
      </c>
      <c r="R11" s="595">
        <f t="shared" si="3"/>
        <v>70</v>
      </c>
      <c r="S11" s="595">
        <f t="shared" si="3"/>
        <v>66</v>
      </c>
      <c r="T11" s="595">
        <f t="shared" si="3"/>
        <v>60</v>
      </c>
      <c r="U11" s="596">
        <f t="shared" si="3"/>
        <v>52</v>
      </c>
      <c r="V11" s="603">
        <f t="shared" si="3"/>
        <v>42</v>
      </c>
      <c r="W11" s="603">
        <f t="shared" si="3"/>
        <v>30</v>
      </c>
      <c r="X11" s="603">
        <f t="shared" si="3"/>
        <v>16</v>
      </c>
      <c r="Z11" s="511"/>
    </row>
    <row r="12" spans="1:26">
      <c r="A12" s="324" t="s">
        <v>303</v>
      </c>
      <c r="B12" s="252"/>
      <c r="C12" s="253">
        <v>25</v>
      </c>
      <c r="D12" s="254">
        <v>70</v>
      </c>
      <c r="E12" s="255"/>
      <c r="F12" s="24"/>
      <c r="G12" s="24"/>
      <c r="H12" s="24">
        <f t="shared" si="0"/>
        <v>95</v>
      </c>
      <c r="M12" s="486" t="s">
        <v>299</v>
      </c>
      <c r="N12" s="493">
        <v>15</v>
      </c>
      <c r="O12" s="592">
        <f t="shared" si="2"/>
        <v>150</v>
      </c>
      <c r="P12" s="593"/>
      <c r="Q12" s="594">
        <f t="shared" ref="Q12:X15" si="4">($N12+Q$7)*Q$6</f>
        <v>128</v>
      </c>
      <c r="R12" s="595">
        <f t="shared" si="4"/>
        <v>119</v>
      </c>
      <c r="S12" s="595">
        <f t="shared" si="4"/>
        <v>108</v>
      </c>
      <c r="T12" s="595">
        <f t="shared" si="4"/>
        <v>95</v>
      </c>
      <c r="U12" s="596">
        <f t="shared" si="4"/>
        <v>80</v>
      </c>
      <c r="V12" s="603">
        <f t="shared" si="4"/>
        <v>63</v>
      </c>
      <c r="W12" s="603">
        <f t="shared" si="4"/>
        <v>44</v>
      </c>
      <c r="X12" s="603">
        <f t="shared" si="4"/>
        <v>23</v>
      </c>
      <c r="Z12" s="511"/>
    </row>
    <row r="13" spans="1:26">
      <c r="A13" s="263" t="s">
        <v>29</v>
      </c>
      <c r="B13" s="264"/>
      <c r="C13" s="265">
        <v>25</v>
      </c>
      <c r="D13" s="266">
        <v>70</v>
      </c>
      <c r="E13" s="267"/>
      <c r="F13" s="268"/>
      <c r="G13" s="268"/>
      <c r="H13" s="268">
        <f t="shared" si="0"/>
        <v>95</v>
      </c>
      <c r="M13" s="486" t="s">
        <v>301</v>
      </c>
      <c r="N13" s="493">
        <v>10</v>
      </c>
      <c r="O13" s="592">
        <f t="shared" si="2"/>
        <v>100</v>
      </c>
      <c r="P13" s="593"/>
      <c r="Q13" s="594">
        <f t="shared" si="4"/>
        <v>88</v>
      </c>
      <c r="R13" s="595">
        <f t="shared" si="4"/>
        <v>84</v>
      </c>
      <c r="S13" s="595">
        <f t="shared" si="4"/>
        <v>78</v>
      </c>
      <c r="T13" s="595">
        <f t="shared" si="4"/>
        <v>70</v>
      </c>
      <c r="U13" s="596">
        <f t="shared" si="4"/>
        <v>60</v>
      </c>
      <c r="V13" s="603">
        <f t="shared" si="4"/>
        <v>48</v>
      </c>
      <c r="W13" s="603">
        <f t="shared" si="4"/>
        <v>34</v>
      </c>
      <c r="X13" s="603">
        <f t="shared" si="4"/>
        <v>18</v>
      </c>
      <c r="Z13" s="511"/>
    </row>
    <row r="14" spans="1:26">
      <c r="A14" s="269" t="s">
        <v>28</v>
      </c>
      <c r="B14" s="270"/>
      <c r="C14" s="270" t="s">
        <v>70</v>
      </c>
      <c r="D14" s="270"/>
      <c r="E14" s="270"/>
      <c r="F14" s="270"/>
      <c r="G14" s="270"/>
      <c r="H14" s="271"/>
      <c r="M14" s="486" t="s">
        <v>303</v>
      </c>
      <c r="N14" s="493">
        <v>7</v>
      </c>
      <c r="O14" s="592">
        <f t="shared" si="2"/>
        <v>70</v>
      </c>
      <c r="P14" s="593"/>
      <c r="Q14" s="594">
        <f t="shared" si="4"/>
        <v>64</v>
      </c>
      <c r="R14" s="595">
        <f t="shared" si="4"/>
        <v>63</v>
      </c>
      <c r="S14" s="595">
        <f t="shared" si="4"/>
        <v>60</v>
      </c>
      <c r="T14" s="595">
        <f t="shared" si="4"/>
        <v>55</v>
      </c>
      <c r="U14" s="596">
        <f t="shared" si="4"/>
        <v>48</v>
      </c>
      <c r="V14" s="603">
        <f t="shared" si="4"/>
        <v>39</v>
      </c>
      <c r="W14" s="603">
        <f t="shared" si="4"/>
        <v>28</v>
      </c>
      <c r="X14" s="603">
        <f t="shared" si="4"/>
        <v>15</v>
      </c>
      <c r="Z14" s="511"/>
    </row>
    <row r="15" spans="1:26">
      <c r="A15" s="304" t="s">
        <v>328</v>
      </c>
      <c r="B15" s="230"/>
      <c r="C15" s="230" t="s">
        <v>70</v>
      </c>
      <c r="D15" s="230"/>
      <c r="E15" s="230"/>
      <c r="F15" s="230"/>
      <c r="G15" s="230"/>
      <c r="H15" s="273"/>
      <c r="M15" s="494" t="s">
        <v>29</v>
      </c>
      <c r="N15" s="495">
        <v>7</v>
      </c>
      <c r="O15" s="597">
        <f t="shared" si="2"/>
        <v>70</v>
      </c>
      <c r="P15" s="598"/>
      <c r="Q15" s="599">
        <f t="shared" si="4"/>
        <v>64</v>
      </c>
      <c r="R15" s="600">
        <f t="shared" si="4"/>
        <v>63</v>
      </c>
      <c r="S15" s="600">
        <f t="shared" si="4"/>
        <v>60</v>
      </c>
      <c r="T15" s="600">
        <f t="shared" si="4"/>
        <v>55</v>
      </c>
      <c r="U15" s="601">
        <f t="shared" si="4"/>
        <v>48</v>
      </c>
      <c r="V15" s="604">
        <f t="shared" si="4"/>
        <v>39</v>
      </c>
      <c r="W15" s="604">
        <f t="shared" si="4"/>
        <v>28</v>
      </c>
      <c r="X15" s="604">
        <f t="shared" si="4"/>
        <v>15</v>
      </c>
      <c r="Z15" s="511"/>
    </row>
    <row r="16" spans="1:26">
      <c r="B16" s="7"/>
      <c r="C16" s="274"/>
      <c r="D16" s="7"/>
      <c r="E16" s="7"/>
      <c r="F16" s="7"/>
      <c r="G16" s="7"/>
      <c r="H16" s="7"/>
      <c r="M16" s="22"/>
      <c r="N16" s="138"/>
      <c r="O16" s="138"/>
      <c r="P16" s="138"/>
      <c r="Q16" s="591" t="s">
        <v>487</v>
      </c>
      <c r="R16" s="138"/>
      <c r="S16" s="138"/>
      <c r="T16" s="138"/>
      <c r="U16" s="138"/>
      <c r="V16" s="605"/>
      <c r="W16" s="605"/>
      <c r="X16" s="606"/>
      <c r="Z16" s="511"/>
    </row>
    <row r="17" spans="1:26">
      <c r="A17" s="10"/>
      <c r="B17" s="7"/>
      <c r="C17" s="7"/>
      <c r="D17" s="10"/>
      <c r="E17" s="10"/>
      <c r="F17" s="10"/>
      <c r="G17" s="10"/>
      <c r="H17" s="7"/>
      <c r="Z17" s="511"/>
    </row>
    <row r="18" spans="1:26">
      <c r="A18" s="22" t="s">
        <v>276</v>
      </c>
      <c r="B18" s="138"/>
      <c r="C18" s="138"/>
      <c r="D18" s="138"/>
      <c r="E18" s="138"/>
      <c r="F18" s="201"/>
      <c r="Z18" s="511"/>
    </row>
    <row r="19" spans="1:26" ht="34.5" thickBot="1">
      <c r="A19" s="275" t="s">
        <v>267</v>
      </c>
      <c r="B19" s="276" t="s">
        <v>277</v>
      </c>
      <c r="C19" s="276" t="s">
        <v>278</v>
      </c>
      <c r="D19" s="277" t="s">
        <v>279</v>
      </c>
      <c r="E19" s="277" t="s">
        <v>285</v>
      </c>
      <c r="F19" s="277" t="s">
        <v>286</v>
      </c>
      <c r="Z19" s="511"/>
    </row>
    <row r="20" spans="1:26" ht="13.5" thickBot="1">
      <c r="A20" s="278" t="s">
        <v>250</v>
      </c>
      <c r="B20" s="240"/>
      <c r="C20" s="241"/>
      <c r="D20" s="279"/>
      <c r="E20" s="279">
        <v>41647</v>
      </c>
      <c r="F20" s="279">
        <v>41734</v>
      </c>
      <c r="I20">
        <v>10</v>
      </c>
      <c r="Z20" s="511"/>
    </row>
    <row r="21" spans="1:26">
      <c r="A21" s="247" t="s">
        <v>275</v>
      </c>
      <c r="B21" s="248">
        <v>7</v>
      </c>
      <c r="C21" s="249">
        <v>3</v>
      </c>
      <c r="D21" s="280">
        <v>10</v>
      </c>
      <c r="E21" s="281">
        <f>D21*3</f>
        <v>30</v>
      </c>
      <c r="F21" s="280">
        <v>30</v>
      </c>
      <c r="H21">
        <v>10</v>
      </c>
      <c r="I21" s="10">
        <f>+H21*$I$20</f>
        <v>100</v>
      </c>
      <c r="Z21" s="511"/>
    </row>
    <row r="22" spans="1:26">
      <c r="A22" s="252" t="s">
        <v>66</v>
      </c>
      <c r="B22" s="253">
        <v>12</v>
      </c>
      <c r="C22" s="254">
        <v>8</v>
      </c>
      <c r="D22" s="282">
        <v>20</v>
      </c>
      <c r="E22" s="281">
        <f>D22*3</f>
        <v>60</v>
      </c>
      <c r="F22" s="282">
        <v>60</v>
      </c>
      <c r="H22" s="284">
        <v>15</v>
      </c>
      <c r="I22" s="10">
        <f t="shared" ref="I22:I28" si="5">+H22*$I$20</f>
        <v>150</v>
      </c>
      <c r="Z22" s="511"/>
    </row>
    <row r="23" spans="1:26">
      <c r="A23" s="252" t="s">
        <v>69</v>
      </c>
      <c r="B23" s="253">
        <v>16</v>
      </c>
      <c r="C23" s="254">
        <v>9</v>
      </c>
      <c r="D23" s="282">
        <v>25</v>
      </c>
      <c r="E23" s="281">
        <f>D23*3</f>
        <v>75</v>
      </c>
      <c r="F23" s="282">
        <v>75</v>
      </c>
      <c r="H23" s="284">
        <v>25</v>
      </c>
      <c r="I23" s="10">
        <f t="shared" si="5"/>
        <v>250</v>
      </c>
      <c r="Z23" s="511"/>
    </row>
    <row r="24" spans="1:26">
      <c r="A24" s="257" t="s">
        <v>65</v>
      </c>
      <c r="B24" s="258">
        <v>8.5</v>
      </c>
      <c r="C24" s="259">
        <v>3.5</v>
      </c>
      <c r="D24" s="285">
        <v>12</v>
      </c>
      <c r="E24" s="281">
        <f>D24*3</f>
        <v>36</v>
      </c>
      <c r="F24" s="285">
        <v>36</v>
      </c>
      <c r="H24">
        <v>12</v>
      </c>
      <c r="I24" s="10">
        <f t="shared" si="5"/>
        <v>120</v>
      </c>
      <c r="Z24" s="511"/>
    </row>
    <row r="25" spans="1:26">
      <c r="A25" s="262" t="s">
        <v>280</v>
      </c>
      <c r="B25" s="249">
        <v>7</v>
      </c>
      <c r="C25" s="249">
        <v>3</v>
      </c>
      <c r="D25" s="280">
        <v>10</v>
      </c>
      <c r="E25" s="281">
        <v>30</v>
      </c>
      <c r="F25" s="280">
        <v>30</v>
      </c>
      <c r="H25">
        <v>10</v>
      </c>
      <c r="I25" s="10">
        <f t="shared" si="5"/>
        <v>100</v>
      </c>
      <c r="Z25" s="511"/>
    </row>
    <row r="26" spans="1:26">
      <c r="A26" s="252" t="s">
        <v>33</v>
      </c>
      <c r="B26" s="254">
        <v>7</v>
      </c>
      <c r="C26" s="254"/>
      <c r="D26" s="282"/>
      <c r="E26" s="283">
        <v>20</v>
      </c>
      <c r="F26" s="282">
        <v>20</v>
      </c>
      <c r="H26" s="284">
        <v>7</v>
      </c>
      <c r="I26" s="10">
        <f t="shared" si="5"/>
        <v>70</v>
      </c>
      <c r="Z26" s="511"/>
    </row>
    <row r="27" spans="1:26">
      <c r="A27" s="252" t="s">
        <v>249</v>
      </c>
      <c r="B27" s="254">
        <v>7</v>
      </c>
      <c r="C27" s="254"/>
      <c r="D27" s="282">
        <v>7</v>
      </c>
      <c r="E27" s="283">
        <v>20</v>
      </c>
      <c r="F27" s="282">
        <v>20</v>
      </c>
      <c r="H27">
        <v>7</v>
      </c>
      <c r="I27" s="10">
        <f t="shared" si="5"/>
        <v>70</v>
      </c>
      <c r="Z27" s="511"/>
    </row>
    <row r="28" spans="1:26" ht="13.5" thickBot="1">
      <c r="A28" s="286" t="s">
        <v>22</v>
      </c>
      <c r="B28" s="259">
        <v>7</v>
      </c>
      <c r="C28" s="259"/>
      <c r="D28" s="287">
        <v>7</v>
      </c>
      <c r="E28" s="288">
        <v>20</v>
      </c>
      <c r="F28" s="287">
        <v>20</v>
      </c>
      <c r="H28">
        <v>7</v>
      </c>
      <c r="I28" s="10">
        <f t="shared" si="5"/>
        <v>70</v>
      </c>
      <c r="Z28" s="511"/>
    </row>
    <row r="29" spans="1:26">
      <c r="I29" s="10"/>
      <c r="Z29" s="511"/>
    </row>
    <row r="30" spans="1:26">
      <c r="I30" s="10"/>
      <c r="Z30" s="511"/>
    </row>
    <row r="31" spans="1:26">
      <c r="A31" s="590" t="s">
        <v>575</v>
      </c>
      <c r="B31" s="138"/>
      <c r="C31" s="138"/>
      <c r="D31" s="138"/>
      <c r="E31" s="138"/>
      <c r="F31" s="138"/>
      <c r="G31" s="270"/>
      <c r="H31" s="271"/>
      <c r="Z31" s="511"/>
    </row>
    <row r="32" spans="1:26">
      <c r="A32" s="304" t="s">
        <v>297</v>
      </c>
      <c r="B32" s="230"/>
      <c r="C32" s="230"/>
      <c r="D32" s="230"/>
      <c r="E32" s="230"/>
      <c r="F32" s="230"/>
      <c r="G32" s="10"/>
      <c r="H32" s="736"/>
      <c r="Z32" s="511"/>
    </row>
    <row r="33" spans="1:26" ht="25.5">
      <c r="A33" s="289"/>
      <c r="B33" s="290" t="s">
        <v>267</v>
      </c>
      <c r="C33" s="275" t="s">
        <v>269</v>
      </c>
      <c r="D33" s="291" t="s">
        <v>267</v>
      </c>
      <c r="E33" s="292" t="s">
        <v>273</v>
      </c>
      <c r="F33" s="26"/>
      <c r="G33" s="10"/>
      <c r="H33" s="736"/>
      <c r="Z33" s="511"/>
    </row>
    <row r="34" spans="1:26" ht="13.5" thickBot="1">
      <c r="A34" s="22" t="s">
        <v>68</v>
      </c>
      <c r="B34" s="239" t="s">
        <v>250</v>
      </c>
      <c r="C34" s="240" t="s">
        <v>274</v>
      </c>
      <c r="D34" s="241">
        <v>41518</v>
      </c>
      <c r="E34" s="293"/>
      <c r="F34" s="504" t="s">
        <v>417</v>
      </c>
      <c r="G34" s="10"/>
      <c r="H34" s="736"/>
      <c r="Z34" s="511"/>
    </row>
    <row r="35" spans="1:26">
      <c r="A35" s="406" t="s">
        <v>303</v>
      </c>
      <c r="B35" s="514" t="s">
        <v>283</v>
      </c>
      <c r="C35" s="248">
        <v>35</v>
      </c>
      <c r="D35" s="456">
        <v>70</v>
      </c>
      <c r="E35" s="452">
        <f>+C35+D35</f>
        <v>105</v>
      </c>
      <c r="F35" s="460">
        <v>1</v>
      </c>
      <c r="G35" s="10"/>
      <c r="H35" s="736"/>
      <c r="Z35" s="511"/>
    </row>
    <row r="36" spans="1:26">
      <c r="A36" s="251" t="s">
        <v>29</v>
      </c>
      <c r="B36" s="294" t="s">
        <v>22</v>
      </c>
      <c r="C36" s="253">
        <v>35</v>
      </c>
      <c r="D36" s="457">
        <v>70</v>
      </c>
      <c r="E36" s="453">
        <f>+C36+D36</f>
        <v>105</v>
      </c>
      <c r="F36" s="461">
        <v>1</v>
      </c>
      <c r="G36" s="10"/>
      <c r="H36" s="736"/>
      <c r="Z36" s="511"/>
    </row>
    <row r="37" spans="1:26">
      <c r="A37" s="324" t="s">
        <v>421</v>
      </c>
      <c r="B37" s="252" t="s">
        <v>66</v>
      </c>
      <c r="C37" s="253">
        <v>35</v>
      </c>
      <c r="D37" s="457">
        <v>80</v>
      </c>
      <c r="E37" s="453">
        <v>105</v>
      </c>
      <c r="F37" s="461">
        <v>4</v>
      </c>
      <c r="G37" s="10"/>
      <c r="H37" s="736"/>
      <c r="Z37" s="511"/>
    </row>
    <row r="38" spans="1:26">
      <c r="A38" s="324" t="s">
        <v>298</v>
      </c>
      <c r="B38" s="252" t="s">
        <v>275</v>
      </c>
      <c r="C38" s="253">
        <v>35</v>
      </c>
      <c r="D38" s="457">
        <v>100</v>
      </c>
      <c r="E38" s="453">
        <f>+C38+D38</f>
        <v>135</v>
      </c>
      <c r="F38" s="461">
        <v>2</v>
      </c>
      <c r="G38" s="10"/>
      <c r="H38" s="736"/>
      <c r="Z38" s="511"/>
    </row>
    <row r="39" spans="1:26">
      <c r="A39" s="256" t="s">
        <v>301</v>
      </c>
      <c r="B39" s="515" t="s">
        <v>282</v>
      </c>
      <c r="C39" s="258">
        <v>35</v>
      </c>
      <c r="D39" s="458">
        <v>100</v>
      </c>
      <c r="E39" s="454">
        <f>+C39+D39</f>
        <v>135</v>
      </c>
      <c r="F39" s="462">
        <v>3</v>
      </c>
      <c r="G39" s="10"/>
      <c r="H39" s="736"/>
      <c r="Z39" s="511"/>
    </row>
    <row r="40" spans="1:26">
      <c r="A40" s="261" t="s">
        <v>299</v>
      </c>
      <c r="B40" s="262" t="s">
        <v>65</v>
      </c>
      <c r="C40" s="248">
        <v>35</v>
      </c>
      <c r="D40" s="456">
        <v>150</v>
      </c>
      <c r="E40" s="452">
        <f>+C40+D40</f>
        <v>185</v>
      </c>
      <c r="F40" s="460">
        <v>4.5</v>
      </c>
      <c r="G40" s="10"/>
      <c r="H40" s="736"/>
      <c r="Z40" s="511"/>
    </row>
    <row r="41" spans="1:26">
      <c r="A41" s="324" t="s">
        <v>418</v>
      </c>
      <c r="B41" s="252" t="s">
        <v>66</v>
      </c>
      <c r="C41" s="253">
        <v>35</v>
      </c>
      <c r="D41" s="457">
        <v>160</v>
      </c>
      <c r="E41" s="453">
        <f>+C41+D41</f>
        <v>195</v>
      </c>
      <c r="F41" s="461">
        <v>7</v>
      </c>
      <c r="G41" s="10"/>
      <c r="H41" s="736"/>
      <c r="Z41" s="511"/>
    </row>
    <row r="42" spans="1:26">
      <c r="A42" s="513" t="s">
        <v>420</v>
      </c>
      <c r="B42" s="295" t="s">
        <v>281</v>
      </c>
      <c r="C42" s="265">
        <v>35</v>
      </c>
      <c r="D42" s="459">
        <v>310</v>
      </c>
      <c r="E42" s="455">
        <f>+C42+D42</f>
        <v>345</v>
      </c>
      <c r="F42" s="462">
        <v>11.5</v>
      </c>
      <c r="G42" s="10"/>
      <c r="H42" s="736"/>
      <c r="Z42" s="511"/>
    </row>
    <row r="43" spans="1:26">
      <c r="A43" s="269" t="s">
        <v>389</v>
      </c>
      <c r="B43" s="270"/>
      <c r="C43" s="270" t="s">
        <v>70</v>
      </c>
      <c r="D43" s="270"/>
      <c r="E43" s="270"/>
      <c r="F43" s="270"/>
      <c r="G43" s="10"/>
      <c r="H43" s="736"/>
      <c r="Z43" s="511"/>
    </row>
    <row r="44" spans="1:26">
      <c r="A44" s="743" t="s">
        <v>328</v>
      </c>
      <c r="B44" s="10"/>
      <c r="C44" s="7" t="s">
        <v>70</v>
      </c>
      <c r="D44" s="10"/>
      <c r="E44" s="10"/>
      <c r="F44" s="10"/>
      <c r="G44" s="10"/>
      <c r="H44" s="736"/>
      <c r="Z44" s="511"/>
    </row>
    <row r="45" spans="1:26">
      <c r="A45" s="743" t="s">
        <v>576</v>
      </c>
      <c r="B45" s="10"/>
      <c r="C45" s="7" t="s">
        <v>70</v>
      </c>
      <c r="D45" s="10"/>
      <c r="E45" s="10"/>
      <c r="F45" s="10"/>
      <c r="G45" s="10"/>
      <c r="H45" s="736"/>
      <c r="Z45" s="511"/>
    </row>
    <row r="46" spans="1:26">
      <c r="A46" s="743" t="s">
        <v>28</v>
      </c>
      <c r="B46" s="10"/>
      <c r="C46" s="7" t="s">
        <v>70</v>
      </c>
      <c r="D46" s="10"/>
      <c r="E46" s="10"/>
      <c r="F46" s="10"/>
      <c r="G46" s="10"/>
      <c r="H46" s="736"/>
      <c r="Z46" s="511"/>
    </row>
    <row r="47" spans="1:26">
      <c r="A47" s="742"/>
      <c r="B47" s="230"/>
      <c r="C47" s="230"/>
      <c r="D47" s="230"/>
      <c r="E47" s="230"/>
      <c r="F47" s="230"/>
      <c r="G47" s="230"/>
      <c r="H47" s="273"/>
      <c r="Z47" s="511"/>
    </row>
    <row r="48" spans="1:26">
      <c r="Z48" s="511"/>
    </row>
    <row r="49" spans="1:26">
      <c r="Z49" s="511"/>
    </row>
    <row r="50" spans="1:26">
      <c r="Z50" s="511"/>
    </row>
    <row r="51" spans="1:26">
      <c r="A51" s="1"/>
      <c r="Z51" s="511"/>
    </row>
    <row r="52" spans="1:26">
      <c r="Z52" s="511"/>
    </row>
    <row r="53" spans="1:26">
      <c r="Z53" s="511"/>
    </row>
    <row r="54" spans="1:26">
      <c r="Z54" s="511"/>
    </row>
    <row r="55" spans="1:26">
      <c r="Z55" s="511"/>
    </row>
    <row r="56" spans="1:26">
      <c r="Z56" s="511"/>
    </row>
    <row r="57" spans="1:26">
      <c r="Z57" s="511"/>
    </row>
    <row r="58" spans="1:26">
      <c r="Z58" s="511"/>
    </row>
    <row r="59" spans="1:26">
      <c r="Z59" s="511"/>
    </row>
    <row r="60" spans="1:26">
      <c r="Z60" s="511"/>
    </row>
    <row r="61" spans="1:26">
      <c r="Z61" s="511"/>
    </row>
    <row r="62" spans="1:26">
      <c r="Z62" s="511"/>
    </row>
    <row r="63" spans="1:26">
      <c r="Z63" s="511"/>
    </row>
    <row r="64" spans="1:26">
      <c r="Z64" s="511"/>
    </row>
    <row r="65" spans="26:26">
      <c r="Z65" s="511"/>
    </row>
    <row r="66" spans="26:26">
      <c r="Z66" s="511"/>
    </row>
    <row r="67" spans="26:26">
      <c r="Z67" s="511"/>
    </row>
    <row r="68" spans="26:26">
      <c r="Z68" s="511"/>
    </row>
    <row r="69" spans="26:26">
      <c r="Z69" s="511"/>
    </row>
    <row r="70" spans="26:26">
      <c r="Z70" s="511"/>
    </row>
    <row r="71" spans="26:26">
      <c r="Z71" s="511"/>
    </row>
    <row r="72" spans="26:26">
      <c r="Z72" s="511"/>
    </row>
    <row r="73" spans="26:26">
      <c r="Z73" s="511"/>
    </row>
    <row r="74" spans="26:26">
      <c r="Z74" s="511"/>
    </row>
    <row r="75" spans="26:26">
      <c r="Z75" s="511"/>
    </row>
    <row r="76" spans="26:26">
      <c r="Z76" s="511"/>
    </row>
    <row r="77" spans="26:26">
      <c r="Z77" s="511"/>
    </row>
    <row r="78" spans="26:26">
      <c r="Z78" s="511"/>
    </row>
    <row r="79" spans="26:26">
      <c r="Z79" s="511"/>
    </row>
    <row r="80" spans="26:26">
      <c r="Z80" s="511"/>
    </row>
    <row r="81" spans="26:26">
      <c r="Z81" s="511"/>
    </row>
    <row r="82" spans="26:26">
      <c r="Z82" s="511"/>
    </row>
    <row r="83" spans="26:26">
      <c r="Z83" s="511"/>
    </row>
    <row r="84" spans="26:26">
      <c r="Z84" s="511"/>
    </row>
    <row r="85" spans="26:26">
      <c r="Z85" s="511"/>
    </row>
    <row r="86" spans="26:26">
      <c r="Z86" s="511"/>
    </row>
    <row r="87" spans="26:26">
      <c r="Z87" s="512"/>
    </row>
    <row r="88" spans="26:26">
      <c r="Z88" s="511"/>
    </row>
    <row r="89" spans="26:26">
      <c r="Z89" s="511"/>
    </row>
    <row r="90" spans="26:26">
      <c r="Z90" s="511"/>
    </row>
    <row r="91" spans="26:26">
      <c r="Z91" s="511"/>
    </row>
    <row r="92" spans="26:26">
      <c r="Z92" s="511"/>
    </row>
    <row r="93" spans="26:26">
      <c r="Z93" s="511"/>
    </row>
  </sheetData>
  <mergeCells count="1">
    <mergeCell ref="A3:H3"/>
  </mergeCells>
  <phoneticPr fontId="3" type="noConversion"/>
  <pageMargins left="0.78740157480314965" right="0.27559055118110237" top="0.98425196850393704" bottom="0.98425196850393704" header="0.51181102362204722" footer="0.51181102362204722"/>
  <pageSetup paperSize="9" orientation="portrait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G149"/>
  <sheetViews>
    <sheetView workbookViewId="0">
      <pane ySplit="1" topLeftCell="A56" activePane="bottomLeft" state="frozen"/>
      <selection pane="bottomLeft" activeCell="E139" sqref="E139"/>
    </sheetView>
  </sheetViews>
  <sheetFormatPr baseColWidth="10" defaultRowHeight="20.100000000000001" customHeight="1"/>
  <cols>
    <col min="1" max="1" width="9.140625" style="587" bestFit="1" customWidth="1"/>
    <col min="2" max="2" width="10.42578125" style="162" bestFit="1" customWidth="1"/>
    <col min="3" max="3" width="17" style="377" bestFit="1" customWidth="1"/>
    <col min="4" max="4" width="12.140625" style="167" bestFit="1" customWidth="1"/>
    <col min="5" max="5" width="7.140625" style="69" bestFit="1" customWidth="1"/>
    <col min="7" max="7" width="15.5703125" bestFit="1" customWidth="1"/>
  </cols>
  <sheetData>
    <row r="1" spans="1:7" ht="20.100000000000001" customHeight="1">
      <c r="A1" s="413" t="s">
        <v>68</v>
      </c>
      <c r="B1" s="164" t="s">
        <v>15</v>
      </c>
      <c r="C1" s="373" t="s">
        <v>3</v>
      </c>
      <c r="D1" s="62" t="s">
        <v>4</v>
      </c>
      <c r="E1" s="276" t="s">
        <v>312</v>
      </c>
      <c r="F1" s="311" t="s">
        <v>356</v>
      </c>
      <c r="G1" s="2" t="s">
        <v>368</v>
      </c>
    </row>
    <row r="2" spans="1:7" ht="20.100000000000001" customHeight="1">
      <c r="A2" s="203" t="s">
        <v>301</v>
      </c>
      <c r="B2" s="66">
        <v>81810</v>
      </c>
      <c r="C2" s="140" t="s">
        <v>48</v>
      </c>
      <c r="D2" s="67" t="s">
        <v>184</v>
      </c>
      <c r="E2" s="190">
        <v>1</v>
      </c>
      <c r="F2" s="206" t="s">
        <v>351</v>
      </c>
    </row>
    <row r="3" spans="1:7" ht="20.100000000000001" customHeight="1">
      <c r="A3" s="203" t="s">
        <v>299</v>
      </c>
      <c r="B3" s="66">
        <v>14498</v>
      </c>
      <c r="C3" s="140" t="s">
        <v>0</v>
      </c>
      <c r="D3" s="67" t="s">
        <v>203</v>
      </c>
      <c r="E3" s="190">
        <v>2</v>
      </c>
      <c r="F3" s="206" t="s">
        <v>351</v>
      </c>
    </row>
    <row r="4" spans="1:7" ht="20.100000000000001" customHeight="1">
      <c r="A4" s="586" t="s">
        <v>299</v>
      </c>
      <c r="B4" s="192">
        <v>86076</v>
      </c>
      <c r="C4" s="140" t="s">
        <v>114</v>
      </c>
      <c r="D4" s="67" t="s">
        <v>205</v>
      </c>
      <c r="E4" s="190">
        <v>3</v>
      </c>
      <c r="F4" s="206" t="s">
        <v>351</v>
      </c>
    </row>
    <row r="5" spans="1:7" ht="20.100000000000001" customHeight="1">
      <c r="A5" s="203" t="s">
        <v>105</v>
      </c>
      <c r="B5" s="66">
        <v>81809</v>
      </c>
      <c r="C5" s="54" t="s">
        <v>53</v>
      </c>
      <c r="D5" s="54" t="s">
        <v>54</v>
      </c>
      <c r="E5" s="189">
        <v>4</v>
      </c>
      <c r="F5" s="206" t="s">
        <v>351</v>
      </c>
    </row>
    <row r="6" spans="1:7" ht="20.100000000000001" customHeight="1">
      <c r="A6" s="203" t="s">
        <v>299</v>
      </c>
      <c r="B6" s="66">
        <v>86075</v>
      </c>
      <c r="C6" s="140" t="s">
        <v>77</v>
      </c>
      <c r="D6" s="67" t="s">
        <v>204</v>
      </c>
      <c r="E6" s="190">
        <v>5</v>
      </c>
      <c r="F6" s="206" t="s">
        <v>351</v>
      </c>
    </row>
    <row r="7" spans="1:7" ht="20.100000000000001" customHeight="1">
      <c r="A7" s="203" t="s">
        <v>299</v>
      </c>
      <c r="B7" s="66">
        <v>19562</v>
      </c>
      <c r="C7" s="140" t="s">
        <v>25</v>
      </c>
      <c r="D7" s="67" t="s">
        <v>210</v>
      </c>
      <c r="E7" s="190">
        <v>6</v>
      </c>
      <c r="F7" s="206" t="s">
        <v>351</v>
      </c>
    </row>
    <row r="8" spans="1:7" ht="20.100000000000001" customHeight="1">
      <c r="A8" s="203" t="s">
        <v>299</v>
      </c>
      <c r="B8" s="66">
        <v>68716</v>
      </c>
      <c r="C8" s="140" t="s">
        <v>235</v>
      </c>
      <c r="D8" s="67" t="s">
        <v>233</v>
      </c>
      <c r="E8" s="190">
        <v>7</v>
      </c>
      <c r="F8" s="206" t="s">
        <v>351</v>
      </c>
    </row>
    <row r="9" spans="1:7" ht="20.100000000000001" customHeight="1">
      <c r="A9" s="203" t="s">
        <v>301</v>
      </c>
      <c r="B9" s="66">
        <v>19506</v>
      </c>
      <c r="C9" s="140" t="s">
        <v>126</v>
      </c>
      <c r="D9" s="67" t="s">
        <v>179</v>
      </c>
      <c r="E9" s="190">
        <v>8</v>
      </c>
      <c r="F9" s="206" t="s">
        <v>351</v>
      </c>
    </row>
    <row r="10" spans="1:7" ht="20.100000000000001" customHeight="1">
      <c r="A10" s="203" t="s">
        <v>301</v>
      </c>
      <c r="B10" s="192">
        <v>19590</v>
      </c>
      <c r="C10" s="140" t="s">
        <v>160</v>
      </c>
      <c r="D10" s="67" t="s">
        <v>188</v>
      </c>
      <c r="E10" s="190">
        <v>9</v>
      </c>
      <c r="F10" s="206" t="s">
        <v>351</v>
      </c>
    </row>
    <row r="11" spans="1:7" ht="20.100000000000001" customHeight="1">
      <c r="A11" s="203" t="s">
        <v>301</v>
      </c>
      <c r="B11" s="66">
        <v>19537</v>
      </c>
      <c r="C11" s="140" t="s">
        <v>93</v>
      </c>
      <c r="D11" s="67" t="s">
        <v>182</v>
      </c>
      <c r="E11" s="190">
        <v>10</v>
      </c>
      <c r="F11" s="206" t="s">
        <v>351</v>
      </c>
    </row>
    <row r="12" spans="1:7" ht="20.100000000000001" customHeight="1">
      <c r="A12" s="378" t="s">
        <v>394</v>
      </c>
      <c r="B12" s="68">
        <v>83889</v>
      </c>
      <c r="C12" s="374" t="s">
        <v>376</v>
      </c>
      <c r="D12" s="310" t="s">
        <v>377</v>
      </c>
      <c r="E12" s="190">
        <v>11</v>
      </c>
      <c r="F12" s="206" t="s">
        <v>351</v>
      </c>
    </row>
    <row r="13" spans="1:7" ht="20.100000000000001" customHeight="1">
      <c r="A13" s="203" t="s">
        <v>301</v>
      </c>
      <c r="B13" s="66">
        <v>38333</v>
      </c>
      <c r="C13" s="140" t="s">
        <v>96</v>
      </c>
      <c r="D13" s="67" t="s">
        <v>186</v>
      </c>
      <c r="E13" s="190">
        <v>12</v>
      </c>
      <c r="F13" s="206" t="s">
        <v>351</v>
      </c>
    </row>
    <row r="14" spans="1:7" ht="20.100000000000001" customHeight="1">
      <c r="A14" s="203" t="s">
        <v>301</v>
      </c>
      <c r="B14" s="66">
        <v>54319</v>
      </c>
      <c r="C14" s="140" t="s">
        <v>125</v>
      </c>
      <c r="D14" s="67" t="s">
        <v>178</v>
      </c>
      <c r="E14" s="190">
        <v>13</v>
      </c>
      <c r="F14" s="206" t="s">
        <v>351</v>
      </c>
    </row>
    <row r="15" spans="1:7" ht="20.100000000000001" customHeight="1">
      <c r="A15" s="203" t="s">
        <v>301</v>
      </c>
      <c r="B15" s="66">
        <v>54301</v>
      </c>
      <c r="C15" s="140" t="s">
        <v>98</v>
      </c>
      <c r="D15" s="67" t="s">
        <v>190</v>
      </c>
      <c r="E15" s="190">
        <v>14</v>
      </c>
      <c r="F15" s="206" t="s">
        <v>351</v>
      </c>
    </row>
    <row r="16" spans="1:7" ht="20.100000000000001" customHeight="1">
      <c r="A16" s="203" t="s">
        <v>301</v>
      </c>
      <c r="B16" s="162">
        <v>86074</v>
      </c>
      <c r="C16" s="140" t="s">
        <v>159</v>
      </c>
      <c r="D16" s="168" t="s">
        <v>181</v>
      </c>
      <c r="E16" s="190">
        <v>17</v>
      </c>
      <c r="F16" s="206" t="s">
        <v>351</v>
      </c>
    </row>
    <row r="17" spans="1:6" ht="20.100000000000001" customHeight="1">
      <c r="A17" s="203" t="s">
        <v>301</v>
      </c>
      <c r="B17" s="66">
        <v>86072</v>
      </c>
      <c r="C17" s="140" t="s">
        <v>156</v>
      </c>
      <c r="D17" s="67" t="s">
        <v>176</v>
      </c>
      <c r="E17" s="190">
        <v>18</v>
      </c>
      <c r="F17" s="206" t="s">
        <v>351</v>
      </c>
    </row>
    <row r="18" spans="1:6" ht="20.100000000000001" customHeight="1">
      <c r="A18" s="203" t="s">
        <v>301</v>
      </c>
      <c r="B18" s="66">
        <v>71385</v>
      </c>
      <c r="C18" s="140" t="s">
        <v>44</v>
      </c>
      <c r="D18" s="67" t="s">
        <v>183</v>
      </c>
      <c r="E18" s="190">
        <v>19</v>
      </c>
      <c r="F18" s="206" t="s">
        <v>351</v>
      </c>
    </row>
    <row r="19" spans="1:6" ht="20.100000000000001" customHeight="1">
      <c r="A19" s="203" t="s">
        <v>301</v>
      </c>
      <c r="B19" s="66">
        <v>86073</v>
      </c>
      <c r="C19" s="140" t="s">
        <v>158</v>
      </c>
      <c r="D19" s="67" t="s">
        <v>180</v>
      </c>
      <c r="E19" s="190">
        <v>20</v>
      </c>
      <c r="F19" s="206" t="s">
        <v>351</v>
      </c>
    </row>
    <row r="20" spans="1:6" ht="20.100000000000001" customHeight="1">
      <c r="A20" s="203" t="s">
        <v>303</v>
      </c>
      <c r="B20" s="66">
        <v>83925</v>
      </c>
      <c r="C20" s="140" t="s">
        <v>121</v>
      </c>
      <c r="D20" s="67" t="s">
        <v>217</v>
      </c>
      <c r="E20" s="190">
        <v>22</v>
      </c>
      <c r="F20" s="206" t="s">
        <v>351</v>
      </c>
    </row>
    <row r="21" spans="1:6" ht="20.100000000000001" customHeight="1">
      <c r="A21" s="203" t="s">
        <v>303</v>
      </c>
      <c r="B21" s="66">
        <v>86084</v>
      </c>
      <c r="C21" s="140" t="s">
        <v>170</v>
      </c>
      <c r="D21" s="67" t="s">
        <v>219</v>
      </c>
      <c r="E21" s="190">
        <v>23</v>
      </c>
      <c r="F21" s="206" t="s">
        <v>351</v>
      </c>
    </row>
    <row r="22" spans="1:6" ht="20.100000000000001" customHeight="1">
      <c r="A22" s="203" t="s">
        <v>303</v>
      </c>
      <c r="B22" s="66">
        <v>86082</v>
      </c>
      <c r="C22" s="140" t="s">
        <v>169</v>
      </c>
      <c r="D22" s="67" t="s">
        <v>218</v>
      </c>
      <c r="E22" s="190">
        <v>24</v>
      </c>
      <c r="F22" s="206" t="s">
        <v>351</v>
      </c>
    </row>
    <row r="23" spans="1:6" ht="20.100000000000001" customHeight="1">
      <c r="A23" s="203" t="s">
        <v>303</v>
      </c>
      <c r="B23" s="66">
        <v>86083</v>
      </c>
      <c r="C23" s="140" t="s">
        <v>169</v>
      </c>
      <c r="D23" s="67" t="s">
        <v>175</v>
      </c>
      <c r="E23" s="190">
        <v>25</v>
      </c>
      <c r="F23" s="206" t="s">
        <v>351</v>
      </c>
    </row>
    <row r="24" spans="1:6" ht="20.100000000000001" customHeight="1">
      <c r="A24" s="203" t="s">
        <v>29</v>
      </c>
      <c r="B24" s="66">
        <v>86085</v>
      </c>
      <c r="C24" s="140" t="s">
        <v>110</v>
      </c>
      <c r="D24" s="67" t="s">
        <v>220</v>
      </c>
      <c r="E24" s="190">
        <v>26</v>
      </c>
      <c r="F24" s="206" t="s">
        <v>351</v>
      </c>
    </row>
    <row r="25" spans="1:6" ht="20.100000000000001" customHeight="1">
      <c r="A25" s="586" t="s">
        <v>29</v>
      </c>
      <c r="B25" s="192">
        <v>87243</v>
      </c>
      <c r="C25" s="140" t="s">
        <v>231</v>
      </c>
      <c r="D25" s="67" t="s">
        <v>232</v>
      </c>
      <c r="E25" s="190">
        <v>27</v>
      </c>
      <c r="F25" s="206" t="s">
        <v>351</v>
      </c>
    </row>
    <row r="26" spans="1:6" ht="20.100000000000001" customHeight="1">
      <c r="A26" s="586" t="s">
        <v>298</v>
      </c>
      <c r="B26" s="192">
        <v>83924</v>
      </c>
      <c r="C26" s="140" t="s">
        <v>104</v>
      </c>
      <c r="D26" s="67" t="s">
        <v>200</v>
      </c>
      <c r="E26" s="190">
        <v>28</v>
      </c>
      <c r="F26" s="206" t="s">
        <v>351</v>
      </c>
    </row>
    <row r="27" spans="1:6" ht="20.100000000000001" customHeight="1">
      <c r="A27" s="203" t="s">
        <v>299</v>
      </c>
      <c r="B27" s="66">
        <v>83924</v>
      </c>
      <c r="C27" s="140" t="s">
        <v>104</v>
      </c>
      <c r="D27" s="67" t="s">
        <v>200</v>
      </c>
      <c r="E27" s="190">
        <v>28</v>
      </c>
      <c r="F27" s="206" t="s">
        <v>351</v>
      </c>
    </row>
    <row r="28" spans="1:6" ht="20.100000000000001" customHeight="1">
      <c r="A28" s="203" t="s">
        <v>299</v>
      </c>
      <c r="B28" s="66">
        <v>86079</v>
      </c>
      <c r="C28" s="140" t="s">
        <v>78</v>
      </c>
      <c r="D28" s="67" t="s">
        <v>211</v>
      </c>
      <c r="E28" s="190">
        <v>29</v>
      </c>
      <c r="F28" s="206" t="s">
        <v>351</v>
      </c>
    </row>
    <row r="29" spans="1:6" ht="20.100000000000001" customHeight="1">
      <c r="A29" s="203" t="s">
        <v>28</v>
      </c>
      <c r="B29" s="66">
        <v>55446</v>
      </c>
      <c r="C29" s="37" t="s">
        <v>41</v>
      </c>
      <c r="D29" s="67" t="s">
        <v>42</v>
      </c>
      <c r="E29" s="189">
        <v>30</v>
      </c>
      <c r="F29" s="206" t="s">
        <v>351</v>
      </c>
    </row>
    <row r="30" spans="1:6" ht="20.100000000000001" customHeight="1">
      <c r="A30" s="203" t="s">
        <v>298</v>
      </c>
      <c r="B30" s="66">
        <v>86165</v>
      </c>
      <c r="C30" s="140" t="s">
        <v>100</v>
      </c>
      <c r="D30" s="67" t="s">
        <v>173</v>
      </c>
      <c r="E30" s="190">
        <v>31</v>
      </c>
      <c r="F30" s="206" t="s">
        <v>351</v>
      </c>
    </row>
    <row r="31" spans="1:6" ht="20.100000000000001" customHeight="1">
      <c r="A31" s="203" t="s">
        <v>71</v>
      </c>
      <c r="B31" s="66"/>
      <c r="C31" s="371" t="s">
        <v>51</v>
      </c>
      <c r="D31" s="207" t="s">
        <v>52</v>
      </c>
      <c r="E31" s="189">
        <v>32</v>
      </c>
      <c r="F31" s="206" t="s">
        <v>351</v>
      </c>
    </row>
    <row r="32" spans="1:6" ht="20.100000000000001" customHeight="1">
      <c r="A32" s="203" t="s">
        <v>299</v>
      </c>
      <c r="B32" s="66">
        <v>14496</v>
      </c>
      <c r="C32" s="140" t="s">
        <v>10</v>
      </c>
      <c r="D32" s="67" t="s">
        <v>201</v>
      </c>
      <c r="E32" s="190">
        <v>33</v>
      </c>
      <c r="F32" s="206" t="s">
        <v>351</v>
      </c>
    </row>
    <row r="33" spans="1:6" ht="20.100000000000001" customHeight="1">
      <c r="A33" s="586" t="s">
        <v>299</v>
      </c>
      <c r="B33" s="192">
        <v>14497</v>
      </c>
      <c r="C33" s="140" t="s">
        <v>10</v>
      </c>
      <c r="D33" s="67" t="s">
        <v>202</v>
      </c>
      <c r="E33" s="190">
        <v>34</v>
      </c>
      <c r="F33" s="206" t="s">
        <v>351</v>
      </c>
    </row>
    <row r="34" spans="1:6" ht="20.100000000000001" customHeight="1">
      <c r="A34" s="203" t="s">
        <v>299</v>
      </c>
      <c r="B34" s="66">
        <v>83923</v>
      </c>
      <c r="C34" s="140" t="s">
        <v>115</v>
      </c>
      <c r="D34" s="67" t="s">
        <v>206</v>
      </c>
      <c r="E34" s="190">
        <v>35</v>
      </c>
      <c r="F34" s="206" t="s">
        <v>351</v>
      </c>
    </row>
    <row r="35" spans="1:6" ht="20.100000000000001" customHeight="1">
      <c r="A35" s="203" t="s">
        <v>299</v>
      </c>
      <c r="B35" s="66">
        <v>32659</v>
      </c>
      <c r="C35" s="140" t="s">
        <v>37</v>
      </c>
      <c r="D35" s="67" t="s">
        <v>212</v>
      </c>
      <c r="E35" s="190">
        <v>36</v>
      </c>
      <c r="F35" s="206" t="s">
        <v>351</v>
      </c>
    </row>
    <row r="36" spans="1:6" ht="20.100000000000001" customHeight="1">
      <c r="A36" s="203" t="s">
        <v>298</v>
      </c>
      <c r="B36" s="66">
        <v>83915</v>
      </c>
      <c r="C36" s="140" t="s">
        <v>128</v>
      </c>
      <c r="D36" s="67" t="s">
        <v>197</v>
      </c>
      <c r="E36" s="190">
        <v>37</v>
      </c>
      <c r="F36" s="206" t="s">
        <v>351</v>
      </c>
    </row>
    <row r="37" spans="1:6" ht="20.100000000000001" customHeight="1">
      <c r="A37" s="203" t="s">
        <v>298</v>
      </c>
      <c r="B37" s="66">
        <v>86167</v>
      </c>
      <c r="C37" s="140" t="s">
        <v>230</v>
      </c>
      <c r="D37" s="67" t="s">
        <v>234</v>
      </c>
      <c r="E37" s="190">
        <v>38</v>
      </c>
      <c r="F37" s="206" t="s">
        <v>351</v>
      </c>
    </row>
    <row r="38" spans="1:6" ht="20.100000000000001" customHeight="1">
      <c r="A38" s="203" t="s">
        <v>299</v>
      </c>
      <c r="B38" s="66">
        <v>19548</v>
      </c>
      <c r="C38" s="140" t="s">
        <v>24</v>
      </c>
      <c r="D38" s="67" t="s">
        <v>209</v>
      </c>
      <c r="E38" s="190">
        <v>39</v>
      </c>
      <c r="F38" s="206" t="s">
        <v>351</v>
      </c>
    </row>
    <row r="39" spans="1:6" ht="20.100000000000001" customHeight="1">
      <c r="A39" s="203" t="s">
        <v>301</v>
      </c>
      <c r="B39" s="66">
        <v>83889</v>
      </c>
      <c r="C39" s="140" t="s">
        <v>97</v>
      </c>
      <c r="D39" s="67" t="s">
        <v>189</v>
      </c>
      <c r="E39" s="190">
        <v>40</v>
      </c>
      <c r="F39" s="206" t="s">
        <v>351</v>
      </c>
    </row>
    <row r="40" spans="1:6" ht="20.100000000000001" customHeight="1">
      <c r="A40" s="203" t="s">
        <v>301</v>
      </c>
      <c r="B40" s="66">
        <v>83871</v>
      </c>
      <c r="C40" s="140" t="s">
        <v>122</v>
      </c>
      <c r="D40" s="67" t="s">
        <v>187</v>
      </c>
      <c r="E40" s="190">
        <v>41</v>
      </c>
      <c r="F40" s="206" t="s">
        <v>351</v>
      </c>
    </row>
    <row r="41" spans="1:6" ht="20.100000000000001" customHeight="1">
      <c r="A41" s="203" t="s">
        <v>298</v>
      </c>
      <c r="B41" s="66">
        <v>56126</v>
      </c>
      <c r="C41" s="140" t="s">
        <v>79</v>
      </c>
      <c r="D41" s="67" t="s">
        <v>198</v>
      </c>
      <c r="E41" s="190">
        <v>42</v>
      </c>
      <c r="F41" s="206" t="s">
        <v>351</v>
      </c>
    </row>
    <row r="42" spans="1:6" ht="20.100000000000001" customHeight="1">
      <c r="A42" s="203" t="s">
        <v>298</v>
      </c>
      <c r="B42" s="66">
        <v>55192</v>
      </c>
      <c r="C42" s="140" t="s">
        <v>79</v>
      </c>
      <c r="D42" s="67" t="s">
        <v>174</v>
      </c>
      <c r="E42" s="190">
        <v>43</v>
      </c>
      <c r="F42" s="206" t="s">
        <v>351</v>
      </c>
    </row>
    <row r="43" spans="1:6" ht="20.100000000000001" customHeight="1">
      <c r="A43" s="203" t="s">
        <v>298</v>
      </c>
      <c r="B43" s="66">
        <v>83901</v>
      </c>
      <c r="C43" s="140" t="s">
        <v>101</v>
      </c>
      <c r="D43" s="67" t="s">
        <v>193</v>
      </c>
      <c r="E43" s="190">
        <v>44</v>
      </c>
      <c r="F43" s="206" t="s">
        <v>351</v>
      </c>
    </row>
    <row r="44" spans="1:6" ht="20.100000000000001" customHeight="1">
      <c r="A44" s="203" t="s">
        <v>298</v>
      </c>
      <c r="B44" s="66">
        <v>78893</v>
      </c>
      <c r="C44" s="140" t="s">
        <v>103</v>
      </c>
      <c r="D44" s="67" t="s">
        <v>199</v>
      </c>
      <c r="E44" s="190">
        <v>45</v>
      </c>
      <c r="F44" s="206" t="s">
        <v>351</v>
      </c>
    </row>
    <row r="45" spans="1:6" ht="20.100000000000001" customHeight="1">
      <c r="A45" s="203" t="s">
        <v>298</v>
      </c>
      <c r="B45" s="66">
        <v>83878</v>
      </c>
      <c r="C45" s="140" t="s">
        <v>135</v>
      </c>
      <c r="D45" s="67" t="s">
        <v>191</v>
      </c>
      <c r="E45" s="190">
        <v>46</v>
      </c>
      <c r="F45" s="206" t="s">
        <v>351</v>
      </c>
    </row>
    <row r="46" spans="1:6" ht="20.100000000000001" customHeight="1">
      <c r="A46" s="203" t="s">
        <v>298</v>
      </c>
      <c r="B46" s="66">
        <v>83912</v>
      </c>
      <c r="C46" s="140" t="s">
        <v>102</v>
      </c>
      <c r="D46" s="67" t="s">
        <v>196</v>
      </c>
      <c r="E46" s="190">
        <v>47</v>
      </c>
      <c r="F46" s="206" t="s">
        <v>351</v>
      </c>
    </row>
    <row r="47" spans="1:6" ht="20.100000000000001" customHeight="1">
      <c r="A47" s="203" t="s">
        <v>298</v>
      </c>
      <c r="B47" s="66">
        <v>83918</v>
      </c>
      <c r="C47" s="140" t="s">
        <v>76</v>
      </c>
      <c r="D47" s="67" t="s">
        <v>195</v>
      </c>
      <c r="E47" s="190">
        <v>48</v>
      </c>
      <c r="F47" s="206" t="s">
        <v>351</v>
      </c>
    </row>
    <row r="48" spans="1:6" ht="20.100000000000001" customHeight="1">
      <c r="A48" s="203" t="s">
        <v>298</v>
      </c>
      <c r="B48" s="66">
        <v>83907</v>
      </c>
      <c r="C48" s="140" t="s">
        <v>120</v>
      </c>
      <c r="D48" s="67" t="s">
        <v>194</v>
      </c>
      <c r="E48" s="190">
        <v>49</v>
      </c>
      <c r="F48" s="206" t="s">
        <v>351</v>
      </c>
    </row>
    <row r="49" spans="1:6" ht="20.100000000000001" customHeight="1">
      <c r="A49" s="203" t="s">
        <v>301</v>
      </c>
      <c r="B49" s="66">
        <v>87212</v>
      </c>
      <c r="C49" s="140" t="s">
        <v>157</v>
      </c>
      <c r="D49" s="67" t="s">
        <v>171</v>
      </c>
      <c r="E49" s="190">
        <v>50</v>
      </c>
      <c r="F49" s="206" t="s">
        <v>351</v>
      </c>
    </row>
    <row r="50" spans="1:6" ht="20.100000000000001" customHeight="1">
      <c r="A50" s="203" t="s">
        <v>301</v>
      </c>
      <c r="B50" s="66">
        <v>87727</v>
      </c>
      <c r="C50" s="140" t="s">
        <v>228</v>
      </c>
      <c r="D50" s="166" t="s">
        <v>229</v>
      </c>
      <c r="E50" s="190">
        <v>51</v>
      </c>
      <c r="F50" s="206" t="s">
        <v>351</v>
      </c>
    </row>
    <row r="51" spans="1:6" ht="20.100000000000001" customHeight="1">
      <c r="A51" s="203" t="s">
        <v>299</v>
      </c>
      <c r="B51" s="66">
        <v>86078</v>
      </c>
      <c r="C51" s="140" t="s">
        <v>36</v>
      </c>
      <c r="D51" s="67" t="s">
        <v>208</v>
      </c>
      <c r="E51" s="190">
        <v>52</v>
      </c>
      <c r="F51" s="206" t="s">
        <v>351</v>
      </c>
    </row>
    <row r="52" spans="1:6" ht="20.100000000000001" customHeight="1">
      <c r="A52" s="203" t="s">
        <v>301</v>
      </c>
      <c r="B52" s="66">
        <v>83866</v>
      </c>
      <c r="C52" s="140" t="s">
        <v>124</v>
      </c>
      <c r="D52" s="67" t="s">
        <v>185</v>
      </c>
      <c r="E52" s="190">
        <v>53</v>
      </c>
      <c r="F52" s="206" t="s">
        <v>351</v>
      </c>
    </row>
    <row r="53" spans="1:6" ht="20.100000000000001" customHeight="1">
      <c r="A53" s="203" t="s">
        <v>301</v>
      </c>
      <c r="B53" s="66">
        <v>71369</v>
      </c>
      <c r="C53" s="140" t="s">
        <v>123</v>
      </c>
      <c r="D53" s="67" t="s">
        <v>172</v>
      </c>
      <c r="E53" s="190">
        <v>54</v>
      </c>
      <c r="F53" s="206" t="s">
        <v>351</v>
      </c>
    </row>
    <row r="54" spans="1:6" ht="20.100000000000001" customHeight="1">
      <c r="A54" s="203" t="s">
        <v>299</v>
      </c>
      <c r="B54" s="66">
        <v>86077</v>
      </c>
      <c r="C54" s="140" t="s">
        <v>35</v>
      </c>
      <c r="D54" s="67" t="s">
        <v>207</v>
      </c>
      <c r="E54" s="190">
        <v>56</v>
      </c>
      <c r="F54" s="206" t="s">
        <v>351</v>
      </c>
    </row>
    <row r="55" spans="1:6" ht="20.100000000000001" customHeight="1">
      <c r="A55" s="203" t="s">
        <v>303</v>
      </c>
      <c r="B55" s="66">
        <v>78897</v>
      </c>
      <c r="C55" s="140" t="s">
        <v>133</v>
      </c>
      <c r="D55" s="67" t="s">
        <v>215</v>
      </c>
      <c r="E55" s="190">
        <v>57</v>
      </c>
      <c r="F55" s="206" t="s">
        <v>351</v>
      </c>
    </row>
    <row r="56" spans="1:6" ht="20.100000000000001" customHeight="1">
      <c r="A56" s="203" t="s">
        <v>303</v>
      </c>
      <c r="B56" s="66">
        <v>68722</v>
      </c>
      <c r="C56" s="140" t="s">
        <v>168</v>
      </c>
      <c r="D56" s="67" t="s">
        <v>192</v>
      </c>
      <c r="E56" s="190">
        <v>58</v>
      </c>
      <c r="F56" s="206" t="s">
        <v>351</v>
      </c>
    </row>
    <row r="57" spans="1:6" ht="20.100000000000001" customHeight="1">
      <c r="A57" s="203" t="s">
        <v>303</v>
      </c>
      <c r="B57" s="66">
        <v>86081</v>
      </c>
      <c r="C57" s="140" t="s">
        <v>167</v>
      </c>
      <c r="D57" s="67" t="s">
        <v>216</v>
      </c>
      <c r="E57" s="190">
        <v>59</v>
      </c>
      <c r="F57" s="206" t="s">
        <v>351</v>
      </c>
    </row>
    <row r="58" spans="1:6" ht="20.100000000000001" customHeight="1">
      <c r="A58" s="203" t="s">
        <v>303</v>
      </c>
      <c r="B58" s="66">
        <v>86080</v>
      </c>
      <c r="C58" s="140" t="s">
        <v>110</v>
      </c>
      <c r="D58" s="67" t="s">
        <v>214</v>
      </c>
      <c r="E58" s="190">
        <v>60</v>
      </c>
      <c r="F58" s="206" t="s">
        <v>351</v>
      </c>
    </row>
    <row r="59" spans="1:6" ht="20.100000000000001" customHeight="1">
      <c r="A59" s="203" t="s">
        <v>34</v>
      </c>
      <c r="B59" s="66">
        <v>54670</v>
      </c>
      <c r="C59" s="140" t="s">
        <v>113</v>
      </c>
      <c r="D59" s="67" t="s">
        <v>222</v>
      </c>
      <c r="E59" s="190">
        <v>61</v>
      </c>
      <c r="F59" s="206" t="s">
        <v>351</v>
      </c>
    </row>
    <row r="60" spans="1:6" ht="20.100000000000001" customHeight="1">
      <c r="A60" s="203" t="s">
        <v>34</v>
      </c>
      <c r="B60" s="66">
        <v>19606</v>
      </c>
      <c r="C60" s="140" t="s">
        <v>130</v>
      </c>
      <c r="D60" s="67" t="s">
        <v>223</v>
      </c>
      <c r="E60" s="190">
        <v>62</v>
      </c>
      <c r="F60" s="206" t="s">
        <v>351</v>
      </c>
    </row>
    <row r="61" spans="1:6" ht="20.100000000000001" customHeight="1">
      <c r="A61" s="203" t="s">
        <v>301</v>
      </c>
      <c r="B61" s="66">
        <v>92072</v>
      </c>
      <c r="C61" s="140" t="s">
        <v>238</v>
      </c>
      <c r="D61" s="67" t="s">
        <v>217</v>
      </c>
      <c r="E61" s="190">
        <v>63</v>
      </c>
      <c r="F61" s="206" t="s">
        <v>351</v>
      </c>
    </row>
    <row r="62" spans="1:6" ht="20.100000000000001" customHeight="1">
      <c r="A62" s="203" t="s">
        <v>303</v>
      </c>
      <c r="B62" s="66">
        <v>78896</v>
      </c>
      <c r="C62" s="140" t="s">
        <v>132</v>
      </c>
      <c r="D62" s="67" t="s">
        <v>213</v>
      </c>
      <c r="E62" s="190">
        <v>64</v>
      </c>
      <c r="F62" s="206" t="s">
        <v>351</v>
      </c>
    </row>
    <row r="63" spans="1:6" ht="20.100000000000001" customHeight="1">
      <c r="A63" s="203" t="s">
        <v>301</v>
      </c>
      <c r="B63" s="66">
        <v>32802</v>
      </c>
      <c r="C63" s="140" t="s">
        <v>99</v>
      </c>
      <c r="D63" s="67" t="s">
        <v>177</v>
      </c>
      <c r="E63" s="190">
        <v>65</v>
      </c>
      <c r="F63" s="206" t="s">
        <v>351</v>
      </c>
    </row>
    <row r="64" spans="1:6" ht="20.100000000000001" customHeight="1">
      <c r="A64" s="203" t="s">
        <v>34</v>
      </c>
      <c r="B64" s="66">
        <v>32785</v>
      </c>
      <c r="C64" s="140" t="s">
        <v>129</v>
      </c>
      <c r="D64" s="67" t="s">
        <v>221</v>
      </c>
      <c r="E64" s="190">
        <v>66</v>
      </c>
      <c r="F64" s="206" t="s">
        <v>351</v>
      </c>
    </row>
    <row r="65" spans="1:6" ht="20.100000000000001" customHeight="1">
      <c r="A65" s="203" t="s">
        <v>301</v>
      </c>
      <c r="B65" s="66">
        <v>19561</v>
      </c>
      <c r="C65" s="140" t="s">
        <v>239</v>
      </c>
      <c r="D65" s="67" t="s">
        <v>240</v>
      </c>
      <c r="E65" s="190">
        <v>67</v>
      </c>
      <c r="F65" s="206" t="s">
        <v>351</v>
      </c>
    </row>
    <row r="66" spans="1:6" ht="20.100000000000001" customHeight="1">
      <c r="A66" s="203" t="s">
        <v>298</v>
      </c>
      <c r="B66" s="66">
        <v>92507</v>
      </c>
      <c r="C66" s="140" t="s">
        <v>244</v>
      </c>
      <c r="D66" s="67" t="s">
        <v>245</v>
      </c>
      <c r="E66" s="190">
        <v>68</v>
      </c>
      <c r="F66" s="206" t="s">
        <v>351</v>
      </c>
    </row>
    <row r="67" spans="1:6" ht="20.100000000000001" customHeight="1">
      <c r="A67" s="203" t="s">
        <v>298</v>
      </c>
      <c r="B67" s="66">
        <v>100000</v>
      </c>
      <c r="C67" s="140" t="s">
        <v>257</v>
      </c>
      <c r="D67" s="67" t="s">
        <v>258</v>
      </c>
      <c r="E67" s="190">
        <v>69</v>
      </c>
      <c r="F67" s="206" t="s">
        <v>351</v>
      </c>
    </row>
    <row r="68" spans="1:6" ht="20.100000000000001" customHeight="1">
      <c r="A68" s="203" t="s">
        <v>253</v>
      </c>
      <c r="B68" s="66">
        <v>93829</v>
      </c>
      <c r="C68" s="374" t="s">
        <v>135</v>
      </c>
      <c r="D68" s="207" t="s">
        <v>254</v>
      </c>
      <c r="E68" s="190">
        <v>70</v>
      </c>
      <c r="F68" s="206" t="s">
        <v>351</v>
      </c>
    </row>
    <row r="69" spans="1:6" ht="20.100000000000001" customHeight="1">
      <c r="A69" s="203" t="s">
        <v>253</v>
      </c>
      <c r="B69" s="66">
        <v>93824</v>
      </c>
      <c r="C69" s="374" t="s">
        <v>255</v>
      </c>
      <c r="D69" s="207" t="s">
        <v>256</v>
      </c>
      <c r="E69" s="190">
        <v>71</v>
      </c>
      <c r="F69" s="206" t="s">
        <v>351</v>
      </c>
    </row>
    <row r="70" spans="1:6" ht="20.100000000000001" customHeight="1">
      <c r="A70" s="203" t="s">
        <v>292</v>
      </c>
      <c r="B70" s="68">
        <v>94093</v>
      </c>
      <c r="C70" s="375" t="s">
        <v>296</v>
      </c>
      <c r="D70" s="298" t="s">
        <v>246</v>
      </c>
      <c r="E70" s="190">
        <v>72</v>
      </c>
      <c r="F70" s="206" t="s">
        <v>351</v>
      </c>
    </row>
    <row r="71" spans="1:6" ht="20.100000000000001" customHeight="1">
      <c r="A71" s="203" t="s">
        <v>292</v>
      </c>
      <c r="B71" s="68">
        <v>75581</v>
      </c>
      <c r="C71" s="376" t="s">
        <v>288</v>
      </c>
      <c r="D71" s="298" t="s">
        <v>289</v>
      </c>
      <c r="E71" s="190">
        <v>73</v>
      </c>
      <c r="F71" s="206" t="s">
        <v>351</v>
      </c>
    </row>
    <row r="72" spans="1:6" ht="20.100000000000001" customHeight="1">
      <c r="A72" s="203" t="s">
        <v>292</v>
      </c>
      <c r="B72" s="68">
        <v>94094</v>
      </c>
      <c r="C72" s="376" t="s">
        <v>290</v>
      </c>
      <c r="D72" s="298" t="s">
        <v>291</v>
      </c>
      <c r="E72" s="190">
        <v>74</v>
      </c>
      <c r="F72" s="206" t="s">
        <v>351</v>
      </c>
    </row>
    <row r="73" spans="1:6" ht="20.100000000000001" customHeight="1">
      <c r="A73" s="203" t="s">
        <v>301</v>
      </c>
      <c r="B73" s="68"/>
      <c r="C73" s="374" t="s">
        <v>311</v>
      </c>
      <c r="D73" s="204" t="s">
        <v>313</v>
      </c>
      <c r="E73" s="190">
        <v>75</v>
      </c>
      <c r="F73" s="206" t="s">
        <v>351</v>
      </c>
    </row>
    <row r="74" spans="1:6" ht="20.100000000000001" customHeight="1">
      <c r="A74" s="378" t="s">
        <v>298</v>
      </c>
      <c r="B74" s="204">
        <v>94984</v>
      </c>
      <c r="C74" s="374" t="s">
        <v>314</v>
      </c>
      <c r="D74" s="374" t="s">
        <v>315</v>
      </c>
      <c r="E74" s="190">
        <v>76</v>
      </c>
      <c r="F74" s="206" t="s">
        <v>351</v>
      </c>
    </row>
    <row r="75" spans="1:6" ht="20.100000000000001" customHeight="1">
      <c r="A75" s="378" t="s">
        <v>298</v>
      </c>
      <c r="B75" s="204">
        <v>94980</v>
      </c>
      <c r="C75" s="374" t="s">
        <v>308</v>
      </c>
      <c r="D75" s="374" t="s">
        <v>309</v>
      </c>
      <c r="E75" s="190">
        <v>77</v>
      </c>
      <c r="F75" s="206" t="s">
        <v>351</v>
      </c>
    </row>
    <row r="76" spans="1:6" ht="20.100000000000001" customHeight="1">
      <c r="A76" s="378" t="s">
        <v>298</v>
      </c>
      <c r="B76" s="204">
        <v>98663</v>
      </c>
      <c r="C76" s="374" t="s">
        <v>316</v>
      </c>
      <c r="D76" s="374" t="s">
        <v>317</v>
      </c>
      <c r="E76" s="190">
        <v>78</v>
      </c>
      <c r="F76" s="206" t="s">
        <v>351</v>
      </c>
    </row>
    <row r="77" spans="1:6" ht="20.100000000000001" customHeight="1">
      <c r="A77" s="378" t="s">
        <v>298</v>
      </c>
      <c r="B77" s="204">
        <v>101046</v>
      </c>
      <c r="C77" s="374" t="s">
        <v>322</v>
      </c>
      <c r="D77" s="374" t="s">
        <v>242</v>
      </c>
      <c r="E77" s="190">
        <v>79</v>
      </c>
      <c r="F77" s="206" t="s">
        <v>351</v>
      </c>
    </row>
    <row r="78" spans="1:6" ht="20.100000000000001" customHeight="1">
      <c r="A78" s="203" t="s">
        <v>303</v>
      </c>
      <c r="B78" s="204">
        <v>101046</v>
      </c>
      <c r="C78" s="374" t="s">
        <v>322</v>
      </c>
      <c r="D78" s="374" t="s">
        <v>242</v>
      </c>
      <c r="E78" s="190">
        <v>79</v>
      </c>
      <c r="F78" s="206" t="s">
        <v>351</v>
      </c>
    </row>
    <row r="79" spans="1:6" ht="20.100000000000001" customHeight="1">
      <c r="A79" s="378" t="s">
        <v>298</v>
      </c>
      <c r="B79" s="204">
        <v>97339</v>
      </c>
      <c r="C79" s="374" t="s">
        <v>323</v>
      </c>
      <c r="D79" s="374" t="s">
        <v>324</v>
      </c>
      <c r="E79" s="190">
        <v>80</v>
      </c>
      <c r="F79" s="206" t="s">
        <v>351</v>
      </c>
    </row>
    <row r="80" spans="1:6" ht="20.100000000000001" customHeight="1">
      <c r="A80" s="378" t="s">
        <v>298</v>
      </c>
      <c r="B80" s="204">
        <v>97340</v>
      </c>
      <c r="C80" s="374" t="s">
        <v>323</v>
      </c>
      <c r="D80" s="374" t="s">
        <v>325</v>
      </c>
      <c r="E80" s="190">
        <v>81</v>
      </c>
      <c r="F80" s="206" t="s">
        <v>351</v>
      </c>
    </row>
    <row r="81" spans="1:7" ht="20.100000000000001" customHeight="1">
      <c r="A81" s="378" t="s">
        <v>298</v>
      </c>
      <c r="B81" s="204">
        <v>97337</v>
      </c>
      <c r="C81" s="374" t="s">
        <v>326</v>
      </c>
      <c r="D81" s="374" t="s">
        <v>327</v>
      </c>
      <c r="E81" s="190">
        <v>82</v>
      </c>
      <c r="F81" s="206" t="s">
        <v>351</v>
      </c>
    </row>
    <row r="82" spans="1:7" ht="20.100000000000001" customHeight="1">
      <c r="A82" s="589" t="s">
        <v>29</v>
      </c>
      <c r="B82" s="204">
        <v>98667</v>
      </c>
      <c r="C82" s="374" t="s">
        <v>357</v>
      </c>
      <c r="D82" s="374" t="s">
        <v>415</v>
      </c>
      <c r="E82" s="190">
        <v>83</v>
      </c>
      <c r="F82" s="206" t="s">
        <v>351</v>
      </c>
      <c r="G82" s="1"/>
    </row>
    <row r="83" spans="1:7" ht="20.100000000000001" customHeight="1">
      <c r="A83" s="203" t="s">
        <v>301</v>
      </c>
      <c r="B83" s="204">
        <v>98661</v>
      </c>
      <c r="C83" s="374" t="s">
        <v>334</v>
      </c>
      <c r="D83" s="374" t="s">
        <v>331</v>
      </c>
      <c r="E83" s="190">
        <v>84</v>
      </c>
      <c r="F83" s="206" t="s">
        <v>351</v>
      </c>
    </row>
    <row r="84" spans="1:7" ht="20.100000000000001" customHeight="1">
      <c r="A84" s="412" t="s">
        <v>303</v>
      </c>
      <c r="B84" s="204">
        <v>98666</v>
      </c>
      <c r="C84" s="374" t="s">
        <v>335</v>
      </c>
      <c r="D84" s="374" t="s">
        <v>246</v>
      </c>
      <c r="E84" s="190">
        <v>85</v>
      </c>
      <c r="F84" s="206" t="s">
        <v>351</v>
      </c>
    </row>
    <row r="85" spans="1:7" ht="20.100000000000001" customHeight="1">
      <c r="A85" s="372" t="s">
        <v>298</v>
      </c>
      <c r="B85" s="204">
        <v>98664</v>
      </c>
      <c r="C85" s="374" t="s">
        <v>336</v>
      </c>
      <c r="D85" s="374" t="s">
        <v>337</v>
      </c>
      <c r="E85" s="190">
        <v>86</v>
      </c>
      <c r="F85" s="206" t="s">
        <v>351</v>
      </c>
    </row>
    <row r="86" spans="1:7" ht="20.100000000000001" customHeight="1">
      <c r="A86" s="412" t="s">
        <v>303</v>
      </c>
      <c r="B86" s="204">
        <v>98664</v>
      </c>
      <c r="C86" s="374" t="s">
        <v>336</v>
      </c>
      <c r="D86" s="374" t="s">
        <v>337</v>
      </c>
      <c r="E86" s="190">
        <v>86</v>
      </c>
      <c r="F86" s="206" t="s">
        <v>351</v>
      </c>
    </row>
    <row r="87" spans="1:7" ht="20.100000000000001" customHeight="1">
      <c r="A87" s="378" t="s">
        <v>298</v>
      </c>
      <c r="B87" s="204">
        <v>97228</v>
      </c>
      <c r="C87" s="374" t="s">
        <v>341</v>
      </c>
      <c r="D87" s="374" t="s">
        <v>342</v>
      </c>
      <c r="E87" s="190">
        <v>87</v>
      </c>
      <c r="F87" s="206" t="s">
        <v>351</v>
      </c>
    </row>
    <row r="88" spans="1:7" ht="20.100000000000001" customHeight="1">
      <c r="A88" s="378" t="s">
        <v>298</v>
      </c>
      <c r="B88" s="204">
        <v>98662</v>
      </c>
      <c r="C88" s="374" t="s">
        <v>343</v>
      </c>
      <c r="D88" s="374" t="s">
        <v>344</v>
      </c>
      <c r="E88" s="190">
        <v>88</v>
      </c>
      <c r="F88" s="206" t="s">
        <v>351</v>
      </c>
      <c r="G88" s="1"/>
    </row>
    <row r="89" spans="1:7" ht="20.100000000000001" customHeight="1">
      <c r="A89" s="378" t="s">
        <v>299</v>
      </c>
      <c r="B89" s="204">
        <v>55196</v>
      </c>
      <c r="C89" s="374" t="s">
        <v>320</v>
      </c>
      <c r="D89" s="374" t="s">
        <v>321</v>
      </c>
      <c r="E89" s="190">
        <v>89</v>
      </c>
      <c r="F89" s="206" t="s">
        <v>351</v>
      </c>
    </row>
    <row r="90" spans="1:7" ht="20.100000000000001" customHeight="1">
      <c r="A90" s="203" t="s">
        <v>301</v>
      </c>
      <c r="B90" s="204">
        <v>97227</v>
      </c>
      <c r="C90" s="374" t="s">
        <v>345</v>
      </c>
      <c r="D90" s="374" t="s">
        <v>346</v>
      </c>
      <c r="E90" s="190">
        <v>90</v>
      </c>
      <c r="F90" s="206" t="s">
        <v>351</v>
      </c>
    </row>
    <row r="91" spans="1:7" ht="20.100000000000001" customHeight="1">
      <c r="A91" s="412" t="s">
        <v>303</v>
      </c>
      <c r="B91" s="204">
        <v>101062</v>
      </c>
      <c r="C91" s="374" t="s">
        <v>358</v>
      </c>
      <c r="D91" s="374" t="s">
        <v>359</v>
      </c>
      <c r="E91" s="190">
        <v>91</v>
      </c>
      <c r="F91" s="206" t="s">
        <v>351</v>
      </c>
    </row>
    <row r="92" spans="1:7" ht="20.100000000000001" customHeight="1">
      <c r="A92" s="203" t="s">
        <v>303</v>
      </c>
      <c r="B92" s="204">
        <v>101063</v>
      </c>
      <c r="C92" s="374" t="s">
        <v>358</v>
      </c>
      <c r="D92" s="374" t="s">
        <v>360</v>
      </c>
      <c r="E92" s="190">
        <v>92</v>
      </c>
      <c r="F92" s="206" t="s">
        <v>351</v>
      </c>
    </row>
    <row r="93" spans="1:7" ht="20.100000000000001" customHeight="1">
      <c r="A93" s="378" t="s">
        <v>29</v>
      </c>
      <c r="B93" s="204">
        <v>100397</v>
      </c>
      <c r="C93" s="374" t="s">
        <v>231</v>
      </c>
      <c r="D93" s="374" t="s">
        <v>361</v>
      </c>
      <c r="E93" s="190">
        <v>94</v>
      </c>
      <c r="F93" s="206" t="s">
        <v>351</v>
      </c>
    </row>
    <row r="94" spans="1:7" ht="20.100000000000001" customHeight="1">
      <c r="A94" s="203" t="s">
        <v>303</v>
      </c>
      <c r="B94" s="204">
        <v>100387</v>
      </c>
      <c r="C94" s="374" t="s">
        <v>354</v>
      </c>
      <c r="D94" s="374" t="s">
        <v>355</v>
      </c>
      <c r="E94" s="190">
        <v>95</v>
      </c>
      <c r="F94" s="206" t="s">
        <v>351</v>
      </c>
      <c r="G94" s="1"/>
    </row>
    <row r="95" spans="1:7" ht="20.100000000000001" customHeight="1">
      <c r="A95" s="412" t="s">
        <v>301</v>
      </c>
      <c r="B95" s="204">
        <v>55108</v>
      </c>
      <c r="C95" s="374" t="s">
        <v>347</v>
      </c>
      <c r="D95" s="374" t="s">
        <v>348</v>
      </c>
      <c r="E95" s="190">
        <v>96</v>
      </c>
      <c r="F95" s="206" t="s">
        <v>351</v>
      </c>
    </row>
    <row r="96" spans="1:7" ht="20.100000000000001" customHeight="1">
      <c r="A96" s="412" t="s">
        <v>329</v>
      </c>
      <c r="B96" s="204">
        <v>100384</v>
      </c>
      <c r="C96" s="374" t="s">
        <v>366</v>
      </c>
      <c r="D96" s="374" t="s">
        <v>367</v>
      </c>
      <c r="E96" s="206">
        <v>97</v>
      </c>
      <c r="F96" s="206" t="s">
        <v>351</v>
      </c>
    </row>
    <row r="97" spans="1:6" ht="20.100000000000001" customHeight="1">
      <c r="A97" s="372" t="s">
        <v>395</v>
      </c>
      <c r="B97" s="204">
        <v>98771</v>
      </c>
      <c r="C97" s="305" t="s">
        <v>370</v>
      </c>
      <c r="D97" s="310" t="s">
        <v>371</v>
      </c>
      <c r="E97" s="206">
        <v>98</v>
      </c>
      <c r="F97" s="206" t="s">
        <v>351</v>
      </c>
    </row>
    <row r="98" spans="1:6" ht="20.100000000000001" customHeight="1">
      <c r="A98" s="378" t="s">
        <v>304</v>
      </c>
      <c r="B98" s="204">
        <v>97226</v>
      </c>
      <c r="C98" s="374" t="s">
        <v>332</v>
      </c>
      <c r="D98" s="374" t="s">
        <v>333</v>
      </c>
      <c r="E98" s="206">
        <v>99</v>
      </c>
      <c r="F98" s="206" t="s">
        <v>351</v>
      </c>
    </row>
    <row r="99" spans="1:6" ht="20.100000000000001" customHeight="1">
      <c r="A99" s="378" t="s">
        <v>304</v>
      </c>
      <c r="B99" s="204">
        <v>98772</v>
      </c>
      <c r="C99" s="374" t="s">
        <v>362</v>
      </c>
      <c r="D99" s="374" t="s">
        <v>375</v>
      </c>
      <c r="E99" s="206">
        <v>100</v>
      </c>
      <c r="F99" s="206" t="s">
        <v>351</v>
      </c>
    </row>
    <row r="100" spans="1:6" ht="20.100000000000001" customHeight="1">
      <c r="A100" s="372" t="s">
        <v>29</v>
      </c>
      <c r="B100" s="204">
        <v>100392</v>
      </c>
      <c r="C100" s="374" t="s">
        <v>416</v>
      </c>
      <c r="D100" s="374" t="s">
        <v>381</v>
      </c>
      <c r="E100" s="206">
        <v>101</v>
      </c>
      <c r="F100" s="206" t="s">
        <v>351</v>
      </c>
    </row>
    <row r="101" spans="1:6" ht="20.100000000000001" customHeight="1">
      <c r="A101" s="372" t="s">
        <v>396</v>
      </c>
      <c r="B101" s="204">
        <v>100359</v>
      </c>
      <c r="C101" s="588" t="s">
        <v>382</v>
      </c>
      <c r="D101" s="374" t="s">
        <v>383</v>
      </c>
      <c r="E101" s="206">
        <v>102</v>
      </c>
      <c r="F101" s="206" t="s">
        <v>351</v>
      </c>
    </row>
    <row r="102" spans="1:6" ht="20.100000000000001" customHeight="1">
      <c r="A102" s="372" t="s">
        <v>303</v>
      </c>
      <c r="B102" s="204">
        <v>100380</v>
      </c>
      <c r="C102" s="374" t="s">
        <v>384</v>
      </c>
      <c r="D102" s="374" t="s">
        <v>385</v>
      </c>
      <c r="E102" s="206">
        <v>103</v>
      </c>
      <c r="F102" s="206" t="s">
        <v>351</v>
      </c>
    </row>
    <row r="103" spans="1:6" ht="20.100000000000001" customHeight="1">
      <c r="A103" s="372" t="s">
        <v>303</v>
      </c>
      <c r="B103" s="204">
        <v>103775</v>
      </c>
      <c r="C103" s="374" t="s">
        <v>450</v>
      </c>
      <c r="D103" s="374" t="s">
        <v>386</v>
      </c>
      <c r="E103" s="206">
        <v>104</v>
      </c>
      <c r="F103" s="206" t="s">
        <v>351</v>
      </c>
    </row>
    <row r="104" spans="1:6" ht="20.100000000000001" customHeight="1">
      <c r="A104" s="372" t="s">
        <v>299</v>
      </c>
      <c r="B104" s="204">
        <v>100375</v>
      </c>
      <c r="C104" s="374" t="s">
        <v>392</v>
      </c>
      <c r="D104" s="374" t="s">
        <v>393</v>
      </c>
      <c r="E104" s="206">
        <v>105</v>
      </c>
      <c r="F104" s="206" t="s">
        <v>351</v>
      </c>
    </row>
    <row r="105" spans="1:6" ht="20.100000000000001" customHeight="1">
      <c r="A105" s="372" t="s">
        <v>298</v>
      </c>
      <c r="B105" s="204">
        <v>100362</v>
      </c>
      <c r="C105" s="374" t="s">
        <v>397</v>
      </c>
      <c r="D105" s="374" t="s">
        <v>398</v>
      </c>
      <c r="E105" s="206">
        <v>106.1</v>
      </c>
      <c r="F105" s="206" t="s">
        <v>236</v>
      </c>
    </row>
    <row r="106" spans="1:6" ht="20.100000000000001" customHeight="1">
      <c r="A106" s="372" t="s">
        <v>298</v>
      </c>
      <c r="B106" s="204">
        <v>100363</v>
      </c>
      <c r="C106" s="374" t="s">
        <v>399</v>
      </c>
      <c r="D106" s="374" t="s">
        <v>400</v>
      </c>
      <c r="E106" s="206">
        <v>107.1</v>
      </c>
      <c r="F106" s="206" t="s">
        <v>236</v>
      </c>
    </row>
    <row r="107" spans="1:6" ht="20.100000000000001" customHeight="1">
      <c r="A107" s="372" t="s">
        <v>298</v>
      </c>
      <c r="B107" s="204">
        <v>100365</v>
      </c>
      <c r="C107" s="374" t="s">
        <v>403</v>
      </c>
      <c r="D107" s="374" t="s">
        <v>404</v>
      </c>
      <c r="E107" s="206">
        <v>108</v>
      </c>
      <c r="F107" s="206" t="s">
        <v>351</v>
      </c>
    </row>
    <row r="108" spans="1:6" ht="20.100000000000001" customHeight="1">
      <c r="A108" s="372" t="s">
        <v>303</v>
      </c>
      <c r="B108" s="204">
        <v>100667</v>
      </c>
      <c r="C108" s="374" t="s">
        <v>407</v>
      </c>
      <c r="D108" s="374" t="s">
        <v>337</v>
      </c>
      <c r="E108" s="206">
        <v>109</v>
      </c>
      <c r="F108" s="206" t="s">
        <v>351</v>
      </c>
    </row>
    <row r="109" spans="1:6" ht="20.100000000000001" customHeight="1">
      <c r="A109" s="372" t="s">
        <v>298</v>
      </c>
      <c r="B109" s="204">
        <v>101047</v>
      </c>
      <c r="C109" s="374" t="s">
        <v>406</v>
      </c>
      <c r="D109" s="374" t="s">
        <v>409</v>
      </c>
      <c r="E109" s="206">
        <v>110</v>
      </c>
      <c r="F109" s="206" t="s">
        <v>351</v>
      </c>
    </row>
    <row r="110" spans="1:6" ht="20.100000000000001" customHeight="1">
      <c r="A110" s="372" t="s">
        <v>303</v>
      </c>
      <c r="B110" s="204">
        <v>101047</v>
      </c>
      <c r="C110" s="374" t="s">
        <v>406</v>
      </c>
      <c r="D110" s="374" t="s">
        <v>409</v>
      </c>
      <c r="E110" s="206">
        <v>110</v>
      </c>
      <c r="F110" s="206" t="s">
        <v>351</v>
      </c>
    </row>
    <row r="111" spans="1:6" ht="20.100000000000001" customHeight="1">
      <c r="A111" s="372" t="s">
        <v>29</v>
      </c>
      <c r="B111" s="204">
        <v>101322</v>
      </c>
      <c r="C111" s="374" t="s">
        <v>410</v>
      </c>
      <c r="D111" s="374" t="s">
        <v>411</v>
      </c>
      <c r="E111" s="206">
        <v>111</v>
      </c>
      <c r="F111" s="206" t="s">
        <v>351</v>
      </c>
    </row>
    <row r="112" spans="1:6" ht="20.100000000000001" customHeight="1">
      <c r="A112" s="588" t="s">
        <v>298</v>
      </c>
      <c r="B112" s="204">
        <v>102564</v>
      </c>
      <c r="C112" s="374" t="s">
        <v>427</v>
      </c>
      <c r="D112" s="374" t="s">
        <v>419</v>
      </c>
      <c r="E112" s="206">
        <v>112</v>
      </c>
      <c r="F112" s="206" t="s">
        <v>351</v>
      </c>
    </row>
    <row r="113" spans="1:6" ht="20.100000000000001" customHeight="1">
      <c r="A113" s="588" t="s">
        <v>301</v>
      </c>
      <c r="B113" s="204">
        <v>102506</v>
      </c>
      <c r="C113" s="374" t="s">
        <v>438</v>
      </c>
      <c r="D113" s="374" t="s">
        <v>439</v>
      </c>
      <c r="E113" s="206">
        <v>113</v>
      </c>
      <c r="F113" s="206" t="s">
        <v>351</v>
      </c>
    </row>
    <row r="114" spans="1:6" ht="20.100000000000001" customHeight="1">
      <c r="A114" s="588" t="s">
        <v>303</v>
      </c>
      <c r="B114" s="204">
        <v>102507</v>
      </c>
      <c r="C114" s="374" t="s">
        <v>442</v>
      </c>
      <c r="D114" s="374" t="s">
        <v>443</v>
      </c>
      <c r="E114" s="206">
        <v>114</v>
      </c>
      <c r="F114" s="206" t="s">
        <v>351</v>
      </c>
    </row>
    <row r="115" spans="1:6" ht="20.100000000000001" customHeight="1">
      <c r="A115" s="588" t="s">
        <v>29</v>
      </c>
      <c r="B115" s="204">
        <v>102508</v>
      </c>
      <c r="C115" s="374" t="s">
        <v>444</v>
      </c>
      <c r="D115" s="374" t="s">
        <v>445</v>
      </c>
      <c r="E115" s="206">
        <v>115</v>
      </c>
      <c r="F115" s="206" t="s">
        <v>351</v>
      </c>
    </row>
    <row r="116" spans="1:6" ht="20.100000000000001" customHeight="1">
      <c r="A116" s="372" t="s">
        <v>299</v>
      </c>
      <c r="B116" s="204">
        <v>103773</v>
      </c>
      <c r="C116" s="374" t="s">
        <v>427</v>
      </c>
      <c r="D116" s="374" t="s">
        <v>449</v>
      </c>
      <c r="E116" s="206">
        <v>116</v>
      </c>
      <c r="F116" s="206" t="s">
        <v>351</v>
      </c>
    </row>
    <row r="117" spans="1:6" ht="20.100000000000001" customHeight="1">
      <c r="A117" s="372" t="s">
        <v>29</v>
      </c>
      <c r="B117" s="204">
        <v>103774</v>
      </c>
      <c r="C117" s="374" t="s">
        <v>451</v>
      </c>
      <c r="D117" s="374" t="s">
        <v>452</v>
      </c>
      <c r="E117" s="206">
        <v>117</v>
      </c>
      <c r="F117" s="206" t="s">
        <v>351</v>
      </c>
    </row>
    <row r="118" spans="1:6" ht="20.100000000000001" customHeight="1">
      <c r="A118" s="372" t="s">
        <v>299</v>
      </c>
      <c r="B118" s="204">
        <v>103776</v>
      </c>
      <c r="C118" s="374" t="s">
        <v>454</v>
      </c>
      <c r="D118" s="374" t="s">
        <v>455</v>
      </c>
      <c r="E118" s="206">
        <v>118</v>
      </c>
      <c r="F118" s="206" t="s">
        <v>351</v>
      </c>
    </row>
    <row r="119" spans="1:6" ht="20.100000000000001" customHeight="1">
      <c r="A119" s="372" t="s">
        <v>304</v>
      </c>
      <c r="B119" s="204">
        <v>104336</v>
      </c>
      <c r="C119" s="374" t="s">
        <v>44</v>
      </c>
      <c r="D119" s="374" t="s">
        <v>456</v>
      </c>
      <c r="E119" s="206">
        <v>119</v>
      </c>
      <c r="F119" s="206" t="s">
        <v>351</v>
      </c>
    </row>
    <row r="120" spans="1:6" ht="20.100000000000001" customHeight="1">
      <c r="A120" s="412" t="s">
        <v>29</v>
      </c>
      <c r="B120" s="68">
        <v>92073</v>
      </c>
      <c r="C120" s="140" t="s">
        <v>243</v>
      </c>
      <c r="D120" s="67" t="s">
        <v>241</v>
      </c>
      <c r="E120" s="190">
        <v>120</v>
      </c>
      <c r="F120" s="190" t="s">
        <v>351</v>
      </c>
    </row>
    <row r="121" spans="1:6" ht="20.100000000000001" customHeight="1">
      <c r="A121" s="372" t="s">
        <v>301</v>
      </c>
      <c r="B121" s="68"/>
      <c r="C121" s="204" t="s">
        <v>503</v>
      </c>
      <c r="D121" s="68"/>
      <c r="E121" s="190">
        <v>121</v>
      </c>
      <c r="F121" s="206" t="s">
        <v>351</v>
      </c>
    </row>
    <row r="122" spans="1:6" ht="20.100000000000001" customHeight="1">
      <c r="A122" s="372" t="s">
        <v>303</v>
      </c>
      <c r="B122" s="68"/>
      <c r="C122" s="204" t="s">
        <v>506</v>
      </c>
      <c r="D122" s="68"/>
      <c r="E122" s="190">
        <v>122</v>
      </c>
      <c r="F122" s="206" t="s">
        <v>351</v>
      </c>
    </row>
    <row r="123" spans="1:6" ht="20.100000000000001" customHeight="1">
      <c r="A123" s="589" t="s">
        <v>253</v>
      </c>
      <c r="B123" s="68">
        <v>106024</v>
      </c>
      <c r="C123" s="204" t="s">
        <v>526</v>
      </c>
      <c r="D123" s="374" t="s">
        <v>337</v>
      </c>
      <c r="E123" s="190">
        <v>123</v>
      </c>
      <c r="F123" s="206" t="s">
        <v>351</v>
      </c>
    </row>
    <row r="124" spans="1:6" ht="20.100000000000001" customHeight="1">
      <c r="A124" s="589" t="s">
        <v>298</v>
      </c>
      <c r="B124" s="68">
        <v>68000</v>
      </c>
      <c r="C124" s="140" t="s">
        <v>127</v>
      </c>
      <c r="D124" s="67" t="s">
        <v>192</v>
      </c>
      <c r="E124" s="190">
        <v>124.1</v>
      </c>
      <c r="F124" s="206" t="s">
        <v>236</v>
      </c>
    </row>
    <row r="125" spans="1:6" ht="20.100000000000001" customHeight="1">
      <c r="A125" s="589" t="s">
        <v>301</v>
      </c>
      <c r="B125" s="68"/>
      <c r="C125" s="374" t="s">
        <v>364</v>
      </c>
      <c r="D125" s="204" t="s">
        <v>365</v>
      </c>
      <c r="E125" s="190">
        <v>125.1</v>
      </c>
      <c r="F125" s="206" t="s">
        <v>236</v>
      </c>
    </row>
    <row r="126" spans="1:6" ht="20.100000000000001" customHeight="1">
      <c r="A126" s="589" t="s">
        <v>301</v>
      </c>
      <c r="B126" s="68">
        <v>100648</v>
      </c>
      <c r="C126" s="374" t="s">
        <v>362</v>
      </c>
      <c r="D126" s="374" t="s">
        <v>363</v>
      </c>
      <c r="E126" s="206">
        <v>126.1</v>
      </c>
      <c r="F126" s="206" t="s">
        <v>236</v>
      </c>
    </row>
    <row r="127" spans="1:6" ht="20.100000000000001" customHeight="1">
      <c r="A127" s="412" t="s">
        <v>253</v>
      </c>
      <c r="B127" s="68"/>
      <c r="C127" s="374" t="s">
        <v>528</v>
      </c>
      <c r="D127" s="207" t="s">
        <v>529</v>
      </c>
      <c r="E127" s="190">
        <v>127</v>
      </c>
      <c r="F127" s="206" t="s">
        <v>351</v>
      </c>
    </row>
    <row r="128" spans="1:6" ht="20.100000000000001" customHeight="1">
      <c r="A128" s="412" t="s">
        <v>253</v>
      </c>
      <c r="B128" s="68">
        <v>75582</v>
      </c>
      <c r="C128" s="623" t="s">
        <v>288</v>
      </c>
      <c r="D128" s="374" t="s">
        <v>530</v>
      </c>
      <c r="E128" s="190">
        <v>128</v>
      </c>
      <c r="F128" s="206" t="s">
        <v>351</v>
      </c>
    </row>
    <row r="129" spans="1:7" ht="20.100000000000001" customHeight="1">
      <c r="A129" s="412" t="s">
        <v>292</v>
      </c>
      <c r="B129" s="68">
        <v>106228</v>
      </c>
      <c r="C129" s="374" t="s">
        <v>541</v>
      </c>
      <c r="D129" s="207" t="s">
        <v>455</v>
      </c>
      <c r="E129" s="190">
        <v>129</v>
      </c>
      <c r="F129" s="206" t="s">
        <v>351</v>
      </c>
      <c r="G129" s="1"/>
    </row>
    <row r="130" spans="1:7" ht="20.100000000000001" customHeight="1">
      <c r="A130" s="412" t="s">
        <v>292</v>
      </c>
      <c r="B130" s="722">
        <v>106291</v>
      </c>
      <c r="C130" s="374" t="s">
        <v>542</v>
      </c>
      <c r="D130" s="207" t="s">
        <v>543</v>
      </c>
      <c r="E130" s="190">
        <v>130</v>
      </c>
      <c r="F130" s="206" t="s">
        <v>351</v>
      </c>
    </row>
    <row r="131" spans="1:7" ht="20.100000000000001" customHeight="1">
      <c r="A131" s="412" t="s">
        <v>292</v>
      </c>
      <c r="B131" s="723"/>
      <c r="C131" s="374" t="s">
        <v>104</v>
      </c>
      <c r="D131" s="207" t="s">
        <v>544</v>
      </c>
      <c r="E131" s="190">
        <v>131</v>
      </c>
      <c r="F131" s="206" t="s">
        <v>351</v>
      </c>
    </row>
    <row r="132" spans="1:7" ht="20.100000000000001" customHeight="1">
      <c r="A132" s="412" t="s">
        <v>252</v>
      </c>
      <c r="B132" s="68">
        <v>100001</v>
      </c>
      <c r="C132" s="374" t="s">
        <v>251</v>
      </c>
      <c r="D132" s="310" t="s">
        <v>251</v>
      </c>
      <c r="E132" s="206">
        <v>100001</v>
      </c>
      <c r="F132" s="206" t="s">
        <v>351</v>
      </c>
    </row>
    <row r="133" spans="1:7" ht="20.100000000000001" customHeight="1">
      <c r="A133" s="372"/>
      <c r="B133" s="205"/>
      <c r="C133" s="140"/>
      <c r="D133" s="67"/>
      <c r="E133" s="190"/>
      <c r="F133" s="190"/>
    </row>
    <row r="134" spans="1:7" ht="20.100000000000001" customHeight="1">
      <c r="A134" s="412"/>
      <c r="B134" s="66"/>
      <c r="C134" s="54"/>
      <c r="D134" s="54"/>
      <c r="E134" s="190"/>
      <c r="F134" s="190"/>
    </row>
    <row r="135" spans="1:7" ht="20.100000000000001" customHeight="1">
      <c r="A135" s="412"/>
      <c r="B135" s="66"/>
      <c r="C135" s="140"/>
      <c r="D135" s="67"/>
      <c r="E135" s="190"/>
      <c r="F135" s="206"/>
    </row>
    <row r="136" spans="1:7" ht="20.100000000000001" customHeight="1">
      <c r="A136" s="372"/>
      <c r="B136" s="68"/>
      <c r="C136" s="140"/>
      <c r="D136" s="68"/>
      <c r="E136" s="190"/>
      <c r="F136" s="190"/>
    </row>
    <row r="137" spans="1:7" ht="20.100000000000001" customHeight="1">
      <c r="A137" s="372"/>
      <c r="B137" s="68"/>
      <c r="C137" s="140"/>
      <c r="D137" s="68"/>
      <c r="E137" s="190"/>
      <c r="F137" s="190"/>
    </row>
    <row r="138" spans="1:7" ht="20.100000000000001" customHeight="1">
      <c r="A138" s="372"/>
      <c r="B138" s="68"/>
      <c r="C138" s="140"/>
      <c r="D138" s="68"/>
      <c r="E138" s="190"/>
      <c r="F138" s="190"/>
    </row>
    <row r="139" spans="1:7" ht="20.100000000000001" customHeight="1">
      <c r="A139" s="372"/>
      <c r="B139" s="68"/>
      <c r="C139" s="140"/>
      <c r="D139" s="68"/>
      <c r="E139" s="190"/>
      <c r="F139" s="190"/>
    </row>
    <row r="140" spans="1:7" ht="20.100000000000001" customHeight="1">
      <c r="A140" s="372"/>
      <c r="B140" s="68"/>
      <c r="C140" s="140"/>
      <c r="D140" s="68"/>
      <c r="E140" s="190"/>
      <c r="F140" s="190"/>
    </row>
    <row r="141" spans="1:7" ht="20.100000000000001" customHeight="1">
      <c r="A141" s="372"/>
      <c r="B141" s="68"/>
      <c r="C141" s="140"/>
      <c r="D141" s="68"/>
      <c r="E141" s="190"/>
      <c r="F141" s="190"/>
    </row>
    <row r="142" spans="1:7" ht="20.100000000000001" customHeight="1">
      <c r="A142" s="372"/>
      <c r="B142" s="68"/>
      <c r="C142" s="140"/>
      <c r="D142" s="68"/>
      <c r="E142" s="190"/>
      <c r="F142" s="190"/>
    </row>
    <row r="143" spans="1:7" ht="20.100000000000001" customHeight="1">
      <c r="A143" s="372"/>
      <c r="B143" s="68"/>
      <c r="C143" s="140"/>
      <c r="D143" s="68"/>
      <c r="E143" s="190"/>
      <c r="F143" s="190"/>
    </row>
    <row r="144" spans="1:7" ht="20.100000000000001" customHeight="1">
      <c r="A144" s="372"/>
      <c r="B144" s="68"/>
      <c r="C144" s="140"/>
      <c r="D144" s="68"/>
      <c r="E144" s="190"/>
      <c r="F144" s="190"/>
    </row>
    <row r="145" spans="1:6" ht="20.100000000000001" customHeight="1">
      <c r="A145" s="372"/>
      <c r="B145" s="68"/>
      <c r="C145" s="140"/>
      <c r="D145" s="68"/>
      <c r="E145" s="190"/>
      <c r="F145" s="190"/>
    </row>
    <row r="146" spans="1:6" ht="20.100000000000001" customHeight="1">
      <c r="A146" s="372"/>
      <c r="B146" s="68"/>
      <c r="C146" s="140"/>
      <c r="D146" s="68"/>
      <c r="E146" s="190"/>
      <c r="F146" s="190"/>
    </row>
    <row r="147" spans="1:6" ht="20.100000000000001" customHeight="1">
      <c r="A147" s="372"/>
      <c r="B147" s="68"/>
      <c r="C147" s="140"/>
      <c r="D147" s="68"/>
      <c r="E147" s="190"/>
      <c r="F147" s="190"/>
    </row>
    <row r="148" spans="1:6" ht="20.100000000000001" customHeight="1">
      <c r="A148" s="372"/>
      <c r="B148" s="68"/>
      <c r="C148" s="140"/>
      <c r="D148" s="68"/>
      <c r="E148" s="190"/>
      <c r="F148" s="190"/>
    </row>
    <row r="149" spans="1:6" ht="20.100000000000001" customHeight="1">
      <c r="A149" s="372"/>
      <c r="B149" s="68"/>
      <c r="C149" s="140"/>
      <c r="D149" s="68"/>
      <c r="E149" s="190"/>
      <c r="F149" s="190"/>
    </row>
  </sheetData>
  <autoFilter ref="A1:G137">
    <sortState ref="A2:G137">
      <sortCondition ref="E1:E137"/>
    </sortState>
  </autoFilter>
  <phoneticPr fontId="3" type="noConversion"/>
  <conditionalFormatting sqref="B83">
    <cfRule type="duplicateValues" dxfId="84" priority="44" stopIfTrue="1"/>
  </conditionalFormatting>
  <conditionalFormatting sqref="B84">
    <cfRule type="duplicateValues" dxfId="83" priority="43" stopIfTrue="1"/>
  </conditionalFormatting>
  <conditionalFormatting sqref="B85">
    <cfRule type="duplicateValues" dxfId="82" priority="42" stopIfTrue="1"/>
  </conditionalFormatting>
  <conditionalFormatting sqref="B86">
    <cfRule type="duplicateValues" dxfId="81" priority="41" stopIfTrue="1"/>
  </conditionalFormatting>
  <conditionalFormatting sqref="B87">
    <cfRule type="duplicateValues" dxfId="80" priority="40" stopIfTrue="1"/>
  </conditionalFormatting>
  <conditionalFormatting sqref="B88:B89">
    <cfRule type="duplicateValues" dxfId="79" priority="39" stopIfTrue="1"/>
  </conditionalFormatting>
  <conditionalFormatting sqref="B90">
    <cfRule type="duplicateValues" dxfId="78" priority="38" stopIfTrue="1"/>
  </conditionalFormatting>
  <conditionalFormatting sqref="B91">
    <cfRule type="duplicateValues" dxfId="77" priority="37" stopIfTrue="1"/>
  </conditionalFormatting>
  <conditionalFormatting sqref="B92">
    <cfRule type="duplicateValues" dxfId="76" priority="36" stopIfTrue="1"/>
  </conditionalFormatting>
  <conditionalFormatting sqref="B93">
    <cfRule type="duplicateValues" dxfId="75" priority="35" stopIfTrue="1"/>
  </conditionalFormatting>
  <conditionalFormatting sqref="B94">
    <cfRule type="duplicateValues" dxfId="74" priority="34" stopIfTrue="1"/>
  </conditionalFormatting>
  <conditionalFormatting sqref="B95">
    <cfRule type="duplicateValues" dxfId="73" priority="33" stopIfTrue="1"/>
  </conditionalFormatting>
  <conditionalFormatting sqref="B96">
    <cfRule type="duplicateValues" dxfId="72" priority="32" stopIfTrue="1"/>
  </conditionalFormatting>
  <conditionalFormatting sqref="B97">
    <cfRule type="duplicateValues" dxfId="71" priority="31" stopIfTrue="1"/>
  </conditionalFormatting>
  <conditionalFormatting sqref="B98">
    <cfRule type="duplicateValues" dxfId="70" priority="30" stopIfTrue="1"/>
  </conditionalFormatting>
  <conditionalFormatting sqref="B99">
    <cfRule type="duplicateValues" dxfId="69" priority="29" stopIfTrue="1"/>
  </conditionalFormatting>
  <conditionalFormatting sqref="B100">
    <cfRule type="duplicateValues" dxfId="68" priority="28" stopIfTrue="1"/>
  </conditionalFormatting>
  <conditionalFormatting sqref="B102">
    <cfRule type="duplicateValues" dxfId="67" priority="27" stopIfTrue="1"/>
  </conditionalFormatting>
  <conditionalFormatting sqref="B103">
    <cfRule type="duplicateValues" dxfId="66" priority="26" stopIfTrue="1"/>
  </conditionalFormatting>
  <conditionalFormatting sqref="B104">
    <cfRule type="duplicateValues" dxfId="65" priority="25" stopIfTrue="1"/>
  </conditionalFormatting>
  <conditionalFormatting sqref="B105">
    <cfRule type="duplicateValues" dxfId="64" priority="24" stopIfTrue="1"/>
  </conditionalFormatting>
  <conditionalFormatting sqref="B106">
    <cfRule type="duplicateValues" dxfId="63" priority="23" stopIfTrue="1"/>
  </conditionalFormatting>
  <conditionalFormatting sqref="B107">
    <cfRule type="duplicateValues" dxfId="62" priority="22" stopIfTrue="1"/>
  </conditionalFormatting>
  <conditionalFormatting sqref="B108">
    <cfRule type="duplicateValues" dxfId="61" priority="21" stopIfTrue="1"/>
  </conditionalFormatting>
  <conditionalFormatting sqref="B109">
    <cfRule type="duplicateValues" dxfId="60" priority="20" stopIfTrue="1"/>
  </conditionalFormatting>
  <conditionalFormatting sqref="B110">
    <cfRule type="duplicateValues" dxfId="59" priority="17" stopIfTrue="1"/>
  </conditionalFormatting>
  <conditionalFormatting sqref="B111">
    <cfRule type="duplicateValues" dxfId="58" priority="16" stopIfTrue="1"/>
  </conditionalFormatting>
  <conditionalFormatting sqref="B112">
    <cfRule type="duplicateValues" dxfId="57" priority="15" stopIfTrue="1"/>
  </conditionalFormatting>
  <conditionalFormatting sqref="B113">
    <cfRule type="duplicateValues" dxfId="56" priority="14" stopIfTrue="1"/>
  </conditionalFormatting>
  <conditionalFormatting sqref="B114">
    <cfRule type="duplicateValues" dxfId="55" priority="13" stopIfTrue="1"/>
  </conditionalFormatting>
  <conditionalFormatting sqref="B116">
    <cfRule type="duplicateValues" dxfId="54" priority="12" stopIfTrue="1"/>
  </conditionalFormatting>
  <conditionalFormatting sqref="B117">
    <cfRule type="duplicateValues" dxfId="53" priority="11" stopIfTrue="1"/>
  </conditionalFormatting>
  <conditionalFormatting sqref="B118">
    <cfRule type="duplicateValues" dxfId="52" priority="10" stopIfTrue="1"/>
  </conditionalFormatting>
  <conditionalFormatting sqref="B119">
    <cfRule type="duplicateValues" dxfId="51" priority="9" stopIfTrue="1"/>
  </conditionalFormatting>
  <conditionalFormatting sqref="B120">
    <cfRule type="duplicateValues" dxfId="50" priority="8" stopIfTrue="1"/>
  </conditionalFormatting>
  <conditionalFormatting sqref="B121">
    <cfRule type="duplicateValues" dxfId="49" priority="7" stopIfTrue="1"/>
  </conditionalFormatting>
  <conditionalFormatting sqref="B122">
    <cfRule type="duplicateValues" dxfId="48" priority="6" stopIfTrue="1"/>
  </conditionalFormatting>
  <conditionalFormatting sqref="C129">
    <cfRule type="duplicateValues" dxfId="47" priority="1" stopIfTrue="1"/>
  </conditionalFormatting>
  <pageMargins left="1.0236220472440944" right="0.78740157480314965" top="0.43307086614173229" bottom="0.51181102362204722" header="0.35433070866141736" footer="0.51181102362204722"/>
  <pageSetup paperSize="9" orientation="portrait" r:id="rId1"/>
  <headerFooter alignWithMargins="0"/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Y91"/>
  <sheetViews>
    <sheetView zoomScale="85" zoomScaleNormal="85" workbookViewId="0">
      <selection activeCell="T36" sqref="T36"/>
    </sheetView>
  </sheetViews>
  <sheetFormatPr baseColWidth="10" defaultRowHeight="12"/>
  <cols>
    <col min="1" max="1" width="4.7109375" style="12" customWidth="1"/>
    <col min="2" max="2" width="5.5703125" style="11" customWidth="1"/>
    <col min="3" max="3" width="6.5703125" style="12" customWidth="1"/>
    <col min="4" max="4" width="6.85546875" style="12" bestFit="1" customWidth="1"/>
    <col min="5" max="5" width="4.7109375" style="12" bestFit="1" customWidth="1"/>
    <col min="6" max="6" width="7.85546875" style="12" customWidth="1"/>
    <col min="7" max="7" width="4.7109375" style="12" customWidth="1"/>
    <col min="8" max="8" width="8.28515625" style="12" customWidth="1"/>
    <col min="9" max="9" width="6.140625" style="12" customWidth="1"/>
    <col min="10" max="10" width="7.85546875" style="12" customWidth="1"/>
    <col min="11" max="11" width="6.28515625" style="12" customWidth="1"/>
    <col min="12" max="12" width="6.85546875" style="12" bestFit="1" customWidth="1"/>
    <col min="13" max="13" width="4.7109375" style="12" bestFit="1" customWidth="1"/>
    <col min="14" max="14" width="6.85546875" style="12" customWidth="1"/>
    <col min="15" max="15" width="4.7109375" style="12" customWidth="1"/>
    <col min="16" max="16" width="6.85546875" style="12" bestFit="1" customWidth="1"/>
    <col min="17" max="17" width="4.7109375" style="12" customWidth="1"/>
    <col min="18" max="18" width="6.85546875" style="12" bestFit="1" customWidth="1"/>
    <col min="19" max="19" width="4.7109375" style="12" bestFit="1" customWidth="1"/>
    <col min="20" max="20" width="6.85546875" style="12" bestFit="1" customWidth="1"/>
    <col min="21" max="21" width="4.5703125" style="12" bestFit="1" customWidth="1"/>
    <col min="22" max="22" width="6.85546875" style="12" bestFit="1" customWidth="1"/>
    <col min="23" max="23" width="6.42578125" style="12" customWidth="1"/>
    <col min="24" max="24" width="6.140625" style="12" customWidth="1"/>
    <col min="25" max="25" width="7" style="12" bestFit="1" customWidth="1"/>
    <col min="26" max="26" width="5.85546875" style="12" bestFit="1" customWidth="1"/>
    <col min="27" max="27" width="6.7109375" style="12" bestFit="1" customWidth="1"/>
    <col min="28" max="28" width="6.5703125" style="12" customWidth="1"/>
    <col min="29" max="29" width="4" style="12" bestFit="1" customWidth="1"/>
    <col min="30" max="30" width="6.5703125" style="12" bestFit="1" customWidth="1"/>
    <col min="31" max="31" width="3.85546875" style="12" bestFit="1" customWidth="1"/>
    <col min="32" max="32" width="5.7109375" style="12" bestFit="1" customWidth="1"/>
    <col min="33" max="33" width="6.28515625" style="28" bestFit="1" customWidth="1"/>
    <col min="34" max="34" width="6.140625" style="11" bestFit="1" customWidth="1"/>
    <col min="35" max="35" width="5.5703125" style="12" bestFit="1" customWidth="1"/>
    <col min="36" max="36" width="6.140625" style="12" bestFit="1" customWidth="1"/>
    <col min="37" max="37" width="4.5703125" style="12" customWidth="1"/>
    <col min="38" max="38" width="7.28515625" style="11" customWidth="1"/>
    <col min="39" max="39" width="11.28515625" style="12" bestFit="1" customWidth="1"/>
    <col min="40" max="40" width="5.140625" style="12" customWidth="1"/>
    <col min="41" max="16384" width="11.42578125" style="12"/>
  </cols>
  <sheetData>
    <row r="1" spans="1:39" ht="28.5" customHeight="1" thickBot="1">
      <c r="A1" s="57"/>
      <c r="B1" s="58" t="s">
        <v>88</v>
      </c>
      <c r="C1" s="31" t="s">
        <v>118</v>
      </c>
      <c r="D1" s="56" t="s">
        <v>117</v>
      </c>
      <c r="E1" s="28"/>
      <c r="F1" s="553" t="s">
        <v>87</v>
      </c>
      <c r="G1" s="550"/>
      <c r="H1" s="223">
        <v>10</v>
      </c>
      <c r="I1" s="551"/>
      <c r="J1" s="552">
        <v>15</v>
      </c>
      <c r="R1" s="582">
        <f>ROUND(+W10/7,0)</f>
        <v>43</v>
      </c>
      <c r="W1" s="31" t="s">
        <v>89</v>
      </c>
      <c r="AM1" s="12" t="s">
        <v>491</v>
      </c>
    </row>
    <row r="2" spans="1:39">
      <c r="A2" s="35"/>
      <c r="B2" s="59"/>
      <c r="C2" s="27"/>
      <c r="D2" s="548">
        <f>SUM(D11:$V$11)</f>
        <v>6405</v>
      </c>
      <c r="E2" s="549"/>
      <c r="F2" s="548">
        <f>SUM(F11:$V$11)</f>
        <v>5760</v>
      </c>
      <c r="G2" s="548"/>
      <c r="H2" s="548">
        <f>SUM(H11:$V$11)</f>
        <v>5070</v>
      </c>
      <c r="I2" s="548"/>
      <c r="J2" s="548">
        <f>SUM(J11:$V$11)</f>
        <v>4535</v>
      </c>
      <c r="K2" s="548"/>
      <c r="L2" s="548">
        <f>SUM(L11:$V$11)</f>
        <v>3855</v>
      </c>
      <c r="M2" s="548"/>
      <c r="N2" s="548">
        <f>SUM(N11:$V$11)</f>
        <v>3200</v>
      </c>
      <c r="O2" s="548"/>
      <c r="P2" s="548">
        <f>SUM(P11:$V$11)</f>
        <v>2515</v>
      </c>
      <c r="Q2" s="548"/>
      <c r="R2" s="548">
        <f>SUM(R11:$V$11)</f>
        <v>1795</v>
      </c>
      <c r="S2" s="548"/>
      <c r="T2" s="548">
        <f>SUM(T11:$V$11)</f>
        <v>1130</v>
      </c>
      <c r="U2" s="548"/>
      <c r="V2" s="548">
        <f>SUM(V11:$V$11)</f>
        <v>495</v>
      </c>
      <c r="W2" s="229"/>
      <c r="AL2" s="70" t="s">
        <v>13</v>
      </c>
      <c r="AM2" s="12">
        <f>+AI18+AI21</f>
        <v>1955</v>
      </c>
    </row>
    <row r="3" spans="1:39">
      <c r="A3" s="60" t="s">
        <v>80</v>
      </c>
      <c r="B3" s="71">
        <f t="shared" ref="B3:B9" si="0">+J57</f>
        <v>1.5</v>
      </c>
      <c r="C3" s="541">
        <f t="shared" ref="C3:C9" si="1">COUNTIF($C$13:$C$43,$A3)</f>
        <v>5</v>
      </c>
      <c r="D3" s="542">
        <f t="shared" ref="D3:D8" si="2">+$B3*C3*$H$1</f>
        <v>75</v>
      </c>
      <c r="E3" s="541">
        <f>COUNTIF(E$13:E$43,$A3)</f>
        <v>4</v>
      </c>
      <c r="F3" s="542">
        <f t="shared" ref="F3:F8" si="3">+$B3*E3*$H$1</f>
        <v>60</v>
      </c>
      <c r="G3" s="541">
        <f t="shared" ref="G3:G9" si="4">COUNTIF(G$13:G$43,$A3)</f>
        <v>4</v>
      </c>
      <c r="H3" s="542">
        <f t="shared" ref="H3:H8" si="5">+$B3*G3*$H$1</f>
        <v>60</v>
      </c>
      <c r="I3" s="541">
        <f>COUNTIF(I$13:I$43,$A3)</f>
        <v>5</v>
      </c>
      <c r="J3" s="542">
        <f t="shared" ref="J3:J8" si="6">+$B3*I3*$H$1</f>
        <v>75</v>
      </c>
      <c r="K3" s="541">
        <f>COUNTIF(K$13:K$43,$A3)</f>
        <v>4</v>
      </c>
      <c r="L3" s="542">
        <f t="shared" ref="L3:L8" si="7">+$B3*K3*$H$1</f>
        <v>60</v>
      </c>
      <c r="M3" s="541">
        <f>COUNTIF(M$13:M$43,$A3)</f>
        <v>4</v>
      </c>
      <c r="N3" s="542">
        <f t="shared" ref="N3:N8" si="8">+$B3*M3*$H$1</f>
        <v>60</v>
      </c>
      <c r="O3" s="541">
        <f>COUNTIF(O$13:O$43,$A3)</f>
        <v>5</v>
      </c>
      <c r="P3" s="542">
        <f t="shared" ref="P3:P8" si="9">+$B3*O3*$H$1</f>
        <v>75</v>
      </c>
      <c r="Q3" s="541">
        <f>COUNTIF(Q$13:Q$43,$A3)</f>
        <v>4</v>
      </c>
      <c r="R3" s="542">
        <f t="shared" ref="R3:R8" si="10">+$B3*Q3*$H$1</f>
        <v>60</v>
      </c>
      <c r="S3" s="541">
        <f>COUNTIF(S$13:S$43,$A3)</f>
        <v>4</v>
      </c>
      <c r="T3" s="542">
        <f t="shared" ref="T3:T8" si="11">+$B3*S3*$H$1</f>
        <v>60</v>
      </c>
      <c r="U3" s="541">
        <f>COUNTIF(U$13:U$43,$A3)</f>
        <v>5</v>
      </c>
      <c r="V3" s="542">
        <f t="shared" ref="V3:V8" si="12">+$B3*U3*$H$1</f>
        <v>75</v>
      </c>
      <c r="W3" s="32">
        <f>+C3+E3+G3+I3+K3+M3+O3+Q3+S3+U3</f>
        <v>44</v>
      </c>
      <c r="AL3" s="584" t="s">
        <v>418</v>
      </c>
      <c r="AM3" s="12">
        <v>1425</v>
      </c>
    </row>
    <row r="4" spans="1:39">
      <c r="A4" s="60" t="s">
        <v>81</v>
      </c>
      <c r="B4" s="71">
        <f t="shared" si="0"/>
        <v>2</v>
      </c>
      <c r="C4" s="36">
        <f t="shared" si="1"/>
        <v>5</v>
      </c>
      <c r="D4" s="543">
        <f t="shared" si="2"/>
        <v>100</v>
      </c>
      <c r="E4" s="36">
        <f t="shared" ref="E4:E9" si="13">COUNTIF(E$13:E$43,$A4)</f>
        <v>4</v>
      </c>
      <c r="F4" s="543">
        <f t="shared" si="3"/>
        <v>80</v>
      </c>
      <c r="G4" s="36">
        <f t="shared" si="4"/>
        <v>4</v>
      </c>
      <c r="H4" s="543">
        <f t="shared" si="5"/>
        <v>80</v>
      </c>
      <c r="I4" s="36">
        <f t="shared" ref="I4:I9" si="14">COUNTIF(I$13:I$43,$A4)</f>
        <v>5</v>
      </c>
      <c r="J4" s="543">
        <f t="shared" si="6"/>
        <v>100</v>
      </c>
      <c r="K4" s="36">
        <f t="shared" ref="K4:K9" si="15">COUNTIF(K$13:K$43,$A4)</f>
        <v>4</v>
      </c>
      <c r="L4" s="543">
        <f t="shared" si="7"/>
        <v>80</v>
      </c>
      <c r="M4" s="36">
        <f t="shared" ref="M4:M9" si="16">COUNTIF(M$13:M$43,$A4)</f>
        <v>4</v>
      </c>
      <c r="N4" s="543">
        <f t="shared" si="8"/>
        <v>80</v>
      </c>
      <c r="O4" s="36">
        <f t="shared" ref="O4:O9" si="17">COUNTIF(O$13:O$43,$A4)</f>
        <v>5</v>
      </c>
      <c r="P4" s="543">
        <f t="shared" si="9"/>
        <v>100</v>
      </c>
      <c r="Q4" s="36">
        <f t="shared" ref="Q4:Q9" si="18">COUNTIF(Q$13:Q$43,$A4)</f>
        <v>4</v>
      </c>
      <c r="R4" s="543">
        <f t="shared" si="10"/>
        <v>80</v>
      </c>
      <c r="S4" s="36">
        <f t="shared" ref="S4:S9" si="19">COUNTIF(S$13:S$43,$A4)</f>
        <v>4</v>
      </c>
      <c r="T4" s="543">
        <f t="shared" si="11"/>
        <v>80</v>
      </c>
      <c r="U4" s="36">
        <f t="shared" ref="U4:U9" si="20">COUNTIF(U$13:U$43,$A4)</f>
        <v>5</v>
      </c>
      <c r="V4" s="543">
        <f t="shared" si="12"/>
        <v>100</v>
      </c>
      <c r="W4" s="32">
        <f t="shared" ref="W4:W10" si="21">+C4+E4+G4+I4+K4+M4+O4+Q4+S4+U4</f>
        <v>44</v>
      </c>
      <c r="AL4" s="70" t="s">
        <v>421</v>
      </c>
    </row>
    <row r="5" spans="1:39">
      <c r="A5" s="60" t="s">
        <v>82</v>
      </c>
      <c r="B5" s="71">
        <f t="shared" si="0"/>
        <v>3.5</v>
      </c>
      <c r="C5" s="36">
        <f t="shared" si="1"/>
        <v>4</v>
      </c>
      <c r="D5" s="543">
        <f t="shared" si="2"/>
        <v>140</v>
      </c>
      <c r="E5" s="36">
        <f t="shared" si="13"/>
        <v>5</v>
      </c>
      <c r="F5" s="543">
        <f t="shared" si="3"/>
        <v>175</v>
      </c>
      <c r="G5" s="36">
        <f t="shared" si="4"/>
        <v>4</v>
      </c>
      <c r="H5" s="543">
        <f t="shared" si="5"/>
        <v>140</v>
      </c>
      <c r="I5" s="36">
        <f t="shared" si="14"/>
        <v>5</v>
      </c>
      <c r="J5" s="543">
        <f t="shared" si="6"/>
        <v>175</v>
      </c>
      <c r="K5" s="36">
        <f t="shared" si="15"/>
        <v>4</v>
      </c>
      <c r="L5" s="543">
        <f t="shared" si="7"/>
        <v>140</v>
      </c>
      <c r="M5" s="36">
        <f t="shared" si="16"/>
        <v>4</v>
      </c>
      <c r="N5" s="543">
        <f t="shared" si="8"/>
        <v>140</v>
      </c>
      <c r="O5" s="36">
        <f t="shared" si="17"/>
        <v>4</v>
      </c>
      <c r="P5" s="543">
        <f t="shared" si="9"/>
        <v>140</v>
      </c>
      <c r="Q5" s="36">
        <f t="shared" si="18"/>
        <v>5</v>
      </c>
      <c r="R5" s="543">
        <f t="shared" si="10"/>
        <v>175</v>
      </c>
      <c r="S5" s="36">
        <f t="shared" si="19"/>
        <v>4</v>
      </c>
      <c r="T5" s="543">
        <f t="shared" si="11"/>
        <v>140</v>
      </c>
      <c r="U5" s="36">
        <f t="shared" si="20"/>
        <v>4</v>
      </c>
      <c r="V5" s="543">
        <f t="shared" si="12"/>
        <v>140</v>
      </c>
      <c r="W5" s="32">
        <f t="shared" si="21"/>
        <v>43</v>
      </c>
      <c r="AL5" s="70" t="s">
        <v>21</v>
      </c>
      <c r="AM5" s="12">
        <v>1505</v>
      </c>
    </row>
    <row r="6" spans="1:39">
      <c r="A6" s="60" t="s">
        <v>83</v>
      </c>
      <c r="B6" s="71">
        <f t="shared" si="0"/>
        <v>2</v>
      </c>
      <c r="C6" s="36">
        <f t="shared" si="1"/>
        <v>4</v>
      </c>
      <c r="D6" s="543">
        <f t="shared" si="2"/>
        <v>80</v>
      </c>
      <c r="E6" s="36">
        <f t="shared" si="13"/>
        <v>5</v>
      </c>
      <c r="F6" s="543">
        <f t="shared" si="3"/>
        <v>100</v>
      </c>
      <c r="G6" s="36">
        <f t="shared" si="4"/>
        <v>4</v>
      </c>
      <c r="H6" s="543">
        <f t="shared" si="5"/>
        <v>80</v>
      </c>
      <c r="I6" s="36">
        <f t="shared" si="14"/>
        <v>4</v>
      </c>
      <c r="J6" s="543">
        <f t="shared" si="6"/>
        <v>80</v>
      </c>
      <c r="K6" s="36">
        <f t="shared" si="15"/>
        <v>5</v>
      </c>
      <c r="L6" s="543">
        <f t="shared" si="7"/>
        <v>100</v>
      </c>
      <c r="M6" s="36">
        <f t="shared" si="16"/>
        <v>4</v>
      </c>
      <c r="N6" s="543">
        <f t="shared" si="8"/>
        <v>80</v>
      </c>
      <c r="O6" s="36">
        <f t="shared" si="17"/>
        <v>4</v>
      </c>
      <c r="P6" s="543">
        <f t="shared" si="9"/>
        <v>80</v>
      </c>
      <c r="Q6" s="36">
        <f t="shared" si="18"/>
        <v>5</v>
      </c>
      <c r="R6" s="543">
        <f t="shared" si="10"/>
        <v>100</v>
      </c>
      <c r="S6" s="36">
        <f t="shared" si="19"/>
        <v>4</v>
      </c>
      <c r="T6" s="543">
        <f t="shared" si="11"/>
        <v>80</v>
      </c>
      <c r="U6" s="36">
        <f t="shared" si="20"/>
        <v>4</v>
      </c>
      <c r="V6" s="543">
        <f t="shared" si="12"/>
        <v>80</v>
      </c>
      <c r="W6" s="32">
        <f t="shared" si="21"/>
        <v>43</v>
      </c>
      <c r="AL6" s="70" t="s">
        <v>293</v>
      </c>
      <c r="AM6" s="12">
        <v>430</v>
      </c>
    </row>
    <row r="7" spans="1:39">
      <c r="A7" s="60" t="s">
        <v>84</v>
      </c>
      <c r="B7" s="71">
        <f t="shared" si="0"/>
        <v>2.5</v>
      </c>
      <c r="C7" s="36">
        <f t="shared" si="1"/>
        <v>4</v>
      </c>
      <c r="D7" s="543">
        <f t="shared" si="2"/>
        <v>100</v>
      </c>
      <c r="E7" s="36">
        <f t="shared" si="13"/>
        <v>5</v>
      </c>
      <c r="F7" s="543">
        <f t="shared" si="3"/>
        <v>125</v>
      </c>
      <c r="G7" s="36">
        <f t="shared" si="4"/>
        <v>4</v>
      </c>
      <c r="H7" s="543">
        <f t="shared" si="5"/>
        <v>100</v>
      </c>
      <c r="I7" s="36">
        <f t="shared" si="14"/>
        <v>4</v>
      </c>
      <c r="J7" s="543">
        <f t="shared" si="6"/>
        <v>100</v>
      </c>
      <c r="K7" s="36">
        <f t="shared" si="15"/>
        <v>5</v>
      </c>
      <c r="L7" s="543">
        <f t="shared" si="7"/>
        <v>125</v>
      </c>
      <c r="M7" s="36">
        <f t="shared" si="16"/>
        <v>4</v>
      </c>
      <c r="N7" s="543">
        <f t="shared" si="8"/>
        <v>100</v>
      </c>
      <c r="O7" s="36">
        <f t="shared" si="17"/>
        <v>4</v>
      </c>
      <c r="P7" s="543">
        <f t="shared" si="9"/>
        <v>100</v>
      </c>
      <c r="Q7" s="36">
        <f t="shared" si="18"/>
        <v>4</v>
      </c>
      <c r="R7" s="543">
        <f t="shared" si="10"/>
        <v>100</v>
      </c>
      <c r="S7" s="36">
        <f t="shared" si="19"/>
        <v>5</v>
      </c>
      <c r="T7" s="543">
        <f t="shared" si="11"/>
        <v>125</v>
      </c>
      <c r="U7" s="36">
        <f t="shared" si="20"/>
        <v>4</v>
      </c>
      <c r="V7" s="543">
        <f t="shared" si="12"/>
        <v>100</v>
      </c>
      <c r="W7" s="32">
        <f t="shared" si="21"/>
        <v>43</v>
      </c>
      <c r="AL7" s="70" t="s">
        <v>294</v>
      </c>
      <c r="AM7" s="12">
        <v>430</v>
      </c>
    </row>
    <row r="8" spans="1:39">
      <c r="A8" s="60" t="s">
        <v>85</v>
      </c>
      <c r="B8" s="71">
        <f t="shared" si="0"/>
        <v>0</v>
      </c>
      <c r="C8" s="36">
        <f t="shared" si="1"/>
        <v>4</v>
      </c>
      <c r="D8" s="543">
        <f t="shared" si="2"/>
        <v>0</v>
      </c>
      <c r="E8" s="36">
        <f t="shared" si="13"/>
        <v>4</v>
      </c>
      <c r="F8" s="543">
        <f t="shared" si="3"/>
        <v>0</v>
      </c>
      <c r="G8" s="36">
        <f t="shared" si="4"/>
        <v>5</v>
      </c>
      <c r="H8" s="543">
        <f t="shared" si="5"/>
        <v>0</v>
      </c>
      <c r="I8" s="36">
        <f t="shared" si="14"/>
        <v>4</v>
      </c>
      <c r="J8" s="543">
        <f t="shared" si="6"/>
        <v>0</v>
      </c>
      <c r="K8" s="36">
        <f t="shared" si="15"/>
        <v>5</v>
      </c>
      <c r="L8" s="543">
        <f t="shared" si="7"/>
        <v>0</v>
      </c>
      <c r="M8" s="36">
        <f t="shared" si="16"/>
        <v>4</v>
      </c>
      <c r="N8" s="543">
        <f t="shared" si="8"/>
        <v>0</v>
      </c>
      <c r="O8" s="36">
        <f t="shared" si="17"/>
        <v>4</v>
      </c>
      <c r="P8" s="543">
        <f t="shared" si="9"/>
        <v>0</v>
      </c>
      <c r="Q8" s="36">
        <f t="shared" si="18"/>
        <v>5</v>
      </c>
      <c r="R8" s="543">
        <f t="shared" si="10"/>
        <v>0</v>
      </c>
      <c r="S8" s="36">
        <f t="shared" si="19"/>
        <v>5</v>
      </c>
      <c r="T8" s="543">
        <f t="shared" si="11"/>
        <v>0</v>
      </c>
      <c r="U8" s="36">
        <f t="shared" si="20"/>
        <v>4</v>
      </c>
      <c r="V8" s="543">
        <f t="shared" si="12"/>
        <v>0</v>
      </c>
      <c r="W8" s="32">
        <f t="shared" si="21"/>
        <v>44</v>
      </c>
      <c r="AL8" s="70" t="s">
        <v>295</v>
      </c>
      <c r="AM8" s="12">
        <v>660</v>
      </c>
    </row>
    <row r="9" spans="1:39">
      <c r="A9" s="72" t="s">
        <v>86</v>
      </c>
      <c r="B9" s="71">
        <f t="shared" si="0"/>
        <v>2</v>
      </c>
      <c r="C9" s="544">
        <f t="shared" si="1"/>
        <v>4</v>
      </c>
      <c r="D9" s="545">
        <f>+D50</f>
        <v>150</v>
      </c>
      <c r="E9" s="544">
        <f t="shared" si="13"/>
        <v>4</v>
      </c>
      <c r="F9" s="545">
        <f>+F50</f>
        <v>150</v>
      </c>
      <c r="G9" s="544">
        <f t="shared" si="4"/>
        <v>5</v>
      </c>
      <c r="H9" s="545">
        <f>+H50</f>
        <v>75</v>
      </c>
      <c r="I9" s="544">
        <f t="shared" si="14"/>
        <v>4</v>
      </c>
      <c r="J9" s="545">
        <f>+J50</f>
        <v>150</v>
      </c>
      <c r="K9" s="544">
        <f t="shared" si="15"/>
        <v>4</v>
      </c>
      <c r="L9" s="545">
        <f>+L50</f>
        <v>150</v>
      </c>
      <c r="M9" s="544">
        <f t="shared" si="16"/>
        <v>4</v>
      </c>
      <c r="N9" s="545">
        <f>+N50</f>
        <v>225</v>
      </c>
      <c r="O9" s="544">
        <f t="shared" si="17"/>
        <v>5</v>
      </c>
      <c r="P9" s="545">
        <f>+P50</f>
        <v>225</v>
      </c>
      <c r="Q9" s="544">
        <f t="shared" si="18"/>
        <v>4</v>
      </c>
      <c r="R9" s="545">
        <f>+R50</f>
        <v>150</v>
      </c>
      <c r="S9" s="544">
        <f t="shared" si="19"/>
        <v>5</v>
      </c>
      <c r="T9" s="545">
        <f>+T50</f>
        <v>150</v>
      </c>
      <c r="U9" s="544">
        <f t="shared" si="20"/>
        <v>4</v>
      </c>
      <c r="V9" s="545">
        <f>+V50</f>
        <v>0</v>
      </c>
      <c r="W9" s="32">
        <f>+C9+E9+G9+I9+K9+M9+O9+Q9+S9+U9</f>
        <v>43</v>
      </c>
    </row>
    <row r="10" spans="1:39" ht="12.75" thickBot="1">
      <c r="A10" s="73" t="s">
        <v>138</v>
      </c>
      <c r="B10" s="74"/>
      <c r="C10" s="78">
        <f>SUM(C3:C9)</f>
        <v>30</v>
      </c>
      <c r="D10" s="547">
        <f>+D13</f>
        <v>41883</v>
      </c>
      <c r="E10" s="11">
        <f>SUM(E3:E9)</f>
        <v>31</v>
      </c>
      <c r="F10" s="547">
        <f>+F13</f>
        <v>41913</v>
      </c>
      <c r="G10" s="11">
        <f>SUM(G3:G9)</f>
        <v>30</v>
      </c>
      <c r="H10" s="547">
        <f>+H13</f>
        <v>41944</v>
      </c>
      <c r="I10" s="11">
        <f>SUM(I3:I9)</f>
        <v>31</v>
      </c>
      <c r="J10" s="547">
        <f>+J13</f>
        <v>41974</v>
      </c>
      <c r="K10" s="11">
        <f>SUM(K3:K9)</f>
        <v>31</v>
      </c>
      <c r="L10" s="547">
        <f>+L13</f>
        <v>42005</v>
      </c>
      <c r="M10" s="11">
        <f>SUM(M3:M9)</f>
        <v>28</v>
      </c>
      <c r="N10" s="547">
        <f>+N13</f>
        <v>42036</v>
      </c>
      <c r="O10" s="11">
        <f>SUM(O3:O9)</f>
        <v>31</v>
      </c>
      <c r="P10" s="547">
        <f>+P13</f>
        <v>42064</v>
      </c>
      <c r="Q10" s="11">
        <f>SUM(Q3:Q9)</f>
        <v>31</v>
      </c>
      <c r="R10" s="547">
        <f>+R13</f>
        <v>42095</v>
      </c>
      <c r="S10" s="11">
        <f>SUM(S3:S9)</f>
        <v>31</v>
      </c>
      <c r="T10" s="547">
        <f>+T13</f>
        <v>42125</v>
      </c>
      <c r="U10" s="11">
        <f>SUM(U3:U9)</f>
        <v>30</v>
      </c>
      <c r="V10" s="547">
        <f>+V13</f>
        <v>42156</v>
      </c>
      <c r="W10" s="99">
        <f t="shared" si="21"/>
        <v>304</v>
      </c>
    </row>
    <row r="11" spans="1:39">
      <c r="A11" s="75"/>
      <c r="B11" s="539">
        <f>SUM(B3:B10)</f>
        <v>13.5</v>
      </c>
      <c r="C11" s="546" t="s">
        <v>261</v>
      </c>
      <c r="D11" s="540">
        <f>SUM(D3:D9)</f>
        <v>645</v>
      </c>
      <c r="E11" s="53"/>
      <c r="F11" s="387">
        <f>SUM(F3:F9)</f>
        <v>690</v>
      </c>
      <c r="G11" s="53"/>
      <c r="H11" s="387">
        <f>SUM(H3:H9)</f>
        <v>535</v>
      </c>
      <c r="I11" s="53"/>
      <c r="J11" s="387">
        <f>SUM(J3:J9)</f>
        <v>680</v>
      </c>
      <c r="K11" s="53"/>
      <c r="L11" s="387">
        <f>SUM(L3:L9)</f>
        <v>655</v>
      </c>
      <c r="M11" s="53"/>
      <c r="N11" s="387">
        <f>SUM(N3:N9)</f>
        <v>685</v>
      </c>
      <c r="O11" s="53"/>
      <c r="P11" s="387">
        <f>SUM(P3:P9)</f>
        <v>720</v>
      </c>
      <c r="Q11" s="53"/>
      <c r="R11" s="387">
        <f>SUM(R3:R9)</f>
        <v>665</v>
      </c>
      <c r="S11" s="53"/>
      <c r="T11" s="387">
        <f>SUM(T3:T9)</f>
        <v>635</v>
      </c>
      <c r="U11" s="53"/>
      <c r="V11" s="387">
        <f>SUM(V3:V9)</f>
        <v>495</v>
      </c>
      <c r="W11" s="447">
        <f>SUM(D11:V11)</f>
        <v>6405</v>
      </c>
      <c r="AM11" s="12">
        <f>SUM(AM2:AM8)</f>
        <v>6405</v>
      </c>
    </row>
    <row r="12" spans="1:39" ht="12.75" thickBot="1">
      <c r="C12" s="818">
        <f>+D13</f>
        <v>41883</v>
      </c>
      <c r="D12" s="819"/>
      <c r="E12" s="820">
        <f>+F13</f>
        <v>41913</v>
      </c>
      <c r="F12" s="821"/>
      <c r="G12" s="820">
        <f>+H13</f>
        <v>41944</v>
      </c>
      <c r="H12" s="821"/>
      <c r="I12" s="820">
        <f>+J13</f>
        <v>41974</v>
      </c>
      <c r="J12" s="821"/>
      <c r="K12" s="820">
        <f>+L13</f>
        <v>42005</v>
      </c>
      <c r="L12" s="821"/>
      <c r="M12" s="820">
        <f>+N13</f>
        <v>42036</v>
      </c>
      <c r="N12" s="821"/>
      <c r="O12" s="820">
        <f>+P13</f>
        <v>42064</v>
      </c>
      <c r="P12" s="821"/>
      <c r="Q12" s="820">
        <f>+R13</f>
        <v>42095</v>
      </c>
      <c r="R12" s="821"/>
      <c r="S12" s="820">
        <f>+T13</f>
        <v>42125</v>
      </c>
      <c r="T12" s="821"/>
      <c r="U12" s="820">
        <f>+V13</f>
        <v>42156</v>
      </c>
      <c r="V12" s="821"/>
      <c r="W12" s="397"/>
    </row>
    <row r="13" spans="1:39">
      <c r="C13" s="46" t="str">
        <f>TEXT(D13,"jjj")</f>
        <v>lun</v>
      </c>
      <c r="D13" s="383">
        <v>41883</v>
      </c>
      <c r="E13" s="46" t="str">
        <f>TEXT(F13,"jjj")</f>
        <v>mer</v>
      </c>
      <c r="F13" s="383">
        <v>41913</v>
      </c>
      <c r="G13" s="46" t="str">
        <f t="shared" ref="G13:G42" si="22">TEXT(H13,"jjj")</f>
        <v>sam</v>
      </c>
      <c r="H13" s="383">
        <v>41944</v>
      </c>
      <c r="I13" s="46" t="str">
        <f>TEXT(J13,"jjj")</f>
        <v>lun</v>
      </c>
      <c r="J13" s="383">
        <v>41974</v>
      </c>
      <c r="K13" s="46" t="str">
        <f t="shared" ref="K13:K43" si="23">TEXT(L13,"jjj")</f>
        <v>jeu</v>
      </c>
      <c r="L13" s="383">
        <v>42005</v>
      </c>
      <c r="M13" s="442" t="str">
        <f t="shared" ref="M13:M37" si="24">TEXT(N13,"jjj")</f>
        <v>dim</v>
      </c>
      <c r="N13" s="444">
        <v>42036</v>
      </c>
      <c r="O13" s="442" t="str">
        <f t="shared" ref="O13:O43" si="25">TEXT(P13,"jjj")</f>
        <v>dim</v>
      </c>
      <c r="P13" s="444">
        <v>42064</v>
      </c>
      <c r="Q13" s="46" t="str">
        <f t="shared" ref="Q13:Q43" si="26">TEXT(R13,"jjj")</f>
        <v>mer</v>
      </c>
      <c r="R13" s="383">
        <v>42095</v>
      </c>
      <c r="S13" s="46" t="str">
        <f t="shared" ref="S13:S43" si="27">TEXT(T13,"jjj")</f>
        <v>ven</v>
      </c>
      <c r="T13" s="383">
        <v>42125</v>
      </c>
      <c r="U13" s="46" t="str">
        <f t="shared" ref="U13:U42" si="28">TEXT(V13,"jjj")</f>
        <v>lun</v>
      </c>
      <c r="V13" s="383">
        <v>42156</v>
      </c>
      <c r="W13" s="33"/>
    </row>
    <row r="14" spans="1:39">
      <c r="C14" s="48" t="str">
        <f t="shared" ref="C14:E43" si="29">TEXT(D14,"jjj")</f>
        <v>mar</v>
      </c>
      <c r="D14" s="384">
        <v>41884</v>
      </c>
      <c r="E14" s="48" t="str">
        <f t="shared" si="29"/>
        <v>jeu</v>
      </c>
      <c r="F14" s="384">
        <v>41914</v>
      </c>
      <c r="G14" s="385" t="str">
        <f t="shared" si="22"/>
        <v>dim</v>
      </c>
      <c r="H14" s="444">
        <v>41945</v>
      </c>
      <c r="I14" s="48" t="str">
        <f t="shared" ref="I14:I43" si="30">TEXT(J14,"jjj")</f>
        <v>mar</v>
      </c>
      <c r="J14" s="384">
        <v>41975</v>
      </c>
      <c r="K14" s="48" t="str">
        <f t="shared" si="23"/>
        <v>ven</v>
      </c>
      <c r="L14" s="384">
        <v>42006</v>
      </c>
      <c r="M14" s="48" t="str">
        <f t="shared" si="24"/>
        <v>lun</v>
      </c>
      <c r="N14" s="384">
        <v>42037</v>
      </c>
      <c r="O14" s="48" t="str">
        <f t="shared" si="25"/>
        <v>lun</v>
      </c>
      <c r="P14" s="384">
        <v>42065</v>
      </c>
      <c r="Q14" s="48" t="str">
        <f t="shared" si="26"/>
        <v>jeu</v>
      </c>
      <c r="R14" s="384">
        <v>42096</v>
      </c>
      <c r="S14" s="48" t="str">
        <f t="shared" si="27"/>
        <v>sam</v>
      </c>
      <c r="T14" s="384">
        <v>42126</v>
      </c>
      <c r="U14" s="48" t="str">
        <f t="shared" si="28"/>
        <v>mar</v>
      </c>
      <c r="V14" s="384">
        <v>42157</v>
      </c>
      <c r="W14" s="33"/>
    </row>
    <row r="15" spans="1:39">
      <c r="C15" s="48" t="str">
        <f t="shared" si="29"/>
        <v>mer</v>
      </c>
      <c r="D15" s="384">
        <v>41885</v>
      </c>
      <c r="E15" s="48" t="str">
        <f t="shared" si="29"/>
        <v>ven</v>
      </c>
      <c r="F15" s="384">
        <v>41915</v>
      </c>
      <c r="G15" s="48" t="str">
        <f t="shared" si="22"/>
        <v>lun</v>
      </c>
      <c r="H15" s="384">
        <v>41946</v>
      </c>
      <c r="I15" s="48" t="str">
        <f t="shared" si="30"/>
        <v>mer</v>
      </c>
      <c r="J15" s="384">
        <v>41976</v>
      </c>
      <c r="K15" s="48" t="str">
        <f t="shared" si="23"/>
        <v>sam</v>
      </c>
      <c r="L15" s="384">
        <v>42007</v>
      </c>
      <c r="M15" s="48" t="str">
        <f t="shared" si="24"/>
        <v>mar</v>
      </c>
      <c r="N15" s="384">
        <v>42038</v>
      </c>
      <c r="O15" s="48" t="str">
        <f t="shared" si="25"/>
        <v>mar</v>
      </c>
      <c r="P15" s="384">
        <v>42066</v>
      </c>
      <c r="Q15" s="48" t="str">
        <f t="shared" si="26"/>
        <v>ven</v>
      </c>
      <c r="R15" s="384">
        <v>42097</v>
      </c>
      <c r="S15" s="48" t="str">
        <f t="shared" si="27"/>
        <v>dim</v>
      </c>
      <c r="T15" s="384">
        <v>42127</v>
      </c>
      <c r="U15" s="48" t="str">
        <f t="shared" si="28"/>
        <v>mer</v>
      </c>
      <c r="V15" s="384">
        <v>42158</v>
      </c>
      <c r="W15" s="33"/>
      <c r="Z15" s="46">
        <f>+B55</f>
        <v>0</v>
      </c>
      <c r="AA15" s="46">
        <f>+C55</f>
        <v>0</v>
      </c>
      <c r="AB15" s="328" t="s">
        <v>480</v>
      </c>
      <c r="AC15" s="564"/>
      <c r="AD15" s="564"/>
      <c r="AE15" s="564"/>
      <c r="AF15" s="564"/>
      <c r="AG15" s="564"/>
      <c r="AH15" s="564"/>
      <c r="AI15" s="328"/>
      <c r="AJ15" s="564"/>
      <c r="AK15" s="565"/>
    </row>
    <row r="16" spans="1:39">
      <c r="C16" s="48" t="str">
        <f t="shared" si="29"/>
        <v>jeu</v>
      </c>
      <c r="D16" s="384">
        <v>41886</v>
      </c>
      <c r="E16" s="48" t="str">
        <f t="shared" si="29"/>
        <v>sam</v>
      </c>
      <c r="F16" s="384">
        <v>41916</v>
      </c>
      <c r="G16" s="48" t="str">
        <f t="shared" si="22"/>
        <v>mar</v>
      </c>
      <c r="H16" s="384">
        <v>41947</v>
      </c>
      <c r="I16" s="48" t="str">
        <f t="shared" si="30"/>
        <v>jeu</v>
      </c>
      <c r="J16" s="384">
        <v>41977</v>
      </c>
      <c r="K16" s="442" t="str">
        <f t="shared" si="23"/>
        <v>dim</v>
      </c>
      <c r="L16" s="440">
        <v>42008</v>
      </c>
      <c r="M16" s="48" t="str">
        <f t="shared" si="24"/>
        <v>mer</v>
      </c>
      <c r="N16" s="384">
        <v>42039</v>
      </c>
      <c r="O16" s="48" t="str">
        <f t="shared" si="25"/>
        <v>mer</v>
      </c>
      <c r="P16" s="384">
        <v>42067</v>
      </c>
      <c r="Q16" s="48" t="str">
        <f t="shared" si="26"/>
        <v>sam</v>
      </c>
      <c r="R16" s="384">
        <v>42098</v>
      </c>
      <c r="S16" s="48" t="str">
        <f t="shared" si="27"/>
        <v>lun</v>
      </c>
      <c r="T16" s="384">
        <v>42128</v>
      </c>
      <c r="U16" s="48" t="str">
        <f t="shared" si="28"/>
        <v>jeu</v>
      </c>
      <c r="V16" s="384">
        <v>42159</v>
      </c>
      <c r="W16" s="33"/>
      <c r="Z16" s="46">
        <f t="shared" ref="Z16:AA25" si="31">+B56</f>
        <v>0</v>
      </c>
      <c r="AA16" s="46">
        <f t="shared" si="31"/>
        <v>0</v>
      </c>
      <c r="AB16" s="70" t="s">
        <v>13</v>
      </c>
      <c r="AC16" s="584" t="s">
        <v>418</v>
      </c>
      <c r="AD16" s="70" t="s">
        <v>21</v>
      </c>
      <c r="AE16" s="70" t="s">
        <v>293</v>
      </c>
      <c r="AF16" s="70" t="s">
        <v>294</v>
      </c>
      <c r="AG16" s="70" t="s">
        <v>295</v>
      </c>
      <c r="AH16" s="584" t="s">
        <v>458</v>
      </c>
      <c r="AI16" s="329" t="s">
        <v>479</v>
      </c>
      <c r="AJ16" s="28"/>
      <c r="AK16" s="562"/>
    </row>
    <row r="17" spans="3:51">
      <c r="C17" s="48" t="str">
        <f t="shared" si="29"/>
        <v>ven</v>
      </c>
      <c r="D17" s="384">
        <v>41887</v>
      </c>
      <c r="E17" s="385" t="str">
        <f>TEXT(F17,"jjj")</f>
        <v>dim</v>
      </c>
      <c r="F17" s="444">
        <v>41917</v>
      </c>
      <c r="G17" s="48" t="str">
        <f t="shared" si="22"/>
        <v>mer</v>
      </c>
      <c r="H17" s="384">
        <v>41948</v>
      </c>
      <c r="I17" s="48" t="str">
        <f t="shared" si="30"/>
        <v>ven</v>
      </c>
      <c r="J17" s="384">
        <v>41978</v>
      </c>
      <c r="K17" s="48" t="str">
        <f t="shared" si="23"/>
        <v>lun</v>
      </c>
      <c r="L17" s="384">
        <v>42009</v>
      </c>
      <c r="M17" s="48" t="str">
        <f t="shared" si="24"/>
        <v>jeu</v>
      </c>
      <c r="N17" s="384">
        <v>42040</v>
      </c>
      <c r="O17" s="48" t="str">
        <f t="shared" si="25"/>
        <v>jeu</v>
      </c>
      <c r="P17" s="384">
        <v>42068</v>
      </c>
      <c r="Q17" s="48" t="str">
        <f t="shared" si="26"/>
        <v>dim</v>
      </c>
      <c r="R17" s="384">
        <v>42099</v>
      </c>
      <c r="S17" s="48" t="str">
        <f t="shared" si="27"/>
        <v>mar</v>
      </c>
      <c r="T17" s="384">
        <v>42129</v>
      </c>
      <c r="U17" s="48" t="str">
        <f t="shared" si="28"/>
        <v>ven</v>
      </c>
      <c r="V17" s="384">
        <v>42160</v>
      </c>
      <c r="W17" s="33"/>
      <c r="Z17" s="46">
        <f t="shared" si="31"/>
        <v>44</v>
      </c>
      <c r="AA17" s="46" t="str">
        <f t="shared" si="31"/>
        <v>Lun</v>
      </c>
      <c r="AB17" s="394"/>
      <c r="AC17" s="394"/>
      <c r="AD17" s="394"/>
      <c r="AE17" s="394"/>
      <c r="AF17" s="394"/>
      <c r="AG17" s="394">
        <v>1.5</v>
      </c>
      <c r="AH17" s="389">
        <f>SUM(AB17:AG17)</f>
        <v>1.5</v>
      </c>
      <c r="AI17" s="28">
        <f t="shared" ref="AI17:AI22" si="32">+AH17*Z17*$H$1</f>
        <v>660</v>
      </c>
      <c r="AK17" s="562"/>
    </row>
    <row r="18" spans="3:51">
      <c r="C18" s="48" t="str">
        <f t="shared" si="29"/>
        <v>sam</v>
      </c>
      <c r="D18" s="384">
        <v>41888</v>
      </c>
      <c r="E18" s="48" t="str">
        <f t="shared" si="29"/>
        <v>lun</v>
      </c>
      <c r="F18" s="384">
        <v>41918</v>
      </c>
      <c r="G18" s="48" t="str">
        <f t="shared" si="22"/>
        <v>jeu</v>
      </c>
      <c r="H18" s="483">
        <v>41949</v>
      </c>
      <c r="I18" s="48" t="str">
        <f t="shared" si="30"/>
        <v>sam</v>
      </c>
      <c r="J18" s="440">
        <v>41979</v>
      </c>
      <c r="K18" s="48" t="str">
        <f t="shared" si="23"/>
        <v>mar</v>
      </c>
      <c r="L18" s="384">
        <v>42010</v>
      </c>
      <c r="M18" s="48" t="str">
        <f t="shared" si="24"/>
        <v>ven</v>
      </c>
      <c r="N18" s="384">
        <v>42041</v>
      </c>
      <c r="O18" s="48" t="str">
        <f t="shared" si="25"/>
        <v>ven</v>
      </c>
      <c r="P18" s="384">
        <v>42069</v>
      </c>
      <c r="Q18" s="48" t="str">
        <f t="shared" si="26"/>
        <v>lun</v>
      </c>
      <c r="R18" s="384">
        <v>42100</v>
      </c>
      <c r="S18" s="48" t="str">
        <f t="shared" si="27"/>
        <v>mer</v>
      </c>
      <c r="T18" s="384">
        <v>42130</v>
      </c>
      <c r="U18" s="48" t="str">
        <f t="shared" si="28"/>
        <v>sam</v>
      </c>
      <c r="V18" s="384">
        <v>42161</v>
      </c>
      <c r="W18" s="33"/>
      <c r="Z18" s="46">
        <f t="shared" si="31"/>
        <v>44</v>
      </c>
      <c r="AA18" s="46" t="str">
        <f t="shared" si="31"/>
        <v>Mar</v>
      </c>
      <c r="AB18" s="395">
        <v>2</v>
      </c>
      <c r="AC18" s="395"/>
      <c r="AD18" s="395"/>
      <c r="AE18" s="395"/>
      <c r="AF18" s="395"/>
      <c r="AG18" s="395"/>
      <c r="AH18" s="389">
        <f>SUM(AB18:AG18)</f>
        <v>2</v>
      </c>
      <c r="AI18" s="28">
        <f t="shared" si="32"/>
        <v>880</v>
      </c>
      <c r="AJ18" s="28"/>
      <c r="AK18" s="562"/>
    </row>
    <row r="19" spans="3:51">
      <c r="C19" s="385" t="str">
        <f t="shared" si="29"/>
        <v>dim</v>
      </c>
      <c r="D19" s="384">
        <v>41889</v>
      </c>
      <c r="E19" s="48" t="str">
        <f t="shared" si="29"/>
        <v>mar</v>
      </c>
      <c r="F19" s="384">
        <v>41919</v>
      </c>
      <c r="G19" s="48" t="str">
        <f t="shared" si="22"/>
        <v>ven</v>
      </c>
      <c r="H19" s="384">
        <v>41950</v>
      </c>
      <c r="I19" s="442" t="str">
        <f t="shared" si="30"/>
        <v>dim</v>
      </c>
      <c r="J19" s="440">
        <v>41980</v>
      </c>
      <c r="K19" s="48" t="str">
        <f t="shared" si="23"/>
        <v>mer</v>
      </c>
      <c r="L19" s="384">
        <v>42011</v>
      </c>
      <c r="M19" s="48" t="str">
        <f t="shared" si="24"/>
        <v>sam</v>
      </c>
      <c r="N19" s="384">
        <v>42042</v>
      </c>
      <c r="O19" s="48" t="str">
        <f t="shared" si="25"/>
        <v>sam</v>
      </c>
      <c r="P19" s="384">
        <v>42070</v>
      </c>
      <c r="Q19" s="48" t="str">
        <f t="shared" si="26"/>
        <v>mar</v>
      </c>
      <c r="R19" s="384">
        <v>42101</v>
      </c>
      <c r="S19" s="48" t="str">
        <f t="shared" si="27"/>
        <v>jeu</v>
      </c>
      <c r="T19" s="384">
        <v>42131</v>
      </c>
      <c r="U19" s="48" t="str">
        <f t="shared" si="28"/>
        <v>dim</v>
      </c>
      <c r="V19" s="384">
        <v>42162</v>
      </c>
      <c r="Z19" s="46">
        <f t="shared" si="31"/>
        <v>43</v>
      </c>
      <c r="AA19" s="46" t="str">
        <f t="shared" si="31"/>
        <v>Mer</v>
      </c>
      <c r="AB19" s="395"/>
      <c r="AC19" s="537">
        <v>2</v>
      </c>
      <c r="AD19" s="395">
        <v>2</v>
      </c>
      <c r="AE19" s="395"/>
      <c r="AF19" s="395"/>
      <c r="AG19" s="395">
        <v>1.5</v>
      </c>
      <c r="AH19" s="389">
        <f>SUM(AB19:AG19)-2</f>
        <v>3.5</v>
      </c>
      <c r="AI19" s="28">
        <f t="shared" si="32"/>
        <v>1505</v>
      </c>
      <c r="AJ19" s="28"/>
      <c r="AK19" s="562"/>
    </row>
    <row r="20" spans="3:51">
      <c r="C20" s="48" t="str">
        <f t="shared" si="29"/>
        <v>lun</v>
      </c>
      <c r="D20" s="384">
        <v>41890</v>
      </c>
      <c r="E20" s="48" t="str">
        <f t="shared" si="29"/>
        <v>mer</v>
      </c>
      <c r="F20" s="384">
        <v>41920</v>
      </c>
      <c r="G20" s="48" t="str">
        <f t="shared" si="22"/>
        <v>sam</v>
      </c>
      <c r="H20" s="440">
        <v>41951</v>
      </c>
      <c r="I20" s="48" t="str">
        <f t="shared" si="30"/>
        <v>lun</v>
      </c>
      <c r="J20" s="384">
        <v>41981</v>
      </c>
      <c r="K20" s="48" t="str">
        <f t="shared" si="23"/>
        <v>jeu</v>
      </c>
      <c r="L20" s="384">
        <v>42012</v>
      </c>
      <c r="M20" s="441" t="str">
        <f t="shared" si="24"/>
        <v>dim</v>
      </c>
      <c r="N20" s="384">
        <v>42043</v>
      </c>
      <c r="O20" s="441" t="str">
        <f t="shared" si="25"/>
        <v>dim</v>
      </c>
      <c r="P20" s="384">
        <v>42071</v>
      </c>
      <c r="Q20" s="48" t="str">
        <f t="shared" si="26"/>
        <v>mer</v>
      </c>
      <c r="R20" s="384">
        <v>42102</v>
      </c>
      <c r="S20" s="48" t="str">
        <f t="shared" si="27"/>
        <v>ven</v>
      </c>
      <c r="T20" s="384">
        <v>42132</v>
      </c>
      <c r="U20" s="48" t="str">
        <f t="shared" si="28"/>
        <v>lun</v>
      </c>
      <c r="V20" s="384">
        <v>42163</v>
      </c>
      <c r="Z20" s="46">
        <f t="shared" si="31"/>
        <v>43</v>
      </c>
      <c r="AA20" s="46" t="str">
        <f t="shared" si="31"/>
        <v>Jeu</v>
      </c>
      <c r="AB20" s="395"/>
      <c r="AC20" s="395"/>
      <c r="AD20" s="395"/>
      <c r="AE20" s="395">
        <v>1</v>
      </c>
      <c r="AF20" s="395">
        <v>1</v>
      </c>
      <c r="AG20" s="395"/>
      <c r="AH20" s="389">
        <f>SUM(AB20:AG20)</f>
        <v>2</v>
      </c>
      <c r="AI20" s="28">
        <f t="shared" si="32"/>
        <v>860</v>
      </c>
      <c r="AJ20" s="28"/>
      <c r="AK20" s="562"/>
    </row>
    <row r="21" spans="3:51" ht="12.75">
      <c r="C21" s="48" t="str">
        <f t="shared" si="29"/>
        <v>mar</v>
      </c>
      <c r="D21" s="384">
        <v>41891</v>
      </c>
      <c r="E21" s="48" t="str">
        <f t="shared" si="29"/>
        <v>jeu</v>
      </c>
      <c r="F21" s="384">
        <v>41921</v>
      </c>
      <c r="G21" s="48" t="str">
        <f t="shared" si="22"/>
        <v>dim</v>
      </c>
      <c r="H21" s="384">
        <v>41952</v>
      </c>
      <c r="I21" s="48" t="str">
        <f t="shared" si="30"/>
        <v>mar</v>
      </c>
      <c r="J21" s="384">
        <v>41982</v>
      </c>
      <c r="K21" s="48" t="str">
        <f t="shared" si="23"/>
        <v>ven</v>
      </c>
      <c r="L21" s="384">
        <v>42013</v>
      </c>
      <c r="M21" s="48" t="str">
        <f t="shared" si="24"/>
        <v>lun</v>
      </c>
      <c r="N21" s="384">
        <v>42044</v>
      </c>
      <c r="O21" s="48" t="str">
        <f t="shared" si="25"/>
        <v>lun</v>
      </c>
      <c r="P21" s="384">
        <v>42072</v>
      </c>
      <c r="Q21" s="48" t="str">
        <f t="shared" si="26"/>
        <v>jeu</v>
      </c>
      <c r="R21" s="384">
        <v>42103</v>
      </c>
      <c r="S21" s="48" t="str">
        <f t="shared" si="27"/>
        <v>sam</v>
      </c>
      <c r="T21" s="384">
        <v>42133</v>
      </c>
      <c r="U21" s="48" t="str">
        <f t="shared" si="28"/>
        <v>mar</v>
      </c>
      <c r="V21" s="384">
        <v>42164</v>
      </c>
      <c r="W21" s="33"/>
      <c r="Z21" s="46">
        <f t="shared" si="31"/>
        <v>43</v>
      </c>
      <c r="AA21" s="46" t="str">
        <f t="shared" si="31"/>
        <v>Ven</v>
      </c>
      <c r="AB21" s="395">
        <v>2.5</v>
      </c>
      <c r="AC21" s="395"/>
      <c r="AD21" s="395"/>
      <c r="AE21" s="395"/>
      <c r="AF21" s="395"/>
      <c r="AG21" s="395"/>
      <c r="AH21" s="389">
        <f>SUM(AB21:AG21)</f>
        <v>2.5</v>
      </c>
      <c r="AI21" s="28">
        <f t="shared" si="32"/>
        <v>1075</v>
      </c>
      <c r="AJ21" s="28"/>
      <c r="AK21" s="562"/>
      <c r="AO21" s="10"/>
      <c r="AP21" s="10"/>
      <c r="AQ21" s="10"/>
      <c r="AR21" s="10"/>
      <c r="AS21" s="10"/>
      <c r="AT21" s="10"/>
      <c r="AU21" s="10"/>
      <c r="AV21" s="10"/>
      <c r="AW21" s="10"/>
      <c r="AX21" s="10"/>
      <c r="AY21" s="10"/>
    </row>
    <row r="22" spans="3:51" ht="12.75">
      <c r="C22" s="48" t="str">
        <f t="shared" si="29"/>
        <v>mer</v>
      </c>
      <c r="D22" s="384">
        <v>41892</v>
      </c>
      <c r="E22" s="48" t="str">
        <f t="shared" si="29"/>
        <v>ven</v>
      </c>
      <c r="F22" s="384">
        <v>41922</v>
      </c>
      <c r="G22" s="48" t="str">
        <f t="shared" si="22"/>
        <v>lun</v>
      </c>
      <c r="H22" s="384">
        <v>41953</v>
      </c>
      <c r="I22" s="48" t="str">
        <f t="shared" si="30"/>
        <v>mer</v>
      </c>
      <c r="J22" s="384">
        <v>41983</v>
      </c>
      <c r="K22" s="48" t="str">
        <f t="shared" si="23"/>
        <v>sam</v>
      </c>
      <c r="L22" s="384">
        <v>42014</v>
      </c>
      <c r="M22" s="48" t="str">
        <f t="shared" si="24"/>
        <v>mar</v>
      </c>
      <c r="N22" s="384">
        <v>42045</v>
      </c>
      <c r="O22" s="48" t="str">
        <f t="shared" si="25"/>
        <v>mar</v>
      </c>
      <c r="P22" s="384">
        <v>42073</v>
      </c>
      <c r="Q22" s="48" t="str">
        <f t="shared" si="26"/>
        <v>ven</v>
      </c>
      <c r="R22" s="384">
        <v>42104</v>
      </c>
      <c r="S22" s="442" t="str">
        <f t="shared" si="27"/>
        <v>dim</v>
      </c>
      <c r="T22" s="444">
        <v>42134</v>
      </c>
      <c r="U22" s="48" t="str">
        <f t="shared" si="28"/>
        <v>mer</v>
      </c>
      <c r="V22" s="384">
        <v>42165</v>
      </c>
      <c r="W22" s="33"/>
      <c r="Z22" s="46">
        <f t="shared" si="31"/>
        <v>44</v>
      </c>
      <c r="AA22" s="46" t="str">
        <f t="shared" si="31"/>
        <v>Sam</v>
      </c>
      <c r="AB22" s="395"/>
      <c r="AC22" s="538">
        <v>2</v>
      </c>
      <c r="AD22" s="395"/>
      <c r="AE22" s="395"/>
      <c r="AF22" s="395"/>
      <c r="AG22" s="395"/>
      <c r="AH22" s="389">
        <f>SUM(AB22:AG22)-2</f>
        <v>0</v>
      </c>
      <c r="AI22" s="28">
        <f t="shared" si="32"/>
        <v>0</v>
      </c>
      <c r="AJ22" s="28">
        <f>SUM(AI17:AI22)</f>
        <v>4980</v>
      </c>
      <c r="AK22" s="562"/>
      <c r="AO22" s="10"/>
      <c r="AP22" s="10"/>
      <c r="AQ22" s="10"/>
      <c r="AR22" s="10"/>
      <c r="AS22" s="10"/>
      <c r="AT22" s="10"/>
      <c r="AU22" s="10"/>
      <c r="AV22" s="10"/>
      <c r="AW22" s="10"/>
      <c r="AX22" s="10"/>
      <c r="AY22" s="10"/>
    </row>
    <row r="23" spans="3:51" ht="13.5" thickBot="1">
      <c r="C23" s="48" t="str">
        <f t="shared" si="29"/>
        <v>jeu</v>
      </c>
      <c r="D23" s="384">
        <v>41893</v>
      </c>
      <c r="E23" s="48" t="str">
        <f t="shared" si="29"/>
        <v>sam</v>
      </c>
      <c r="F23" s="384">
        <v>41923</v>
      </c>
      <c r="G23" s="48" t="str">
        <f t="shared" si="22"/>
        <v>mar</v>
      </c>
      <c r="H23" s="384">
        <v>41954</v>
      </c>
      <c r="I23" s="48" t="str">
        <f t="shared" si="30"/>
        <v>jeu</v>
      </c>
      <c r="J23" s="384">
        <v>41984</v>
      </c>
      <c r="K23" s="482" t="str">
        <f t="shared" si="23"/>
        <v>dim</v>
      </c>
      <c r="L23" s="444">
        <v>42015</v>
      </c>
      <c r="M23" s="48" t="str">
        <f t="shared" si="24"/>
        <v>mer</v>
      </c>
      <c r="N23" s="384">
        <v>42046</v>
      </c>
      <c r="O23" s="48" t="str">
        <f t="shared" si="25"/>
        <v>mer</v>
      </c>
      <c r="P23" s="384">
        <v>42074</v>
      </c>
      <c r="Q23" s="48" t="str">
        <f t="shared" si="26"/>
        <v>sam</v>
      </c>
      <c r="R23" s="384">
        <v>42105</v>
      </c>
      <c r="S23" s="48" t="str">
        <f t="shared" si="27"/>
        <v>lun</v>
      </c>
      <c r="T23" s="384">
        <v>42135</v>
      </c>
      <c r="U23" s="48" t="str">
        <f t="shared" si="28"/>
        <v>jeu</v>
      </c>
      <c r="V23" s="384">
        <v>42166</v>
      </c>
      <c r="W23" s="33"/>
      <c r="Z23" s="46">
        <f t="shared" si="31"/>
        <v>43</v>
      </c>
      <c r="AA23" s="46" t="str">
        <f t="shared" si="31"/>
        <v>Dim</v>
      </c>
      <c r="AB23" s="396"/>
      <c r="AC23" s="396">
        <v>2</v>
      </c>
      <c r="AD23" s="396"/>
      <c r="AE23" s="396"/>
      <c r="AF23" s="396"/>
      <c r="AG23" s="396"/>
      <c r="AH23" s="390">
        <f>SUM(AB23:AG23)</f>
        <v>2</v>
      </c>
      <c r="AI23" s="28">
        <v>1425</v>
      </c>
      <c r="AJ23" s="28">
        <f>+AB11</f>
        <v>0</v>
      </c>
      <c r="AK23" s="562"/>
      <c r="AO23" s="10"/>
      <c r="AP23" s="10"/>
      <c r="AQ23" s="10"/>
      <c r="AR23" s="10"/>
      <c r="AS23" s="10"/>
      <c r="AT23" s="10"/>
      <c r="AU23" s="10"/>
      <c r="AV23" s="10"/>
      <c r="AW23" s="10"/>
      <c r="AX23" s="10"/>
      <c r="AY23" s="10"/>
    </row>
    <row r="24" spans="3:51" ht="13.5" thickBot="1">
      <c r="C24" s="48" t="str">
        <f t="shared" si="29"/>
        <v>ven</v>
      </c>
      <c r="D24" s="384">
        <v>41894</v>
      </c>
      <c r="E24" s="48" t="str">
        <f t="shared" si="29"/>
        <v>dim</v>
      </c>
      <c r="F24" s="384">
        <v>41924</v>
      </c>
      <c r="G24" s="48" t="str">
        <f t="shared" si="22"/>
        <v>mer</v>
      </c>
      <c r="H24" s="384">
        <v>41955</v>
      </c>
      <c r="I24" s="48" t="str">
        <f t="shared" si="30"/>
        <v>ven</v>
      </c>
      <c r="J24" s="384">
        <v>41985</v>
      </c>
      <c r="K24" s="48" t="str">
        <f t="shared" si="23"/>
        <v>lun</v>
      </c>
      <c r="L24" s="384">
        <v>42016</v>
      </c>
      <c r="M24" s="48" t="str">
        <f t="shared" si="24"/>
        <v>jeu</v>
      </c>
      <c r="N24" s="384">
        <v>42047</v>
      </c>
      <c r="O24" s="48" t="str">
        <f t="shared" si="25"/>
        <v>jeu</v>
      </c>
      <c r="P24" s="384">
        <v>42075</v>
      </c>
      <c r="Q24" s="442" t="str">
        <f t="shared" si="26"/>
        <v>dim</v>
      </c>
      <c r="R24" s="444">
        <v>42106</v>
      </c>
      <c r="S24" s="48" t="str">
        <f t="shared" si="27"/>
        <v>mar</v>
      </c>
      <c r="T24" s="384">
        <v>42136</v>
      </c>
      <c r="U24" s="48" t="str">
        <f t="shared" si="28"/>
        <v>ven</v>
      </c>
      <c r="V24" s="384">
        <v>42167</v>
      </c>
      <c r="W24" s="33"/>
      <c r="Z24" s="46">
        <f t="shared" si="31"/>
        <v>0</v>
      </c>
      <c r="AA24" s="46">
        <f t="shared" si="31"/>
        <v>0</v>
      </c>
      <c r="AB24" s="391">
        <f t="shared" ref="AB24:AG24" si="33">SUM(AB17:AB23)</f>
        <v>4.5</v>
      </c>
      <c r="AC24" s="392">
        <f t="shared" si="33"/>
        <v>6</v>
      </c>
      <c r="AD24" s="392">
        <f t="shared" si="33"/>
        <v>2</v>
      </c>
      <c r="AE24" s="392">
        <f t="shared" si="33"/>
        <v>1</v>
      </c>
      <c r="AF24" s="392">
        <f t="shared" si="33"/>
        <v>1</v>
      </c>
      <c r="AG24" s="393">
        <f t="shared" si="33"/>
        <v>3</v>
      </c>
      <c r="AH24" s="28"/>
      <c r="AI24" s="29" t="s">
        <v>106</v>
      </c>
      <c r="AJ24" s="556">
        <f>SUM(AJ22:AJ23)</f>
        <v>4980</v>
      </c>
      <c r="AK24" s="562"/>
      <c r="AO24" s="10"/>
      <c r="AP24" s="10"/>
      <c r="AQ24" s="10"/>
      <c r="AR24" s="10"/>
      <c r="AS24" s="10"/>
      <c r="AT24" s="10"/>
      <c r="AU24" s="10"/>
      <c r="AV24" s="10"/>
      <c r="AW24" s="10"/>
      <c r="AX24" s="10"/>
      <c r="AY24" s="10"/>
    </row>
    <row r="25" spans="3:51">
      <c r="C25" s="48" t="str">
        <f t="shared" si="29"/>
        <v>sam</v>
      </c>
      <c r="D25" s="384">
        <v>41895</v>
      </c>
      <c r="E25" s="48" t="str">
        <f t="shared" si="29"/>
        <v>lun</v>
      </c>
      <c r="F25" s="384">
        <v>41925</v>
      </c>
      <c r="G25" s="48" t="str">
        <f t="shared" si="22"/>
        <v>jeu</v>
      </c>
      <c r="H25" s="384">
        <v>41956</v>
      </c>
      <c r="I25" s="48" t="str">
        <f t="shared" si="30"/>
        <v>sam</v>
      </c>
      <c r="J25" s="384">
        <v>41986</v>
      </c>
      <c r="K25" s="48" t="str">
        <f t="shared" si="23"/>
        <v>mar</v>
      </c>
      <c r="L25" s="384">
        <v>42017</v>
      </c>
      <c r="M25" s="48" t="str">
        <f t="shared" si="24"/>
        <v>ven</v>
      </c>
      <c r="N25" s="384">
        <v>42048</v>
      </c>
      <c r="O25" s="48" t="str">
        <f t="shared" si="25"/>
        <v>ven</v>
      </c>
      <c r="P25" s="384">
        <v>42076</v>
      </c>
      <c r="Q25" s="48" t="str">
        <f t="shared" si="26"/>
        <v>lun</v>
      </c>
      <c r="R25" s="384">
        <v>42107</v>
      </c>
      <c r="S25" s="48" t="str">
        <f t="shared" si="27"/>
        <v>mer</v>
      </c>
      <c r="T25" s="384">
        <v>42137</v>
      </c>
      <c r="U25" s="48" t="str">
        <f t="shared" si="28"/>
        <v>sam</v>
      </c>
      <c r="V25" s="384">
        <v>42168</v>
      </c>
      <c r="W25" s="33"/>
      <c r="Z25" s="46">
        <f t="shared" si="31"/>
        <v>0</v>
      </c>
      <c r="AA25" s="46">
        <f t="shared" si="31"/>
        <v>0</v>
      </c>
      <c r="AB25" s="34"/>
      <c r="AC25" s="34"/>
      <c r="AD25" s="34"/>
      <c r="AE25" s="34"/>
      <c r="AF25" s="34"/>
      <c r="AG25" s="34"/>
      <c r="AH25" s="34"/>
      <c r="AI25" s="34">
        <f>SUM(AI17:AI24)</f>
        <v>6405</v>
      </c>
      <c r="AJ25" s="134"/>
      <c r="AK25" s="302"/>
    </row>
    <row r="26" spans="3:51">
      <c r="C26" s="48" t="str">
        <f t="shared" si="29"/>
        <v>dim</v>
      </c>
      <c r="D26" s="384">
        <v>41896</v>
      </c>
      <c r="E26" s="48" t="str">
        <f t="shared" si="29"/>
        <v>mar</v>
      </c>
      <c r="F26" s="384">
        <v>41926</v>
      </c>
      <c r="G26" s="48" t="str">
        <f t="shared" si="22"/>
        <v>ven</v>
      </c>
      <c r="H26" s="384">
        <v>41957</v>
      </c>
      <c r="I26" s="443" t="str">
        <f t="shared" si="30"/>
        <v>dim</v>
      </c>
      <c r="J26" s="444">
        <v>41987</v>
      </c>
      <c r="K26" s="48" t="str">
        <f t="shared" si="23"/>
        <v>mer</v>
      </c>
      <c r="L26" s="384">
        <v>42018</v>
      </c>
      <c r="M26" s="48" t="str">
        <f t="shared" si="24"/>
        <v>sam</v>
      </c>
      <c r="N26" s="384">
        <v>42049</v>
      </c>
      <c r="O26" s="48" t="str">
        <f t="shared" si="25"/>
        <v>sam</v>
      </c>
      <c r="P26" s="384">
        <v>42077</v>
      </c>
      <c r="Q26" s="48" t="str">
        <f t="shared" si="26"/>
        <v>mar</v>
      </c>
      <c r="R26" s="384">
        <v>42108</v>
      </c>
      <c r="S26" s="48" t="str">
        <f t="shared" si="27"/>
        <v>jeu</v>
      </c>
      <c r="T26" s="384">
        <v>42138</v>
      </c>
      <c r="U26" s="48" t="str">
        <f t="shared" si="28"/>
        <v>dim</v>
      </c>
      <c r="V26" s="384">
        <v>42169</v>
      </c>
      <c r="W26" s="33"/>
    </row>
    <row r="27" spans="3:51" ht="12.75">
      <c r="C27" s="48" t="str">
        <f t="shared" si="29"/>
        <v>lun</v>
      </c>
      <c r="D27" s="384">
        <v>41897</v>
      </c>
      <c r="E27" s="48" t="str">
        <f t="shared" si="29"/>
        <v>mer</v>
      </c>
      <c r="F27" s="384">
        <v>41927</v>
      </c>
      <c r="G27" s="48" t="str">
        <f t="shared" si="22"/>
        <v>sam</v>
      </c>
      <c r="H27" s="384">
        <v>41958</v>
      </c>
      <c r="I27" s="48" t="str">
        <f t="shared" si="30"/>
        <v>lun</v>
      </c>
      <c r="J27" s="384">
        <v>41988</v>
      </c>
      <c r="K27" s="48" t="str">
        <f t="shared" si="23"/>
        <v>jeu</v>
      </c>
      <c r="L27" s="384">
        <v>42019</v>
      </c>
      <c r="M27" s="442" t="str">
        <f t="shared" si="24"/>
        <v>dim</v>
      </c>
      <c r="N27" s="444">
        <v>42050</v>
      </c>
      <c r="O27" s="442" t="str">
        <f t="shared" si="25"/>
        <v>dim</v>
      </c>
      <c r="P27" s="444">
        <v>42078</v>
      </c>
      <c r="Q27" s="48" t="str">
        <f t="shared" si="26"/>
        <v>mer</v>
      </c>
      <c r="R27" s="384">
        <v>42109</v>
      </c>
      <c r="S27" s="48" t="str">
        <f t="shared" si="27"/>
        <v>ven</v>
      </c>
      <c r="T27" s="384">
        <v>42139</v>
      </c>
      <c r="U27" s="48" t="str">
        <f t="shared" si="28"/>
        <v>lun</v>
      </c>
      <c r="V27" s="384">
        <v>42170</v>
      </c>
      <c r="W27" s="33"/>
      <c r="AO27" s="10"/>
      <c r="AP27" s="10"/>
      <c r="AQ27" s="10"/>
      <c r="AR27" s="10"/>
      <c r="AS27" s="10"/>
      <c r="AT27" s="10"/>
      <c r="AU27" s="10"/>
      <c r="AV27" s="10"/>
      <c r="AW27" s="10"/>
      <c r="AX27" s="10"/>
      <c r="AY27" s="10"/>
    </row>
    <row r="28" spans="3:51">
      <c r="C28" s="48" t="str">
        <f t="shared" si="29"/>
        <v>mar</v>
      </c>
      <c r="D28" s="384">
        <v>41898</v>
      </c>
      <c r="E28" s="48" t="str">
        <f t="shared" si="29"/>
        <v>jeu</v>
      </c>
      <c r="F28" s="384">
        <v>41928</v>
      </c>
      <c r="G28" s="385" t="str">
        <f t="shared" si="22"/>
        <v>dim</v>
      </c>
      <c r="H28" s="440">
        <v>41959</v>
      </c>
      <c r="I28" s="48" t="str">
        <f t="shared" si="30"/>
        <v>mar</v>
      </c>
      <c r="J28" s="384">
        <v>41989</v>
      </c>
      <c r="K28" s="48" t="str">
        <f t="shared" si="23"/>
        <v>ven</v>
      </c>
      <c r="L28" s="384">
        <v>42020</v>
      </c>
      <c r="M28" s="48" t="str">
        <f t="shared" si="24"/>
        <v>lun</v>
      </c>
      <c r="N28" s="384">
        <v>42051</v>
      </c>
      <c r="O28" s="48" t="str">
        <f t="shared" si="25"/>
        <v>lun</v>
      </c>
      <c r="P28" s="384">
        <v>42079</v>
      </c>
      <c r="Q28" s="48" t="str">
        <f t="shared" si="26"/>
        <v>jeu</v>
      </c>
      <c r="R28" s="384">
        <v>42110</v>
      </c>
      <c r="S28" s="48" t="str">
        <f t="shared" si="27"/>
        <v>sam</v>
      </c>
      <c r="T28" s="440">
        <v>42140</v>
      </c>
      <c r="U28" s="48" t="str">
        <f t="shared" si="28"/>
        <v>mar</v>
      </c>
      <c r="V28" s="384">
        <v>42171</v>
      </c>
      <c r="W28" s="33"/>
    </row>
    <row r="29" spans="3:51">
      <c r="C29" s="48" t="str">
        <f t="shared" si="29"/>
        <v>mer</v>
      </c>
      <c r="D29" s="384">
        <v>41899</v>
      </c>
      <c r="E29" s="48" t="str">
        <f t="shared" si="29"/>
        <v>ven</v>
      </c>
      <c r="F29" s="384">
        <v>41929</v>
      </c>
      <c r="G29" s="48" t="str">
        <f t="shared" si="22"/>
        <v>lun</v>
      </c>
      <c r="H29" s="384">
        <v>41960</v>
      </c>
      <c r="I29" s="48" t="str">
        <f t="shared" si="30"/>
        <v>mer</v>
      </c>
      <c r="J29" s="440">
        <v>41990</v>
      </c>
      <c r="K29" s="48" t="str">
        <f t="shared" si="23"/>
        <v>sam</v>
      </c>
      <c r="L29" s="384">
        <v>42021</v>
      </c>
      <c r="M29" s="48" t="str">
        <f t="shared" si="24"/>
        <v>mar</v>
      </c>
      <c r="N29" s="384">
        <v>42052</v>
      </c>
      <c r="O29" s="48" t="str">
        <f t="shared" si="25"/>
        <v>mar</v>
      </c>
      <c r="P29" s="384">
        <v>42080</v>
      </c>
      <c r="Q29" s="48" t="str">
        <f t="shared" si="26"/>
        <v>ven</v>
      </c>
      <c r="R29" s="384">
        <v>42111</v>
      </c>
      <c r="S29" s="48" t="str">
        <f t="shared" si="27"/>
        <v>dim</v>
      </c>
      <c r="T29" s="384">
        <v>42141</v>
      </c>
      <c r="U29" s="48" t="str">
        <f t="shared" si="28"/>
        <v>mer</v>
      </c>
      <c r="V29" s="384">
        <v>42172</v>
      </c>
      <c r="W29" s="33"/>
    </row>
    <row r="30" spans="3:51">
      <c r="C30" s="48" t="str">
        <f t="shared" si="29"/>
        <v>jeu</v>
      </c>
      <c r="D30" s="384">
        <v>41900</v>
      </c>
      <c r="E30" s="48" t="str">
        <f t="shared" si="29"/>
        <v>sam</v>
      </c>
      <c r="F30" s="384">
        <v>41930</v>
      </c>
      <c r="G30" s="48" t="str">
        <f t="shared" si="22"/>
        <v>mar</v>
      </c>
      <c r="H30" s="384">
        <v>41961</v>
      </c>
      <c r="I30" s="48" t="str">
        <f t="shared" si="30"/>
        <v>jeu</v>
      </c>
      <c r="J30" s="384">
        <v>41991</v>
      </c>
      <c r="K30" s="442" t="str">
        <f t="shared" si="23"/>
        <v>dim</v>
      </c>
      <c r="L30" s="444">
        <v>42022</v>
      </c>
      <c r="M30" s="48" t="str">
        <f t="shared" si="24"/>
        <v>mer</v>
      </c>
      <c r="N30" s="384">
        <v>42053</v>
      </c>
      <c r="O30" s="48" t="str">
        <f t="shared" si="25"/>
        <v>mer</v>
      </c>
      <c r="P30" s="384">
        <v>42081</v>
      </c>
      <c r="Q30" s="48" t="str">
        <f t="shared" si="26"/>
        <v>sam</v>
      </c>
      <c r="R30" s="384">
        <v>42112</v>
      </c>
      <c r="S30" s="48" t="str">
        <f t="shared" si="27"/>
        <v>lun</v>
      </c>
      <c r="T30" s="384">
        <v>42142</v>
      </c>
      <c r="U30" s="48" t="str">
        <f t="shared" si="28"/>
        <v>jeu</v>
      </c>
      <c r="V30" s="384">
        <v>42173</v>
      </c>
      <c r="W30" s="33"/>
    </row>
    <row r="31" spans="3:51">
      <c r="C31" s="48" t="str">
        <f t="shared" si="29"/>
        <v>ven</v>
      </c>
      <c r="D31" s="384">
        <v>41901</v>
      </c>
      <c r="E31" s="385" t="str">
        <f t="shared" si="29"/>
        <v>dim</v>
      </c>
      <c r="F31" s="444">
        <v>41931</v>
      </c>
      <c r="G31" s="48" t="str">
        <f t="shared" si="22"/>
        <v>mer</v>
      </c>
      <c r="H31" s="384">
        <v>41962</v>
      </c>
      <c r="I31" s="48" t="str">
        <f t="shared" si="30"/>
        <v>ven</v>
      </c>
      <c r="J31" s="384">
        <v>41992</v>
      </c>
      <c r="K31" s="48" t="str">
        <f t="shared" si="23"/>
        <v>lun</v>
      </c>
      <c r="L31" s="384">
        <v>42023</v>
      </c>
      <c r="M31" s="48" t="str">
        <f t="shared" si="24"/>
        <v>jeu</v>
      </c>
      <c r="N31" s="384">
        <v>42054</v>
      </c>
      <c r="O31" s="48" t="str">
        <f t="shared" si="25"/>
        <v>jeu</v>
      </c>
      <c r="P31" s="384">
        <v>42082</v>
      </c>
      <c r="Q31" s="48" t="str">
        <f t="shared" si="26"/>
        <v>dim</v>
      </c>
      <c r="R31" s="384">
        <v>42113</v>
      </c>
      <c r="S31" s="48" t="str">
        <f t="shared" si="27"/>
        <v>mar</v>
      </c>
      <c r="T31" s="384">
        <v>42143</v>
      </c>
      <c r="U31" s="48" t="str">
        <f t="shared" si="28"/>
        <v>ven</v>
      </c>
      <c r="V31" s="384">
        <v>42174</v>
      </c>
      <c r="W31" s="33"/>
    </row>
    <row r="32" spans="3:51">
      <c r="C32" s="48" t="str">
        <f t="shared" si="29"/>
        <v>sam</v>
      </c>
      <c r="D32" s="384">
        <v>41902</v>
      </c>
      <c r="E32" s="48" t="str">
        <f t="shared" si="29"/>
        <v>lun</v>
      </c>
      <c r="F32" s="384">
        <v>41932</v>
      </c>
      <c r="G32" s="48" t="str">
        <f t="shared" si="22"/>
        <v>jeu</v>
      </c>
      <c r="H32" s="384">
        <v>41963</v>
      </c>
      <c r="I32" s="48" t="str">
        <f t="shared" si="30"/>
        <v>sam</v>
      </c>
      <c r="J32" s="384">
        <v>41993</v>
      </c>
      <c r="K32" s="48" t="str">
        <f t="shared" si="23"/>
        <v>mar</v>
      </c>
      <c r="L32" s="384">
        <v>42024</v>
      </c>
      <c r="M32" s="48" t="str">
        <f t="shared" si="24"/>
        <v>ven</v>
      </c>
      <c r="N32" s="384">
        <v>42055</v>
      </c>
      <c r="O32" s="48" t="str">
        <f t="shared" si="25"/>
        <v>ven</v>
      </c>
      <c r="P32" s="384">
        <v>42083</v>
      </c>
      <c r="Q32" s="48" t="str">
        <f t="shared" si="26"/>
        <v>lun</v>
      </c>
      <c r="R32" s="384">
        <v>42114</v>
      </c>
      <c r="S32" s="48" t="str">
        <f t="shared" si="27"/>
        <v>mer</v>
      </c>
      <c r="T32" s="384">
        <v>42144</v>
      </c>
      <c r="U32" s="48" t="str">
        <f t="shared" si="28"/>
        <v>sam</v>
      </c>
      <c r="V32" s="384">
        <v>42175</v>
      </c>
      <c r="W32" s="33"/>
    </row>
    <row r="33" spans="2:51">
      <c r="C33" s="385" t="str">
        <f t="shared" si="29"/>
        <v>dim</v>
      </c>
      <c r="D33" s="384">
        <v>41903</v>
      </c>
      <c r="E33" s="48" t="str">
        <f t="shared" si="29"/>
        <v>mar</v>
      </c>
      <c r="F33" s="384">
        <v>41933</v>
      </c>
      <c r="G33" s="48" t="str">
        <f t="shared" si="22"/>
        <v>ven</v>
      </c>
      <c r="H33" s="384">
        <v>41964</v>
      </c>
      <c r="I33" s="385" t="str">
        <f t="shared" si="30"/>
        <v>dim</v>
      </c>
      <c r="J33" s="444">
        <v>41994</v>
      </c>
      <c r="K33" s="48" t="str">
        <f t="shared" si="23"/>
        <v>mer</v>
      </c>
      <c r="L33" s="384">
        <v>42025</v>
      </c>
      <c r="M33" s="48" t="str">
        <f t="shared" si="24"/>
        <v>sam</v>
      </c>
      <c r="N33" s="384">
        <v>42056</v>
      </c>
      <c r="O33" s="48" t="str">
        <f t="shared" si="25"/>
        <v>sam</v>
      </c>
      <c r="P33" s="384">
        <v>42084</v>
      </c>
      <c r="Q33" s="48" t="str">
        <f t="shared" si="26"/>
        <v>mar</v>
      </c>
      <c r="R33" s="384">
        <v>42115</v>
      </c>
      <c r="S33" s="48" t="str">
        <f t="shared" si="27"/>
        <v>jeu</v>
      </c>
      <c r="T33" s="384">
        <v>42145</v>
      </c>
      <c r="U33" s="48" t="str">
        <f t="shared" si="28"/>
        <v>dim</v>
      </c>
      <c r="V33" s="384">
        <v>42176</v>
      </c>
      <c r="W33" s="33"/>
      <c r="AO33" s="28"/>
      <c r="AP33" s="28"/>
      <c r="AQ33" s="28"/>
      <c r="AR33" s="28"/>
      <c r="AS33" s="28"/>
      <c r="AT33" s="28"/>
      <c r="AU33" s="28"/>
      <c r="AV33" s="28"/>
      <c r="AW33" s="28"/>
      <c r="AX33" s="28"/>
      <c r="AY33" s="28"/>
    </row>
    <row r="34" spans="2:51">
      <c r="C34" s="48" t="str">
        <f t="shared" si="29"/>
        <v>lun</v>
      </c>
      <c r="D34" s="384">
        <v>41904</v>
      </c>
      <c r="E34" s="48" t="str">
        <f t="shared" si="29"/>
        <v>mer</v>
      </c>
      <c r="F34" s="384">
        <v>41934</v>
      </c>
      <c r="G34" s="48" t="str">
        <f t="shared" si="22"/>
        <v>sam</v>
      </c>
      <c r="H34" s="384">
        <v>41965</v>
      </c>
      <c r="I34" s="48" t="str">
        <f t="shared" si="30"/>
        <v>lun</v>
      </c>
      <c r="J34" s="384">
        <v>41995</v>
      </c>
      <c r="K34" s="48" t="str">
        <f t="shared" si="23"/>
        <v>jeu</v>
      </c>
      <c r="L34" s="384">
        <v>42026</v>
      </c>
      <c r="M34" s="482" t="str">
        <f t="shared" si="24"/>
        <v>dim</v>
      </c>
      <c r="N34" s="444">
        <v>42057</v>
      </c>
      <c r="O34" s="441" t="str">
        <f t="shared" si="25"/>
        <v>dim</v>
      </c>
      <c r="P34" s="384">
        <v>42085</v>
      </c>
      <c r="Q34" s="48" t="str">
        <f t="shared" si="26"/>
        <v>mer</v>
      </c>
      <c r="R34" s="384">
        <v>42116</v>
      </c>
      <c r="S34" s="48" t="str">
        <f t="shared" si="27"/>
        <v>ven</v>
      </c>
      <c r="T34" s="384">
        <v>42146</v>
      </c>
      <c r="U34" s="48" t="str">
        <f t="shared" si="28"/>
        <v>lun</v>
      </c>
      <c r="V34" s="384">
        <v>42177</v>
      </c>
      <c r="W34" s="33"/>
      <c r="AO34" s="28"/>
      <c r="AP34" s="28"/>
      <c r="AQ34" s="28"/>
      <c r="AR34" s="28"/>
      <c r="AS34" s="28"/>
      <c r="AT34" s="28"/>
      <c r="AU34" s="28"/>
      <c r="AV34" s="28"/>
      <c r="AW34" s="28"/>
      <c r="AX34" s="28"/>
      <c r="AY34" s="28"/>
    </row>
    <row r="35" spans="2:51">
      <c r="C35" s="48" t="str">
        <f t="shared" si="29"/>
        <v>mar</v>
      </c>
      <c r="D35" s="384">
        <v>41905</v>
      </c>
      <c r="E35" s="48" t="str">
        <f t="shared" si="29"/>
        <v>jeu</v>
      </c>
      <c r="F35" s="384">
        <v>41935</v>
      </c>
      <c r="G35" s="48" t="str">
        <f t="shared" si="22"/>
        <v>dim</v>
      </c>
      <c r="H35" s="481">
        <v>41966</v>
      </c>
      <c r="I35" s="48" t="str">
        <f t="shared" si="30"/>
        <v>mar</v>
      </c>
      <c r="J35" s="384">
        <v>41996</v>
      </c>
      <c r="K35" s="48" t="str">
        <f t="shared" si="23"/>
        <v>ven</v>
      </c>
      <c r="L35" s="384">
        <v>42027</v>
      </c>
      <c r="M35" s="48" t="str">
        <f t="shared" si="24"/>
        <v>lun</v>
      </c>
      <c r="N35" s="384">
        <v>42058</v>
      </c>
      <c r="O35" s="48" t="str">
        <f t="shared" si="25"/>
        <v>lun</v>
      </c>
      <c r="P35" s="384">
        <v>42086</v>
      </c>
      <c r="Q35" s="48" t="str">
        <f t="shared" si="26"/>
        <v>jeu</v>
      </c>
      <c r="R35" s="384">
        <v>42117</v>
      </c>
      <c r="S35" s="48" t="str">
        <f t="shared" si="27"/>
        <v>sam</v>
      </c>
      <c r="T35" s="384">
        <v>42147</v>
      </c>
      <c r="U35" s="48" t="str">
        <f t="shared" si="28"/>
        <v>mar</v>
      </c>
      <c r="V35" s="384">
        <v>42178</v>
      </c>
      <c r="W35" s="33"/>
      <c r="AO35" s="28"/>
      <c r="AP35" s="28"/>
      <c r="AQ35" s="28"/>
      <c r="AR35" s="28"/>
      <c r="AS35" s="28"/>
      <c r="AT35" s="28"/>
      <c r="AU35" s="28"/>
      <c r="AV35" s="28"/>
      <c r="AW35" s="28"/>
      <c r="AX35" s="28"/>
      <c r="AY35" s="28"/>
    </row>
    <row r="36" spans="2:51">
      <c r="C36" s="48" t="str">
        <f t="shared" si="29"/>
        <v>mer</v>
      </c>
      <c r="D36" s="384">
        <v>41906</v>
      </c>
      <c r="E36" s="48" t="str">
        <f t="shared" si="29"/>
        <v>ven</v>
      </c>
      <c r="F36" s="384">
        <v>41936</v>
      </c>
      <c r="G36" s="48" t="str">
        <f t="shared" si="22"/>
        <v>lun</v>
      </c>
      <c r="H36" s="384">
        <v>41967</v>
      </c>
      <c r="I36" s="48" t="str">
        <f t="shared" si="30"/>
        <v>mer</v>
      </c>
      <c r="J36" s="384">
        <v>41997</v>
      </c>
      <c r="K36" s="48" t="str">
        <f t="shared" si="23"/>
        <v>sam</v>
      </c>
      <c r="L36" s="384">
        <v>42028</v>
      </c>
      <c r="M36" s="48" t="str">
        <f t="shared" si="24"/>
        <v>mar</v>
      </c>
      <c r="N36" s="384">
        <v>42059</v>
      </c>
      <c r="O36" s="48" t="str">
        <f t="shared" si="25"/>
        <v>mar</v>
      </c>
      <c r="P36" s="384">
        <v>42087</v>
      </c>
      <c r="Q36" s="48" t="str">
        <f t="shared" si="26"/>
        <v>ven</v>
      </c>
      <c r="R36" s="384">
        <v>42118</v>
      </c>
      <c r="S36" s="442" t="str">
        <f t="shared" si="27"/>
        <v>dim</v>
      </c>
      <c r="T36" s="444">
        <v>42148</v>
      </c>
      <c r="U36" s="48" t="str">
        <f t="shared" si="28"/>
        <v>mer</v>
      </c>
      <c r="V36" s="384">
        <v>42179</v>
      </c>
      <c r="W36" s="33"/>
      <c r="AO36" s="28"/>
      <c r="AP36" s="28"/>
      <c r="AQ36" s="28"/>
      <c r="AR36" s="28"/>
      <c r="AS36" s="28"/>
      <c r="AT36" s="28"/>
      <c r="AU36" s="28"/>
      <c r="AV36" s="28"/>
      <c r="AW36" s="28"/>
      <c r="AX36" s="28"/>
      <c r="AY36" s="28"/>
    </row>
    <row r="37" spans="2:51">
      <c r="C37" s="48" t="str">
        <f t="shared" si="29"/>
        <v>jeu</v>
      </c>
      <c r="D37" s="384">
        <v>41907</v>
      </c>
      <c r="E37" s="48" t="str">
        <f t="shared" si="29"/>
        <v>sam</v>
      </c>
      <c r="F37" s="440">
        <v>41937</v>
      </c>
      <c r="G37" s="48" t="str">
        <f t="shared" si="22"/>
        <v>mar</v>
      </c>
      <c r="H37" s="384">
        <v>41968</v>
      </c>
      <c r="I37" s="48" t="str">
        <f t="shared" si="30"/>
        <v>jeu</v>
      </c>
      <c r="J37" s="384">
        <v>41998</v>
      </c>
      <c r="K37" s="441" t="str">
        <f t="shared" si="23"/>
        <v>dim</v>
      </c>
      <c r="L37" s="384">
        <v>42029</v>
      </c>
      <c r="M37" s="48" t="str">
        <f t="shared" si="24"/>
        <v>mer</v>
      </c>
      <c r="N37" s="384">
        <v>42060</v>
      </c>
      <c r="O37" s="48" t="str">
        <f t="shared" si="25"/>
        <v>mer</v>
      </c>
      <c r="P37" s="384">
        <v>42088</v>
      </c>
      <c r="Q37" s="48" t="str">
        <f t="shared" si="26"/>
        <v>sam</v>
      </c>
      <c r="R37" s="384">
        <v>42119</v>
      </c>
      <c r="S37" s="48" t="str">
        <f t="shared" si="27"/>
        <v>lun</v>
      </c>
      <c r="T37" s="384">
        <v>42149</v>
      </c>
      <c r="U37" s="48" t="str">
        <f t="shared" si="28"/>
        <v>jeu</v>
      </c>
      <c r="V37" s="384">
        <v>42180</v>
      </c>
      <c r="W37" s="33"/>
    </row>
    <row r="38" spans="2:51">
      <c r="C38" s="48" t="str">
        <f t="shared" si="29"/>
        <v>ven</v>
      </c>
      <c r="D38" s="384">
        <v>41908</v>
      </c>
      <c r="E38" s="48" t="str">
        <f t="shared" si="29"/>
        <v>dim</v>
      </c>
      <c r="F38" s="384">
        <v>41938</v>
      </c>
      <c r="G38" s="48" t="str">
        <f t="shared" si="22"/>
        <v>mer</v>
      </c>
      <c r="H38" s="384">
        <v>41969</v>
      </c>
      <c r="I38" s="48" t="str">
        <f t="shared" si="30"/>
        <v>ven</v>
      </c>
      <c r="J38" s="384">
        <v>41999</v>
      </c>
      <c r="K38" s="48" t="str">
        <f t="shared" si="23"/>
        <v>lun</v>
      </c>
      <c r="L38" s="384">
        <v>42030</v>
      </c>
      <c r="M38" s="48" t="str">
        <f>TEXT(N38,"jjj")</f>
        <v>jeu</v>
      </c>
      <c r="N38" s="384">
        <v>42061</v>
      </c>
      <c r="O38" s="48" t="str">
        <f t="shared" si="25"/>
        <v>jeu</v>
      </c>
      <c r="P38" s="384">
        <v>42089</v>
      </c>
      <c r="Q38" s="442" t="str">
        <f t="shared" si="26"/>
        <v>dim</v>
      </c>
      <c r="R38" s="444">
        <v>42120</v>
      </c>
      <c r="S38" s="48" t="str">
        <f t="shared" si="27"/>
        <v>mar</v>
      </c>
      <c r="T38" s="384">
        <v>42150</v>
      </c>
      <c r="U38" s="48" t="str">
        <f t="shared" si="28"/>
        <v>ven</v>
      </c>
      <c r="V38" s="384">
        <v>42181</v>
      </c>
      <c r="W38" s="33"/>
    </row>
    <row r="39" spans="2:51">
      <c r="C39" s="48" t="str">
        <f t="shared" si="29"/>
        <v>sam</v>
      </c>
      <c r="D39" s="384">
        <v>41909</v>
      </c>
      <c r="E39" s="48" t="str">
        <f t="shared" si="29"/>
        <v>lun</v>
      </c>
      <c r="F39" s="384">
        <v>41939</v>
      </c>
      <c r="G39" s="48" t="str">
        <f t="shared" si="22"/>
        <v>jeu</v>
      </c>
      <c r="H39" s="384">
        <v>41970</v>
      </c>
      <c r="I39" s="48" t="str">
        <f t="shared" si="30"/>
        <v>sam</v>
      </c>
      <c r="J39" s="384">
        <v>42000</v>
      </c>
      <c r="K39" s="48" t="str">
        <f t="shared" si="23"/>
        <v>mar</v>
      </c>
      <c r="L39" s="384">
        <v>42031</v>
      </c>
      <c r="M39" s="48" t="str">
        <f>TEXT(N39,"jjj")</f>
        <v>ven</v>
      </c>
      <c r="N39" s="384">
        <v>42062</v>
      </c>
      <c r="O39" s="48" t="str">
        <f t="shared" si="25"/>
        <v>ven</v>
      </c>
      <c r="P39" s="384">
        <v>42090</v>
      </c>
      <c r="Q39" s="48" t="str">
        <f t="shared" si="26"/>
        <v>lun</v>
      </c>
      <c r="R39" s="384">
        <v>42121</v>
      </c>
      <c r="S39" s="48" t="str">
        <f t="shared" si="27"/>
        <v>mer</v>
      </c>
      <c r="T39" s="384">
        <v>42151</v>
      </c>
      <c r="U39" s="48" t="str">
        <f t="shared" si="28"/>
        <v>sam</v>
      </c>
      <c r="V39" s="384">
        <v>42182</v>
      </c>
      <c r="W39" s="33"/>
    </row>
    <row r="40" spans="2:51">
      <c r="C40" s="48" t="str">
        <f t="shared" si="29"/>
        <v>dim</v>
      </c>
      <c r="D40" s="384">
        <v>41910</v>
      </c>
      <c r="E40" s="48" t="str">
        <f t="shared" si="29"/>
        <v>mar</v>
      </c>
      <c r="F40" s="384">
        <v>41940</v>
      </c>
      <c r="G40" s="48" t="str">
        <f t="shared" si="22"/>
        <v>ven</v>
      </c>
      <c r="H40" s="384">
        <v>41971</v>
      </c>
      <c r="I40" s="441" t="str">
        <f t="shared" si="30"/>
        <v>dim</v>
      </c>
      <c r="J40" s="440">
        <v>42001</v>
      </c>
      <c r="K40" s="48" t="str">
        <f t="shared" si="23"/>
        <v>mer</v>
      </c>
      <c r="L40" s="384">
        <v>42032</v>
      </c>
      <c r="M40" s="48" t="str">
        <f>TEXT(N40,"jjj")</f>
        <v>sam</v>
      </c>
      <c r="N40" s="480">
        <v>42063</v>
      </c>
      <c r="O40" s="48" t="str">
        <f t="shared" si="25"/>
        <v>sam</v>
      </c>
      <c r="P40" s="384">
        <v>42091</v>
      </c>
      <c r="Q40" s="48" t="str">
        <f t="shared" si="26"/>
        <v>mar</v>
      </c>
      <c r="R40" s="384">
        <v>42122</v>
      </c>
      <c r="S40" s="48" t="str">
        <f t="shared" si="27"/>
        <v>jeu</v>
      </c>
      <c r="T40" s="384">
        <v>42152</v>
      </c>
      <c r="U40" s="48" t="str">
        <f t="shared" si="28"/>
        <v>dim</v>
      </c>
      <c r="V40" s="384">
        <v>42183</v>
      </c>
      <c r="W40" s="33"/>
    </row>
    <row r="41" spans="2:51">
      <c r="C41" s="48" t="str">
        <f t="shared" si="29"/>
        <v>lun</v>
      </c>
      <c r="D41" s="384">
        <v>41911</v>
      </c>
      <c r="E41" s="48" t="str">
        <f t="shared" si="29"/>
        <v>mer</v>
      </c>
      <c r="F41" s="384">
        <v>41941</v>
      </c>
      <c r="G41" s="48" t="str">
        <f t="shared" si="22"/>
        <v>sam</v>
      </c>
      <c r="H41" s="384">
        <v>41972</v>
      </c>
      <c r="I41" s="48" t="str">
        <f t="shared" si="30"/>
        <v>lun</v>
      </c>
      <c r="J41" s="384">
        <v>42002</v>
      </c>
      <c r="K41" s="48" t="str">
        <f t="shared" si="23"/>
        <v>jeu</v>
      </c>
      <c r="L41" s="384">
        <v>42033</v>
      </c>
      <c r="M41" s="48"/>
      <c r="N41" s="484"/>
      <c r="O41" s="385" t="str">
        <f t="shared" si="25"/>
        <v>dim</v>
      </c>
      <c r="P41" s="444">
        <v>42092</v>
      </c>
      <c r="Q41" s="48" t="str">
        <f t="shared" si="26"/>
        <v>mer</v>
      </c>
      <c r="R41" s="384">
        <v>42123</v>
      </c>
      <c r="S41" s="48" t="str">
        <f t="shared" si="27"/>
        <v>ven</v>
      </c>
      <c r="T41" s="384">
        <v>42153</v>
      </c>
      <c r="U41" s="48" t="str">
        <f t="shared" si="28"/>
        <v>lun</v>
      </c>
      <c r="V41" s="384">
        <v>42184</v>
      </c>
      <c r="W41" s="33"/>
    </row>
    <row r="42" spans="2:51">
      <c r="C42" s="48" t="str">
        <f t="shared" si="29"/>
        <v>mar</v>
      </c>
      <c r="D42" s="384">
        <v>41912</v>
      </c>
      <c r="E42" s="48" t="str">
        <f t="shared" si="29"/>
        <v>jeu</v>
      </c>
      <c r="F42" s="384">
        <v>41942</v>
      </c>
      <c r="G42" s="385" t="str">
        <f t="shared" si="22"/>
        <v>dim</v>
      </c>
      <c r="H42" s="481">
        <v>41973</v>
      </c>
      <c r="I42" s="48" t="str">
        <f t="shared" si="30"/>
        <v>mar</v>
      </c>
      <c r="J42" s="384">
        <v>42003</v>
      </c>
      <c r="K42" s="48" t="str">
        <f t="shared" si="23"/>
        <v>ven</v>
      </c>
      <c r="L42" s="384">
        <v>42034</v>
      </c>
      <c r="M42" s="48"/>
      <c r="N42" s="484"/>
      <c r="O42" s="48" t="str">
        <f t="shared" si="25"/>
        <v>lun</v>
      </c>
      <c r="P42" s="384">
        <v>42093</v>
      </c>
      <c r="Q42" s="48" t="str">
        <f t="shared" si="26"/>
        <v>jeu</v>
      </c>
      <c r="R42" s="384">
        <v>42124</v>
      </c>
      <c r="S42" s="48" t="str">
        <f t="shared" si="27"/>
        <v>sam</v>
      </c>
      <c r="T42" s="384">
        <v>42154</v>
      </c>
      <c r="U42" s="48" t="str">
        <f t="shared" si="28"/>
        <v>mar</v>
      </c>
      <c r="V42" s="384">
        <v>42185</v>
      </c>
      <c r="W42" s="33"/>
      <c r="AE42" s="505"/>
    </row>
    <row r="43" spans="2:51">
      <c r="C43" s="49"/>
      <c r="D43" s="386"/>
      <c r="E43" s="49" t="str">
        <f t="shared" si="29"/>
        <v>ven</v>
      </c>
      <c r="F43" s="386">
        <v>41943</v>
      </c>
      <c r="G43" s="49"/>
      <c r="H43" s="302"/>
      <c r="I43" s="49" t="str">
        <f t="shared" si="30"/>
        <v>mer</v>
      </c>
      <c r="J43" s="386">
        <v>42004</v>
      </c>
      <c r="K43" s="49" t="str">
        <f t="shared" si="23"/>
        <v>sam</v>
      </c>
      <c r="L43" s="386">
        <v>42035</v>
      </c>
      <c r="M43" s="49"/>
      <c r="N43" s="388"/>
      <c r="O43" s="49" t="str">
        <f t="shared" si="25"/>
        <v>mar</v>
      </c>
      <c r="P43" s="386">
        <v>42094</v>
      </c>
      <c r="Q43" s="49" t="str">
        <f t="shared" si="26"/>
        <v>sam</v>
      </c>
      <c r="R43" s="302"/>
      <c r="S43" s="441" t="str">
        <f t="shared" si="27"/>
        <v>dim</v>
      </c>
      <c r="T43" s="386">
        <v>42155</v>
      </c>
      <c r="U43" s="49"/>
      <c r="V43" s="386"/>
    </row>
    <row r="44" spans="2:51" ht="12.75">
      <c r="B44" s="12"/>
      <c r="D44" s="448"/>
      <c r="E44" t="s">
        <v>412</v>
      </c>
      <c r="F44" s="11"/>
      <c r="G44" s="28"/>
      <c r="H44" s="28"/>
      <c r="I44" s="28"/>
      <c r="J44" s="580"/>
      <c r="K44" s="28"/>
      <c r="L44" s="580"/>
      <c r="M44" s="28"/>
      <c r="N44" s="485"/>
      <c r="O44" s="510" t="s">
        <v>475</v>
      </c>
      <c r="P44" s="11"/>
      <c r="Q44" s="28"/>
      <c r="R44" s="28"/>
      <c r="S44" s="329"/>
      <c r="T44" s="580"/>
      <c r="U44" s="28"/>
      <c r="V44" s="580"/>
    </row>
    <row r="45" spans="2:51">
      <c r="B45" s="536" t="s">
        <v>380</v>
      </c>
      <c r="H45" s="229" t="s">
        <v>425</v>
      </c>
    </row>
    <row r="46" spans="2:51">
      <c r="B46" s="400" t="s">
        <v>387</v>
      </c>
      <c r="D46" s="581" t="s">
        <v>388</v>
      </c>
      <c r="E46" s="11"/>
      <c r="F46" s="581" t="s">
        <v>388</v>
      </c>
      <c r="G46" s="11"/>
      <c r="H46" s="581" t="s">
        <v>388</v>
      </c>
      <c r="I46" s="11"/>
      <c r="J46" s="581" t="s">
        <v>388</v>
      </c>
      <c r="K46" s="11"/>
      <c r="L46" s="581" t="s">
        <v>388</v>
      </c>
      <c r="M46" s="11"/>
      <c r="N46" s="581" t="s">
        <v>388</v>
      </c>
      <c r="O46" s="11"/>
      <c r="P46" s="581" t="s">
        <v>388</v>
      </c>
      <c r="Q46" s="11"/>
      <c r="R46" s="581" t="s">
        <v>388</v>
      </c>
      <c r="S46" s="11"/>
      <c r="T46" s="581" t="s">
        <v>388</v>
      </c>
      <c r="U46" s="11"/>
      <c r="V46" s="581"/>
      <c r="Z46" s="229"/>
    </row>
    <row r="47" spans="2:51">
      <c r="B47" s="401">
        <f>COUNT(D47:V47,"")</f>
        <v>9</v>
      </c>
      <c r="C47" s="403"/>
      <c r="D47" s="405">
        <v>41889</v>
      </c>
      <c r="E47" s="403"/>
      <c r="F47" s="405">
        <v>41917</v>
      </c>
      <c r="G47" s="403"/>
      <c r="H47" s="405">
        <v>41945</v>
      </c>
      <c r="I47" s="403"/>
      <c r="J47" s="405">
        <v>41987</v>
      </c>
      <c r="K47" s="403"/>
      <c r="L47" s="405">
        <v>42015</v>
      </c>
      <c r="M47" s="403"/>
      <c r="N47" s="405">
        <v>42036</v>
      </c>
      <c r="O47" s="403"/>
      <c r="P47" s="405">
        <v>42064</v>
      </c>
      <c r="Q47" s="403"/>
      <c r="R47" s="405">
        <v>42106</v>
      </c>
      <c r="S47" s="403"/>
      <c r="T47" s="405">
        <v>42134</v>
      </c>
      <c r="U47" s="404"/>
      <c r="V47" s="405"/>
    </row>
    <row r="48" spans="2:51">
      <c r="B48" s="401">
        <f>COUNT(D48:V48,"")</f>
        <v>8</v>
      </c>
      <c r="C48" s="403"/>
      <c r="D48" s="405">
        <v>41903</v>
      </c>
      <c r="E48" s="403"/>
      <c r="F48" s="405">
        <v>41931</v>
      </c>
      <c r="G48" s="403"/>
      <c r="H48" s="405"/>
      <c r="I48" s="403"/>
      <c r="J48" s="405">
        <v>41994</v>
      </c>
      <c r="K48" s="403"/>
      <c r="L48" s="405">
        <v>42022</v>
      </c>
      <c r="M48" s="403"/>
      <c r="N48" s="405">
        <v>42050</v>
      </c>
      <c r="O48" s="403"/>
      <c r="P48" s="405">
        <v>42078</v>
      </c>
      <c r="Q48" s="403"/>
      <c r="R48" s="405">
        <v>42120</v>
      </c>
      <c r="S48" s="403"/>
      <c r="T48" s="405">
        <v>42148</v>
      </c>
      <c r="U48" s="404"/>
      <c r="V48" s="405"/>
    </row>
    <row r="49" spans="2:37">
      <c r="B49" s="402">
        <f>COUNT(D49:V49,"")</f>
        <v>2</v>
      </c>
      <c r="C49" s="29"/>
      <c r="D49" s="405"/>
      <c r="E49" s="29"/>
      <c r="F49" s="405"/>
      <c r="G49" s="29"/>
      <c r="H49" s="405"/>
      <c r="I49" s="29"/>
      <c r="J49" s="30"/>
      <c r="K49" s="29"/>
      <c r="L49" s="30"/>
      <c r="M49" s="29"/>
      <c r="N49" s="405">
        <v>42057</v>
      </c>
      <c r="O49" s="29"/>
      <c r="P49" s="405">
        <v>42092</v>
      </c>
      <c r="Q49" s="29"/>
      <c r="R49" s="30"/>
      <c r="S49" s="29"/>
      <c r="T49" s="30"/>
      <c r="U49" s="50"/>
      <c r="V49" s="30"/>
    </row>
    <row r="50" spans="2:37">
      <c r="C50" s="505" t="s">
        <v>478</v>
      </c>
      <c r="D50" s="12">
        <v>150</v>
      </c>
      <c r="F50" s="12">
        <v>150</v>
      </c>
      <c r="H50" s="12">
        <v>75</v>
      </c>
      <c r="J50" s="12">
        <v>150</v>
      </c>
      <c r="L50" s="12">
        <v>150</v>
      </c>
      <c r="N50" s="12">
        <v>225</v>
      </c>
      <c r="P50" s="12">
        <v>225</v>
      </c>
      <c r="R50" s="12">
        <v>150</v>
      </c>
      <c r="T50" s="12">
        <v>150</v>
      </c>
    </row>
    <row r="51" spans="2:37">
      <c r="C51" s="505" t="s">
        <v>477</v>
      </c>
      <c r="D51" s="12">
        <f>SUM(D50:$T$50)</f>
        <v>1425</v>
      </c>
      <c r="F51" s="12">
        <f>SUM(F50:$T$50)</f>
        <v>1275</v>
      </c>
      <c r="H51" s="12">
        <f>SUM(H50:$T$50)</f>
        <v>1125</v>
      </c>
      <c r="J51" s="12">
        <f>SUM(J50:$T$50)</f>
        <v>1050</v>
      </c>
      <c r="L51" s="12">
        <f>SUM(L50:$T$50)</f>
        <v>900</v>
      </c>
      <c r="N51" s="12">
        <f>SUM(N50:$T$50)</f>
        <v>750</v>
      </c>
      <c r="P51" s="12">
        <f>SUM(P50:$T$50)</f>
        <v>525</v>
      </c>
      <c r="R51" s="12">
        <f>SUM(R50:$T$50)</f>
        <v>300</v>
      </c>
      <c r="T51" s="12">
        <f>SUM(T50:$T$50)</f>
        <v>150</v>
      </c>
    </row>
    <row r="52" spans="2:37">
      <c r="B52" s="12"/>
      <c r="E52" s="11"/>
      <c r="F52" s="11"/>
      <c r="G52" s="11"/>
      <c r="H52" s="11"/>
      <c r="I52" s="11"/>
      <c r="J52" s="11"/>
      <c r="K52" s="11"/>
      <c r="L52" s="11"/>
      <c r="M52" s="11"/>
      <c r="N52" s="11"/>
      <c r="O52" s="11"/>
      <c r="P52" s="11"/>
      <c r="Q52" s="11"/>
      <c r="R52" s="11"/>
      <c r="S52" s="11"/>
      <c r="T52" s="11"/>
    </row>
    <row r="53" spans="2:37">
      <c r="B53" s="12"/>
      <c r="E53" s="11"/>
      <c r="F53" s="11"/>
      <c r="G53" s="11"/>
      <c r="H53" s="11"/>
      <c r="I53" s="11"/>
      <c r="J53" s="449"/>
      <c r="K53" s="11"/>
      <c r="AE53" s="505"/>
    </row>
    <row r="54" spans="2:37">
      <c r="AK54" s="554"/>
    </row>
    <row r="55" spans="2:37">
      <c r="B55" s="46"/>
      <c r="C55" s="564"/>
      <c r="D55" s="328" t="s">
        <v>480</v>
      </c>
      <c r="E55" s="564"/>
      <c r="F55" s="564"/>
      <c r="G55" s="564"/>
      <c r="H55" s="564"/>
      <c r="I55" s="564"/>
      <c r="J55" s="564"/>
      <c r="K55" s="328"/>
      <c r="L55" s="564"/>
      <c r="M55" s="565"/>
    </row>
    <row r="56" spans="2:37">
      <c r="B56" s="48"/>
      <c r="C56" s="28"/>
      <c r="D56" s="70" t="s">
        <v>13</v>
      </c>
      <c r="E56" s="584" t="s">
        <v>418</v>
      </c>
      <c r="F56" s="70" t="s">
        <v>21</v>
      </c>
      <c r="G56" s="70" t="s">
        <v>293</v>
      </c>
      <c r="H56" s="70" t="s">
        <v>294</v>
      </c>
      <c r="I56" s="70" t="s">
        <v>295</v>
      </c>
      <c r="J56" s="584" t="s">
        <v>458</v>
      </c>
      <c r="K56" s="329" t="s">
        <v>479</v>
      </c>
      <c r="L56" s="28"/>
      <c r="M56" s="562"/>
    </row>
    <row r="57" spans="2:37">
      <c r="B57" s="48">
        <f>+W3</f>
        <v>44</v>
      </c>
      <c r="C57" s="28" t="str">
        <f t="shared" ref="C57:C63" si="34">+A3</f>
        <v>Lun</v>
      </c>
      <c r="D57" s="394"/>
      <c r="E57" s="394"/>
      <c r="F57" s="394"/>
      <c r="G57" s="394"/>
      <c r="H57" s="394"/>
      <c r="I57" s="394">
        <v>1.5</v>
      </c>
      <c r="J57" s="389">
        <f>SUM(D57:I57)</f>
        <v>1.5</v>
      </c>
      <c r="K57" s="28">
        <f t="shared" ref="K57:K62" si="35">+J57*B57*$H$1</f>
        <v>660</v>
      </c>
      <c r="M57" s="562"/>
      <c r="Q57" s="559" t="s">
        <v>470</v>
      </c>
      <c r="R57" s="50"/>
      <c r="S57" s="50"/>
      <c r="T57" s="50"/>
      <c r="U57" s="405"/>
      <c r="V57" s="33"/>
    </row>
    <row r="58" spans="2:37">
      <c r="B58" s="48">
        <f t="shared" ref="B58:B63" si="36">+W4</f>
        <v>44</v>
      </c>
      <c r="C58" s="28" t="str">
        <f t="shared" si="34"/>
        <v>Mar</v>
      </c>
      <c r="D58" s="395">
        <v>2</v>
      </c>
      <c r="E58" s="395"/>
      <c r="F58" s="395"/>
      <c r="G58" s="395"/>
      <c r="H58" s="395"/>
      <c r="I58" s="395"/>
      <c r="J58" s="389">
        <f>SUM(D58:I58)</f>
        <v>2</v>
      </c>
      <c r="K58" s="28">
        <f t="shared" si="35"/>
        <v>880</v>
      </c>
      <c r="L58" s="28"/>
      <c r="M58" s="562"/>
      <c r="Q58" s="48" t="s">
        <v>447</v>
      </c>
      <c r="R58" s="28"/>
      <c r="S58" s="28"/>
      <c r="T58" s="560">
        <v>-139.5</v>
      </c>
      <c r="U58" s="384"/>
      <c r="V58" s="33"/>
    </row>
    <row r="59" spans="2:37">
      <c r="B59" s="48">
        <f t="shared" si="36"/>
        <v>43</v>
      </c>
      <c r="C59" s="28" t="str">
        <f t="shared" si="34"/>
        <v>Mer</v>
      </c>
      <c r="D59" s="395"/>
      <c r="E59" s="537">
        <v>2</v>
      </c>
      <c r="F59" s="395">
        <v>2</v>
      </c>
      <c r="G59" s="395"/>
      <c r="H59" s="395"/>
      <c r="I59" s="395">
        <v>1.5</v>
      </c>
      <c r="J59" s="389">
        <f>SUM(D59:I59)-2</f>
        <v>3.5</v>
      </c>
      <c r="K59" s="28">
        <f t="shared" si="35"/>
        <v>1505</v>
      </c>
      <c r="L59" s="28"/>
      <c r="M59" s="562"/>
      <c r="Q59" s="48" t="s">
        <v>460</v>
      </c>
      <c r="R59" s="28"/>
      <c r="S59" s="28"/>
      <c r="T59" s="560">
        <v>-8.5611764705882365</v>
      </c>
      <c r="U59" s="561"/>
      <c r="V59" s="301"/>
    </row>
    <row r="60" spans="2:37">
      <c r="B60" s="48">
        <f t="shared" si="36"/>
        <v>43</v>
      </c>
      <c r="C60" s="28" t="str">
        <f t="shared" si="34"/>
        <v>Jeu</v>
      </c>
      <c r="D60" s="395"/>
      <c r="E60" s="395"/>
      <c r="F60" s="395"/>
      <c r="G60" s="395">
        <v>1</v>
      </c>
      <c r="H60" s="395">
        <v>1</v>
      </c>
      <c r="I60" s="395"/>
      <c r="J60" s="389">
        <f>SUM(D60:I60)</f>
        <v>2</v>
      </c>
      <c r="K60" s="28">
        <f t="shared" si="35"/>
        <v>860</v>
      </c>
      <c r="L60" s="28"/>
      <c r="M60" s="562"/>
      <c r="Q60" s="48" t="s">
        <v>461</v>
      </c>
      <c r="R60" s="28"/>
      <c r="S60" s="28"/>
      <c r="T60" s="560">
        <v>-27.822352941176469</v>
      </c>
      <c r="U60" s="562"/>
    </row>
    <row r="61" spans="2:37">
      <c r="B61" s="48">
        <f t="shared" si="36"/>
        <v>43</v>
      </c>
      <c r="C61" s="28" t="str">
        <f t="shared" si="34"/>
        <v>Ven</v>
      </c>
      <c r="D61" s="395">
        <v>2.5</v>
      </c>
      <c r="E61" s="395"/>
      <c r="F61" s="395"/>
      <c r="G61" s="395"/>
      <c r="H61" s="395"/>
      <c r="I61" s="395"/>
      <c r="J61" s="389">
        <f>SUM(D61:I61)</f>
        <v>2.5</v>
      </c>
      <c r="K61" s="28">
        <f t="shared" si="35"/>
        <v>1075</v>
      </c>
      <c r="L61" s="28"/>
      <c r="M61" s="562"/>
      <c r="Q61" s="48" t="s">
        <v>462</v>
      </c>
      <c r="R61" s="28"/>
      <c r="S61" s="28"/>
      <c r="T61" s="560">
        <v>-24.953529411764709</v>
      </c>
      <c r="U61" s="562"/>
    </row>
    <row r="62" spans="2:37">
      <c r="B62" s="48">
        <f t="shared" si="36"/>
        <v>44</v>
      </c>
      <c r="C62" s="28" t="str">
        <f t="shared" si="34"/>
        <v>Sam</v>
      </c>
      <c r="D62" s="395"/>
      <c r="E62" s="538">
        <v>2</v>
      </c>
      <c r="F62" s="395"/>
      <c r="G62" s="395"/>
      <c r="H62" s="395"/>
      <c r="I62" s="395"/>
      <c r="J62" s="389">
        <f>SUM(D62:I62)-2</f>
        <v>0</v>
      </c>
      <c r="K62" s="28">
        <f t="shared" si="35"/>
        <v>0</v>
      </c>
      <c r="L62" s="28">
        <f>SUM(K57:K62)</f>
        <v>4980</v>
      </c>
      <c r="M62" s="562"/>
      <c r="Q62" s="48" t="s">
        <v>463</v>
      </c>
      <c r="R62" s="28"/>
      <c r="S62" s="28"/>
      <c r="T62" s="560">
        <v>-18.529411764705884</v>
      </c>
      <c r="U62" s="562"/>
    </row>
    <row r="63" spans="2:37" ht="12.75" thickBot="1">
      <c r="B63" s="48">
        <f t="shared" si="36"/>
        <v>43</v>
      </c>
      <c r="C63" s="28" t="str">
        <f t="shared" si="34"/>
        <v>Dim</v>
      </c>
      <c r="D63" s="396"/>
      <c r="E63" s="396">
        <v>2</v>
      </c>
      <c r="F63" s="396"/>
      <c r="G63" s="396"/>
      <c r="H63" s="396"/>
      <c r="I63" s="396"/>
      <c r="J63" s="390">
        <f>SUM(D63:I63)</f>
        <v>2</v>
      </c>
      <c r="K63" s="28"/>
      <c r="L63" s="28">
        <f>+D51</f>
        <v>1425</v>
      </c>
      <c r="M63" s="562"/>
      <c r="Q63" s="48" t="s">
        <v>453</v>
      </c>
      <c r="R63" s="28"/>
      <c r="S63" s="28"/>
      <c r="T63" s="560">
        <v>-2.5523529411764705</v>
      </c>
      <c r="U63" s="562"/>
    </row>
    <row r="64" spans="2:37" ht="12.75" thickBot="1">
      <c r="B64" s="48"/>
      <c r="C64" s="28"/>
      <c r="D64" s="391">
        <f t="shared" ref="D64:I64" si="37">SUM(D57:D63)</f>
        <v>4.5</v>
      </c>
      <c r="E64" s="392">
        <f t="shared" si="37"/>
        <v>6</v>
      </c>
      <c r="F64" s="392">
        <f t="shared" si="37"/>
        <v>2</v>
      </c>
      <c r="G64" s="392">
        <f t="shared" si="37"/>
        <v>1</v>
      </c>
      <c r="H64" s="392">
        <f t="shared" si="37"/>
        <v>1</v>
      </c>
      <c r="I64" s="393">
        <f t="shared" si="37"/>
        <v>3</v>
      </c>
      <c r="J64" s="28"/>
      <c r="K64" s="29" t="s">
        <v>106</v>
      </c>
      <c r="L64" s="556">
        <f>SUM(L62:L63)</f>
        <v>6405</v>
      </c>
      <c r="M64" s="562"/>
      <c r="Q64" s="48" t="s">
        <v>464</v>
      </c>
      <c r="R64" s="28"/>
      <c r="S64" s="28"/>
      <c r="T64" s="560">
        <v>-57.808823529411768</v>
      </c>
      <c r="U64" s="562"/>
    </row>
    <row r="65" spans="2:21">
      <c r="B65" s="49"/>
      <c r="C65" s="34"/>
      <c r="D65" s="34"/>
      <c r="E65" s="34"/>
      <c r="F65" s="34"/>
      <c r="G65" s="34"/>
      <c r="H65" s="34"/>
      <c r="I65" s="34"/>
      <c r="J65" s="34"/>
      <c r="K65" s="34"/>
      <c r="L65" s="134"/>
      <c r="M65" s="302"/>
      <c r="Q65" s="48" t="s">
        <v>465</v>
      </c>
      <c r="R65" s="28"/>
      <c r="S65" s="28"/>
      <c r="T65" s="560">
        <v>-97.81</v>
      </c>
      <c r="U65" s="562"/>
    </row>
    <row r="66" spans="2:21">
      <c r="B66" s="12"/>
      <c r="K66" s="28"/>
      <c r="L66" s="11"/>
      <c r="Q66" s="48" t="s">
        <v>466</v>
      </c>
      <c r="R66" s="28"/>
      <c r="S66" s="28"/>
      <c r="T66" s="560">
        <v>2.9411764705882355</v>
      </c>
      <c r="U66" s="562"/>
    </row>
    <row r="67" spans="2:21">
      <c r="B67" s="12"/>
      <c r="C67" s="28"/>
      <c r="D67" s="28"/>
      <c r="E67" s="28"/>
      <c r="F67" s="28"/>
      <c r="G67" s="28"/>
      <c r="H67" s="28"/>
      <c r="I67" s="28"/>
      <c r="J67" s="28"/>
      <c r="K67" s="28"/>
      <c r="L67" s="28"/>
      <c r="Q67" s="48" t="s">
        <v>467</v>
      </c>
      <c r="R67" s="28"/>
      <c r="S67" s="28"/>
      <c r="T67" s="560">
        <v>14.529411764705882</v>
      </c>
      <c r="U67" s="562"/>
    </row>
    <row r="68" spans="2:21">
      <c r="B68" s="12"/>
      <c r="C68" s="28"/>
      <c r="D68" s="28"/>
      <c r="E68" s="28"/>
      <c r="F68" s="28"/>
      <c r="G68" s="28"/>
      <c r="H68" s="28"/>
      <c r="I68" s="28"/>
      <c r="J68" s="28"/>
      <c r="K68" s="28"/>
      <c r="L68" s="28"/>
      <c r="Q68" s="441" t="s">
        <v>468</v>
      </c>
      <c r="R68" s="28"/>
      <c r="S68" s="28"/>
      <c r="T68" s="560">
        <v>76.470588235294116</v>
      </c>
      <c r="U68" s="562"/>
    </row>
    <row r="69" spans="2:21">
      <c r="B69" s="12"/>
      <c r="C69" s="28"/>
      <c r="D69" s="28"/>
      <c r="E69" s="558"/>
      <c r="F69" s="28"/>
      <c r="G69" s="28"/>
      <c r="H69" s="28"/>
      <c r="I69" s="28"/>
      <c r="J69" s="28"/>
      <c r="K69" s="28"/>
      <c r="L69" s="28"/>
      <c r="Q69" s="48" t="s">
        <v>469</v>
      </c>
      <c r="R69" s="28"/>
      <c r="S69" s="28"/>
      <c r="T69" s="560">
        <v>31.882352941176471</v>
      </c>
      <c r="U69" s="562"/>
    </row>
    <row r="70" spans="2:21">
      <c r="B70" s="12"/>
      <c r="C70" s="28"/>
      <c r="D70" s="28"/>
      <c r="E70" s="28"/>
      <c r="F70" s="28"/>
      <c r="G70" s="28"/>
      <c r="H70" s="28"/>
      <c r="I70" s="28"/>
      <c r="J70" s="28"/>
      <c r="K70" s="28"/>
      <c r="L70" s="28"/>
      <c r="Q70" s="49"/>
      <c r="R70" s="34"/>
      <c r="S70" s="34"/>
      <c r="T70" s="563"/>
      <c r="U70" s="302"/>
    </row>
    <row r="71" spans="2:21">
      <c r="B71" s="12"/>
      <c r="C71" s="28"/>
      <c r="D71" s="28"/>
      <c r="E71" s="28"/>
      <c r="F71" s="28"/>
      <c r="G71" s="28"/>
      <c r="H71" s="28"/>
      <c r="I71" s="28"/>
      <c r="J71" s="28"/>
      <c r="K71" s="28"/>
      <c r="L71" s="28"/>
      <c r="Q71" s="29"/>
      <c r="R71" s="50"/>
      <c r="S71" s="50"/>
      <c r="T71" s="583">
        <f>SUM(T58:T70)</f>
        <v>-251.71411764705886</v>
      </c>
      <c r="U71" s="30"/>
    </row>
    <row r="72" spans="2:21">
      <c r="B72" s="12"/>
      <c r="C72" s="28"/>
      <c r="F72" s="229"/>
      <c r="K72" s="28"/>
      <c r="L72" s="28"/>
    </row>
    <row r="73" spans="2:21" ht="12.75">
      <c r="B73" s="12"/>
      <c r="C73" s="28"/>
      <c r="G73" s="557" t="s">
        <v>448</v>
      </c>
      <c r="H73" s="578">
        <v>42035</v>
      </c>
      <c r="J73" s="555">
        <v>8834</v>
      </c>
      <c r="L73" s="28"/>
    </row>
    <row r="74" spans="2:21">
      <c r="B74" s="12"/>
      <c r="C74" s="28"/>
      <c r="D74" s="330" t="s">
        <v>476</v>
      </c>
      <c r="E74" s="34"/>
      <c r="F74" s="34"/>
      <c r="G74" s="34"/>
      <c r="H74" s="34"/>
      <c r="K74" s="28"/>
      <c r="L74" s="28"/>
      <c r="P74" s="11"/>
      <c r="Q74" s="559" t="s">
        <v>473</v>
      </c>
      <c r="R74" s="50"/>
      <c r="S74" s="94"/>
      <c r="T74" s="50"/>
      <c r="U74" s="30"/>
    </row>
    <row r="75" spans="2:21" ht="12.75">
      <c r="B75" s="12"/>
      <c r="C75" s="28"/>
      <c r="D75" s="229" t="s">
        <v>459</v>
      </c>
      <c r="F75" s="505"/>
      <c r="G75" s="229"/>
      <c r="I75" s="229"/>
      <c r="J75" s="555">
        <v>-3855</v>
      </c>
      <c r="K75" s="28"/>
      <c r="L75" s="28"/>
      <c r="M75" s="10"/>
      <c r="P75" s="11"/>
      <c r="Q75" s="48"/>
      <c r="R75" s="329" t="s">
        <v>471</v>
      </c>
      <c r="S75" s="28"/>
      <c r="T75" s="329" t="s">
        <v>472</v>
      </c>
      <c r="U75" s="562"/>
    </row>
    <row r="76" spans="2:21" ht="12.75">
      <c r="B76" s="12"/>
      <c r="D76" s="229" t="s">
        <v>474</v>
      </c>
      <c r="I76" s="229"/>
      <c r="J76" s="555">
        <v>-1510</v>
      </c>
      <c r="L76" s="10"/>
      <c r="M76" s="10"/>
      <c r="P76" s="11"/>
      <c r="Q76" s="566">
        <f>+D10</f>
        <v>41883</v>
      </c>
      <c r="R76" s="567">
        <f>-D2</f>
        <v>-6405</v>
      </c>
      <c r="S76" s="567">
        <v>10</v>
      </c>
      <c r="T76" s="568">
        <f t="shared" ref="T76:T85" si="38">+$T$71*S76</f>
        <v>-2517.1411764705886</v>
      </c>
      <c r="U76" s="569"/>
    </row>
    <row r="77" spans="2:21" ht="12.75">
      <c r="B77" s="12"/>
      <c r="I77" s="229"/>
      <c r="L77" s="10"/>
      <c r="M77" s="10"/>
      <c r="Q77" s="570">
        <f>+F10</f>
        <v>41913</v>
      </c>
      <c r="R77" s="571">
        <f>-F2</f>
        <v>-5760</v>
      </c>
      <c r="S77" s="571">
        <v>9</v>
      </c>
      <c r="T77" s="572">
        <f t="shared" si="38"/>
        <v>-2265.4270588235295</v>
      </c>
      <c r="U77" s="573"/>
    </row>
    <row r="78" spans="2:21" ht="12.75">
      <c r="B78" s="12"/>
      <c r="H78" s="578">
        <v>42185</v>
      </c>
      <c r="J78" s="579">
        <f>SUM(J73:J77)</f>
        <v>3469</v>
      </c>
      <c r="L78" s="10"/>
      <c r="M78" s="10"/>
      <c r="Q78" s="570">
        <f>+H10</f>
        <v>41944</v>
      </c>
      <c r="R78" s="571">
        <f>-H2</f>
        <v>-5070</v>
      </c>
      <c r="S78" s="571">
        <v>8</v>
      </c>
      <c r="T78" s="572">
        <f t="shared" si="38"/>
        <v>-2013.7129411764708</v>
      </c>
      <c r="U78" s="573"/>
    </row>
    <row r="79" spans="2:21" ht="12.75">
      <c r="B79" s="12"/>
      <c r="M79" s="10"/>
      <c r="Q79" s="570">
        <f>+J10</f>
        <v>41974</v>
      </c>
      <c r="R79" s="571">
        <f>-J2</f>
        <v>-4535</v>
      </c>
      <c r="S79" s="571">
        <v>7</v>
      </c>
      <c r="T79" s="572">
        <f t="shared" si="38"/>
        <v>-1761.998823529412</v>
      </c>
      <c r="U79" s="573"/>
    </row>
    <row r="80" spans="2:21" ht="12.75">
      <c r="B80" s="12"/>
      <c r="I80" s="505"/>
      <c r="K80" s="28"/>
      <c r="M80" s="10"/>
      <c r="Q80" s="570">
        <f>+L10</f>
        <v>42005</v>
      </c>
      <c r="R80" s="571">
        <f>-L2</f>
        <v>-3855</v>
      </c>
      <c r="S80" s="571">
        <v>6</v>
      </c>
      <c r="T80" s="572">
        <f t="shared" si="38"/>
        <v>-1510.2847058823531</v>
      </c>
      <c r="U80" s="573"/>
    </row>
    <row r="81" spans="2:21" ht="12.75">
      <c r="B81" s="12"/>
      <c r="K81" s="28"/>
      <c r="M81" s="10"/>
      <c r="Q81" s="570">
        <f>+N10</f>
        <v>42036</v>
      </c>
      <c r="R81" s="571">
        <f>-N2</f>
        <v>-3200</v>
      </c>
      <c r="S81" s="571">
        <v>5</v>
      </c>
      <c r="T81" s="572">
        <f t="shared" si="38"/>
        <v>-1258.5705882352943</v>
      </c>
      <c r="U81" s="573"/>
    </row>
    <row r="82" spans="2:21" ht="12.75">
      <c r="B82" s="12"/>
      <c r="K82" s="329"/>
      <c r="M82" s="10"/>
      <c r="Q82" s="570">
        <f>+P10</f>
        <v>42064</v>
      </c>
      <c r="R82" s="571">
        <f>-P2</f>
        <v>-2515</v>
      </c>
      <c r="S82" s="571">
        <v>4</v>
      </c>
      <c r="T82" s="572">
        <f t="shared" si="38"/>
        <v>-1006.8564705882354</v>
      </c>
      <c r="U82" s="573"/>
    </row>
    <row r="83" spans="2:21" ht="12.75">
      <c r="B83" s="12"/>
      <c r="K83" s="506"/>
      <c r="L83" s="28"/>
      <c r="M83" s="10"/>
      <c r="Q83" s="570">
        <f>+R10</f>
        <v>42095</v>
      </c>
      <c r="R83" s="571">
        <f>-R2</f>
        <v>-1795</v>
      </c>
      <c r="S83" s="571">
        <v>3</v>
      </c>
      <c r="T83" s="572">
        <f t="shared" si="38"/>
        <v>-755.14235294117657</v>
      </c>
      <c r="U83" s="573"/>
    </row>
    <row r="84" spans="2:21" ht="12.75">
      <c r="B84" s="12"/>
      <c r="K84" s="28"/>
      <c r="L84" s="534"/>
      <c r="M84" s="10"/>
      <c r="Q84" s="570">
        <f>+T10</f>
        <v>42125</v>
      </c>
      <c r="R84" s="571">
        <f>-T2</f>
        <v>-1130</v>
      </c>
      <c r="S84" s="571">
        <v>2</v>
      </c>
      <c r="T84" s="572">
        <f t="shared" si="38"/>
        <v>-503.42823529411771</v>
      </c>
      <c r="U84" s="573"/>
    </row>
    <row r="85" spans="2:21" ht="12.75">
      <c r="B85" s="12"/>
      <c r="K85" s="28"/>
      <c r="L85" s="11"/>
      <c r="M85" s="10"/>
      <c r="Q85" s="574">
        <f>+V10</f>
        <v>42156</v>
      </c>
      <c r="R85" s="575">
        <f>-V2</f>
        <v>-495</v>
      </c>
      <c r="S85" s="575">
        <v>1</v>
      </c>
      <c r="T85" s="576">
        <f t="shared" si="38"/>
        <v>-251.71411764705886</v>
      </c>
      <c r="U85" s="577"/>
    </row>
    <row r="86" spans="2:21" ht="12.75">
      <c r="B86" s="12"/>
      <c r="K86" s="329"/>
      <c r="L86" s="11"/>
      <c r="M86" s="10"/>
    </row>
    <row r="87" spans="2:21" ht="12.75">
      <c r="B87" s="12"/>
      <c r="M87" s="10"/>
    </row>
    <row r="88" spans="2:21" ht="12.75">
      <c r="B88" s="12"/>
      <c r="M88" s="10"/>
    </row>
    <row r="89" spans="2:21" ht="12.75">
      <c r="B89" s="12"/>
      <c r="M89" s="10"/>
      <c r="N89" s="28"/>
      <c r="O89" s="28"/>
      <c r="P89" s="28"/>
      <c r="Q89" s="28"/>
      <c r="R89" s="28"/>
    </row>
    <row r="90" spans="2:21" ht="12.75">
      <c r="B90" s="12"/>
      <c r="M90" s="10"/>
      <c r="N90" s="28"/>
      <c r="O90" s="28"/>
      <c r="P90" s="28"/>
      <c r="Q90" s="28"/>
      <c r="R90" s="28"/>
    </row>
    <row r="91" spans="2:21">
      <c r="B91" s="12"/>
      <c r="K91" s="28"/>
      <c r="L91" s="11"/>
    </row>
  </sheetData>
  <mergeCells count="10">
    <mergeCell ref="C12:D12"/>
    <mergeCell ref="E12:F12"/>
    <mergeCell ref="G12:H12"/>
    <mergeCell ref="I12:J12"/>
    <mergeCell ref="U12:V12"/>
    <mergeCell ref="K12:L12"/>
    <mergeCell ref="M12:N12"/>
    <mergeCell ref="O12:P12"/>
    <mergeCell ref="Q12:R12"/>
    <mergeCell ref="S12:T12"/>
  </mergeCells>
  <phoneticPr fontId="3" type="noConversion"/>
  <conditionalFormatting sqref="E13:E43 C13:C43 I13:I44 K13:K44 M13:M44 O13:O43 Q13:Q44 S13:S44 U13:U44 G13:G42">
    <cfRule type="cellIs" dxfId="46" priority="1" stopIfTrue="1" operator="equal">
      <formula>"dim"</formula>
    </cfRule>
    <cfRule type="cellIs" dxfId="45" priority="2" stopIfTrue="1" operator="equal">
      <formula>"sam"</formula>
    </cfRule>
  </conditionalFormatting>
  <pageMargins left="0.15748031496062992" right="0.59055118110236227" top="0.59055118110236227" bottom="0.23622047244094491" header="0.31496062992125984" footer="0.19685039370078741"/>
  <pageSetup paperSize="9" orientation="landscape" r:id="rId1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AC64"/>
  <sheetViews>
    <sheetView topLeftCell="C1" workbookViewId="0">
      <selection activeCell="W31" sqref="W31"/>
    </sheetView>
  </sheetViews>
  <sheetFormatPr baseColWidth="10" defaultRowHeight="12.75"/>
  <cols>
    <col min="1" max="1" width="4" customWidth="1"/>
    <col min="2" max="2" width="10.140625" bestFit="1" customWidth="1"/>
    <col min="3" max="3" width="6.7109375" bestFit="1" customWidth="1"/>
    <col min="5" max="5" width="9.5703125" customWidth="1"/>
    <col min="6" max="6" width="10.28515625" bestFit="1" customWidth="1"/>
    <col min="7" max="7" width="11.140625" customWidth="1"/>
    <col min="8" max="8" width="5.85546875" bestFit="1" customWidth="1"/>
    <col min="9" max="9" width="8.85546875" bestFit="1" customWidth="1"/>
    <col min="10" max="10" width="6" bestFit="1" customWidth="1"/>
    <col min="11" max="11" width="7.140625" customWidth="1"/>
    <col min="12" max="12" width="8.85546875" bestFit="1" customWidth="1"/>
    <col min="13" max="13" width="9.5703125" customWidth="1"/>
    <col min="14" max="14" width="8.5703125" bestFit="1" customWidth="1"/>
    <col min="15" max="15" width="8.85546875" bestFit="1" customWidth="1"/>
    <col min="16" max="16" width="6.85546875" bestFit="1" customWidth="1"/>
    <col min="17" max="17" width="6.42578125" bestFit="1" customWidth="1"/>
    <col min="18" max="18" width="6.140625" customWidth="1"/>
    <col min="19" max="19" width="6" bestFit="1" customWidth="1"/>
    <col min="20" max="20" width="4" bestFit="1" customWidth="1"/>
    <col min="21" max="21" width="3" bestFit="1" customWidth="1"/>
    <col min="22" max="23" width="3.5703125" bestFit="1" customWidth="1"/>
    <col min="24" max="24" width="4.5703125" customWidth="1"/>
    <col min="25" max="25" width="6.28515625" bestFit="1" customWidth="1"/>
    <col min="26" max="26" width="11.28515625" bestFit="1" customWidth="1"/>
    <col min="27" max="27" width="8" customWidth="1"/>
    <col min="28" max="28" width="8.5703125" bestFit="1" customWidth="1"/>
    <col min="29" max="29" width="11.5703125" bestFit="1" customWidth="1"/>
    <col min="30" max="30" width="6.28515625" customWidth="1"/>
    <col min="31" max="31" width="9.42578125" bestFit="1" customWidth="1"/>
    <col min="32" max="32" width="9.5703125" bestFit="1" customWidth="1"/>
    <col min="33" max="34" width="7" bestFit="1" customWidth="1"/>
  </cols>
  <sheetData>
    <row r="1" spans="2:29" ht="13.5" thickBot="1">
      <c r="D1" s="78" t="s">
        <v>145</v>
      </c>
      <c r="E1" s="90">
        <v>10</v>
      </c>
      <c r="F1" s="182">
        <f>+'calendrier jrs'!W10</f>
        <v>304</v>
      </c>
      <c r="G1" s="183">
        <f>ROUND(+F1/7,0)</f>
        <v>43</v>
      </c>
      <c r="H1" s="12"/>
      <c r="I1" s="12"/>
      <c r="J1" s="12"/>
      <c r="K1" s="186" t="s">
        <v>237</v>
      </c>
      <c r="L1" s="187"/>
      <c r="M1" s="187"/>
      <c r="N1" s="187"/>
      <c r="O1" s="188"/>
      <c r="P1" s="12"/>
      <c r="Q1" s="12"/>
      <c r="R1" s="12"/>
      <c r="S1" s="12"/>
      <c r="T1" s="12"/>
      <c r="U1" s="12"/>
    </row>
    <row r="2" spans="2:29">
      <c r="B2" s="12"/>
      <c r="C2" s="12"/>
      <c r="D2" s="61" t="s">
        <v>116</v>
      </c>
      <c r="E2" s="92">
        <v>10</v>
      </c>
      <c r="F2" s="12"/>
      <c r="G2" s="12"/>
      <c r="H2" s="12"/>
      <c r="I2" s="12"/>
      <c r="J2" s="109"/>
      <c r="K2" s="98" t="s">
        <v>140</v>
      </c>
      <c r="L2" s="107"/>
      <c r="M2" s="108" t="s">
        <v>119</v>
      </c>
      <c r="N2" s="107"/>
      <c r="O2" s="110"/>
      <c r="P2" s="119"/>
      <c r="Q2" s="12"/>
      <c r="R2" s="12"/>
    </row>
    <row r="3" spans="2:29">
      <c r="B3" s="12"/>
      <c r="C3" s="12"/>
      <c r="D3" s="12"/>
      <c r="E3" s="91"/>
      <c r="F3" s="826" t="s">
        <v>143</v>
      </c>
      <c r="G3" s="827"/>
      <c r="H3" s="828"/>
      <c r="I3" s="76"/>
      <c r="J3" s="111"/>
      <c r="K3" s="112" t="s">
        <v>112</v>
      </c>
      <c r="L3" s="113" t="s">
        <v>112</v>
      </c>
      <c r="M3" s="114"/>
      <c r="N3" s="113"/>
      <c r="O3" s="124"/>
      <c r="P3" s="119"/>
    </row>
    <row r="4" spans="2:29" ht="36.75" thickBot="1">
      <c r="B4" s="13" t="s">
        <v>91</v>
      </c>
      <c r="C4" s="13" t="s">
        <v>90</v>
      </c>
      <c r="D4" s="55" t="s">
        <v>108</v>
      </c>
      <c r="E4" s="55" t="s">
        <v>141</v>
      </c>
      <c r="F4" s="44" t="s">
        <v>109</v>
      </c>
      <c r="G4" s="44" t="s">
        <v>67</v>
      </c>
      <c r="H4" s="296" t="s">
        <v>287</v>
      </c>
      <c r="I4" s="129" t="s">
        <v>161</v>
      </c>
      <c r="J4" s="111"/>
      <c r="K4" s="115" t="s">
        <v>111</v>
      </c>
      <c r="L4" s="116" t="s">
        <v>107</v>
      </c>
      <c r="M4" s="172" t="s">
        <v>136</v>
      </c>
      <c r="N4" s="117" t="s">
        <v>147</v>
      </c>
      <c r="O4" s="130" t="s">
        <v>161</v>
      </c>
      <c r="P4" s="119"/>
    </row>
    <row r="5" spans="2:29">
      <c r="B5" s="46" t="s">
        <v>26</v>
      </c>
      <c r="C5" s="328" t="s">
        <v>298</v>
      </c>
      <c r="D5" s="133">
        <v>2</v>
      </c>
      <c r="E5" s="79">
        <v>100</v>
      </c>
      <c r="F5" s="180">
        <f>+E5/$E$2</f>
        <v>10</v>
      </c>
      <c r="G5" s="47">
        <f t="shared" ref="G5:G12" si="0">+F5/4</f>
        <v>2.5</v>
      </c>
      <c r="H5" s="88">
        <f>+G5/D5</f>
        <v>1.25</v>
      </c>
      <c r="I5" s="70">
        <f>IF(H5,ROUND(+$E$2/H5,0),"")</f>
        <v>8</v>
      </c>
      <c r="J5" s="118" t="str">
        <f>+C5</f>
        <v>GRB</v>
      </c>
      <c r="K5" s="131">
        <v>1.25</v>
      </c>
      <c r="L5" s="119">
        <f>+K5*D5</f>
        <v>2.5</v>
      </c>
      <c r="M5" s="169">
        <f>ROUND(+L5*4,1)</f>
        <v>10</v>
      </c>
      <c r="N5" s="120">
        <f>+M5*10</f>
        <v>100</v>
      </c>
      <c r="O5" s="125">
        <f>+$E$2/K5</f>
        <v>8</v>
      </c>
      <c r="P5" s="119"/>
      <c r="Y5" s="11"/>
      <c r="Z5" s="12" t="s">
        <v>491</v>
      </c>
      <c r="AA5" t="s">
        <v>492</v>
      </c>
      <c r="AB5" t="s">
        <v>493</v>
      </c>
      <c r="AC5" t="s">
        <v>494</v>
      </c>
    </row>
    <row r="6" spans="2:29">
      <c r="B6" s="171"/>
      <c r="C6" s="329" t="s">
        <v>418</v>
      </c>
      <c r="D6" s="136">
        <v>6</v>
      </c>
      <c r="E6" s="179">
        <v>160</v>
      </c>
      <c r="F6" s="180">
        <f>+E6/$E$2</f>
        <v>16</v>
      </c>
      <c r="G6" s="47">
        <f>+F6/4</f>
        <v>4</v>
      </c>
      <c r="H6" s="88">
        <f>IF(D6,+G6/D6,0)</f>
        <v>0.66666666666666663</v>
      </c>
      <c r="I6" s="228">
        <f t="shared" ref="I6:I12" si="1">IF(H6,ROUND(+$E$2/H6,0),"")</f>
        <v>15</v>
      </c>
      <c r="J6" s="118" t="str">
        <f t="shared" ref="J6:J12" si="2">+C6</f>
        <v>GRI</v>
      </c>
      <c r="K6" s="131">
        <v>0.71499999999999997</v>
      </c>
      <c r="L6" s="119">
        <f t="shared" ref="L6:L12" si="3">+K6*D6</f>
        <v>4.29</v>
      </c>
      <c r="M6" s="169">
        <f>ROUND(+L6*4,1)</f>
        <v>17.2</v>
      </c>
      <c r="N6" s="120">
        <f t="shared" ref="N6:N12" si="4">+M6*10</f>
        <v>172</v>
      </c>
      <c r="O6" s="125">
        <f>+$E$2/K6</f>
        <v>13.986013986013987</v>
      </c>
      <c r="P6" s="119"/>
      <c r="Y6" s="70" t="s">
        <v>13</v>
      </c>
      <c r="Z6" s="11">
        <v>1955</v>
      </c>
      <c r="AA6" s="152">
        <v>150</v>
      </c>
      <c r="AB6" s="152">
        <f>ROUND(+Z6/AA6,0)</f>
        <v>13</v>
      </c>
      <c r="AC6" s="152">
        <v>14</v>
      </c>
    </row>
    <row r="7" spans="2:29">
      <c r="B7" s="171"/>
      <c r="C7" s="329" t="s">
        <v>421</v>
      </c>
      <c r="D7" s="136">
        <v>2</v>
      </c>
      <c r="E7" s="179">
        <v>80</v>
      </c>
      <c r="F7" s="180">
        <f t="shared" ref="F7:F12" si="5">+E7/$E$2</f>
        <v>8</v>
      </c>
      <c r="G7" s="47">
        <f t="shared" si="0"/>
        <v>2</v>
      </c>
      <c r="H7" s="88">
        <f>IF(D7,+G7/D7,0)</f>
        <v>1</v>
      </c>
      <c r="I7" s="228">
        <f t="shared" si="1"/>
        <v>10</v>
      </c>
      <c r="J7" s="118" t="str">
        <f t="shared" si="2"/>
        <v>GRIP</v>
      </c>
      <c r="K7" s="173">
        <v>0.52</v>
      </c>
      <c r="L7" s="119">
        <f t="shared" si="3"/>
        <v>1.04</v>
      </c>
      <c r="M7" s="169">
        <f>ROUND(+L7*4,1)</f>
        <v>4.2</v>
      </c>
      <c r="N7" s="120">
        <f t="shared" si="4"/>
        <v>42</v>
      </c>
      <c r="O7" s="125">
        <f t="shared" ref="O7:O12" si="6">+$E$2/K7</f>
        <v>19.23076923076923</v>
      </c>
      <c r="P7" s="119"/>
      <c r="Y7" s="584" t="s">
        <v>418</v>
      </c>
      <c r="Z7" s="11">
        <v>1425</v>
      </c>
      <c r="AA7" s="152">
        <v>160</v>
      </c>
      <c r="AB7" s="152">
        <f t="shared" ref="AB7:AB12" si="7">ROUND(+Z7/AA7,0)</f>
        <v>9</v>
      </c>
      <c r="AC7" s="152">
        <v>7</v>
      </c>
    </row>
    <row r="8" spans="2:29">
      <c r="B8" s="49"/>
      <c r="C8" s="330" t="s">
        <v>299</v>
      </c>
      <c r="D8" s="134">
        <v>4.5</v>
      </c>
      <c r="E8" s="80">
        <v>150</v>
      </c>
      <c r="F8" s="180">
        <f>+E8/$E$2</f>
        <v>15</v>
      </c>
      <c r="G8" s="47">
        <f t="shared" si="0"/>
        <v>3.75</v>
      </c>
      <c r="H8" s="88">
        <f>IF(D8,+G8/D8,"")</f>
        <v>0.83333333333333337</v>
      </c>
      <c r="I8" s="70">
        <f t="shared" si="1"/>
        <v>12</v>
      </c>
      <c r="J8" s="118" t="str">
        <f t="shared" si="2"/>
        <v>GRE</v>
      </c>
      <c r="K8" s="131">
        <v>0.83</v>
      </c>
      <c r="L8" s="119">
        <f>+K8*D8</f>
        <v>3.7349999999999999</v>
      </c>
      <c r="M8" s="169">
        <f>ROUND(+L8*4,1)</f>
        <v>14.9</v>
      </c>
      <c r="N8" s="120">
        <v>150</v>
      </c>
      <c r="O8" s="125">
        <f t="shared" si="6"/>
        <v>12.048192771084338</v>
      </c>
      <c r="P8" s="119"/>
      <c r="Y8" s="70" t="s">
        <v>421</v>
      </c>
      <c r="Z8" s="11"/>
      <c r="AA8" s="152"/>
      <c r="AB8" s="152"/>
      <c r="AC8" s="152"/>
    </row>
    <row r="9" spans="2:29">
      <c r="B9" s="46"/>
      <c r="C9" s="328" t="s">
        <v>301</v>
      </c>
      <c r="D9" s="133">
        <v>3</v>
      </c>
      <c r="E9" s="79">
        <v>100</v>
      </c>
      <c r="F9" s="180">
        <f>+E9/$E$2</f>
        <v>10</v>
      </c>
      <c r="G9" s="47">
        <f t="shared" si="0"/>
        <v>2.5</v>
      </c>
      <c r="H9" s="88">
        <f>+G9/D9</f>
        <v>0.83333333333333337</v>
      </c>
      <c r="I9" s="70">
        <f>IF(H9,ROUND(+$E$2/H9,0),"")</f>
        <v>12</v>
      </c>
      <c r="J9" s="118" t="str">
        <f t="shared" si="2"/>
        <v>EDam</v>
      </c>
      <c r="K9" s="131">
        <v>0.83</v>
      </c>
      <c r="L9" s="119">
        <f t="shared" si="3"/>
        <v>2.4899999999999998</v>
      </c>
      <c r="M9" s="169">
        <f>ROUND(+L9*4,1)</f>
        <v>10</v>
      </c>
      <c r="N9" s="120">
        <f t="shared" si="4"/>
        <v>100</v>
      </c>
      <c r="O9" s="125">
        <f t="shared" si="6"/>
        <v>12.048192771084338</v>
      </c>
      <c r="P9" s="119"/>
      <c r="Y9" s="70" t="s">
        <v>21</v>
      </c>
      <c r="Z9" s="11">
        <v>1505</v>
      </c>
      <c r="AA9" s="152">
        <v>100</v>
      </c>
      <c r="AB9" s="152">
        <f t="shared" si="7"/>
        <v>15</v>
      </c>
      <c r="AC9" s="152">
        <v>26</v>
      </c>
    </row>
    <row r="10" spans="2:29">
      <c r="B10" s="48"/>
      <c r="C10" s="28"/>
      <c r="D10" s="135">
        <v>0</v>
      </c>
      <c r="E10" s="194"/>
      <c r="F10" s="193">
        <f t="shared" si="5"/>
        <v>0</v>
      </c>
      <c r="G10" s="195">
        <f t="shared" si="0"/>
        <v>0</v>
      </c>
      <c r="H10" s="88"/>
      <c r="I10" s="70" t="str">
        <f t="shared" si="1"/>
        <v/>
      </c>
      <c r="J10" s="118">
        <f t="shared" si="2"/>
        <v>0</v>
      </c>
      <c r="K10" s="131">
        <v>1.75</v>
      </c>
      <c r="L10" s="119">
        <f t="shared" si="3"/>
        <v>0</v>
      </c>
      <c r="M10" s="196">
        <f>ROUND(+L10*4,0)</f>
        <v>0</v>
      </c>
      <c r="N10" s="197">
        <f t="shared" si="4"/>
        <v>0</v>
      </c>
      <c r="O10" s="125">
        <f t="shared" si="6"/>
        <v>5.7142857142857144</v>
      </c>
      <c r="P10" s="119"/>
      <c r="Y10" s="70" t="s">
        <v>293</v>
      </c>
      <c r="Z10" s="11">
        <v>430</v>
      </c>
      <c r="AA10" s="152">
        <v>70</v>
      </c>
      <c r="AB10" s="152">
        <f t="shared" si="7"/>
        <v>6</v>
      </c>
      <c r="AC10" s="152">
        <v>8</v>
      </c>
    </row>
    <row r="11" spans="2:29">
      <c r="B11" s="48" t="s">
        <v>39</v>
      </c>
      <c r="C11" s="329" t="s">
        <v>329</v>
      </c>
      <c r="D11" s="135">
        <v>1</v>
      </c>
      <c r="E11" s="81">
        <v>70</v>
      </c>
      <c r="F11" s="180">
        <f t="shared" si="5"/>
        <v>7</v>
      </c>
      <c r="G11" s="47">
        <f t="shared" si="0"/>
        <v>1.75</v>
      </c>
      <c r="H11" s="88">
        <f>+G11/D11</f>
        <v>1.75</v>
      </c>
      <c r="I11" s="70">
        <f t="shared" si="1"/>
        <v>6</v>
      </c>
      <c r="J11" s="118" t="str">
        <f t="shared" si="2"/>
        <v>MJazz</v>
      </c>
      <c r="K11" s="131">
        <v>1.63</v>
      </c>
      <c r="L11" s="119">
        <f t="shared" si="3"/>
        <v>1.63</v>
      </c>
      <c r="M11" s="169">
        <f>ROUND(+L11*4,0)</f>
        <v>7</v>
      </c>
      <c r="N11" s="120">
        <f t="shared" si="4"/>
        <v>70</v>
      </c>
      <c r="O11" s="125">
        <f t="shared" si="6"/>
        <v>6.1349693251533743</v>
      </c>
      <c r="P11" s="119"/>
      <c r="Y11" s="70" t="s">
        <v>294</v>
      </c>
      <c r="Z11" s="11">
        <v>430</v>
      </c>
      <c r="AA11" s="152">
        <v>70</v>
      </c>
      <c r="AB11" s="152">
        <f t="shared" si="7"/>
        <v>6</v>
      </c>
      <c r="AC11" s="152">
        <v>15</v>
      </c>
    </row>
    <row r="12" spans="2:29" ht="13.5" thickBot="1">
      <c r="B12" s="49" t="s">
        <v>39</v>
      </c>
      <c r="C12" s="34" t="s">
        <v>29</v>
      </c>
      <c r="D12" s="134">
        <v>1</v>
      </c>
      <c r="E12" s="80">
        <v>70</v>
      </c>
      <c r="F12" s="181">
        <f t="shared" si="5"/>
        <v>7</v>
      </c>
      <c r="G12" s="45">
        <f t="shared" si="0"/>
        <v>1.75</v>
      </c>
      <c r="H12" s="88">
        <f>+G12/D12</f>
        <v>1.75</v>
      </c>
      <c r="I12" s="70">
        <f t="shared" si="1"/>
        <v>6</v>
      </c>
      <c r="J12" s="118" t="str">
        <f t="shared" si="2"/>
        <v>Psyc</v>
      </c>
      <c r="K12" s="132">
        <v>1.63</v>
      </c>
      <c r="L12" s="126">
        <f t="shared" si="3"/>
        <v>1.63</v>
      </c>
      <c r="M12" s="170">
        <f>ROUND(+L12*4,0)</f>
        <v>7</v>
      </c>
      <c r="N12" s="127">
        <f t="shared" si="4"/>
        <v>70</v>
      </c>
      <c r="O12" s="128">
        <f t="shared" si="6"/>
        <v>6.1349693251533743</v>
      </c>
      <c r="P12" s="119"/>
      <c r="Y12" s="70" t="s">
        <v>295</v>
      </c>
      <c r="Z12" s="11">
        <v>660</v>
      </c>
      <c r="AA12" s="152">
        <v>100</v>
      </c>
      <c r="AB12" s="152">
        <f t="shared" si="7"/>
        <v>7</v>
      </c>
      <c r="AC12" s="152">
        <v>18</v>
      </c>
    </row>
    <row r="13" spans="2:29">
      <c r="B13" s="12"/>
      <c r="C13" s="228" t="s">
        <v>264</v>
      </c>
      <c r="D13" s="93">
        <f>SUM(D5:D12)</f>
        <v>19.5</v>
      </c>
      <c r="E13" s="11"/>
      <c r="F13" s="11"/>
      <c r="G13" s="12"/>
      <c r="H13" s="89">
        <f>SUM(H5:H12)</f>
        <v>8.0833333333333321</v>
      </c>
      <c r="I13" s="12"/>
      <c r="J13" s="106"/>
      <c r="K13" s="106"/>
      <c r="L13" s="106"/>
      <c r="M13" s="106"/>
      <c r="N13" s="106"/>
      <c r="O13" s="106"/>
      <c r="P13" s="106"/>
      <c r="Q13" s="12"/>
      <c r="R13" s="12"/>
      <c r="Y13" s="11"/>
      <c r="Z13" s="11"/>
    </row>
    <row r="14" spans="2:29">
      <c r="G14" s="12"/>
      <c r="H14" s="12"/>
      <c r="I14" s="12"/>
      <c r="J14" s="77"/>
      <c r="K14" s="77"/>
      <c r="M14" s="121" t="s">
        <v>142</v>
      </c>
      <c r="N14" s="122"/>
      <c r="O14" s="123"/>
      <c r="P14" s="77"/>
      <c r="Q14" s="12"/>
      <c r="R14" s="12"/>
      <c r="Y14" s="11"/>
      <c r="Z14" s="11"/>
    </row>
    <row r="15" spans="2:29" ht="13.5" thickBot="1">
      <c r="B15" s="12"/>
      <c r="C15" s="12"/>
      <c r="E15" s="82" t="s">
        <v>142</v>
      </c>
      <c r="F15" s="12"/>
      <c r="G15" s="12"/>
      <c r="H15" s="12"/>
      <c r="I15" s="12"/>
      <c r="J15" s="12"/>
      <c r="K15" s="12"/>
      <c r="L15" s="12"/>
      <c r="M15" s="12"/>
      <c r="N15" s="12"/>
      <c r="O15" s="12"/>
      <c r="P15" s="12"/>
      <c r="Q15" s="28"/>
      <c r="Y15" s="11"/>
      <c r="Z15" s="11">
        <f>SUM(Z6:Z12)</f>
        <v>6405</v>
      </c>
      <c r="AA15" s="12"/>
    </row>
    <row r="16" spans="2:29" ht="13.5" thickBot="1">
      <c r="B16" s="822" t="s">
        <v>139</v>
      </c>
      <c r="C16" s="823"/>
      <c r="D16" s="178">
        <f>+D13*10</f>
        <v>195</v>
      </c>
      <c r="E16" s="102" t="s">
        <v>148</v>
      </c>
      <c r="F16" s="177">
        <f>+D16*G1</f>
        <v>8385</v>
      </c>
      <c r="G16" s="12"/>
      <c r="H16" s="12"/>
      <c r="I16" s="12"/>
      <c r="J16" s="12"/>
      <c r="K16" s="12"/>
      <c r="L16" s="12"/>
      <c r="M16" s="12"/>
      <c r="N16" s="12"/>
      <c r="O16" s="12"/>
      <c r="P16" s="12"/>
      <c r="Q16" s="28"/>
    </row>
    <row r="17" spans="2:21">
      <c r="B17" s="12"/>
      <c r="C17" s="12"/>
      <c r="D17" s="12"/>
      <c r="E17" s="12"/>
      <c r="F17" s="12"/>
      <c r="G17" s="12"/>
      <c r="H17" s="12"/>
      <c r="I17" s="12"/>
      <c r="J17" s="12"/>
      <c r="K17" s="12"/>
      <c r="L17" s="12"/>
      <c r="M17" s="12"/>
      <c r="N17" s="12"/>
      <c r="O17" s="12"/>
      <c r="P17" s="12"/>
      <c r="Q17" s="28"/>
    </row>
    <row r="18" spans="2:21">
      <c r="B18" s="12"/>
      <c r="C18" s="12"/>
      <c r="D18" s="12"/>
      <c r="E18" s="12"/>
      <c r="F18" s="12"/>
      <c r="G18" s="12"/>
      <c r="H18" s="12"/>
      <c r="I18" s="12"/>
      <c r="J18" s="12"/>
      <c r="K18" s="12"/>
      <c r="L18" s="12"/>
      <c r="M18" s="12"/>
      <c r="N18" s="12"/>
      <c r="O18" s="12"/>
      <c r="P18" s="12"/>
      <c r="Q18" s="28"/>
    </row>
    <row r="19" spans="2:21">
      <c r="B19" s="12"/>
      <c r="C19" s="22"/>
      <c r="D19" s="101" t="s">
        <v>142</v>
      </c>
      <c r="E19" s="829" t="s">
        <v>137</v>
      </c>
      <c r="F19" s="830"/>
      <c r="G19" s="831"/>
      <c r="I19" s="12"/>
      <c r="J19" s="12"/>
      <c r="K19" s="12"/>
      <c r="L19" s="229" t="s">
        <v>265</v>
      </c>
      <c r="M19" s="12"/>
      <c r="N19" s="28"/>
      <c r="O19" s="28"/>
    </row>
    <row r="20" spans="2:21" ht="38.25">
      <c r="B20" s="12"/>
      <c r="C20" s="13" t="s">
        <v>90</v>
      </c>
      <c r="D20" s="87" t="s">
        <v>146</v>
      </c>
      <c r="E20" s="100" t="s">
        <v>144</v>
      </c>
      <c r="F20" s="100" t="s">
        <v>162</v>
      </c>
      <c r="G20" s="198"/>
      <c r="H20" s="824" t="s">
        <v>248</v>
      </c>
      <c r="I20" s="825"/>
      <c r="L20" s="223">
        <v>44</v>
      </c>
      <c r="M20" s="209"/>
      <c r="N20" s="225" t="s">
        <v>259</v>
      </c>
      <c r="O20" s="26" t="s">
        <v>260</v>
      </c>
      <c r="P20" s="227"/>
      <c r="Q20" s="202">
        <v>1</v>
      </c>
      <c r="R20" s="26" t="s">
        <v>260</v>
      </c>
      <c r="U20" s="210"/>
    </row>
    <row r="21" spans="2:21">
      <c r="C21" s="83" t="str">
        <f>+C5</f>
        <v>GRB</v>
      </c>
      <c r="D21" s="85">
        <f>COUNTIF('inscription 2015-2016'!C:C,'equilibre cotisation'!C21)</f>
        <v>0</v>
      </c>
      <c r="E21" s="84" t="e">
        <f>LOOKUP(C21,Cotisation!$A$35:$A$47,Cotisation!$D$35:$D$47)</f>
        <v>#N/A</v>
      </c>
      <c r="F21" s="23" t="e">
        <f>+D21*E21</f>
        <v>#N/A</v>
      </c>
      <c r="G21" s="95"/>
      <c r="H21" s="200" t="str">
        <f t="shared" ref="H21:H28" si="8">IF(D21,ROUND(+D21-O5,0),"")</f>
        <v/>
      </c>
      <c r="I21" s="199" t="str">
        <f>IF(H21&lt;&gt;"",+H21*E21,"")</f>
        <v/>
      </c>
      <c r="K21" s="175" t="s">
        <v>262</v>
      </c>
      <c r="L21" s="211">
        <f>+M21/$L$20</f>
        <v>1.5909090909090908</v>
      </c>
      <c r="M21" s="212">
        <f>ROUND(Q21/N21,0)</f>
        <v>70</v>
      </c>
      <c r="N21" s="224">
        <v>1</v>
      </c>
      <c r="O21" s="226">
        <v>70</v>
      </c>
      <c r="P21" s="212">
        <v>26</v>
      </c>
      <c r="Q21" s="212">
        <v>70</v>
      </c>
      <c r="R21" s="175" t="s">
        <v>261</v>
      </c>
      <c r="U21" s="10"/>
    </row>
    <row r="22" spans="2:21">
      <c r="C22" s="83" t="str">
        <f t="shared" ref="C22:C28" si="9">+C6</f>
        <v>GRI</v>
      </c>
      <c r="D22" s="85">
        <f>COUNTIF('inscription 2015-2016'!C:C,'equilibre cotisation'!C22)</f>
        <v>0</v>
      </c>
      <c r="E22" s="84">
        <f>LOOKUP(C22,Cotisation!$A$35:$A$47,Cotisation!$D$35:$D$47)</f>
        <v>160</v>
      </c>
      <c r="F22" s="24">
        <f>+D22*E22</f>
        <v>0</v>
      </c>
      <c r="G22" s="96"/>
      <c r="H22" s="200" t="str">
        <f t="shared" si="8"/>
        <v/>
      </c>
      <c r="I22" s="199" t="str">
        <f t="shared" ref="I22:I28" si="10">IF(H22&lt;&gt;"",+H22*E22,"")</f>
        <v/>
      </c>
      <c r="K22" s="176" t="s">
        <v>263</v>
      </c>
      <c r="L22" s="211">
        <f>+M22/$L$20</f>
        <v>1.1363636363636365</v>
      </c>
      <c r="M22" s="214">
        <f t="shared" ref="M22:M32" si="11">ROUND(Q22/N22,0)</f>
        <v>50</v>
      </c>
      <c r="N22" s="215">
        <v>2</v>
      </c>
      <c r="O22" s="219">
        <f t="shared" ref="O22:O31" si="12">+O21+P21</f>
        <v>96</v>
      </c>
      <c r="P22" s="214">
        <f>+P21-$Q$20</f>
        <v>25</v>
      </c>
      <c r="Q22" s="214">
        <v>100</v>
      </c>
      <c r="R22" s="176"/>
      <c r="U22" s="10"/>
    </row>
    <row r="23" spans="2:21">
      <c r="C23" s="83" t="str">
        <f t="shared" si="9"/>
        <v>GRIP</v>
      </c>
      <c r="D23" s="85">
        <f>COUNTIF('inscription 2015-2016'!C:C,'equilibre cotisation'!C23)</f>
        <v>0</v>
      </c>
      <c r="E23" s="85">
        <f t="shared" ref="E23:E28" si="13">+E7</f>
        <v>80</v>
      </c>
      <c r="F23" s="24">
        <f>+D23*E23</f>
        <v>0</v>
      </c>
      <c r="G23" s="96"/>
      <c r="H23" s="200" t="str">
        <f t="shared" si="8"/>
        <v/>
      </c>
      <c r="I23" s="199" t="str">
        <f t="shared" si="10"/>
        <v/>
      </c>
      <c r="K23" s="176"/>
      <c r="L23" s="211">
        <f t="shared" ref="L23:L32" si="14">+M23/$L$20</f>
        <v>0.90909090909090906</v>
      </c>
      <c r="M23" s="214">
        <f t="shared" si="11"/>
        <v>40</v>
      </c>
      <c r="N23" s="215">
        <v>3</v>
      </c>
      <c r="O23" s="220">
        <f t="shared" si="12"/>
        <v>121</v>
      </c>
      <c r="P23" s="214">
        <f t="shared" ref="P23:P32" si="15">+P22-$Q$20</f>
        <v>24</v>
      </c>
      <c r="Q23" s="214">
        <v>120</v>
      </c>
      <c r="R23" s="176"/>
      <c r="U23" s="10"/>
    </row>
    <row r="24" spans="2:21">
      <c r="C24" s="83" t="str">
        <f t="shared" si="9"/>
        <v>GRE</v>
      </c>
      <c r="D24" s="85">
        <f>COUNTIF('inscription 2015-2016'!C:C,'equilibre cotisation'!C24)</f>
        <v>1</v>
      </c>
      <c r="E24" s="85">
        <f>+E8</f>
        <v>150</v>
      </c>
      <c r="F24" s="24">
        <f>+D24*E24</f>
        <v>150</v>
      </c>
      <c r="G24" s="96"/>
      <c r="H24" s="200">
        <f t="shared" si="8"/>
        <v>-11</v>
      </c>
      <c r="I24" s="199">
        <f>IF(H24&lt;&gt;"",+H24*E24,"")</f>
        <v>-1650</v>
      </c>
      <c r="K24" s="176"/>
      <c r="L24" s="211">
        <f t="shared" si="14"/>
        <v>0.81818181818181823</v>
      </c>
      <c r="M24" s="214">
        <f t="shared" si="11"/>
        <v>36</v>
      </c>
      <c r="N24" s="215">
        <v>4</v>
      </c>
      <c r="O24" s="220">
        <f t="shared" si="12"/>
        <v>145</v>
      </c>
      <c r="P24" s="214">
        <f t="shared" si="15"/>
        <v>23</v>
      </c>
      <c r="Q24" s="214">
        <v>145</v>
      </c>
      <c r="R24" s="176"/>
      <c r="U24" s="10"/>
    </row>
    <row r="25" spans="2:21">
      <c r="C25" s="83" t="str">
        <f t="shared" si="9"/>
        <v>EDam</v>
      </c>
      <c r="D25" s="85">
        <f>COUNTIF('inscription 2015-2016'!C:C,'equilibre cotisation'!C25)</f>
        <v>0</v>
      </c>
      <c r="E25" s="85">
        <f t="shared" si="13"/>
        <v>100</v>
      </c>
      <c r="F25" s="24">
        <f>+D25*E25</f>
        <v>0</v>
      </c>
      <c r="G25" s="96"/>
      <c r="H25" s="200" t="str">
        <f t="shared" si="8"/>
        <v/>
      </c>
      <c r="I25" s="199" t="str">
        <f t="shared" si="10"/>
        <v/>
      </c>
      <c r="K25" s="176"/>
      <c r="L25" s="211">
        <f t="shared" si="14"/>
        <v>0.70454545454545459</v>
      </c>
      <c r="M25" s="214">
        <f t="shared" si="11"/>
        <v>31</v>
      </c>
      <c r="N25" s="213">
        <v>5</v>
      </c>
      <c r="O25" s="221">
        <f>+O24+P24</f>
        <v>168</v>
      </c>
      <c r="P25" s="214">
        <f t="shared" si="15"/>
        <v>22</v>
      </c>
      <c r="Q25" s="214">
        <v>155</v>
      </c>
      <c r="R25" s="176"/>
      <c r="U25" s="10"/>
    </row>
    <row r="26" spans="2:21">
      <c r="C26" s="83">
        <f t="shared" si="9"/>
        <v>0</v>
      </c>
      <c r="D26" s="85">
        <f>COUNTIF('inscription 2015-2016'!C:C,'equilibre cotisation'!C26)</f>
        <v>0</v>
      </c>
      <c r="E26" s="85"/>
      <c r="F26" s="24"/>
      <c r="G26" s="96"/>
      <c r="H26" s="200" t="str">
        <f t="shared" si="8"/>
        <v/>
      </c>
      <c r="I26" s="199" t="str">
        <f t="shared" si="10"/>
        <v/>
      </c>
      <c r="K26" s="176"/>
      <c r="L26" s="211">
        <f t="shared" si="14"/>
        <v>0.63636363636363635</v>
      </c>
      <c r="M26" s="214">
        <f t="shared" si="11"/>
        <v>28</v>
      </c>
      <c r="N26" s="215">
        <v>6</v>
      </c>
      <c r="O26" s="220">
        <f t="shared" si="12"/>
        <v>190</v>
      </c>
      <c r="P26" s="214">
        <f t="shared" si="15"/>
        <v>21</v>
      </c>
      <c r="Q26" s="214">
        <v>170</v>
      </c>
      <c r="R26" s="176"/>
      <c r="U26" s="10"/>
    </row>
    <row r="27" spans="2:21">
      <c r="C27" s="83" t="str">
        <f t="shared" si="9"/>
        <v>MJazz</v>
      </c>
      <c r="D27" s="85">
        <f>COUNTIF('inscription 2015-2016'!C:C,'equilibre cotisation'!C27)</f>
        <v>0</v>
      </c>
      <c r="E27" s="85">
        <f t="shared" si="13"/>
        <v>70</v>
      </c>
      <c r="F27" s="24">
        <f>+D27*E27</f>
        <v>0</v>
      </c>
      <c r="G27" s="96"/>
      <c r="H27" s="200" t="str">
        <f t="shared" si="8"/>
        <v/>
      </c>
      <c r="I27" s="199" t="str">
        <f t="shared" si="10"/>
        <v/>
      </c>
      <c r="K27" s="176"/>
      <c r="L27" s="211">
        <f t="shared" si="14"/>
        <v>0.59090909090909094</v>
      </c>
      <c r="M27" s="214">
        <f t="shared" si="11"/>
        <v>26</v>
      </c>
      <c r="N27" s="215">
        <v>7</v>
      </c>
      <c r="O27" s="220">
        <f t="shared" si="12"/>
        <v>211</v>
      </c>
      <c r="P27" s="214">
        <f t="shared" si="15"/>
        <v>20</v>
      </c>
      <c r="Q27" s="214">
        <v>185</v>
      </c>
      <c r="R27" s="176"/>
      <c r="U27" s="10"/>
    </row>
    <row r="28" spans="2:21" ht="13.5" thickBot="1">
      <c r="C28" s="83" t="str">
        <f t="shared" si="9"/>
        <v>Psyc</v>
      </c>
      <c r="D28" s="85">
        <f>COUNTIF('inscription 2015-2016'!C:C,'equilibre cotisation'!C28)</f>
        <v>0</v>
      </c>
      <c r="E28" s="86">
        <f t="shared" si="13"/>
        <v>70</v>
      </c>
      <c r="F28" s="25">
        <f>+D28*E28</f>
        <v>0</v>
      </c>
      <c r="G28" s="97"/>
      <c r="H28" s="200" t="str">
        <f t="shared" si="8"/>
        <v/>
      </c>
      <c r="I28" s="199" t="str">
        <f t="shared" si="10"/>
        <v/>
      </c>
      <c r="K28" s="176"/>
      <c r="L28" s="211">
        <f t="shared" si="14"/>
        <v>0.56818181818181823</v>
      </c>
      <c r="M28" s="214">
        <f t="shared" si="11"/>
        <v>25</v>
      </c>
      <c r="N28" s="215">
        <v>8</v>
      </c>
      <c r="O28" s="220">
        <f t="shared" si="12"/>
        <v>231</v>
      </c>
      <c r="P28" s="214">
        <f t="shared" si="15"/>
        <v>19</v>
      </c>
      <c r="Q28" s="214">
        <v>200</v>
      </c>
      <c r="R28" s="176"/>
      <c r="U28" s="10"/>
    </row>
    <row r="29" spans="2:21" ht="13.5" thickBot="1">
      <c r="B29" s="12"/>
      <c r="C29" s="29"/>
      <c r="D29" s="94">
        <f>SUM(D21:D28)</f>
        <v>1</v>
      </c>
      <c r="E29" s="50"/>
      <c r="F29" s="177" t="e">
        <f>SUM(F21:F28)</f>
        <v>#N/A</v>
      </c>
      <c r="G29" s="177"/>
      <c r="I29" s="199">
        <f>SUM(I21:I28)</f>
        <v>-1650</v>
      </c>
      <c r="K29" s="176"/>
      <c r="L29" s="211">
        <f t="shared" si="14"/>
        <v>0.52272727272727271</v>
      </c>
      <c r="M29" s="214">
        <f t="shared" si="11"/>
        <v>23</v>
      </c>
      <c r="N29" s="215">
        <v>9</v>
      </c>
      <c r="O29" s="220">
        <f t="shared" si="12"/>
        <v>250</v>
      </c>
      <c r="P29" s="214">
        <f t="shared" si="15"/>
        <v>18</v>
      </c>
      <c r="Q29" s="214">
        <v>210</v>
      </c>
      <c r="R29" s="176"/>
      <c r="U29" s="10"/>
    </row>
    <row r="30" spans="2:21">
      <c r="B30" s="12"/>
      <c r="C30" s="12"/>
      <c r="D30" s="12"/>
      <c r="F30" s="185" t="e">
        <f>+F29-F16</f>
        <v>#N/A</v>
      </c>
      <c r="G30" s="184"/>
      <c r="H30" s="28"/>
      <c r="K30" s="176"/>
      <c r="L30" s="211">
        <f t="shared" si="14"/>
        <v>0.5</v>
      </c>
      <c r="M30" s="214">
        <f t="shared" si="11"/>
        <v>22</v>
      </c>
      <c r="N30" s="215">
        <v>10</v>
      </c>
      <c r="O30" s="220">
        <f t="shared" si="12"/>
        <v>268</v>
      </c>
      <c r="P30" s="214">
        <f t="shared" si="15"/>
        <v>17</v>
      </c>
      <c r="Q30" s="214">
        <v>215</v>
      </c>
      <c r="R30" s="176"/>
      <c r="U30" s="10"/>
    </row>
    <row r="31" spans="2:21">
      <c r="B31" s="12"/>
      <c r="F31" s="185"/>
      <c r="H31" s="12"/>
      <c r="K31" s="176"/>
      <c r="L31" s="211">
        <f t="shared" si="14"/>
        <v>0.45454545454545453</v>
      </c>
      <c r="M31" s="214">
        <f t="shared" si="11"/>
        <v>20</v>
      </c>
      <c r="N31" s="215">
        <v>11</v>
      </c>
      <c r="O31" s="220">
        <f t="shared" si="12"/>
        <v>285</v>
      </c>
      <c r="P31" s="214">
        <f t="shared" si="15"/>
        <v>16</v>
      </c>
      <c r="Q31" s="214">
        <v>220</v>
      </c>
      <c r="R31" s="176"/>
      <c r="U31" s="10"/>
    </row>
    <row r="32" spans="2:21">
      <c r="B32" s="12"/>
      <c r="F32" s="185"/>
      <c r="K32" s="208"/>
      <c r="L32" s="216">
        <f t="shared" si="14"/>
        <v>0.43181818181818182</v>
      </c>
      <c r="M32" s="217">
        <f t="shared" si="11"/>
        <v>19</v>
      </c>
      <c r="N32" s="218">
        <v>12</v>
      </c>
      <c r="O32" s="222">
        <f>+O31+P31</f>
        <v>301</v>
      </c>
      <c r="P32" s="217">
        <f t="shared" si="15"/>
        <v>15</v>
      </c>
      <c r="Q32" s="217">
        <v>225</v>
      </c>
      <c r="R32" s="208"/>
      <c r="U32" s="10"/>
    </row>
    <row r="33" spans="1:29">
      <c r="B33" s="28"/>
      <c r="F33" s="185"/>
      <c r="H33" s="28"/>
      <c r="I33" s="12"/>
      <c r="J33" s="12"/>
      <c r="K33" s="12"/>
      <c r="L33" s="12"/>
    </row>
    <row r="35" spans="1:29">
      <c r="K35" s="10"/>
      <c r="L35" s="10"/>
      <c r="M35" s="10"/>
      <c r="N35" s="10"/>
      <c r="O35" s="10"/>
      <c r="P35" s="10"/>
      <c r="Q35" s="10"/>
      <c r="R35" s="10"/>
    </row>
    <row r="36" spans="1:29">
      <c r="K36" s="10"/>
      <c r="L36" s="10"/>
      <c r="M36" s="10"/>
      <c r="N36" s="10"/>
      <c r="O36" s="10"/>
      <c r="P36" s="10"/>
      <c r="Q36" s="10"/>
      <c r="R36" s="10"/>
    </row>
    <row r="37" spans="1:29">
      <c r="C37" t="s">
        <v>67</v>
      </c>
      <c r="K37" s="10"/>
      <c r="L37" s="347"/>
      <c r="M37" s="210"/>
      <c r="N37" s="348"/>
      <c r="O37" s="210"/>
      <c r="P37" s="210"/>
      <c r="Q37" s="210"/>
      <c r="R37" s="210"/>
      <c r="AA37" s="1"/>
      <c r="AB37" s="1"/>
      <c r="AC37" s="1"/>
    </row>
    <row r="38" spans="1:29">
      <c r="B38" s="354"/>
      <c r="C38" s="331">
        <v>44</v>
      </c>
      <c r="D38" s="355"/>
      <c r="E38" s="355">
        <f>ROUND(+C39/'calendrier jrs'!$R$1,3)*B39</f>
        <v>1.6279999999999999</v>
      </c>
      <c r="F38" s="356" t="s">
        <v>330</v>
      </c>
      <c r="K38" s="10"/>
      <c r="L38" s="349"/>
      <c r="M38" s="210"/>
      <c r="N38" s="350"/>
      <c r="O38" s="351"/>
      <c r="P38" s="210"/>
      <c r="Q38" s="210"/>
      <c r="R38" s="10"/>
    </row>
    <row r="39" spans="1:29">
      <c r="A39">
        <v>1</v>
      </c>
      <c r="B39" s="137">
        <v>1</v>
      </c>
      <c r="C39" s="332">
        <v>70</v>
      </c>
      <c r="D39" s="332"/>
      <c r="E39" s="332"/>
      <c r="F39" s="333">
        <f t="shared" ref="F39:F61" si="16">ROUND(C39/$C$38/B39,3)</f>
        <v>1.591</v>
      </c>
      <c r="K39" s="10"/>
      <c r="L39" s="349"/>
      <c r="M39" s="210"/>
      <c r="N39" s="10"/>
      <c r="O39" s="10"/>
      <c r="P39" s="210"/>
      <c r="Q39" s="10"/>
      <c r="R39" s="10"/>
    </row>
    <row r="40" spans="1:29">
      <c r="A40">
        <v>2</v>
      </c>
      <c r="B40" s="357">
        <v>1.5</v>
      </c>
      <c r="C40" s="16">
        <v>85</v>
      </c>
      <c r="D40" s="358"/>
      <c r="E40" s="16">
        <f>+C40-C39</f>
        <v>15</v>
      </c>
      <c r="F40" s="359">
        <f t="shared" si="16"/>
        <v>1.288</v>
      </c>
      <c r="K40" s="10"/>
      <c r="L40" s="349"/>
      <c r="M40" s="210"/>
      <c r="N40" s="210"/>
      <c r="O40" s="350"/>
      <c r="P40" s="210"/>
      <c r="Q40" s="210"/>
      <c r="R40" s="10"/>
    </row>
    <row r="41" spans="1:29">
      <c r="A41">
        <v>3</v>
      </c>
      <c r="B41" s="137">
        <v>2</v>
      </c>
      <c r="C41" s="332">
        <v>100</v>
      </c>
      <c r="D41" s="332"/>
      <c r="E41" s="332">
        <f t="shared" ref="E41:E61" si="17">+C41-C40</f>
        <v>15</v>
      </c>
      <c r="F41" s="333">
        <f t="shared" si="16"/>
        <v>1.1359999999999999</v>
      </c>
      <c r="K41" s="10"/>
      <c r="L41" s="349"/>
      <c r="M41" s="210"/>
      <c r="N41" s="10"/>
      <c r="O41" s="10"/>
      <c r="P41" s="210"/>
      <c r="Q41" s="297"/>
      <c r="R41" s="10"/>
    </row>
    <row r="42" spans="1:29">
      <c r="A42">
        <v>4</v>
      </c>
      <c r="B42" s="357">
        <v>2.5</v>
      </c>
      <c r="C42" s="16">
        <v>110</v>
      </c>
      <c r="D42" s="16"/>
      <c r="E42" s="16">
        <f t="shared" si="17"/>
        <v>10</v>
      </c>
      <c r="F42" s="359">
        <f t="shared" si="16"/>
        <v>1</v>
      </c>
      <c r="K42" s="10"/>
      <c r="L42" s="349"/>
      <c r="M42" s="210"/>
      <c r="N42" s="210"/>
      <c r="O42" s="352"/>
      <c r="P42" s="210"/>
      <c r="Q42" s="210"/>
      <c r="R42" s="10"/>
    </row>
    <row r="43" spans="1:29">
      <c r="A43">
        <v>5</v>
      </c>
      <c r="B43" s="357">
        <v>3</v>
      </c>
      <c r="C43" s="16">
        <v>120</v>
      </c>
      <c r="D43" s="16"/>
      <c r="E43" s="16">
        <f t="shared" si="17"/>
        <v>10</v>
      </c>
      <c r="F43" s="359">
        <f t="shared" si="16"/>
        <v>0.90900000000000003</v>
      </c>
      <c r="K43" s="10"/>
      <c r="L43" s="349"/>
      <c r="M43" s="210"/>
      <c r="N43" s="10"/>
      <c r="O43" s="10"/>
      <c r="P43" s="210"/>
      <c r="Q43" s="297"/>
      <c r="R43" s="10"/>
    </row>
    <row r="44" spans="1:29">
      <c r="A44">
        <v>6</v>
      </c>
      <c r="B44" s="357">
        <v>3.5</v>
      </c>
      <c r="C44" s="16">
        <v>130</v>
      </c>
      <c r="D44" s="16"/>
      <c r="E44" s="16">
        <f t="shared" si="17"/>
        <v>10</v>
      </c>
      <c r="F44" s="359">
        <f t="shared" si="16"/>
        <v>0.84399999999999997</v>
      </c>
      <c r="K44" s="10"/>
      <c r="L44" s="349"/>
      <c r="M44" s="210"/>
      <c r="N44" s="210"/>
      <c r="O44" s="352"/>
      <c r="P44" s="210"/>
      <c r="Q44" s="210"/>
      <c r="R44" s="10"/>
    </row>
    <row r="45" spans="1:29">
      <c r="A45">
        <v>7</v>
      </c>
      <c r="B45" s="357">
        <v>4</v>
      </c>
      <c r="C45" s="16">
        <v>140</v>
      </c>
      <c r="D45" s="16"/>
      <c r="E45" s="16">
        <f t="shared" si="17"/>
        <v>10</v>
      </c>
      <c r="F45" s="359">
        <f t="shared" si="16"/>
        <v>0.79500000000000004</v>
      </c>
      <c r="K45" s="10"/>
      <c r="L45" s="349"/>
      <c r="M45" s="210"/>
      <c r="N45" s="10"/>
      <c r="O45" s="10"/>
      <c r="P45" s="210"/>
      <c r="Q45" s="10"/>
      <c r="R45" s="10"/>
    </row>
    <row r="46" spans="1:29">
      <c r="A46">
        <v>8</v>
      </c>
      <c r="B46" s="137">
        <v>4.5</v>
      </c>
      <c r="C46" s="332">
        <v>150</v>
      </c>
      <c r="D46" s="332"/>
      <c r="E46" s="332">
        <f t="shared" si="17"/>
        <v>10</v>
      </c>
      <c r="F46" s="333">
        <f t="shared" si="16"/>
        <v>0.75800000000000001</v>
      </c>
      <c r="K46" s="10"/>
      <c r="L46" s="349"/>
      <c r="M46" s="210"/>
      <c r="N46" s="350"/>
      <c r="O46" s="353"/>
      <c r="P46" s="210"/>
      <c r="Q46" s="210"/>
      <c r="R46" s="10"/>
    </row>
    <row r="47" spans="1:29">
      <c r="A47">
        <v>9</v>
      </c>
      <c r="B47" s="357">
        <v>5</v>
      </c>
      <c r="C47" s="16">
        <v>160</v>
      </c>
      <c r="D47" s="16"/>
      <c r="E47" s="16">
        <f t="shared" si="17"/>
        <v>10</v>
      </c>
      <c r="F47" s="359">
        <f t="shared" si="16"/>
        <v>0.72699999999999998</v>
      </c>
      <c r="K47" s="10"/>
      <c r="L47" s="349"/>
      <c r="M47" s="210"/>
      <c r="N47" s="10"/>
      <c r="O47" s="10"/>
      <c r="P47" s="210"/>
      <c r="Q47" s="10"/>
      <c r="R47" s="10"/>
    </row>
    <row r="48" spans="1:29">
      <c r="A48">
        <v>10</v>
      </c>
      <c r="B48" s="357">
        <v>5.5</v>
      </c>
      <c r="C48" s="16">
        <v>170</v>
      </c>
      <c r="D48" s="16"/>
      <c r="E48" s="16">
        <f t="shared" si="17"/>
        <v>10</v>
      </c>
      <c r="F48" s="359">
        <f t="shared" si="16"/>
        <v>0.70199999999999996</v>
      </c>
      <c r="K48" s="10"/>
      <c r="L48" s="349"/>
      <c r="M48" s="210"/>
      <c r="N48" s="210"/>
      <c r="O48" s="352"/>
      <c r="P48" s="210"/>
      <c r="Q48" s="210"/>
      <c r="R48" s="10"/>
    </row>
    <row r="49" spans="1:18">
      <c r="A49">
        <v>11</v>
      </c>
      <c r="B49" s="357">
        <v>6</v>
      </c>
      <c r="C49" s="16">
        <v>180</v>
      </c>
      <c r="D49" s="16"/>
      <c r="E49" s="16">
        <f t="shared" si="17"/>
        <v>10</v>
      </c>
      <c r="F49" s="359">
        <f t="shared" si="16"/>
        <v>0.68200000000000005</v>
      </c>
      <c r="K49" s="10"/>
      <c r="L49" s="349"/>
      <c r="M49" s="210"/>
      <c r="N49" s="10"/>
      <c r="O49" s="10"/>
      <c r="P49" s="210"/>
      <c r="Q49" s="10"/>
      <c r="R49" s="10"/>
    </row>
    <row r="50" spans="1:18">
      <c r="A50">
        <v>12</v>
      </c>
      <c r="B50" s="357">
        <v>6.5</v>
      </c>
      <c r="C50" s="16">
        <v>190</v>
      </c>
      <c r="D50" s="16"/>
      <c r="E50" s="16">
        <f t="shared" si="17"/>
        <v>10</v>
      </c>
      <c r="F50" s="359">
        <f t="shared" si="16"/>
        <v>0.66400000000000003</v>
      </c>
      <c r="K50" s="10"/>
      <c r="L50" s="349"/>
      <c r="M50" s="210"/>
      <c r="N50" s="210"/>
      <c r="O50" s="352"/>
      <c r="P50" s="210"/>
      <c r="Q50" s="210"/>
      <c r="R50" s="10"/>
    </row>
    <row r="51" spans="1:18">
      <c r="A51">
        <v>13</v>
      </c>
      <c r="B51" s="357">
        <v>7</v>
      </c>
      <c r="C51" s="16">
        <v>200</v>
      </c>
      <c r="D51" s="16"/>
      <c r="E51" s="16">
        <f t="shared" si="17"/>
        <v>10</v>
      </c>
      <c r="F51" s="359">
        <f t="shared" si="16"/>
        <v>0.64900000000000002</v>
      </c>
      <c r="K51" s="10"/>
      <c r="L51" s="349"/>
      <c r="M51" s="210"/>
      <c r="N51" s="10"/>
      <c r="O51" s="10"/>
      <c r="P51" s="210"/>
      <c r="Q51" s="10"/>
      <c r="R51" s="10"/>
    </row>
    <row r="52" spans="1:18">
      <c r="A52">
        <v>14</v>
      </c>
      <c r="B52" s="357">
        <v>7.5</v>
      </c>
      <c r="C52" s="16">
        <v>210</v>
      </c>
      <c r="D52" s="16"/>
      <c r="E52" s="16">
        <f t="shared" si="17"/>
        <v>10</v>
      </c>
      <c r="F52" s="359">
        <f t="shared" si="16"/>
        <v>0.63600000000000001</v>
      </c>
      <c r="K52" s="10"/>
      <c r="L52" s="349"/>
      <c r="M52" s="210"/>
      <c r="N52" s="210"/>
      <c r="O52" s="352"/>
      <c r="P52" s="210"/>
      <c r="Q52" s="210"/>
      <c r="R52" s="10"/>
    </row>
    <row r="53" spans="1:18">
      <c r="A53">
        <v>15</v>
      </c>
      <c r="B53" s="357">
        <v>8</v>
      </c>
      <c r="C53" s="16">
        <v>220</v>
      </c>
      <c r="D53" s="16"/>
      <c r="E53" s="16">
        <f t="shared" si="17"/>
        <v>10</v>
      </c>
      <c r="F53" s="359">
        <f t="shared" si="16"/>
        <v>0.625</v>
      </c>
      <c r="K53" s="10"/>
      <c r="L53" s="349"/>
      <c r="M53" s="210"/>
      <c r="N53" s="10"/>
      <c r="O53" s="10"/>
      <c r="P53" s="210"/>
      <c r="Q53" s="10"/>
      <c r="R53" s="10"/>
    </row>
    <row r="54" spans="1:18">
      <c r="A54">
        <v>16</v>
      </c>
      <c r="B54" s="357">
        <v>8.5</v>
      </c>
      <c r="C54" s="16">
        <v>230</v>
      </c>
      <c r="D54" s="16"/>
      <c r="E54" s="16">
        <f t="shared" si="17"/>
        <v>10</v>
      </c>
      <c r="F54" s="359">
        <f t="shared" si="16"/>
        <v>0.61499999999999999</v>
      </c>
      <c r="K54" s="10"/>
      <c r="L54" s="349"/>
      <c r="M54" s="210"/>
      <c r="N54" s="210"/>
      <c r="O54" s="352"/>
      <c r="P54" s="210"/>
      <c r="Q54" s="210"/>
      <c r="R54" s="10"/>
    </row>
    <row r="55" spans="1:18">
      <c r="A55">
        <v>17</v>
      </c>
      <c r="B55" s="357">
        <v>9</v>
      </c>
      <c r="C55" s="16">
        <v>240</v>
      </c>
      <c r="D55" s="16"/>
      <c r="E55" s="16">
        <f t="shared" si="17"/>
        <v>10</v>
      </c>
      <c r="F55" s="359">
        <f t="shared" si="16"/>
        <v>0.60599999999999998</v>
      </c>
      <c r="K55" s="10"/>
      <c r="L55" s="349"/>
      <c r="M55" s="210"/>
      <c r="N55" s="10"/>
      <c r="O55" s="10"/>
      <c r="P55" s="210"/>
      <c r="Q55" s="10"/>
      <c r="R55" s="10"/>
    </row>
    <row r="56" spans="1:18">
      <c r="A56">
        <v>18</v>
      </c>
      <c r="B56" s="357">
        <v>9.5</v>
      </c>
      <c r="C56" s="16">
        <v>250</v>
      </c>
      <c r="D56" s="16"/>
      <c r="E56" s="16">
        <f t="shared" si="17"/>
        <v>10</v>
      </c>
      <c r="F56" s="359">
        <f t="shared" si="16"/>
        <v>0.59799999999999998</v>
      </c>
      <c r="K56" s="10"/>
      <c r="L56" s="349"/>
      <c r="M56" s="210"/>
      <c r="N56" s="210"/>
      <c r="O56" s="352"/>
      <c r="P56" s="210"/>
      <c r="Q56" s="210"/>
      <c r="R56" s="10"/>
    </row>
    <row r="57" spans="1:18">
      <c r="A57">
        <v>19</v>
      </c>
      <c r="B57" s="357">
        <v>10</v>
      </c>
      <c r="C57" s="16">
        <v>260</v>
      </c>
      <c r="D57" s="16"/>
      <c r="E57" s="16">
        <f t="shared" si="17"/>
        <v>10</v>
      </c>
      <c r="F57" s="359">
        <f t="shared" si="16"/>
        <v>0.59099999999999997</v>
      </c>
      <c r="K57" s="10"/>
      <c r="L57" s="349"/>
      <c r="M57" s="210"/>
      <c r="N57" s="10"/>
      <c r="O57" s="10"/>
      <c r="P57" s="210"/>
      <c r="Q57" s="10"/>
      <c r="R57" s="10"/>
    </row>
    <row r="58" spans="1:18">
      <c r="A58">
        <v>20</v>
      </c>
      <c r="B58" s="357">
        <v>10.5</v>
      </c>
      <c r="C58" s="16">
        <v>270</v>
      </c>
      <c r="D58" s="16"/>
      <c r="E58" s="16">
        <f t="shared" si="17"/>
        <v>10</v>
      </c>
      <c r="F58" s="359">
        <f t="shared" si="16"/>
        <v>0.58399999999999996</v>
      </c>
      <c r="K58" s="10"/>
      <c r="L58" s="349"/>
      <c r="M58" s="210"/>
      <c r="N58" s="210"/>
      <c r="O58" s="352"/>
      <c r="P58" s="210"/>
      <c r="Q58" s="210"/>
      <c r="R58" s="10"/>
    </row>
    <row r="59" spans="1:18">
      <c r="A59">
        <v>21</v>
      </c>
      <c r="B59" s="357">
        <v>11</v>
      </c>
      <c r="C59" s="16">
        <v>280</v>
      </c>
      <c r="D59" s="16"/>
      <c r="E59" s="16">
        <f t="shared" si="17"/>
        <v>10</v>
      </c>
      <c r="F59" s="359">
        <f t="shared" si="16"/>
        <v>0.57899999999999996</v>
      </c>
      <c r="K59" s="10"/>
      <c r="L59" s="349"/>
      <c r="M59" s="210"/>
      <c r="N59" s="10"/>
      <c r="O59" s="10"/>
      <c r="P59" s="210"/>
      <c r="Q59" s="10"/>
      <c r="R59" s="10"/>
    </row>
    <row r="60" spans="1:18">
      <c r="A60">
        <v>22</v>
      </c>
      <c r="B60" s="357">
        <v>11.5</v>
      </c>
      <c r="C60" s="16">
        <v>290</v>
      </c>
      <c r="D60" s="16"/>
      <c r="E60" s="16">
        <f t="shared" si="17"/>
        <v>10</v>
      </c>
      <c r="F60" s="359">
        <f t="shared" si="16"/>
        <v>0.57299999999999995</v>
      </c>
      <c r="K60" s="10"/>
      <c r="L60" s="349"/>
      <c r="M60" s="210"/>
      <c r="N60" s="210"/>
      <c r="O60" s="353"/>
      <c r="P60" s="210"/>
      <c r="Q60" s="210"/>
      <c r="R60" s="10"/>
    </row>
    <row r="61" spans="1:18">
      <c r="A61">
        <v>23</v>
      </c>
      <c r="B61" s="360">
        <v>12</v>
      </c>
      <c r="C61" s="361">
        <v>300</v>
      </c>
      <c r="D61" s="361"/>
      <c r="E61" s="361">
        <f t="shared" si="17"/>
        <v>10</v>
      </c>
      <c r="F61" s="362">
        <f t="shared" si="16"/>
        <v>0.56799999999999995</v>
      </c>
      <c r="K61" s="10"/>
      <c r="L61" s="10"/>
      <c r="M61" s="10"/>
      <c r="N61" s="10"/>
      <c r="O61" s="10"/>
      <c r="P61" s="10"/>
      <c r="Q61" s="10"/>
      <c r="R61" s="10"/>
    </row>
    <row r="62" spans="1:18">
      <c r="K62" s="10"/>
      <c r="L62" s="10"/>
      <c r="M62" s="10"/>
      <c r="N62" s="10"/>
      <c r="O62" s="10"/>
      <c r="P62" s="10"/>
      <c r="Q62" s="10"/>
      <c r="R62" s="10"/>
    </row>
    <row r="63" spans="1:18">
      <c r="K63" s="10"/>
      <c r="L63" s="10"/>
      <c r="M63" s="10"/>
      <c r="N63" s="10"/>
      <c r="O63" s="10"/>
      <c r="P63" s="10"/>
      <c r="Q63" s="10"/>
      <c r="R63" s="10"/>
    </row>
    <row r="64" spans="1:18">
      <c r="K64" s="10"/>
      <c r="L64" s="10"/>
      <c r="M64" s="10"/>
      <c r="N64" s="10"/>
      <c r="O64" s="10"/>
      <c r="P64" s="10"/>
      <c r="Q64" s="10"/>
      <c r="R64" s="10"/>
    </row>
  </sheetData>
  <sheetProtection selectLockedCells="1"/>
  <mergeCells count="4">
    <mergeCell ref="B16:C16"/>
    <mergeCell ref="H20:I20"/>
    <mergeCell ref="F3:H3"/>
    <mergeCell ref="E19:G19"/>
  </mergeCells>
  <phoneticPr fontId="3" type="noConversion"/>
  <pageMargins left="0.23" right="0.5" top="0.8" bottom="0.39370078740157483" header="0.51181102362204722" footer="0.51181102362204722"/>
  <pageSetup paperSize="9" orientation="landscape" r:id="rId1"/>
  <headerFooter alignWithMargins="0"/>
  <drawing r:id="rId2"/>
  <legacyDrawing r:id="rId3"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S41"/>
  <sheetViews>
    <sheetView topLeftCell="B1" zoomScaleNormal="100" workbookViewId="0">
      <selection activeCell="M12" sqref="M12"/>
    </sheetView>
  </sheetViews>
  <sheetFormatPr baseColWidth="10" defaultRowHeight="11.25"/>
  <cols>
    <col min="1" max="1" width="8.140625" style="316" hidden="1" customWidth="1"/>
    <col min="2" max="2" width="7.140625" style="316" customWidth="1"/>
    <col min="3" max="3" width="0.85546875" style="316" customWidth="1"/>
    <col min="4" max="4" width="4.85546875" style="316" customWidth="1"/>
    <col min="5" max="5" width="7.5703125" style="316" customWidth="1"/>
    <col min="6" max="6" width="8.5703125" style="316" bestFit="1" customWidth="1"/>
    <col min="7" max="7" width="8.85546875" style="316" customWidth="1"/>
    <col min="8" max="8" width="0.7109375" style="316" customWidth="1"/>
    <col min="9" max="9" width="2.28515625" style="316" customWidth="1"/>
    <col min="10" max="10" width="16.28515625" style="316" bestFit="1" customWidth="1"/>
    <col min="11" max="11" width="5" style="316" customWidth="1"/>
    <col min="12" max="12" width="7.5703125" style="316" customWidth="1"/>
    <col min="13" max="13" width="7" style="316" customWidth="1"/>
    <col min="14" max="14" width="4.5703125" style="316" customWidth="1"/>
    <col min="15" max="15" width="4.7109375" style="316" customWidth="1"/>
    <col min="16" max="16" width="13.140625" style="316" bestFit="1" customWidth="1"/>
    <col min="17" max="17" width="25.42578125" style="316" bestFit="1" customWidth="1"/>
    <col min="18" max="18" width="4" style="316" bestFit="1" customWidth="1"/>
    <col min="19" max="19" width="7" style="316" bestFit="1" customWidth="1"/>
    <col min="20" max="20" width="3.140625" style="316" bestFit="1" customWidth="1"/>
    <col min="21" max="21" width="7" style="316" bestFit="1" customWidth="1"/>
    <col min="22" max="22" width="3.140625" style="316" bestFit="1" customWidth="1"/>
    <col min="23" max="16384" width="11.42578125" style="316"/>
  </cols>
  <sheetData>
    <row r="1" spans="1:19" ht="33.75">
      <c r="A1" s="311" t="s">
        <v>75</v>
      </c>
      <c r="B1" s="381" t="s">
        <v>405</v>
      </c>
      <c r="C1" s="311"/>
      <c r="D1" s="311" t="s">
        <v>68</v>
      </c>
      <c r="E1" s="427" t="s">
        <v>15</v>
      </c>
      <c r="F1" s="311" t="s">
        <v>3</v>
      </c>
      <c r="G1" s="312" t="s">
        <v>4</v>
      </c>
      <c r="H1" s="312"/>
      <c r="I1" s="312" t="s">
        <v>30</v>
      </c>
      <c r="J1" s="312" t="s">
        <v>23</v>
      </c>
      <c r="K1" s="312" t="s">
        <v>8</v>
      </c>
      <c r="L1" s="313" t="s">
        <v>9</v>
      </c>
      <c r="M1" s="428" t="s">
        <v>5</v>
      </c>
      <c r="N1" s="429" t="s">
        <v>31</v>
      </c>
      <c r="O1" s="315" t="s">
        <v>6</v>
      </c>
      <c r="P1" s="312" t="s">
        <v>7</v>
      </c>
      <c r="Q1" s="369">
        <v>0</v>
      </c>
      <c r="R1" s="370"/>
      <c r="S1" s="318"/>
    </row>
    <row r="2" spans="1:19" ht="12.75">
      <c r="A2" s="399"/>
      <c r="B2" s="430"/>
      <c r="C2" s="407"/>
      <c r="D2" s="408"/>
      <c r="E2" s="66"/>
      <c r="F2" s="338"/>
      <c r="G2" s="338"/>
      <c r="H2" s="335"/>
      <c r="I2" s="338"/>
      <c r="J2" s="338"/>
      <c r="K2" s="338"/>
      <c r="L2" s="411"/>
      <c r="M2" s="431"/>
      <c r="N2" s="432"/>
      <c r="O2" s="334"/>
      <c r="P2" s="334"/>
      <c r="Q2" s="445"/>
      <c r="S2" s="433"/>
    </row>
    <row r="3" spans="1:19" ht="16.5" customHeight="1">
      <c r="A3" s="398"/>
      <c r="B3" s="430"/>
      <c r="C3" s="407">
        <v>2</v>
      </c>
      <c r="D3" s="163"/>
      <c r="E3" s="622"/>
      <c r="F3" s="166"/>
      <c r="G3" s="207"/>
      <c r="H3" s="63"/>
      <c r="I3" s="63"/>
      <c r="J3" s="207"/>
      <c r="K3" s="67"/>
      <c r="L3" s="300"/>
      <c r="M3" s="64"/>
      <c r="N3" s="450"/>
      <c r="O3" s="334"/>
      <c r="P3" s="334"/>
      <c r="Q3" s="445"/>
      <c r="S3" s="511"/>
    </row>
    <row r="4" spans="1:19" ht="12.75">
      <c r="A4" s="434"/>
      <c r="B4" s="430"/>
      <c r="C4" s="446"/>
      <c r="D4" s="204"/>
      <c r="E4" s="615"/>
      <c r="F4" s="334"/>
      <c r="G4" s="334"/>
      <c r="H4" s="335"/>
      <c r="I4" s="334"/>
      <c r="J4" s="334"/>
      <c r="K4" s="334"/>
      <c r="L4" s="336"/>
      <c r="M4" s="340"/>
      <c r="N4" s="337"/>
      <c r="O4" s="334"/>
      <c r="P4" s="334"/>
      <c r="Q4" s="445"/>
    </row>
    <row r="5" spans="1:19" ht="12.75">
      <c r="A5" s="621"/>
      <c r="B5" s="430"/>
      <c r="C5" s="407"/>
      <c r="D5" s="204"/>
      <c r="E5" s="204"/>
      <c r="F5" s="334"/>
      <c r="G5" s="334"/>
      <c r="H5" s="299"/>
      <c r="I5" s="334"/>
      <c r="J5" s="334"/>
      <c r="K5" s="334"/>
      <c r="L5" s="336"/>
      <c r="M5" s="340"/>
      <c r="N5" s="337"/>
      <c r="O5" s="334"/>
      <c r="P5" s="334"/>
      <c r="Q5" s="445"/>
    </row>
    <row r="6" spans="1:19" ht="12.75">
      <c r="A6" s="434"/>
      <c r="B6" s="430"/>
      <c r="C6" s="407"/>
      <c r="D6" s="204"/>
      <c r="E6" s="204"/>
      <c r="F6" s="334"/>
      <c r="G6" s="334"/>
      <c r="H6" s="335"/>
      <c r="I6" s="334"/>
      <c r="J6" s="334"/>
      <c r="K6" s="334"/>
      <c r="L6" s="336"/>
      <c r="M6" s="340"/>
      <c r="N6" s="337"/>
      <c r="O6" s="334"/>
      <c r="P6" s="334"/>
      <c r="Q6" s="445"/>
    </row>
    <row r="7" spans="1:19" ht="12.75">
      <c r="A7" s="434"/>
      <c r="B7" s="430"/>
      <c r="C7" s="407"/>
      <c r="D7" s="204"/>
      <c r="E7" s="204"/>
      <c r="F7" s="334"/>
      <c r="G7" s="334"/>
      <c r="H7" s="299"/>
      <c r="I7" s="334"/>
      <c r="J7" s="334"/>
      <c r="K7" s="334"/>
      <c r="L7" s="336"/>
      <c r="M7" s="340"/>
      <c r="N7" s="337"/>
      <c r="O7" s="334"/>
      <c r="P7" s="334"/>
      <c r="Q7" s="445"/>
    </row>
    <row r="8" spans="1:19" ht="12.75">
      <c r="A8" s="434"/>
      <c r="B8" s="533"/>
      <c r="C8" s="407"/>
      <c r="D8" s="204"/>
      <c r="E8" s="204"/>
      <c r="F8" s="334"/>
      <c r="G8" s="334"/>
      <c r="H8" s="335"/>
      <c r="I8" s="334"/>
      <c r="J8" s="334"/>
      <c r="K8" s="334"/>
      <c r="L8" s="336"/>
      <c r="M8" s="340"/>
      <c r="N8" s="337"/>
      <c r="O8" s="334"/>
      <c r="P8" s="334"/>
      <c r="Q8" s="445"/>
    </row>
    <row r="9" spans="1:19" ht="12.75">
      <c r="A9" s="434"/>
      <c r="B9" s="430"/>
      <c r="C9" s="407"/>
      <c r="D9" s="408"/>
      <c r="E9" s="205"/>
      <c r="F9" s="435"/>
      <c r="G9" s="334"/>
      <c r="H9" s="335"/>
      <c r="I9" s="334"/>
      <c r="J9" s="334"/>
      <c r="K9" s="334"/>
      <c r="L9" s="336"/>
      <c r="M9" s="340"/>
      <c r="N9" s="337"/>
      <c r="O9" s="334"/>
      <c r="P9" s="334"/>
      <c r="Q9" s="445"/>
    </row>
    <row r="10" spans="1:19" ht="12.75">
      <c r="A10" s="434"/>
      <c r="B10" s="430"/>
      <c r="C10" s="407"/>
      <c r="D10" s="408"/>
      <c r="E10" s="623" t="s">
        <v>507</v>
      </c>
      <c r="F10" s="435"/>
      <c r="G10" s="334"/>
      <c r="H10" s="335"/>
      <c r="I10" s="334"/>
      <c r="J10" s="334"/>
      <c r="K10" s="334"/>
      <c r="L10" s="336"/>
      <c r="M10" s="340"/>
      <c r="N10" s="337"/>
      <c r="O10" s="334"/>
      <c r="P10" s="334"/>
      <c r="Q10" s="445"/>
    </row>
    <row r="11" spans="1:19" ht="12.75">
      <c r="A11" s="434"/>
      <c r="B11" s="430"/>
      <c r="C11" s="407"/>
      <c r="D11" s="408"/>
      <c r="E11" s="205"/>
      <c r="F11" s="435"/>
      <c r="G11" s="334"/>
      <c r="H11" s="335"/>
      <c r="I11" s="334"/>
      <c r="J11" s="334"/>
      <c r="K11" s="334"/>
      <c r="L11" s="336"/>
      <c r="M11" s="340"/>
      <c r="N11" s="337"/>
      <c r="O11" s="334"/>
      <c r="P11" s="334"/>
      <c r="Q11" s="445"/>
    </row>
    <row r="12" spans="1:19" ht="12.75">
      <c r="A12" s="434"/>
      <c r="B12" s="430"/>
      <c r="C12" s="407"/>
      <c r="D12" s="408"/>
      <c r="E12" s="205"/>
      <c r="F12" s="435"/>
      <c r="G12" s="334"/>
      <c r="H12" s="335"/>
      <c r="I12" s="334"/>
      <c r="J12" s="334"/>
      <c r="K12" s="334"/>
      <c r="L12" s="336"/>
      <c r="M12" s="340"/>
      <c r="N12" s="337"/>
      <c r="O12" s="334"/>
      <c r="P12" s="334"/>
      <c r="Q12" s="445"/>
    </row>
    <row r="13" spans="1:19" ht="12.75">
      <c r="A13" s="434"/>
      <c r="B13" s="430"/>
      <c r="C13" s="407"/>
      <c r="D13" s="408"/>
      <c r="E13" s="205"/>
      <c r="F13" s="435"/>
      <c r="G13" s="334"/>
      <c r="H13" s="335"/>
      <c r="I13" s="334"/>
      <c r="J13" s="334"/>
      <c r="K13" s="334"/>
      <c r="L13" s="336"/>
      <c r="M13" s="340"/>
      <c r="N13" s="337"/>
      <c r="O13" s="334"/>
      <c r="P13" s="334"/>
      <c r="Q13" s="445"/>
    </row>
    <row r="14" spans="1:19">
      <c r="A14" s="434"/>
      <c r="B14" s="434"/>
      <c r="C14" s="434"/>
    </row>
    <row r="15" spans="1:19">
      <c r="A15" s="434"/>
      <c r="B15" s="434"/>
      <c r="C15" s="434"/>
    </row>
    <row r="16" spans="1:19">
      <c r="A16" s="434"/>
      <c r="B16" s="434"/>
      <c r="C16" s="434"/>
    </row>
    <row r="17" spans="1:3">
      <c r="A17" s="434"/>
      <c r="B17" s="434"/>
      <c r="C17" s="434"/>
    </row>
    <row r="18" spans="1:3">
      <c r="A18" s="434"/>
      <c r="B18" s="434"/>
      <c r="C18" s="434"/>
    </row>
    <row r="19" spans="1:3">
      <c r="A19" s="434"/>
      <c r="B19" s="434"/>
      <c r="C19" s="434"/>
    </row>
    <row r="20" spans="1:3">
      <c r="A20" s="434"/>
      <c r="B20" s="434"/>
      <c r="C20" s="434"/>
    </row>
    <row r="21" spans="1:3">
      <c r="A21" s="434"/>
      <c r="B21" s="434"/>
      <c r="C21" s="434"/>
    </row>
    <row r="22" spans="1:3">
      <c r="A22" s="434"/>
      <c r="B22" s="434"/>
      <c r="C22" s="434"/>
    </row>
    <row r="23" spans="1:3">
      <c r="A23" s="434"/>
      <c r="B23" s="434"/>
      <c r="C23" s="434"/>
    </row>
    <row r="24" spans="1:3">
      <c r="A24" s="434"/>
      <c r="B24" s="434"/>
      <c r="C24" s="434"/>
    </row>
    <row r="25" spans="1:3">
      <c r="A25" s="434"/>
      <c r="B25" s="434"/>
      <c r="C25" s="434"/>
    </row>
    <row r="26" spans="1:3">
      <c r="A26" s="434"/>
      <c r="B26" s="434"/>
      <c r="C26" s="434"/>
    </row>
    <row r="27" spans="1:3">
      <c r="A27" s="434"/>
      <c r="B27" s="434"/>
      <c r="C27" s="434"/>
    </row>
    <row r="28" spans="1:3">
      <c r="A28" s="434"/>
      <c r="B28" s="434"/>
      <c r="C28" s="434"/>
    </row>
    <row r="29" spans="1:3">
      <c r="A29" s="434"/>
      <c r="B29" s="434"/>
      <c r="C29" s="434"/>
    </row>
    <row r="30" spans="1:3">
      <c r="A30" s="434"/>
      <c r="B30" s="434"/>
      <c r="C30" s="434"/>
    </row>
    <row r="31" spans="1:3">
      <c r="A31" s="434"/>
      <c r="B31" s="434"/>
      <c r="C31" s="434"/>
    </row>
    <row r="37" spans="4:14">
      <c r="D37" s="317"/>
      <c r="E37" s="317"/>
      <c r="F37" s="318"/>
      <c r="G37" s="317"/>
      <c r="H37" s="317"/>
      <c r="I37" s="318"/>
      <c r="J37" s="317"/>
      <c r="K37" s="317"/>
      <c r="L37" s="318"/>
      <c r="M37" s="317"/>
    </row>
    <row r="41" spans="4:14">
      <c r="D41" s="317"/>
      <c r="E41" s="317"/>
      <c r="F41" s="318"/>
      <c r="G41" s="317"/>
      <c r="H41" s="317"/>
      <c r="I41" s="318"/>
      <c r="J41" s="317"/>
      <c r="K41" s="317"/>
      <c r="L41" s="318"/>
      <c r="M41" s="317"/>
      <c r="N41" s="191"/>
    </row>
  </sheetData>
  <autoFilter ref="A1:S1"/>
  <phoneticPr fontId="3" type="noConversion"/>
  <conditionalFormatting sqref="E6">
    <cfRule type="duplicateValues" dxfId="44" priority="8" stopIfTrue="1"/>
  </conditionalFormatting>
  <conditionalFormatting sqref="E4">
    <cfRule type="duplicateValues" dxfId="43" priority="6" stopIfTrue="1"/>
  </conditionalFormatting>
  <conditionalFormatting sqref="E8">
    <cfRule type="duplicateValues" dxfId="42" priority="4" stopIfTrue="1"/>
  </conditionalFormatting>
  <conditionalFormatting sqref="E5">
    <cfRule type="duplicateValues" dxfId="41" priority="2" stopIfTrue="1"/>
  </conditionalFormatting>
  <conditionalFormatting sqref="E7">
    <cfRule type="duplicateValues" dxfId="40" priority="1" stopIfTrue="1"/>
  </conditionalFormatting>
  <pageMargins left="0.7" right="0.7" top="0.75" bottom="0.75" header="0.3" footer="0.3"/>
  <pageSetup paperSize="9" orientation="landscape" r:id="rId1"/>
  <headerFooter alignWithMargins="0"/>
  <legacy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U36"/>
  <sheetViews>
    <sheetView workbookViewId="0">
      <selection activeCell="W40" sqref="W40"/>
    </sheetView>
  </sheetViews>
  <sheetFormatPr baseColWidth="10" defaultRowHeight="12.75"/>
  <cols>
    <col min="1" max="1" width="2" customWidth="1"/>
    <col min="2" max="2" width="4.5703125" bestFit="1" customWidth="1"/>
    <col min="3" max="3" width="6.85546875" bestFit="1" customWidth="1"/>
    <col min="4" max="4" width="4.5703125" bestFit="1" customWidth="1"/>
    <col min="5" max="5" width="7.85546875" bestFit="1" customWidth="1"/>
    <col min="6" max="6" width="4.5703125" bestFit="1" customWidth="1"/>
    <col min="7" max="7" width="7.85546875" bestFit="1" customWidth="1"/>
    <col min="8" max="8" width="4.5703125" bestFit="1" customWidth="1"/>
    <col min="9" max="9" width="7.85546875" bestFit="1" customWidth="1"/>
    <col min="10" max="10" width="4.5703125" bestFit="1" customWidth="1"/>
    <col min="11" max="11" width="6.85546875" bestFit="1" customWidth="1"/>
    <col min="12" max="12" width="4.5703125" bestFit="1" customWidth="1"/>
    <col min="13" max="13" width="6.85546875" bestFit="1" customWidth="1"/>
    <col min="14" max="14" width="4.5703125" bestFit="1" customWidth="1"/>
    <col min="15" max="15" width="6.85546875" bestFit="1" customWidth="1"/>
    <col min="16" max="16" width="4.5703125" bestFit="1" customWidth="1"/>
    <col min="17" max="17" width="6.85546875" bestFit="1" customWidth="1"/>
    <col min="18" max="18" width="4.5703125" bestFit="1" customWidth="1"/>
    <col min="19" max="19" width="6.85546875" bestFit="1" customWidth="1"/>
    <col min="20" max="20" width="4.5703125" bestFit="1" customWidth="1"/>
    <col min="21" max="21" width="6.85546875" bestFit="1" customWidth="1"/>
  </cols>
  <sheetData>
    <row r="1" spans="2:21">
      <c r="B1" s="820">
        <f>+C2</f>
        <v>41883</v>
      </c>
      <c r="C1" s="821"/>
      <c r="D1" s="820">
        <f>+E2</f>
        <v>41913</v>
      </c>
      <c r="E1" s="821"/>
      <c r="F1" s="820">
        <f>+G2</f>
        <v>41944</v>
      </c>
      <c r="G1" s="821"/>
      <c r="H1" s="820">
        <f>+I2</f>
        <v>41974</v>
      </c>
      <c r="I1" s="821"/>
      <c r="J1" s="820">
        <f>+K2</f>
        <v>42005</v>
      </c>
      <c r="K1" s="821"/>
      <c r="L1" s="820">
        <f>+M2</f>
        <v>42036</v>
      </c>
      <c r="M1" s="821"/>
      <c r="N1" s="820">
        <f>+O2</f>
        <v>42064</v>
      </c>
      <c r="O1" s="821"/>
      <c r="P1" s="820">
        <f>+Q2</f>
        <v>42095</v>
      </c>
      <c r="Q1" s="821"/>
      <c r="R1" s="820">
        <f>+S2</f>
        <v>42125</v>
      </c>
      <c r="S1" s="821"/>
      <c r="T1" s="820">
        <f>+U2</f>
        <v>42156</v>
      </c>
      <c r="U1" s="821"/>
    </row>
    <row r="2" spans="2:21">
      <c r="B2" s="48" t="str">
        <f t="shared" ref="B2:D32" si="0">TEXT(C2,"jjj")</f>
        <v>lun</v>
      </c>
      <c r="C2" s="383">
        <v>41883</v>
      </c>
      <c r="D2" s="48" t="str">
        <f>TEXT(E2,"jjj")</f>
        <v>mer</v>
      </c>
      <c r="E2" s="383">
        <v>41913</v>
      </c>
      <c r="F2" s="48" t="str">
        <f t="shared" ref="F2:F31" si="1">TEXT(G2,"jjj")</f>
        <v>sam</v>
      </c>
      <c r="G2" s="383">
        <v>41944</v>
      </c>
      <c r="H2" s="48" t="str">
        <f t="shared" ref="H2:H32" si="2">TEXT(I2,"jjj")</f>
        <v>lun</v>
      </c>
      <c r="I2" s="383">
        <v>41974</v>
      </c>
      <c r="J2" s="48" t="str">
        <f t="shared" ref="J2:J32" si="3">TEXT(K2,"jjj")</f>
        <v>jeu</v>
      </c>
      <c r="K2" s="383">
        <v>42005</v>
      </c>
      <c r="L2" s="48" t="str">
        <f t="shared" ref="L2:L26" si="4">TEXT(M2,"jjj")</f>
        <v>dim</v>
      </c>
      <c r="M2" s="444">
        <v>42036</v>
      </c>
      <c r="N2" s="48" t="str">
        <f t="shared" ref="N2:N32" si="5">TEXT(O2,"jjj")</f>
        <v>dim</v>
      </c>
      <c r="O2" s="444">
        <v>42064</v>
      </c>
      <c r="P2" s="48" t="str">
        <f t="shared" ref="P2:P32" si="6">TEXT(Q2,"jjj")</f>
        <v>mer</v>
      </c>
      <c r="Q2" s="383">
        <v>42095</v>
      </c>
      <c r="R2" s="48" t="str">
        <f t="shared" ref="R2:R32" si="7">TEXT(S2,"jjj")</f>
        <v>ven</v>
      </c>
      <c r="S2" s="383">
        <v>42125</v>
      </c>
      <c r="T2" s="48" t="str">
        <f t="shared" ref="T2:T31" si="8">TEXT(U2,"jjj")</f>
        <v>lun</v>
      </c>
      <c r="U2" s="383">
        <v>42156</v>
      </c>
    </row>
    <row r="3" spans="2:21">
      <c r="B3" s="48" t="str">
        <f t="shared" si="0"/>
        <v>mar</v>
      </c>
      <c r="C3" s="384">
        <v>41884</v>
      </c>
      <c r="D3" s="48" t="str">
        <f t="shared" si="0"/>
        <v>jeu</v>
      </c>
      <c r="E3" s="384">
        <v>41914</v>
      </c>
      <c r="F3" s="48" t="str">
        <f t="shared" si="1"/>
        <v>dim</v>
      </c>
      <c r="G3" s="444">
        <v>41945</v>
      </c>
      <c r="H3" s="48" t="str">
        <f t="shared" si="2"/>
        <v>mar</v>
      </c>
      <c r="I3" s="384">
        <v>41975</v>
      </c>
      <c r="J3" s="48" t="str">
        <f t="shared" si="3"/>
        <v>ven</v>
      </c>
      <c r="K3" s="384">
        <v>42006</v>
      </c>
      <c r="L3" s="48" t="str">
        <f t="shared" si="4"/>
        <v>lun</v>
      </c>
      <c r="M3" s="384">
        <v>42037</v>
      </c>
      <c r="N3" s="48" t="str">
        <f t="shared" si="5"/>
        <v>lun</v>
      </c>
      <c r="O3" s="384">
        <v>42065</v>
      </c>
      <c r="P3" s="48" t="str">
        <f t="shared" si="6"/>
        <v>jeu</v>
      </c>
      <c r="Q3" s="384">
        <v>42096</v>
      </c>
      <c r="R3" s="48" t="str">
        <f t="shared" si="7"/>
        <v>sam</v>
      </c>
      <c r="S3" s="384">
        <v>42126</v>
      </c>
      <c r="T3" s="48" t="str">
        <f t="shared" si="8"/>
        <v>mar</v>
      </c>
      <c r="U3" s="384">
        <v>42157</v>
      </c>
    </row>
    <row r="4" spans="2:21">
      <c r="B4" s="48" t="str">
        <f t="shared" si="0"/>
        <v>mer</v>
      </c>
      <c r="C4" s="384">
        <v>41885</v>
      </c>
      <c r="D4" s="48" t="str">
        <f t="shared" si="0"/>
        <v>ven</v>
      </c>
      <c r="E4" s="384">
        <v>41915</v>
      </c>
      <c r="F4" s="48" t="str">
        <f t="shared" si="1"/>
        <v>lun</v>
      </c>
      <c r="G4" s="384">
        <v>41946</v>
      </c>
      <c r="H4" s="48" t="str">
        <f t="shared" si="2"/>
        <v>mer</v>
      </c>
      <c r="I4" s="384">
        <v>41976</v>
      </c>
      <c r="J4" s="48" t="str">
        <f t="shared" si="3"/>
        <v>sam</v>
      </c>
      <c r="K4" s="384">
        <v>42007</v>
      </c>
      <c r="L4" s="48" t="str">
        <f t="shared" si="4"/>
        <v>mar</v>
      </c>
      <c r="M4" s="384">
        <v>42038</v>
      </c>
      <c r="N4" s="48" t="str">
        <f t="shared" si="5"/>
        <v>mar</v>
      </c>
      <c r="O4" s="384">
        <v>42066</v>
      </c>
      <c r="P4" s="48" t="str">
        <f t="shared" si="6"/>
        <v>ven</v>
      </c>
      <c r="Q4" s="384">
        <v>42097</v>
      </c>
      <c r="R4" s="48" t="str">
        <f t="shared" si="7"/>
        <v>dim</v>
      </c>
      <c r="S4" s="384">
        <v>42127</v>
      </c>
      <c r="T4" s="48" t="str">
        <f t="shared" si="8"/>
        <v>mer</v>
      </c>
      <c r="U4" s="384">
        <v>42158</v>
      </c>
    </row>
    <row r="5" spans="2:21">
      <c r="B5" s="48" t="str">
        <f t="shared" si="0"/>
        <v>jeu</v>
      </c>
      <c r="C5" s="384">
        <v>41886</v>
      </c>
      <c r="D5" s="48" t="str">
        <f t="shared" si="0"/>
        <v>sam</v>
      </c>
      <c r="E5" s="384">
        <v>41916</v>
      </c>
      <c r="F5" s="48" t="str">
        <f t="shared" si="1"/>
        <v>mar</v>
      </c>
      <c r="G5" s="384">
        <v>41947</v>
      </c>
      <c r="H5" s="48" t="str">
        <f t="shared" si="2"/>
        <v>jeu</v>
      </c>
      <c r="I5" s="384">
        <v>41977</v>
      </c>
      <c r="J5" s="48" t="str">
        <f t="shared" si="3"/>
        <v>dim</v>
      </c>
      <c r="K5" s="440">
        <v>42008</v>
      </c>
      <c r="L5" s="48" t="str">
        <f t="shared" si="4"/>
        <v>mer</v>
      </c>
      <c r="M5" s="384">
        <v>42039</v>
      </c>
      <c r="N5" s="48" t="str">
        <f t="shared" si="5"/>
        <v>mer</v>
      </c>
      <c r="O5" s="384">
        <v>42067</v>
      </c>
      <c r="P5" s="48" t="str">
        <f t="shared" si="6"/>
        <v>sam</v>
      </c>
      <c r="Q5" s="384">
        <v>42098</v>
      </c>
      <c r="R5" s="48" t="str">
        <f t="shared" si="7"/>
        <v>lun</v>
      </c>
      <c r="S5" s="384">
        <v>42128</v>
      </c>
      <c r="T5" s="48" t="str">
        <f t="shared" si="8"/>
        <v>jeu</v>
      </c>
      <c r="U5" s="384">
        <v>42159</v>
      </c>
    </row>
    <row r="6" spans="2:21">
      <c r="B6" s="48" t="str">
        <f t="shared" si="0"/>
        <v>ven</v>
      </c>
      <c r="C6" s="384">
        <v>41887</v>
      </c>
      <c r="D6" s="48" t="str">
        <f>TEXT(E6,"jjj")</f>
        <v>dim</v>
      </c>
      <c r="E6" s="444">
        <v>41917</v>
      </c>
      <c r="F6" s="48" t="str">
        <f t="shared" si="1"/>
        <v>mer</v>
      </c>
      <c r="G6" s="384">
        <v>41948</v>
      </c>
      <c r="H6" s="48" t="str">
        <f t="shared" si="2"/>
        <v>ven</v>
      </c>
      <c r="I6" s="384">
        <v>41978</v>
      </c>
      <c r="J6" s="48" t="str">
        <f t="shared" si="3"/>
        <v>lun</v>
      </c>
      <c r="K6" s="384">
        <v>42009</v>
      </c>
      <c r="L6" s="48" t="str">
        <f t="shared" si="4"/>
        <v>jeu</v>
      </c>
      <c r="M6" s="384">
        <v>42040</v>
      </c>
      <c r="N6" s="48" t="str">
        <f t="shared" si="5"/>
        <v>jeu</v>
      </c>
      <c r="O6" s="384">
        <v>42068</v>
      </c>
      <c r="P6" s="48" t="str">
        <f t="shared" si="6"/>
        <v>dim</v>
      </c>
      <c r="Q6" s="384">
        <v>42099</v>
      </c>
      <c r="R6" s="48" t="str">
        <f t="shared" si="7"/>
        <v>mar</v>
      </c>
      <c r="S6" s="384">
        <v>42129</v>
      </c>
      <c r="T6" s="48" t="str">
        <f t="shared" si="8"/>
        <v>ven</v>
      </c>
      <c r="U6" s="384">
        <v>42160</v>
      </c>
    </row>
    <row r="7" spans="2:21">
      <c r="B7" s="48" t="str">
        <f t="shared" si="0"/>
        <v>sam</v>
      </c>
      <c r="C7" s="384">
        <v>41888</v>
      </c>
      <c r="D7" s="48" t="str">
        <f t="shared" si="0"/>
        <v>lun</v>
      </c>
      <c r="E7" s="384">
        <v>41918</v>
      </c>
      <c r="F7" s="48" t="str">
        <f t="shared" si="1"/>
        <v>jeu</v>
      </c>
      <c r="G7" s="483">
        <v>41949</v>
      </c>
      <c r="H7" s="48" t="str">
        <f t="shared" si="2"/>
        <v>sam</v>
      </c>
      <c r="I7" s="440">
        <v>41979</v>
      </c>
      <c r="J7" s="48" t="str">
        <f t="shared" si="3"/>
        <v>mar</v>
      </c>
      <c r="K7" s="384">
        <v>42010</v>
      </c>
      <c r="L7" s="48" t="str">
        <f t="shared" si="4"/>
        <v>ven</v>
      </c>
      <c r="M7" s="384">
        <v>42041</v>
      </c>
      <c r="N7" s="48" t="str">
        <f t="shared" si="5"/>
        <v>ven</v>
      </c>
      <c r="O7" s="384">
        <v>42069</v>
      </c>
      <c r="P7" s="48" t="str">
        <f t="shared" si="6"/>
        <v>lun</v>
      </c>
      <c r="Q7" s="384">
        <v>42100</v>
      </c>
      <c r="R7" s="48" t="str">
        <f t="shared" si="7"/>
        <v>mer</v>
      </c>
      <c r="S7" s="384">
        <v>42130</v>
      </c>
      <c r="T7" s="48" t="str">
        <f t="shared" si="8"/>
        <v>sam</v>
      </c>
      <c r="U7" s="384">
        <v>42161</v>
      </c>
    </row>
    <row r="8" spans="2:21">
      <c r="B8" s="48" t="str">
        <f t="shared" si="0"/>
        <v>dim</v>
      </c>
      <c r="C8" s="384">
        <v>41889</v>
      </c>
      <c r="D8" s="48" t="str">
        <f t="shared" si="0"/>
        <v>mar</v>
      </c>
      <c r="E8" s="384">
        <v>41919</v>
      </c>
      <c r="F8" s="48" t="str">
        <f t="shared" si="1"/>
        <v>ven</v>
      </c>
      <c r="G8" s="384">
        <v>41950</v>
      </c>
      <c r="H8" s="48" t="str">
        <f t="shared" si="2"/>
        <v>dim</v>
      </c>
      <c r="I8" s="440">
        <v>41980</v>
      </c>
      <c r="J8" s="48" t="str">
        <f t="shared" si="3"/>
        <v>mer</v>
      </c>
      <c r="K8" s="384">
        <v>42011</v>
      </c>
      <c r="L8" s="48" t="str">
        <f t="shared" si="4"/>
        <v>sam</v>
      </c>
      <c r="M8" s="384">
        <v>42042</v>
      </c>
      <c r="N8" s="48" t="str">
        <f t="shared" si="5"/>
        <v>sam</v>
      </c>
      <c r="O8" s="384">
        <v>42070</v>
      </c>
      <c r="P8" s="48" t="str">
        <f t="shared" si="6"/>
        <v>mar</v>
      </c>
      <c r="Q8" s="384">
        <v>42101</v>
      </c>
      <c r="R8" s="48" t="str">
        <f t="shared" si="7"/>
        <v>jeu</v>
      </c>
      <c r="S8" s="384">
        <v>42131</v>
      </c>
      <c r="T8" s="48" t="str">
        <f t="shared" si="8"/>
        <v>dim</v>
      </c>
      <c r="U8" s="384">
        <v>42162</v>
      </c>
    </row>
    <row r="9" spans="2:21">
      <c r="B9" s="48" t="str">
        <f t="shared" si="0"/>
        <v>lun</v>
      </c>
      <c r="C9" s="384">
        <v>41890</v>
      </c>
      <c r="D9" s="48" t="str">
        <f t="shared" si="0"/>
        <v>mer</v>
      </c>
      <c r="E9" s="384">
        <v>41920</v>
      </c>
      <c r="F9" s="48" t="str">
        <f t="shared" si="1"/>
        <v>sam</v>
      </c>
      <c r="G9" s="440">
        <v>41951</v>
      </c>
      <c r="H9" s="48" t="str">
        <f t="shared" si="2"/>
        <v>lun</v>
      </c>
      <c r="I9" s="384">
        <v>41981</v>
      </c>
      <c r="J9" s="48" t="str">
        <f t="shared" si="3"/>
        <v>jeu</v>
      </c>
      <c r="K9" s="384">
        <v>42012</v>
      </c>
      <c r="L9" s="48" t="str">
        <f t="shared" si="4"/>
        <v>dim</v>
      </c>
      <c r="M9" s="384">
        <v>42043</v>
      </c>
      <c r="N9" s="48" t="str">
        <f t="shared" si="5"/>
        <v>dim</v>
      </c>
      <c r="O9" s="384">
        <v>42071</v>
      </c>
      <c r="P9" s="48" t="str">
        <f t="shared" si="6"/>
        <v>mer</v>
      </c>
      <c r="Q9" s="384">
        <v>42102</v>
      </c>
      <c r="R9" s="48" t="str">
        <f t="shared" si="7"/>
        <v>ven</v>
      </c>
      <c r="S9" s="384">
        <v>42132</v>
      </c>
      <c r="T9" s="48" t="str">
        <f t="shared" si="8"/>
        <v>lun</v>
      </c>
      <c r="U9" s="384">
        <v>42163</v>
      </c>
    </row>
    <row r="10" spans="2:21">
      <c r="B10" s="48" t="str">
        <f t="shared" si="0"/>
        <v>mar</v>
      </c>
      <c r="C10" s="384">
        <v>41891</v>
      </c>
      <c r="D10" s="48" t="str">
        <f t="shared" si="0"/>
        <v>jeu</v>
      </c>
      <c r="E10" s="384">
        <v>41921</v>
      </c>
      <c r="F10" s="48" t="str">
        <f t="shared" si="1"/>
        <v>dim</v>
      </c>
      <c r="G10" s="384">
        <v>41952</v>
      </c>
      <c r="H10" s="48" t="str">
        <f t="shared" si="2"/>
        <v>mar</v>
      </c>
      <c r="I10" s="384">
        <v>41982</v>
      </c>
      <c r="J10" s="48" t="str">
        <f t="shared" si="3"/>
        <v>ven</v>
      </c>
      <c r="K10" s="384">
        <v>42013</v>
      </c>
      <c r="L10" s="48" t="str">
        <f t="shared" si="4"/>
        <v>lun</v>
      </c>
      <c r="M10" s="384">
        <v>42044</v>
      </c>
      <c r="N10" s="48" t="str">
        <f t="shared" si="5"/>
        <v>lun</v>
      </c>
      <c r="O10" s="384">
        <v>42072</v>
      </c>
      <c r="P10" s="48" t="str">
        <f t="shared" si="6"/>
        <v>jeu</v>
      </c>
      <c r="Q10" s="384">
        <v>42103</v>
      </c>
      <c r="R10" s="48" t="str">
        <f t="shared" si="7"/>
        <v>sam</v>
      </c>
      <c r="S10" s="384">
        <v>42133</v>
      </c>
      <c r="T10" s="48" t="str">
        <f t="shared" si="8"/>
        <v>mar</v>
      </c>
      <c r="U10" s="384">
        <v>42164</v>
      </c>
    </row>
    <row r="11" spans="2:21">
      <c r="B11" s="48" t="str">
        <f t="shared" si="0"/>
        <v>mer</v>
      </c>
      <c r="C11" s="384">
        <v>41892</v>
      </c>
      <c r="D11" s="48" t="str">
        <f t="shared" si="0"/>
        <v>ven</v>
      </c>
      <c r="E11" s="384">
        <v>41922</v>
      </c>
      <c r="F11" s="48" t="str">
        <f t="shared" si="1"/>
        <v>lun</v>
      </c>
      <c r="G11" s="384">
        <v>41953</v>
      </c>
      <c r="H11" s="48" t="str">
        <f t="shared" si="2"/>
        <v>mer</v>
      </c>
      <c r="I11" s="384">
        <v>41983</v>
      </c>
      <c r="J11" s="48" t="str">
        <f t="shared" si="3"/>
        <v>sam</v>
      </c>
      <c r="K11" s="384">
        <v>42014</v>
      </c>
      <c r="L11" s="48" t="str">
        <f t="shared" si="4"/>
        <v>mar</v>
      </c>
      <c r="M11" s="384">
        <v>42045</v>
      </c>
      <c r="N11" s="48" t="str">
        <f t="shared" si="5"/>
        <v>mar</v>
      </c>
      <c r="O11" s="384">
        <v>42073</v>
      </c>
      <c r="P11" s="48" t="str">
        <f t="shared" si="6"/>
        <v>ven</v>
      </c>
      <c r="Q11" s="384">
        <v>42104</v>
      </c>
      <c r="R11" s="48" t="str">
        <f t="shared" si="7"/>
        <v>dim</v>
      </c>
      <c r="S11" s="444">
        <v>42134</v>
      </c>
      <c r="T11" s="48" t="str">
        <f t="shared" si="8"/>
        <v>mer</v>
      </c>
      <c r="U11" s="384">
        <v>42165</v>
      </c>
    </row>
    <row r="12" spans="2:21">
      <c r="B12" s="48" t="str">
        <f t="shared" si="0"/>
        <v>jeu</v>
      </c>
      <c r="C12" s="384">
        <v>41893</v>
      </c>
      <c r="D12" s="48" t="str">
        <f t="shared" si="0"/>
        <v>sam</v>
      </c>
      <c r="E12" s="384">
        <v>41923</v>
      </c>
      <c r="F12" s="48" t="str">
        <f t="shared" si="1"/>
        <v>mar</v>
      </c>
      <c r="G12" s="384">
        <v>41954</v>
      </c>
      <c r="H12" s="48" t="str">
        <f t="shared" si="2"/>
        <v>jeu</v>
      </c>
      <c r="I12" s="384">
        <v>41984</v>
      </c>
      <c r="J12" s="48" t="str">
        <f t="shared" si="3"/>
        <v>dim</v>
      </c>
      <c r="K12" s="444">
        <v>42015</v>
      </c>
      <c r="L12" s="48" t="str">
        <f t="shared" si="4"/>
        <v>mer</v>
      </c>
      <c r="M12" s="384">
        <v>42046</v>
      </c>
      <c r="N12" s="48" t="str">
        <f t="shared" si="5"/>
        <v>mer</v>
      </c>
      <c r="O12" s="384">
        <v>42074</v>
      </c>
      <c r="P12" s="48" t="str">
        <f t="shared" si="6"/>
        <v>sam</v>
      </c>
      <c r="Q12" s="384">
        <v>42105</v>
      </c>
      <c r="R12" s="48" t="str">
        <f t="shared" si="7"/>
        <v>lun</v>
      </c>
      <c r="S12" s="384">
        <v>42135</v>
      </c>
      <c r="T12" s="48" t="str">
        <f t="shared" si="8"/>
        <v>jeu</v>
      </c>
      <c r="U12" s="384">
        <v>42166</v>
      </c>
    </row>
    <row r="13" spans="2:21">
      <c r="B13" s="48" t="str">
        <f t="shared" si="0"/>
        <v>ven</v>
      </c>
      <c r="C13" s="384">
        <v>41894</v>
      </c>
      <c r="D13" s="48" t="str">
        <f t="shared" si="0"/>
        <v>dim</v>
      </c>
      <c r="E13" s="384">
        <v>41924</v>
      </c>
      <c r="F13" s="48" t="str">
        <f t="shared" si="1"/>
        <v>mer</v>
      </c>
      <c r="G13" s="384">
        <v>41955</v>
      </c>
      <c r="H13" s="48" t="str">
        <f t="shared" si="2"/>
        <v>ven</v>
      </c>
      <c r="I13" s="384">
        <v>41985</v>
      </c>
      <c r="J13" s="48" t="str">
        <f t="shared" si="3"/>
        <v>lun</v>
      </c>
      <c r="K13" s="384">
        <v>42016</v>
      </c>
      <c r="L13" s="48" t="str">
        <f t="shared" si="4"/>
        <v>jeu</v>
      </c>
      <c r="M13" s="384">
        <v>42047</v>
      </c>
      <c r="N13" s="48" t="str">
        <f t="shared" si="5"/>
        <v>jeu</v>
      </c>
      <c r="O13" s="384">
        <v>42075</v>
      </c>
      <c r="P13" s="48" t="str">
        <f t="shared" si="6"/>
        <v>dim</v>
      </c>
      <c r="Q13" s="444">
        <v>42106</v>
      </c>
      <c r="R13" s="48" t="str">
        <f t="shared" si="7"/>
        <v>mar</v>
      </c>
      <c r="S13" s="384">
        <v>42136</v>
      </c>
      <c r="T13" s="48" t="str">
        <f t="shared" si="8"/>
        <v>ven</v>
      </c>
      <c r="U13" s="384">
        <v>42167</v>
      </c>
    </row>
    <row r="14" spans="2:21">
      <c r="B14" s="48" t="str">
        <f t="shared" si="0"/>
        <v>sam</v>
      </c>
      <c r="C14" s="384">
        <v>41895</v>
      </c>
      <c r="D14" s="48" t="str">
        <f t="shared" si="0"/>
        <v>lun</v>
      </c>
      <c r="E14" s="384">
        <v>41925</v>
      </c>
      <c r="F14" s="48" t="str">
        <f t="shared" si="1"/>
        <v>jeu</v>
      </c>
      <c r="G14" s="384">
        <v>41956</v>
      </c>
      <c r="H14" s="48" t="str">
        <f t="shared" si="2"/>
        <v>sam</v>
      </c>
      <c r="I14" s="384">
        <v>41986</v>
      </c>
      <c r="J14" s="48" t="str">
        <f t="shared" si="3"/>
        <v>mar</v>
      </c>
      <c r="K14" s="384">
        <v>42017</v>
      </c>
      <c r="L14" s="48" t="str">
        <f t="shared" si="4"/>
        <v>ven</v>
      </c>
      <c r="M14" s="384">
        <v>42048</v>
      </c>
      <c r="N14" s="48" t="str">
        <f t="shared" si="5"/>
        <v>ven</v>
      </c>
      <c r="O14" s="384">
        <v>42076</v>
      </c>
      <c r="P14" s="48" t="str">
        <f t="shared" si="6"/>
        <v>lun</v>
      </c>
      <c r="Q14" s="384">
        <v>42107</v>
      </c>
      <c r="R14" s="48" t="str">
        <f t="shared" si="7"/>
        <v>mer</v>
      </c>
      <c r="S14" s="384">
        <v>42137</v>
      </c>
      <c r="T14" s="48" t="str">
        <f t="shared" si="8"/>
        <v>sam</v>
      </c>
      <c r="U14" s="384">
        <v>42168</v>
      </c>
    </row>
    <row r="15" spans="2:21">
      <c r="B15" s="48" t="str">
        <f t="shared" si="0"/>
        <v>dim</v>
      </c>
      <c r="C15" s="384">
        <v>41896</v>
      </c>
      <c r="D15" s="48" t="str">
        <f t="shared" si="0"/>
        <v>mar</v>
      </c>
      <c r="E15" s="384">
        <v>41926</v>
      </c>
      <c r="F15" s="48" t="str">
        <f t="shared" si="1"/>
        <v>ven</v>
      </c>
      <c r="G15" s="384">
        <v>41957</v>
      </c>
      <c r="H15" s="48" t="str">
        <f t="shared" si="2"/>
        <v>dim</v>
      </c>
      <c r="I15" s="444">
        <v>41987</v>
      </c>
      <c r="J15" s="48" t="str">
        <f t="shared" si="3"/>
        <v>mer</v>
      </c>
      <c r="K15" s="384">
        <v>42018</v>
      </c>
      <c r="L15" s="48" t="str">
        <f t="shared" si="4"/>
        <v>sam</v>
      </c>
      <c r="M15" s="384">
        <v>42049</v>
      </c>
      <c r="N15" s="48" t="str">
        <f t="shared" si="5"/>
        <v>sam</v>
      </c>
      <c r="O15" s="384">
        <v>42077</v>
      </c>
      <c r="P15" s="48" t="str">
        <f t="shared" si="6"/>
        <v>mar</v>
      </c>
      <c r="Q15" s="384">
        <v>42108</v>
      </c>
      <c r="R15" s="48" t="str">
        <f t="shared" si="7"/>
        <v>jeu</v>
      </c>
      <c r="S15" s="384">
        <v>42138</v>
      </c>
      <c r="T15" s="48" t="str">
        <f t="shared" si="8"/>
        <v>dim</v>
      </c>
      <c r="U15" s="384">
        <v>42169</v>
      </c>
    </row>
    <row r="16" spans="2:21">
      <c r="B16" s="48" t="str">
        <f t="shared" si="0"/>
        <v>lun</v>
      </c>
      <c r="C16" s="384">
        <v>41897</v>
      </c>
      <c r="D16" s="48" t="str">
        <f t="shared" si="0"/>
        <v>mer</v>
      </c>
      <c r="E16" s="384">
        <v>41927</v>
      </c>
      <c r="F16" s="48" t="str">
        <f t="shared" si="1"/>
        <v>sam</v>
      </c>
      <c r="G16" s="384">
        <v>41958</v>
      </c>
      <c r="H16" s="48" t="str">
        <f t="shared" si="2"/>
        <v>lun</v>
      </c>
      <c r="I16" s="384">
        <v>41988</v>
      </c>
      <c r="J16" s="48" t="str">
        <f t="shared" si="3"/>
        <v>jeu</v>
      </c>
      <c r="K16" s="384">
        <v>42019</v>
      </c>
      <c r="L16" s="48" t="str">
        <f t="shared" si="4"/>
        <v>dim</v>
      </c>
      <c r="M16" s="444">
        <v>42050</v>
      </c>
      <c r="N16" s="48" t="str">
        <f t="shared" si="5"/>
        <v>dim</v>
      </c>
      <c r="O16" s="444">
        <v>42078</v>
      </c>
      <c r="P16" s="48" t="str">
        <f t="shared" si="6"/>
        <v>mer</v>
      </c>
      <c r="Q16" s="384">
        <v>42109</v>
      </c>
      <c r="R16" s="48" t="str">
        <f t="shared" si="7"/>
        <v>ven</v>
      </c>
      <c r="S16" s="384">
        <v>42139</v>
      </c>
      <c r="T16" s="48" t="str">
        <f t="shared" si="8"/>
        <v>lun</v>
      </c>
      <c r="U16" s="384">
        <v>42170</v>
      </c>
    </row>
    <row r="17" spans="2:21">
      <c r="B17" s="48" t="str">
        <f t="shared" si="0"/>
        <v>mar</v>
      </c>
      <c r="C17" s="384">
        <v>41898</v>
      </c>
      <c r="D17" s="48" t="str">
        <f t="shared" si="0"/>
        <v>jeu</v>
      </c>
      <c r="E17" s="384">
        <v>41928</v>
      </c>
      <c r="F17" s="48" t="str">
        <f t="shared" si="1"/>
        <v>dim</v>
      </c>
      <c r="G17" s="440">
        <v>41959</v>
      </c>
      <c r="H17" s="48" t="str">
        <f t="shared" si="2"/>
        <v>mar</v>
      </c>
      <c r="I17" s="384">
        <v>41989</v>
      </c>
      <c r="J17" s="48" t="str">
        <f t="shared" si="3"/>
        <v>ven</v>
      </c>
      <c r="K17" s="384">
        <v>42020</v>
      </c>
      <c r="L17" s="48" t="str">
        <f t="shared" si="4"/>
        <v>lun</v>
      </c>
      <c r="M17" s="384">
        <v>42051</v>
      </c>
      <c r="N17" s="48" t="str">
        <f t="shared" si="5"/>
        <v>lun</v>
      </c>
      <c r="O17" s="384">
        <v>42079</v>
      </c>
      <c r="P17" s="48" t="str">
        <f t="shared" si="6"/>
        <v>jeu</v>
      </c>
      <c r="Q17" s="384">
        <v>42110</v>
      </c>
      <c r="R17" s="48" t="str">
        <f t="shared" si="7"/>
        <v>sam</v>
      </c>
      <c r="S17" s="440">
        <v>42140</v>
      </c>
      <c r="T17" s="48" t="str">
        <f t="shared" si="8"/>
        <v>mar</v>
      </c>
      <c r="U17" s="384">
        <v>42171</v>
      </c>
    </row>
    <row r="18" spans="2:21">
      <c r="B18" s="48" t="str">
        <f t="shared" si="0"/>
        <v>mer</v>
      </c>
      <c r="C18" s="384">
        <v>41899</v>
      </c>
      <c r="D18" s="48" t="str">
        <f t="shared" si="0"/>
        <v>ven</v>
      </c>
      <c r="E18" s="384">
        <v>41929</v>
      </c>
      <c r="F18" s="48" t="str">
        <f t="shared" si="1"/>
        <v>lun</v>
      </c>
      <c r="G18" s="384">
        <v>41960</v>
      </c>
      <c r="H18" s="48" t="str">
        <f t="shared" si="2"/>
        <v>mer</v>
      </c>
      <c r="I18" s="440">
        <v>41990</v>
      </c>
      <c r="J18" s="48" t="str">
        <f t="shared" si="3"/>
        <v>sam</v>
      </c>
      <c r="K18" s="384">
        <v>42021</v>
      </c>
      <c r="L18" s="48" t="str">
        <f t="shared" si="4"/>
        <v>mar</v>
      </c>
      <c r="M18" s="384">
        <v>42052</v>
      </c>
      <c r="N18" s="48" t="str">
        <f t="shared" si="5"/>
        <v>mar</v>
      </c>
      <c r="O18" s="384">
        <v>42080</v>
      </c>
      <c r="P18" s="48" t="str">
        <f t="shared" si="6"/>
        <v>ven</v>
      </c>
      <c r="Q18" s="384">
        <v>42111</v>
      </c>
      <c r="R18" s="48" t="str">
        <f t="shared" si="7"/>
        <v>dim</v>
      </c>
      <c r="S18" s="384">
        <v>42141</v>
      </c>
      <c r="T18" s="48" t="str">
        <f t="shared" si="8"/>
        <v>mer</v>
      </c>
      <c r="U18" s="384">
        <v>42172</v>
      </c>
    </row>
    <row r="19" spans="2:21">
      <c r="B19" s="48" t="str">
        <f t="shared" si="0"/>
        <v>jeu</v>
      </c>
      <c r="C19" s="384">
        <v>41900</v>
      </c>
      <c r="D19" s="48" t="str">
        <f t="shared" si="0"/>
        <v>sam</v>
      </c>
      <c r="E19" s="384">
        <v>41930</v>
      </c>
      <c r="F19" s="48" t="str">
        <f t="shared" si="1"/>
        <v>mar</v>
      </c>
      <c r="G19" s="384">
        <v>41961</v>
      </c>
      <c r="H19" s="48" t="str">
        <f t="shared" si="2"/>
        <v>jeu</v>
      </c>
      <c r="I19" s="384">
        <v>41991</v>
      </c>
      <c r="J19" s="48" t="str">
        <f t="shared" si="3"/>
        <v>dim</v>
      </c>
      <c r="K19" s="444">
        <v>42022</v>
      </c>
      <c r="L19" s="48" t="str">
        <f t="shared" si="4"/>
        <v>mer</v>
      </c>
      <c r="M19" s="384">
        <v>42053</v>
      </c>
      <c r="N19" s="48" t="str">
        <f t="shared" si="5"/>
        <v>mer</v>
      </c>
      <c r="O19" s="384">
        <v>42081</v>
      </c>
      <c r="P19" s="48" t="str">
        <f t="shared" si="6"/>
        <v>sam</v>
      </c>
      <c r="Q19" s="384">
        <v>42112</v>
      </c>
      <c r="R19" s="48" t="str">
        <f t="shared" si="7"/>
        <v>lun</v>
      </c>
      <c r="S19" s="384">
        <v>42142</v>
      </c>
      <c r="T19" s="48" t="str">
        <f t="shared" si="8"/>
        <v>jeu</v>
      </c>
      <c r="U19" s="384">
        <v>42173</v>
      </c>
    </row>
    <row r="20" spans="2:21">
      <c r="B20" s="48" t="str">
        <f t="shared" si="0"/>
        <v>ven</v>
      </c>
      <c r="C20" s="384">
        <v>41901</v>
      </c>
      <c r="D20" s="48" t="str">
        <f t="shared" si="0"/>
        <v>dim</v>
      </c>
      <c r="E20" s="444">
        <v>41931</v>
      </c>
      <c r="F20" s="48" t="str">
        <f t="shared" si="1"/>
        <v>mer</v>
      </c>
      <c r="G20" s="384">
        <v>41962</v>
      </c>
      <c r="H20" s="48" t="str">
        <f t="shared" si="2"/>
        <v>ven</v>
      </c>
      <c r="I20" s="384">
        <v>41992</v>
      </c>
      <c r="J20" s="48" t="str">
        <f t="shared" si="3"/>
        <v>lun</v>
      </c>
      <c r="K20" s="384">
        <v>42023</v>
      </c>
      <c r="L20" s="48" t="str">
        <f t="shared" si="4"/>
        <v>jeu</v>
      </c>
      <c r="M20" s="384">
        <v>42054</v>
      </c>
      <c r="N20" s="48" t="str">
        <f t="shared" si="5"/>
        <v>jeu</v>
      </c>
      <c r="O20" s="384">
        <v>42082</v>
      </c>
      <c r="P20" s="48" t="str">
        <f t="shared" si="6"/>
        <v>dim</v>
      </c>
      <c r="Q20" s="384">
        <v>42113</v>
      </c>
      <c r="R20" s="48" t="str">
        <f t="shared" si="7"/>
        <v>mar</v>
      </c>
      <c r="S20" s="384">
        <v>42143</v>
      </c>
      <c r="T20" s="48" t="str">
        <f t="shared" si="8"/>
        <v>ven</v>
      </c>
      <c r="U20" s="384">
        <v>42174</v>
      </c>
    </row>
    <row r="21" spans="2:21">
      <c r="B21" s="48" t="str">
        <f t="shared" si="0"/>
        <v>sam</v>
      </c>
      <c r="C21" s="384">
        <v>41902</v>
      </c>
      <c r="D21" s="48" t="str">
        <f t="shared" si="0"/>
        <v>lun</v>
      </c>
      <c r="E21" s="384">
        <v>41932</v>
      </c>
      <c r="F21" s="48" t="str">
        <f t="shared" si="1"/>
        <v>jeu</v>
      </c>
      <c r="G21" s="384">
        <v>41963</v>
      </c>
      <c r="H21" s="48" t="str">
        <f t="shared" si="2"/>
        <v>sam</v>
      </c>
      <c r="I21" s="384">
        <v>41993</v>
      </c>
      <c r="J21" s="48" t="str">
        <f t="shared" si="3"/>
        <v>mar</v>
      </c>
      <c r="K21" s="384">
        <v>42024</v>
      </c>
      <c r="L21" s="48" t="str">
        <f t="shared" si="4"/>
        <v>ven</v>
      </c>
      <c r="M21" s="384">
        <v>42055</v>
      </c>
      <c r="N21" s="48" t="str">
        <f t="shared" si="5"/>
        <v>ven</v>
      </c>
      <c r="O21" s="384">
        <v>42083</v>
      </c>
      <c r="P21" s="48" t="str">
        <f t="shared" si="6"/>
        <v>lun</v>
      </c>
      <c r="Q21" s="384">
        <v>42114</v>
      </c>
      <c r="R21" s="48" t="str">
        <f t="shared" si="7"/>
        <v>mer</v>
      </c>
      <c r="S21" s="384">
        <v>42144</v>
      </c>
      <c r="T21" s="48" t="str">
        <f t="shared" si="8"/>
        <v>sam</v>
      </c>
      <c r="U21" s="384">
        <v>42175</v>
      </c>
    </row>
    <row r="22" spans="2:21">
      <c r="B22" s="48" t="str">
        <f t="shared" si="0"/>
        <v>dim</v>
      </c>
      <c r="C22" s="384">
        <v>41903</v>
      </c>
      <c r="D22" s="48" t="str">
        <f t="shared" si="0"/>
        <v>mar</v>
      </c>
      <c r="E22" s="384">
        <v>41933</v>
      </c>
      <c r="F22" s="48" t="str">
        <f t="shared" si="1"/>
        <v>ven</v>
      </c>
      <c r="G22" s="384">
        <v>41964</v>
      </c>
      <c r="H22" s="48" t="str">
        <f t="shared" si="2"/>
        <v>dim</v>
      </c>
      <c r="I22" s="444">
        <v>41994</v>
      </c>
      <c r="J22" s="48" t="str">
        <f t="shared" si="3"/>
        <v>mer</v>
      </c>
      <c r="K22" s="384">
        <v>42025</v>
      </c>
      <c r="L22" s="48" t="str">
        <f t="shared" si="4"/>
        <v>sam</v>
      </c>
      <c r="M22" s="384">
        <v>42056</v>
      </c>
      <c r="N22" s="48" t="str">
        <f t="shared" si="5"/>
        <v>sam</v>
      </c>
      <c r="O22" s="384">
        <v>42084</v>
      </c>
      <c r="P22" s="48" t="str">
        <f t="shared" si="6"/>
        <v>mar</v>
      </c>
      <c r="Q22" s="384">
        <v>42115</v>
      </c>
      <c r="R22" s="48" t="str">
        <f t="shared" si="7"/>
        <v>jeu</v>
      </c>
      <c r="S22" s="384">
        <v>42145</v>
      </c>
      <c r="T22" s="48" t="str">
        <f t="shared" si="8"/>
        <v>dim</v>
      </c>
      <c r="U22" s="384">
        <v>42176</v>
      </c>
    </row>
    <row r="23" spans="2:21">
      <c r="B23" s="48" t="str">
        <f t="shared" si="0"/>
        <v>lun</v>
      </c>
      <c r="C23" s="384">
        <v>41904</v>
      </c>
      <c r="D23" s="48" t="str">
        <f t="shared" si="0"/>
        <v>mer</v>
      </c>
      <c r="E23" s="384">
        <v>41934</v>
      </c>
      <c r="F23" s="48" t="str">
        <f t="shared" si="1"/>
        <v>sam</v>
      </c>
      <c r="G23" s="384">
        <v>41965</v>
      </c>
      <c r="H23" s="48" t="str">
        <f t="shared" si="2"/>
        <v>lun</v>
      </c>
      <c r="I23" s="384">
        <v>41995</v>
      </c>
      <c r="J23" s="48" t="str">
        <f t="shared" si="3"/>
        <v>jeu</v>
      </c>
      <c r="K23" s="384">
        <v>42026</v>
      </c>
      <c r="L23" s="48" t="str">
        <f t="shared" si="4"/>
        <v>dim</v>
      </c>
      <c r="M23" s="444">
        <v>42057</v>
      </c>
      <c r="N23" s="48" t="str">
        <f t="shared" si="5"/>
        <v>dim</v>
      </c>
      <c r="O23" s="384">
        <v>42085</v>
      </c>
      <c r="P23" s="48" t="str">
        <f t="shared" si="6"/>
        <v>mer</v>
      </c>
      <c r="Q23" s="384">
        <v>42116</v>
      </c>
      <c r="R23" s="48" t="str">
        <f t="shared" si="7"/>
        <v>ven</v>
      </c>
      <c r="S23" s="384">
        <v>42146</v>
      </c>
      <c r="T23" s="48" t="str">
        <f t="shared" si="8"/>
        <v>lun</v>
      </c>
      <c r="U23" s="384">
        <v>42177</v>
      </c>
    </row>
    <row r="24" spans="2:21">
      <c r="B24" s="48" t="str">
        <f t="shared" si="0"/>
        <v>mar</v>
      </c>
      <c r="C24" s="384">
        <v>41905</v>
      </c>
      <c r="D24" s="48" t="str">
        <f t="shared" si="0"/>
        <v>jeu</v>
      </c>
      <c r="E24" s="384">
        <v>41935</v>
      </c>
      <c r="F24" s="48" t="str">
        <f t="shared" si="1"/>
        <v>dim</v>
      </c>
      <c r="G24" s="440">
        <v>41966</v>
      </c>
      <c r="H24" s="48" t="str">
        <f t="shared" si="2"/>
        <v>mar</v>
      </c>
      <c r="I24" s="384">
        <v>41996</v>
      </c>
      <c r="J24" s="48" t="str">
        <f t="shared" si="3"/>
        <v>ven</v>
      </c>
      <c r="K24" s="384">
        <v>42027</v>
      </c>
      <c r="L24" s="48" t="str">
        <f t="shared" si="4"/>
        <v>lun</v>
      </c>
      <c r="M24" s="384">
        <v>42058</v>
      </c>
      <c r="N24" s="48" t="str">
        <f t="shared" si="5"/>
        <v>lun</v>
      </c>
      <c r="O24" s="384">
        <v>42086</v>
      </c>
      <c r="P24" s="48" t="str">
        <f t="shared" si="6"/>
        <v>jeu</v>
      </c>
      <c r="Q24" s="384">
        <v>42117</v>
      </c>
      <c r="R24" s="48" t="str">
        <f t="shared" si="7"/>
        <v>sam</v>
      </c>
      <c r="S24" s="384">
        <v>42147</v>
      </c>
      <c r="T24" s="48" t="str">
        <f t="shared" si="8"/>
        <v>mar</v>
      </c>
      <c r="U24" s="384">
        <v>42178</v>
      </c>
    </row>
    <row r="25" spans="2:21">
      <c r="B25" s="48" t="str">
        <f t="shared" si="0"/>
        <v>mer</v>
      </c>
      <c r="C25" s="384">
        <v>41906</v>
      </c>
      <c r="D25" s="48" t="str">
        <f t="shared" si="0"/>
        <v>ven</v>
      </c>
      <c r="E25" s="384">
        <v>41936</v>
      </c>
      <c r="F25" s="48" t="str">
        <f t="shared" si="1"/>
        <v>lun</v>
      </c>
      <c r="G25" s="384">
        <v>41967</v>
      </c>
      <c r="H25" s="48" t="str">
        <f t="shared" si="2"/>
        <v>mer</v>
      </c>
      <c r="I25" s="384">
        <v>41997</v>
      </c>
      <c r="J25" s="48" t="str">
        <f t="shared" si="3"/>
        <v>sam</v>
      </c>
      <c r="K25" s="384">
        <v>42028</v>
      </c>
      <c r="L25" s="48" t="str">
        <f t="shared" si="4"/>
        <v>mar</v>
      </c>
      <c r="M25" s="384">
        <v>42059</v>
      </c>
      <c r="N25" s="48" t="str">
        <f t="shared" si="5"/>
        <v>mar</v>
      </c>
      <c r="O25" s="384">
        <v>42087</v>
      </c>
      <c r="P25" s="48" t="str">
        <f t="shared" si="6"/>
        <v>ven</v>
      </c>
      <c r="Q25" s="384">
        <v>42118</v>
      </c>
      <c r="R25" s="48" t="str">
        <f t="shared" si="7"/>
        <v>dim</v>
      </c>
      <c r="S25" s="444">
        <v>42148</v>
      </c>
      <c r="T25" s="48" t="str">
        <f t="shared" si="8"/>
        <v>mer</v>
      </c>
      <c r="U25" s="384">
        <v>42179</v>
      </c>
    </row>
    <row r="26" spans="2:21">
      <c r="B26" s="48" t="str">
        <f t="shared" si="0"/>
        <v>jeu</v>
      </c>
      <c r="C26" s="384">
        <v>41907</v>
      </c>
      <c r="D26" s="48" t="str">
        <f t="shared" si="0"/>
        <v>sam</v>
      </c>
      <c r="E26" s="440">
        <v>41937</v>
      </c>
      <c r="F26" s="48" t="str">
        <f t="shared" si="1"/>
        <v>mar</v>
      </c>
      <c r="G26" s="384">
        <v>41968</v>
      </c>
      <c r="H26" s="48" t="str">
        <f t="shared" si="2"/>
        <v>jeu</v>
      </c>
      <c r="I26" s="384">
        <v>41998</v>
      </c>
      <c r="J26" s="48" t="str">
        <f t="shared" si="3"/>
        <v>dim</v>
      </c>
      <c r="K26" s="384">
        <v>42029</v>
      </c>
      <c r="L26" s="48" t="str">
        <f t="shared" si="4"/>
        <v>mer</v>
      </c>
      <c r="M26" s="384">
        <v>42060</v>
      </c>
      <c r="N26" s="48" t="str">
        <f t="shared" si="5"/>
        <v>mer</v>
      </c>
      <c r="O26" s="384">
        <v>42088</v>
      </c>
      <c r="P26" s="48" t="str">
        <f t="shared" si="6"/>
        <v>sam</v>
      </c>
      <c r="Q26" s="384">
        <v>42119</v>
      </c>
      <c r="R26" s="48" t="str">
        <f t="shared" si="7"/>
        <v>lun</v>
      </c>
      <c r="S26" s="384">
        <v>42149</v>
      </c>
      <c r="T26" s="48" t="str">
        <f t="shared" si="8"/>
        <v>jeu</v>
      </c>
      <c r="U26" s="384">
        <v>42180</v>
      </c>
    </row>
    <row r="27" spans="2:21">
      <c r="B27" s="48" t="str">
        <f t="shared" si="0"/>
        <v>ven</v>
      </c>
      <c r="C27" s="384">
        <v>41908</v>
      </c>
      <c r="D27" s="48" t="str">
        <f t="shared" si="0"/>
        <v>dim</v>
      </c>
      <c r="E27" s="384">
        <v>41938</v>
      </c>
      <c r="F27" s="48" t="str">
        <f t="shared" si="1"/>
        <v>mer</v>
      </c>
      <c r="G27" s="384">
        <v>41969</v>
      </c>
      <c r="H27" s="48" t="str">
        <f t="shared" si="2"/>
        <v>ven</v>
      </c>
      <c r="I27" s="384">
        <v>41999</v>
      </c>
      <c r="J27" s="48" t="str">
        <f t="shared" si="3"/>
        <v>lun</v>
      </c>
      <c r="K27" s="384">
        <v>42030</v>
      </c>
      <c r="L27" s="48" t="str">
        <f>TEXT(M27,"jjj")</f>
        <v>jeu</v>
      </c>
      <c r="M27" s="384">
        <v>42061</v>
      </c>
      <c r="N27" s="48" t="str">
        <f t="shared" si="5"/>
        <v>jeu</v>
      </c>
      <c r="O27" s="384">
        <v>42089</v>
      </c>
      <c r="P27" s="48" t="str">
        <f t="shared" si="6"/>
        <v>dim</v>
      </c>
      <c r="Q27" s="444">
        <v>42120</v>
      </c>
      <c r="R27" s="48" t="str">
        <f t="shared" si="7"/>
        <v>mar</v>
      </c>
      <c r="S27" s="384">
        <v>42150</v>
      </c>
      <c r="T27" s="48" t="str">
        <f t="shared" si="8"/>
        <v>ven</v>
      </c>
      <c r="U27" s="384">
        <v>42181</v>
      </c>
    </row>
    <row r="28" spans="2:21">
      <c r="B28" s="48" t="str">
        <f t="shared" si="0"/>
        <v>sam</v>
      </c>
      <c r="C28" s="384">
        <v>41909</v>
      </c>
      <c r="D28" s="48" t="str">
        <f t="shared" si="0"/>
        <v>lun</v>
      </c>
      <c r="E28" s="384">
        <v>41939</v>
      </c>
      <c r="F28" s="48" t="str">
        <f t="shared" si="1"/>
        <v>jeu</v>
      </c>
      <c r="G28" s="384">
        <v>41970</v>
      </c>
      <c r="H28" s="48" t="str">
        <f t="shared" si="2"/>
        <v>sam</v>
      </c>
      <c r="I28" s="384">
        <v>42000</v>
      </c>
      <c r="J28" s="48" t="str">
        <f t="shared" si="3"/>
        <v>mar</v>
      </c>
      <c r="K28" s="384">
        <v>42031</v>
      </c>
      <c r="L28" s="48" t="str">
        <f>TEXT(M28,"jjj")</f>
        <v>ven</v>
      </c>
      <c r="M28" s="384">
        <v>42062</v>
      </c>
      <c r="N28" s="48" t="str">
        <f t="shared" si="5"/>
        <v>ven</v>
      </c>
      <c r="O28" s="384">
        <v>42090</v>
      </c>
      <c r="P28" s="48" t="str">
        <f t="shared" si="6"/>
        <v>lun</v>
      </c>
      <c r="Q28" s="384">
        <v>42121</v>
      </c>
      <c r="R28" s="48" t="str">
        <f t="shared" si="7"/>
        <v>mer</v>
      </c>
      <c r="S28" s="384">
        <v>42151</v>
      </c>
      <c r="T28" s="48" t="str">
        <f t="shared" si="8"/>
        <v>sam</v>
      </c>
      <c r="U28" s="384">
        <v>42182</v>
      </c>
    </row>
    <row r="29" spans="2:21">
      <c r="B29" s="48" t="str">
        <f t="shared" si="0"/>
        <v>dim</v>
      </c>
      <c r="C29" s="384">
        <v>41910</v>
      </c>
      <c r="D29" s="48" t="str">
        <f t="shared" si="0"/>
        <v>mar</v>
      </c>
      <c r="E29" s="384">
        <v>41940</v>
      </c>
      <c r="F29" s="48" t="str">
        <f t="shared" si="1"/>
        <v>ven</v>
      </c>
      <c r="G29" s="384">
        <v>41971</v>
      </c>
      <c r="H29" s="48" t="str">
        <f t="shared" si="2"/>
        <v>dim</v>
      </c>
      <c r="I29" s="440">
        <v>42001</v>
      </c>
      <c r="J29" s="48" t="str">
        <f t="shared" si="3"/>
        <v>mer</v>
      </c>
      <c r="K29" s="384">
        <v>42032</v>
      </c>
      <c r="L29" s="48" t="str">
        <f>TEXT(M29,"jjj")</f>
        <v>sam</v>
      </c>
      <c r="M29" s="480">
        <v>42063</v>
      </c>
      <c r="N29" s="48" t="str">
        <f t="shared" si="5"/>
        <v>sam</v>
      </c>
      <c r="O29" s="384">
        <v>42091</v>
      </c>
      <c r="P29" s="48" t="str">
        <f t="shared" si="6"/>
        <v>mar</v>
      </c>
      <c r="Q29" s="384">
        <v>42122</v>
      </c>
      <c r="R29" s="48" t="str">
        <f t="shared" si="7"/>
        <v>jeu</v>
      </c>
      <c r="S29" s="384">
        <v>42152</v>
      </c>
      <c r="T29" s="48" t="str">
        <f t="shared" si="8"/>
        <v>dim</v>
      </c>
      <c r="U29" s="384">
        <v>42183</v>
      </c>
    </row>
    <row r="30" spans="2:21">
      <c r="B30" s="48" t="str">
        <f t="shared" si="0"/>
        <v>lun</v>
      </c>
      <c r="C30" s="384">
        <v>41911</v>
      </c>
      <c r="D30" s="48" t="str">
        <f t="shared" si="0"/>
        <v>mer</v>
      </c>
      <c r="E30" s="384">
        <v>41941</v>
      </c>
      <c r="F30" s="48" t="str">
        <f t="shared" si="1"/>
        <v>sam</v>
      </c>
      <c r="G30" s="384">
        <v>41972</v>
      </c>
      <c r="H30" s="48" t="str">
        <f t="shared" si="2"/>
        <v>lun</v>
      </c>
      <c r="I30" s="384">
        <v>42002</v>
      </c>
      <c r="J30" s="48" t="str">
        <f t="shared" si="3"/>
        <v>jeu</v>
      </c>
      <c r="K30" s="384">
        <v>42033</v>
      </c>
      <c r="L30" s="48"/>
      <c r="M30" s="484"/>
      <c r="N30" s="48" t="str">
        <f t="shared" si="5"/>
        <v>dim</v>
      </c>
      <c r="O30" s="444">
        <v>42092</v>
      </c>
      <c r="P30" s="48" t="str">
        <f t="shared" si="6"/>
        <v>mer</v>
      </c>
      <c r="Q30" s="384">
        <v>42123</v>
      </c>
      <c r="R30" s="48" t="str">
        <f t="shared" si="7"/>
        <v>ven</v>
      </c>
      <c r="S30" s="384">
        <v>42153</v>
      </c>
      <c r="T30" s="48" t="str">
        <f t="shared" si="8"/>
        <v>lun</v>
      </c>
      <c r="U30" s="384">
        <v>42184</v>
      </c>
    </row>
    <row r="31" spans="2:21">
      <c r="B31" s="48" t="str">
        <f t="shared" si="0"/>
        <v>mar</v>
      </c>
      <c r="C31" s="384">
        <v>41912</v>
      </c>
      <c r="D31" s="48" t="str">
        <f t="shared" si="0"/>
        <v>jeu</v>
      </c>
      <c r="E31" s="384">
        <v>41942</v>
      </c>
      <c r="F31" s="48" t="str">
        <f t="shared" si="1"/>
        <v>dim</v>
      </c>
      <c r="G31" s="440">
        <v>41973</v>
      </c>
      <c r="H31" s="48" t="str">
        <f t="shared" si="2"/>
        <v>mar</v>
      </c>
      <c r="I31" s="384">
        <v>42003</v>
      </c>
      <c r="J31" s="48" t="str">
        <f t="shared" si="3"/>
        <v>ven</v>
      </c>
      <c r="K31" s="384">
        <v>42034</v>
      </c>
      <c r="L31" s="48"/>
      <c r="M31" s="484"/>
      <c r="N31" s="48" t="str">
        <f t="shared" si="5"/>
        <v>lun</v>
      </c>
      <c r="O31" s="384">
        <v>42093</v>
      </c>
      <c r="P31" s="48" t="str">
        <f t="shared" si="6"/>
        <v>jeu</v>
      </c>
      <c r="Q31" s="384">
        <v>42124</v>
      </c>
      <c r="R31" s="48" t="str">
        <f t="shared" si="7"/>
        <v>sam</v>
      </c>
      <c r="S31" s="384">
        <v>42154</v>
      </c>
      <c r="T31" s="48" t="str">
        <f t="shared" si="8"/>
        <v>mar</v>
      </c>
      <c r="U31" s="384">
        <v>42185</v>
      </c>
    </row>
    <row r="32" spans="2:21">
      <c r="B32" s="49"/>
      <c r="C32" s="386"/>
      <c r="D32" s="49" t="str">
        <f t="shared" si="0"/>
        <v>ven</v>
      </c>
      <c r="E32" s="386">
        <v>41943</v>
      </c>
      <c r="F32" s="49"/>
      <c r="G32" s="302"/>
      <c r="H32" s="49" t="str">
        <f t="shared" si="2"/>
        <v>mer</v>
      </c>
      <c r="I32" s="386">
        <v>42004</v>
      </c>
      <c r="J32" s="49" t="str">
        <f t="shared" si="3"/>
        <v>sam</v>
      </c>
      <c r="K32" s="386">
        <v>42035</v>
      </c>
      <c r="L32" s="49"/>
      <c r="M32" s="388"/>
      <c r="N32" s="49" t="str">
        <f t="shared" si="5"/>
        <v>mar</v>
      </c>
      <c r="O32" s="386">
        <v>42094</v>
      </c>
      <c r="P32" s="49" t="str">
        <f t="shared" si="6"/>
        <v>sam</v>
      </c>
      <c r="Q32" s="302"/>
      <c r="R32" s="49" t="str">
        <f t="shared" si="7"/>
        <v>dim</v>
      </c>
      <c r="S32" s="386">
        <v>42155</v>
      </c>
      <c r="T32" s="49"/>
      <c r="U32" s="386"/>
    </row>
    <row r="33" spans="3:13">
      <c r="M33" s="22" t="s">
        <v>424</v>
      </c>
    </row>
    <row r="34" spans="3:13">
      <c r="C34" s="448"/>
      <c r="D34" t="s">
        <v>412</v>
      </c>
    </row>
    <row r="36" spans="3:13">
      <c r="C36" s="485"/>
      <c r="D36" t="s">
        <v>423</v>
      </c>
    </row>
  </sheetData>
  <mergeCells count="10">
    <mergeCell ref="T1:U1"/>
    <mergeCell ref="J1:K1"/>
    <mergeCell ref="L1:M1"/>
    <mergeCell ref="N1:O1"/>
    <mergeCell ref="P1:Q1"/>
    <mergeCell ref="B1:C1"/>
    <mergeCell ref="D1:E1"/>
    <mergeCell ref="F1:G1"/>
    <mergeCell ref="H1:I1"/>
    <mergeCell ref="R1:S1"/>
  </mergeCells>
  <phoneticPr fontId="0" type="noConversion"/>
  <conditionalFormatting sqref="F2:F31 D2:D32 H2:H32 J2:J32 L2:L32 N2:N32 P2:P32 T2:T32 R2:R32">
    <cfRule type="cellIs" dxfId="39" priority="10" stopIfTrue="1" operator="equal">
      <formula>"dim"</formula>
    </cfRule>
    <cfRule type="cellIs" dxfId="38" priority="11" stopIfTrue="1" operator="equal">
      <formula>"sam"</formula>
    </cfRule>
  </conditionalFormatting>
  <conditionalFormatting sqref="B2:B31">
    <cfRule type="cellIs" dxfId="37" priority="1" stopIfTrue="1" operator="equal">
      <formula>"dim"</formula>
    </cfRule>
    <cfRule type="cellIs" dxfId="36" priority="2" stopIfTrue="1" operator="equal">
      <formula>"sam"</formula>
    </cfRule>
  </conditionalFormatting>
  <pageMargins left="0.7" right="0.7" top="0.75" bottom="0.75" header="0.3" footer="0.3"/>
  <pageSetup paperSize="9" orientation="landscape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10"/>
  <sheetViews>
    <sheetView zoomScale="85" zoomScaleNormal="85" workbookViewId="0">
      <selection activeCell="I25" sqref="I25"/>
    </sheetView>
  </sheetViews>
  <sheetFormatPr baseColWidth="10" defaultRowHeight="12.75"/>
  <cols>
    <col min="1" max="1" width="7" bestFit="1" customWidth="1"/>
    <col min="2" max="2" width="7.28515625" bestFit="1" customWidth="1"/>
    <col min="3" max="3" width="7.5703125" bestFit="1" customWidth="1"/>
    <col min="4" max="5" width="9" bestFit="1" customWidth="1"/>
    <col min="6" max="6" width="9.7109375" bestFit="1" customWidth="1"/>
    <col min="7" max="7" width="9" bestFit="1" customWidth="1"/>
    <col min="8" max="8" width="9.5703125" customWidth="1"/>
    <col min="9" max="9" width="26.85546875" customWidth="1"/>
    <col min="10" max="10" width="14.7109375" bestFit="1" customWidth="1"/>
    <col min="11" max="11" width="5" customWidth="1"/>
    <col min="12" max="12" width="6.5703125" customWidth="1"/>
    <col min="13" max="13" width="7" customWidth="1"/>
    <col min="14" max="14" width="7" bestFit="1" customWidth="1"/>
    <col min="15" max="15" width="7" customWidth="1"/>
    <col min="16" max="16" width="4.5703125" bestFit="1" customWidth="1"/>
    <col min="17" max="17" width="6.5703125" customWidth="1"/>
    <col min="18" max="18" width="13.7109375" bestFit="1" customWidth="1"/>
    <col min="19" max="21" width="7.140625" bestFit="1" customWidth="1"/>
    <col min="22" max="22" width="5.28515625" customWidth="1"/>
    <col min="23" max="23" width="7.7109375" bestFit="1" customWidth="1"/>
    <col min="24" max="24" width="5.28515625" bestFit="1" customWidth="1"/>
    <col min="25" max="25" width="5.5703125" bestFit="1" customWidth="1"/>
    <col min="26" max="26" width="7.28515625" bestFit="1" customWidth="1"/>
  </cols>
  <sheetData>
    <row r="1" spans="1:23">
      <c r="B1" s="510" t="s">
        <v>467</v>
      </c>
      <c r="C1" s="510" t="s">
        <v>553</v>
      </c>
      <c r="D1" s="510"/>
      <c r="E1" s="510"/>
      <c r="F1" s="510"/>
      <c r="G1" s="510"/>
      <c r="H1" s="510"/>
      <c r="I1" s="510"/>
      <c r="J1" s="510"/>
    </row>
    <row r="2" spans="1:23">
      <c r="A2" s="510"/>
      <c r="B2" s="726">
        <f>SUMPRODUCT(([1]Banque!$G$3:$G$1000="tee-shirts")*([1]Banque!$E$3:$E$1000="vente")*([1]Banque!$I$3:$I$1000))+SUMPRODUCT(([1]Caisse!$G$3:$G$1000="tee-shirts")*([1]Caisse!$E$3:$E$1000="vente")*([1]Caisse!$I$3:$I$1000))</f>
        <v>480</v>
      </c>
      <c r="C2" s="510">
        <f>SUM(D2:I2)</f>
        <v>701.18000000000006</v>
      </c>
      <c r="D2" s="510">
        <v>424.38</v>
      </c>
      <c r="E2" s="510"/>
      <c r="F2" s="510">
        <v>276.8</v>
      </c>
      <c r="G2" s="510"/>
      <c r="H2" s="510"/>
      <c r="J2" s="510"/>
      <c r="K2" s="510"/>
      <c r="P2" s="510"/>
      <c r="Q2" s="510"/>
      <c r="R2" s="510"/>
      <c r="S2" s="510"/>
      <c r="T2" s="510"/>
      <c r="U2" s="510"/>
      <c r="V2" s="510"/>
      <c r="W2" s="510"/>
    </row>
    <row r="3" spans="1:23" ht="38.25">
      <c r="B3" s="510"/>
      <c r="C3" s="510"/>
      <c r="D3" s="638" t="s">
        <v>546</v>
      </c>
      <c r="E3" s="727" t="s">
        <v>547</v>
      </c>
      <c r="F3" s="638" t="s">
        <v>546</v>
      </c>
      <c r="G3" s="727" t="s">
        <v>547</v>
      </c>
      <c r="I3" s="724" t="s">
        <v>554</v>
      </c>
      <c r="K3" s="510"/>
      <c r="R3" s="510" t="s">
        <v>556</v>
      </c>
      <c r="S3" s="510"/>
      <c r="W3" s="644"/>
    </row>
    <row r="4" spans="1:23">
      <c r="B4" s="637" t="s">
        <v>485</v>
      </c>
      <c r="C4" s="637"/>
      <c r="D4" s="732">
        <v>41880</v>
      </c>
      <c r="E4" s="639"/>
      <c r="F4" s="733">
        <v>42220</v>
      </c>
      <c r="G4" s="731">
        <v>42221</v>
      </c>
      <c r="K4" s="510"/>
      <c r="R4" s="679">
        <v>100</v>
      </c>
      <c r="S4" s="356">
        <v>100</v>
      </c>
      <c r="T4" s="679">
        <v>50</v>
      </c>
      <c r="U4" s="356">
        <v>50</v>
      </c>
      <c r="W4" s="644"/>
    </row>
    <row r="5" spans="1:23">
      <c r="A5" s="645"/>
      <c r="B5" s="629"/>
      <c r="C5" s="629" t="s">
        <v>549</v>
      </c>
      <c r="D5" s="232">
        <f>SUM(D6:D18)</f>
        <v>99</v>
      </c>
      <c r="E5" s="232">
        <f>SUM(E6:E18)</f>
        <v>46</v>
      </c>
      <c r="F5" s="232">
        <f>SUM(F6:F18)</f>
        <v>55</v>
      </c>
      <c r="G5" s="232">
        <f>SUM(G6:G18)</f>
        <v>97</v>
      </c>
      <c r="K5" s="510"/>
      <c r="P5" s="645"/>
      <c r="Q5" s="645"/>
      <c r="R5" s="662"/>
      <c r="S5" s="666"/>
      <c r="T5" s="662"/>
      <c r="U5" s="666"/>
      <c r="W5" s="644"/>
    </row>
    <row r="6" spans="1:23">
      <c r="A6" s="645"/>
      <c r="B6" s="627" t="s">
        <v>524</v>
      </c>
      <c r="C6" s="627" t="s">
        <v>523</v>
      </c>
      <c r="D6" s="653">
        <v>0</v>
      </c>
      <c r="E6" s="152">
        <v>0</v>
      </c>
      <c r="F6" s="510"/>
      <c r="G6" s="729"/>
      <c r="I6" s="658">
        <f t="shared" ref="I6:I17" si="0">+D6+F6-G6</f>
        <v>0</v>
      </c>
      <c r="K6" s="510"/>
      <c r="P6" s="645"/>
      <c r="Q6" s="678" t="s">
        <v>388</v>
      </c>
      <c r="R6" s="680">
        <v>41699</v>
      </c>
      <c r="S6" s="681">
        <v>42207</v>
      </c>
      <c r="T6" s="680">
        <v>41729</v>
      </c>
      <c r="U6" s="681">
        <v>42207</v>
      </c>
      <c r="W6" s="644"/>
    </row>
    <row r="7" spans="1:23" ht="13.5" thickBot="1">
      <c r="A7" s="703"/>
      <c r="B7" s="688" t="s">
        <v>525</v>
      </c>
      <c r="C7" s="688" t="s">
        <v>521</v>
      </c>
      <c r="D7" s="654">
        <v>0</v>
      </c>
      <c r="E7" s="152">
        <v>0</v>
      </c>
      <c r="F7" s="7"/>
      <c r="G7" s="152">
        <f>SUM(E7:F7)</f>
        <v>0</v>
      </c>
      <c r="I7" s="658">
        <f t="shared" si="0"/>
        <v>0</v>
      </c>
      <c r="K7" s="7"/>
      <c r="P7" s="703"/>
      <c r="Q7" s="645"/>
      <c r="R7" s="647">
        <v>1.69</v>
      </c>
      <c r="S7" s="667"/>
      <c r="T7" s="175"/>
      <c r="U7" s="331"/>
      <c r="W7" s="644"/>
    </row>
    <row r="8" spans="1:23">
      <c r="A8" s="703"/>
      <c r="B8" s="689" t="s">
        <v>519</v>
      </c>
      <c r="C8" s="704" t="s">
        <v>515</v>
      </c>
      <c r="D8" s="690">
        <v>15</v>
      </c>
      <c r="E8" s="729">
        <v>14</v>
      </c>
      <c r="F8" s="7"/>
      <c r="G8" s="152">
        <f t="shared" ref="G8:G16" si="1">SUM(E8:F8)</f>
        <v>14</v>
      </c>
      <c r="I8" s="658">
        <f>+D8+F8-G8</f>
        <v>1</v>
      </c>
      <c r="K8" s="713"/>
      <c r="P8" s="703"/>
      <c r="Q8" s="660"/>
      <c r="R8" s="648">
        <v>1.69</v>
      </c>
      <c r="S8" s="668">
        <v>2.1800000000000002</v>
      </c>
      <c r="T8" s="176">
        <v>2.12</v>
      </c>
      <c r="U8" s="673">
        <v>2.34</v>
      </c>
      <c r="V8" s="644"/>
      <c r="W8" s="644"/>
    </row>
    <row r="9" spans="1:23">
      <c r="A9" s="703"/>
      <c r="B9" s="691" t="s">
        <v>517</v>
      </c>
      <c r="C9" s="705" t="s">
        <v>516</v>
      </c>
      <c r="D9" s="655">
        <v>14</v>
      </c>
      <c r="E9" s="729">
        <v>4</v>
      </c>
      <c r="F9" s="152">
        <v>8</v>
      </c>
      <c r="G9" s="152">
        <f t="shared" si="1"/>
        <v>12</v>
      </c>
      <c r="I9" s="658">
        <f>+D9+F9-G9</f>
        <v>10</v>
      </c>
      <c r="K9" s="713"/>
      <c r="P9" s="703"/>
      <c r="Q9" s="644"/>
      <c r="R9" s="648">
        <v>1.69</v>
      </c>
      <c r="S9" s="669">
        <f>+S8-R8</f>
        <v>0.49000000000000021</v>
      </c>
      <c r="T9" s="463"/>
      <c r="U9" s="669">
        <f>+U8-T8</f>
        <v>0.21999999999999975</v>
      </c>
      <c r="W9" s="644"/>
    </row>
    <row r="10" spans="1:23">
      <c r="A10" s="703"/>
      <c r="B10" s="692" t="s">
        <v>518</v>
      </c>
      <c r="C10" s="706" t="s">
        <v>522</v>
      </c>
      <c r="D10" s="653">
        <v>10</v>
      </c>
      <c r="E10" s="730">
        <v>2</v>
      </c>
      <c r="F10" s="152">
        <v>5</v>
      </c>
      <c r="G10" s="152">
        <f t="shared" si="1"/>
        <v>7</v>
      </c>
      <c r="I10" s="658">
        <f t="shared" si="0"/>
        <v>8</v>
      </c>
      <c r="K10" s="713"/>
      <c r="P10" s="703"/>
      <c r="Q10" s="645"/>
      <c r="R10" s="649">
        <v>1.69</v>
      </c>
      <c r="S10" s="670"/>
      <c r="T10" s="208"/>
      <c r="U10" s="674"/>
      <c r="W10" s="644"/>
    </row>
    <row r="11" spans="1:23" ht="13.5" thickBot="1">
      <c r="A11" s="703"/>
      <c r="B11" s="693" t="s">
        <v>514</v>
      </c>
      <c r="C11" s="707" t="s">
        <v>520</v>
      </c>
      <c r="D11" s="694">
        <v>10</v>
      </c>
      <c r="E11" s="730">
        <v>-1</v>
      </c>
      <c r="F11" s="152">
        <v>14</v>
      </c>
      <c r="G11" s="152">
        <f t="shared" si="1"/>
        <v>13</v>
      </c>
      <c r="I11" s="658">
        <f t="shared" si="0"/>
        <v>11</v>
      </c>
      <c r="K11" s="713"/>
      <c r="P11" s="703"/>
      <c r="Q11" s="645"/>
      <c r="R11" s="647">
        <v>1.92</v>
      </c>
      <c r="S11" s="667"/>
      <c r="T11" s="175"/>
      <c r="U11" s="331"/>
      <c r="W11" s="644"/>
    </row>
    <row r="12" spans="1:23">
      <c r="A12" s="703"/>
      <c r="B12" s="697" t="s">
        <v>508</v>
      </c>
      <c r="C12" s="708" t="s">
        <v>30</v>
      </c>
      <c r="D12" s="698">
        <v>10</v>
      </c>
      <c r="E12" s="730">
        <v>0</v>
      </c>
      <c r="F12" s="152">
        <v>12</v>
      </c>
      <c r="G12" s="152">
        <f t="shared" si="1"/>
        <v>12</v>
      </c>
      <c r="I12" s="658">
        <f t="shared" si="0"/>
        <v>10</v>
      </c>
      <c r="K12" s="713"/>
      <c r="P12" s="703"/>
      <c r="Q12" s="645"/>
      <c r="R12" s="648">
        <v>1.92</v>
      </c>
      <c r="S12" s="671"/>
      <c r="T12" s="176"/>
      <c r="U12" s="663"/>
    </row>
    <row r="13" spans="1:23">
      <c r="A13" s="703"/>
      <c r="B13" s="699" t="s">
        <v>509</v>
      </c>
      <c r="C13" s="709" t="s">
        <v>38</v>
      </c>
      <c r="D13" s="656">
        <v>10</v>
      </c>
      <c r="E13" s="730">
        <v>0</v>
      </c>
      <c r="F13" s="152">
        <v>12</v>
      </c>
      <c r="G13" s="152">
        <f t="shared" si="1"/>
        <v>12</v>
      </c>
      <c r="I13" s="658">
        <f t="shared" si="0"/>
        <v>10</v>
      </c>
      <c r="K13" s="713"/>
      <c r="P13" s="703"/>
      <c r="Q13" s="660"/>
      <c r="R13" s="648">
        <v>1.92</v>
      </c>
      <c r="S13" s="668">
        <v>2.2999999999999998</v>
      </c>
      <c r="T13" s="664">
        <v>2.46</v>
      </c>
      <c r="U13" s="659">
        <v>2.46</v>
      </c>
      <c r="V13" s="644"/>
      <c r="W13" s="644"/>
    </row>
    <row r="14" spans="1:23">
      <c r="A14" s="703"/>
      <c r="B14" s="700" t="s">
        <v>511</v>
      </c>
      <c r="C14" s="710" t="s">
        <v>483</v>
      </c>
      <c r="D14" s="657">
        <v>10</v>
      </c>
      <c r="E14" s="730">
        <v>8</v>
      </c>
      <c r="F14" s="152"/>
      <c r="G14" s="152">
        <f t="shared" si="1"/>
        <v>8</v>
      </c>
      <c r="I14" s="658">
        <f t="shared" si="0"/>
        <v>2</v>
      </c>
      <c r="K14" s="713"/>
      <c r="P14" s="703"/>
      <c r="Q14" s="644"/>
      <c r="R14" s="648">
        <v>1.92</v>
      </c>
      <c r="S14" s="669">
        <f>+S13-R13</f>
        <v>0.37999999999999989</v>
      </c>
      <c r="T14" s="176"/>
      <c r="U14" s="669">
        <f>+U13-T13</f>
        <v>0</v>
      </c>
      <c r="V14" s="644"/>
    </row>
    <row r="15" spans="1:23">
      <c r="A15" s="703"/>
      <c r="B15" s="701" t="s">
        <v>512</v>
      </c>
      <c r="C15" s="711" t="s">
        <v>482</v>
      </c>
      <c r="D15" s="653">
        <f>10</f>
        <v>10</v>
      </c>
      <c r="E15" s="730">
        <v>9</v>
      </c>
      <c r="F15" s="728">
        <v>2</v>
      </c>
      <c r="G15" s="152">
        <f>SUM(E15:F15)-2</f>
        <v>9</v>
      </c>
      <c r="I15" s="658">
        <f t="shared" si="0"/>
        <v>3</v>
      </c>
      <c r="K15" s="713"/>
      <c r="P15" s="703"/>
      <c r="Q15" s="645"/>
      <c r="R15" s="649">
        <v>1.92</v>
      </c>
      <c r="S15" s="670"/>
      <c r="T15" s="652"/>
      <c r="U15" s="675"/>
      <c r="W15" s="644"/>
    </row>
    <row r="16" spans="1:23" ht="13.5" thickBot="1">
      <c r="A16" s="703"/>
      <c r="B16" s="702" t="s">
        <v>510</v>
      </c>
      <c r="C16" s="712" t="s">
        <v>486</v>
      </c>
      <c r="D16" s="694">
        <v>10</v>
      </c>
      <c r="E16" s="730">
        <v>10</v>
      </c>
      <c r="F16" s="152"/>
      <c r="G16" s="152">
        <f t="shared" si="1"/>
        <v>10</v>
      </c>
      <c r="I16" s="658">
        <f t="shared" si="0"/>
        <v>0</v>
      </c>
      <c r="K16" s="713"/>
      <c r="P16" s="645"/>
      <c r="Q16" s="645"/>
      <c r="R16" s="661"/>
      <c r="S16" s="676"/>
      <c r="T16" s="687"/>
      <c r="U16" s="676"/>
    </row>
    <row r="17" spans="1:23">
      <c r="A17" s="703"/>
      <c r="B17" s="695" t="s">
        <v>513</v>
      </c>
      <c r="C17" s="695" t="s">
        <v>481</v>
      </c>
      <c r="D17" s="696">
        <v>0</v>
      </c>
      <c r="E17" s="730">
        <v>0</v>
      </c>
      <c r="F17" s="728">
        <v>2</v>
      </c>
      <c r="G17" s="152">
        <f>SUM(E17:F17)-2</f>
        <v>0</v>
      </c>
      <c r="I17" s="658">
        <f t="shared" si="0"/>
        <v>2</v>
      </c>
      <c r="K17" s="713"/>
      <c r="P17" s="510"/>
      <c r="Q17" s="510"/>
      <c r="R17" s="682"/>
      <c r="S17" s="683"/>
      <c r="T17" s="685"/>
      <c r="U17" s="359"/>
      <c r="W17" s="644"/>
    </row>
    <row r="18" spans="1:23">
      <c r="A18" s="703"/>
      <c r="B18" s="630" t="s">
        <v>414</v>
      </c>
      <c r="C18" s="631" t="s">
        <v>414</v>
      </c>
      <c r="D18" s="632"/>
      <c r="E18" s="639"/>
      <c r="G18" s="510"/>
      <c r="H18" s="510"/>
      <c r="I18" s="510"/>
      <c r="K18" s="510"/>
      <c r="P18" s="646"/>
      <c r="Q18" s="677"/>
      <c r="R18" s="680"/>
      <c r="S18" s="359"/>
      <c r="T18" s="680"/>
      <c r="U18" s="359"/>
    </row>
    <row r="19" spans="1:23" ht="38.25">
      <c r="A19" s="703"/>
      <c r="B19" s="724" t="s">
        <v>548</v>
      </c>
      <c r="C19" s="510"/>
      <c r="E19" s="729">
        <f>+D5-E5</f>
        <v>53</v>
      </c>
      <c r="F19" s="729"/>
      <c r="H19" s="510"/>
      <c r="I19" s="510"/>
      <c r="K19" s="510"/>
      <c r="P19" s="510"/>
      <c r="Q19" s="651" t="s">
        <v>531</v>
      </c>
      <c r="R19" s="682">
        <v>387.81</v>
      </c>
      <c r="S19" s="359">
        <f>(334+14)*1.21</f>
        <v>421.08</v>
      </c>
      <c r="T19" s="685">
        <v>266.81</v>
      </c>
      <c r="U19" s="359">
        <f>(197+14)*1.21</f>
        <v>255.31</v>
      </c>
      <c r="W19" s="644"/>
    </row>
    <row r="20" spans="1:23">
      <c r="A20" s="510"/>
      <c r="B20" s="510" t="s">
        <v>550</v>
      </c>
      <c r="C20" s="510"/>
      <c r="E20" s="729">
        <f>+E19-E5</f>
        <v>7</v>
      </c>
      <c r="F20" s="510"/>
      <c r="G20" s="729">
        <f>SUM(E5:F5)-G5</f>
        <v>4</v>
      </c>
      <c r="H20" s="510"/>
      <c r="I20" s="510"/>
      <c r="J20" s="510"/>
      <c r="K20" s="510"/>
      <c r="P20" s="510"/>
      <c r="Q20" s="651" t="s">
        <v>532</v>
      </c>
      <c r="R20" s="684">
        <f>+R19/R4</f>
        <v>3.8780999999999999</v>
      </c>
      <c r="S20" s="683">
        <f>+S19/S4</f>
        <v>4.2107999999999999</v>
      </c>
      <c r="T20" s="684">
        <f>+T19/T4</f>
        <v>5.3361999999999998</v>
      </c>
      <c r="U20" s="683">
        <f>+U19/U4</f>
        <v>5.1062000000000003</v>
      </c>
    </row>
    <row r="21" spans="1:23">
      <c r="A21" s="510"/>
      <c r="B21" s="510"/>
      <c r="C21" s="510"/>
      <c r="F21" s="720" t="s">
        <v>555</v>
      </c>
      <c r="G21" s="510" t="s">
        <v>552</v>
      </c>
      <c r="H21" s="510"/>
      <c r="I21" s="510"/>
      <c r="J21" s="510"/>
      <c r="K21" s="510"/>
      <c r="P21" s="510"/>
      <c r="R21" s="685"/>
      <c r="S21" s="686">
        <f>+S20-R20</f>
        <v>0.3327</v>
      </c>
      <c r="T21" s="685"/>
      <c r="U21" s="686">
        <f>+U20-T20</f>
        <v>-0.22999999999999954</v>
      </c>
      <c r="W21" s="644"/>
    </row>
    <row r="22" spans="1:23">
      <c r="A22" s="510"/>
      <c r="B22" s="510"/>
      <c r="C22" s="510"/>
      <c r="D22" s="510"/>
      <c r="F22" s="510"/>
      <c r="G22" s="510" t="s">
        <v>551</v>
      </c>
      <c r="H22" s="510"/>
      <c r="I22" s="510"/>
      <c r="J22" s="510"/>
      <c r="K22" s="510"/>
      <c r="P22" s="510"/>
      <c r="R22" s="272"/>
      <c r="S22" s="362"/>
      <c r="T22" s="272"/>
      <c r="U22" s="362"/>
    </row>
    <row r="23" spans="1:23">
      <c r="B23" s="510"/>
      <c r="C23" s="510"/>
      <c r="D23" s="510"/>
      <c r="F23" s="510"/>
      <c r="H23" s="510"/>
      <c r="I23" s="510"/>
      <c r="J23" s="510"/>
      <c r="K23" s="510"/>
      <c r="P23" s="510"/>
      <c r="R23" s="679"/>
      <c r="S23" s="356"/>
      <c r="T23" s="679"/>
      <c r="U23" s="356"/>
      <c r="W23" s="510"/>
    </row>
    <row r="24" spans="1:23">
      <c r="A24" s="510"/>
      <c r="B24" s="510"/>
      <c r="C24" s="510"/>
      <c r="D24" s="510"/>
      <c r="F24" s="7"/>
      <c r="G24" s="7"/>
      <c r="H24" s="7"/>
      <c r="I24" s="7"/>
      <c r="J24" s="7"/>
      <c r="K24" s="7"/>
      <c r="P24" s="651" t="s">
        <v>540</v>
      </c>
      <c r="R24" s="272"/>
      <c r="S24" s="362">
        <v>0.8</v>
      </c>
      <c r="T24" s="272"/>
      <c r="U24" s="721">
        <v>0.94</v>
      </c>
      <c r="W24" s="510"/>
    </row>
    <row r="25" spans="1:23">
      <c r="A25" s="510"/>
      <c r="B25" s="510"/>
      <c r="C25" s="510"/>
      <c r="F25" s="510"/>
      <c r="G25" s="510"/>
      <c r="H25" s="510"/>
      <c r="I25" s="510"/>
      <c r="J25" s="510"/>
      <c r="K25" s="510"/>
      <c r="P25" s="651"/>
      <c r="S25" s="665"/>
      <c r="U25" s="665"/>
    </row>
    <row r="26" spans="1:23">
      <c r="A26" s="510"/>
      <c r="B26" s="510"/>
      <c r="C26" s="510"/>
      <c r="D26" s="510"/>
      <c r="E26" s="510"/>
      <c r="F26" s="510"/>
      <c r="G26" s="510"/>
      <c r="H26" s="510"/>
      <c r="I26" s="510"/>
      <c r="J26" s="510"/>
      <c r="K26" s="510"/>
      <c r="M26" s="665"/>
      <c r="O26" s="665"/>
      <c r="S26" s="510"/>
      <c r="T26" s="510"/>
    </row>
    <row r="27" spans="1:23">
      <c r="A27" s="510"/>
      <c r="B27" s="510"/>
      <c r="C27" s="510"/>
      <c r="D27" s="510"/>
      <c r="E27" s="725"/>
      <c r="F27" s="510"/>
      <c r="G27" s="510"/>
      <c r="H27" s="510"/>
      <c r="I27" s="510"/>
      <c r="J27" s="510"/>
      <c r="K27" s="510"/>
      <c r="M27" s="650"/>
      <c r="N27" s="650"/>
      <c r="O27" s="672"/>
      <c r="Q27" s="644"/>
      <c r="S27" s="510"/>
      <c r="T27" s="510"/>
    </row>
    <row r="28" spans="1:23">
      <c r="A28" s="510"/>
      <c r="B28" s="510"/>
      <c r="C28" s="510"/>
      <c r="E28" s="510"/>
      <c r="F28" s="510"/>
      <c r="G28" s="510"/>
      <c r="H28" s="510"/>
      <c r="I28" s="510"/>
      <c r="J28" s="510"/>
      <c r="K28" s="510"/>
      <c r="O28" s="665"/>
      <c r="S28" s="510"/>
      <c r="T28" s="510"/>
    </row>
    <row r="29" spans="1:23">
      <c r="A29" s="510"/>
      <c r="B29" s="510"/>
      <c r="C29" s="510"/>
      <c r="E29" s="510"/>
      <c r="F29" s="510"/>
      <c r="G29" s="510"/>
      <c r="H29" s="510"/>
      <c r="I29" s="510"/>
      <c r="J29" s="510"/>
      <c r="K29" s="510"/>
      <c r="L29" s="650"/>
      <c r="M29" s="650"/>
      <c r="N29" s="650"/>
      <c r="O29" s="650"/>
      <c r="S29" s="510"/>
      <c r="T29" s="510"/>
    </row>
    <row r="30" spans="1:23">
      <c r="A30" s="510"/>
      <c r="B30" s="510"/>
      <c r="S30" s="510"/>
      <c r="T30" s="510"/>
    </row>
    <row r="31" spans="1:23">
      <c r="A31" s="510"/>
      <c r="B31" s="510"/>
      <c r="M31" s="510"/>
      <c r="N31" s="510"/>
      <c r="O31" s="510"/>
      <c r="P31" s="510"/>
      <c r="S31" s="510"/>
      <c r="T31" s="510"/>
    </row>
    <row r="32" spans="1:23">
      <c r="A32" s="510"/>
      <c r="B32" s="510"/>
      <c r="M32" s="510"/>
      <c r="N32" s="510"/>
      <c r="O32" s="510"/>
      <c r="Q32" s="510"/>
      <c r="S32" s="510"/>
      <c r="T32" s="510"/>
    </row>
    <row r="33" spans="1:20">
      <c r="A33" s="510"/>
      <c r="B33" s="510"/>
      <c r="M33" s="510"/>
      <c r="N33" s="510"/>
      <c r="O33" s="510"/>
      <c r="Q33" s="510"/>
      <c r="S33" s="510"/>
      <c r="T33" s="510"/>
    </row>
    <row r="34" spans="1:20">
      <c r="A34" s="510"/>
      <c r="B34" s="510"/>
      <c r="M34" s="510"/>
      <c r="N34" s="510"/>
      <c r="O34" s="510"/>
      <c r="Q34" s="510"/>
      <c r="S34" s="510"/>
      <c r="T34" s="510"/>
    </row>
    <row r="35" spans="1:20">
      <c r="A35" s="510"/>
      <c r="B35" s="510"/>
      <c r="M35" s="510"/>
      <c r="N35" s="650"/>
      <c r="O35" s="650"/>
      <c r="Q35" s="510"/>
      <c r="R35" s="510"/>
      <c r="S35" s="510"/>
      <c r="T35" s="510"/>
    </row>
    <row r="36" spans="1:20">
      <c r="A36" s="7"/>
      <c r="B36" s="7"/>
      <c r="M36" s="7"/>
      <c r="N36" s="650"/>
      <c r="O36" s="650"/>
      <c r="Q36" s="510"/>
      <c r="R36" s="510"/>
      <c r="S36" s="7"/>
      <c r="T36" s="7"/>
    </row>
    <row r="37" spans="1:20">
      <c r="A37" s="7"/>
      <c r="B37" s="7"/>
      <c r="M37" s="7"/>
      <c r="N37" s="510"/>
      <c r="O37" s="510"/>
      <c r="Q37" s="510"/>
      <c r="R37" s="510"/>
      <c r="S37" s="7"/>
      <c r="T37" s="7"/>
    </row>
    <row r="38" spans="1:20">
      <c r="A38" s="510"/>
      <c r="B38" s="510"/>
      <c r="M38" s="510"/>
      <c r="N38" s="650"/>
      <c r="O38" s="650"/>
      <c r="Q38" s="510"/>
      <c r="R38" s="510"/>
      <c r="S38" s="510"/>
      <c r="T38" s="510"/>
    </row>
    <row r="39" spans="1:20">
      <c r="A39" s="510"/>
      <c r="B39" s="510"/>
      <c r="M39" s="510"/>
      <c r="N39" s="510"/>
      <c r="O39" s="510"/>
      <c r="Q39" s="510"/>
      <c r="R39" s="510"/>
      <c r="S39" s="510"/>
      <c r="T39" s="510"/>
    </row>
    <row r="40" spans="1:20">
      <c r="A40" s="510"/>
      <c r="B40" s="510"/>
      <c r="M40" s="510"/>
      <c r="N40" s="510"/>
      <c r="O40" s="510"/>
      <c r="Q40" s="510"/>
      <c r="R40" s="510"/>
      <c r="S40" s="510"/>
      <c r="T40" s="510"/>
    </row>
    <row r="41" spans="1:20">
      <c r="A41" s="510"/>
      <c r="B41" s="510"/>
      <c r="M41" s="510"/>
      <c r="N41" s="510"/>
      <c r="O41" s="510"/>
      <c r="P41" s="510"/>
      <c r="Q41" s="510"/>
      <c r="R41" s="510"/>
      <c r="S41" s="510"/>
      <c r="T41" s="510"/>
    </row>
    <row r="42" spans="1:20">
      <c r="A42" s="7"/>
      <c r="B42" s="7"/>
      <c r="M42" s="510"/>
      <c r="N42" s="510"/>
      <c r="O42" s="510"/>
      <c r="P42" s="510"/>
      <c r="Q42" s="510"/>
      <c r="R42" s="510"/>
      <c r="S42" s="510"/>
      <c r="T42" s="510"/>
    </row>
    <row r="43" spans="1:20">
      <c r="A43" s="7"/>
      <c r="B43" s="7"/>
      <c r="M43" s="510"/>
      <c r="N43" s="510"/>
      <c r="O43" s="510"/>
      <c r="P43" s="510"/>
      <c r="Q43" s="510"/>
      <c r="R43" s="510"/>
      <c r="S43" s="510"/>
      <c r="T43" s="510"/>
    </row>
    <row r="44" spans="1:20">
      <c r="A44" s="7"/>
      <c r="B44" s="7"/>
      <c r="M44" s="510"/>
      <c r="N44" s="510"/>
      <c r="O44" s="510"/>
      <c r="P44" s="510"/>
      <c r="Q44" s="510"/>
      <c r="R44" s="510"/>
      <c r="S44" s="510"/>
      <c r="T44" s="510"/>
    </row>
    <row r="45" spans="1:20">
      <c r="A45" s="7"/>
      <c r="B45" s="7"/>
      <c r="M45" s="510"/>
      <c r="N45" s="510"/>
      <c r="O45" s="510"/>
      <c r="P45" s="510"/>
      <c r="Q45" s="510"/>
      <c r="R45" s="510"/>
      <c r="S45" s="510"/>
      <c r="T45" s="510"/>
    </row>
    <row r="46" spans="1:20">
      <c r="A46" s="510"/>
      <c r="B46" s="510"/>
      <c r="M46" s="510"/>
      <c r="N46" s="510"/>
      <c r="O46" s="510"/>
      <c r="P46" s="510"/>
      <c r="Q46" s="510"/>
      <c r="R46" s="510"/>
      <c r="S46" s="510"/>
      <c r="T46" s="510"/>
    </row>
    <row r="47" spans="1:20">
      <c r="A47" s="510"/>
      <c r="B47" s="510"/>
      <c r="M47" s="510"/>
      <c r="N47" s="510"/>
      <c r="O47" s="510"/>
      <c r="P47" s="510"/>
      <c r="Q47" s="510"/>
      <c r="R47" s="510"/>
      <c r="S47" s="510"/>
      <c r="T47" s="510"/>
    </row>
    <row r="48" spans="1:20">
      <c r="A48" s="510"/>
      <c r="B48" s="510"/>
      <c r="M48" s="510"/>
      <c r="N48" s="510"/>
      <c r="O48" s="510"/>
      <c r="P48" s="510"/>
      <c r="Q48" s="510"/>
      <c r="R48" s="510"/>
      <c r="S48" s="510"/>
      <c r="T48" s="510"/>
    </row>
    <row r="49" spans="1:20">
      <c r="A49" s="510"/>
      <c r="B49" s="510"/>
      <c r="M49" s="510"/>
      <c r="N49" s="510"/>
      <c r="O49" s="510"/>
      <c r="P49" s="510"/>
      <c r="Q49" s="510"/>
      <c r="R49" s="510"/>
      <c r="S49" s="510"/>
      <c r="T49" s="510"/>
    </row>
    <row r="50" spans="1:20">
      <c r="A50" s="510"/>
      <c r="B50" s="510"/>
      <c r="M50" s="510"/>
      <c r="N50" s="510"/>
      <c r="O50" s="510"/>
      <c r="P50" s="510"/>
      <c r="Q50" s="510"/>
      <c r="R50" s="510"/>
      <c r="S50" s="510"/>
      <c r="T50" s="510"/>
    </row>
    <row r="51" spans="1:20">
      <c r="A51" s="510"/>
      <c r="B51" s="510"/>
      <c r="M51" s="510"/>
      <c r="N51" s="510"/>
      <c r="O51" s="510"/>
      <c r="P51" s="510"/>
      <c r="Q51" s="510"/>
      <c r="R51" s="510"/>
      <c r="S51" s="510"/>
      <c r="T51" s="510"/>
    </row>
    <row r="52" spans="1:20">
      <c r="A52" s="510"/>
      <c r="B52" s="510"/>
      <c r="M52" s="510"/>
      <c r="N52" s="510"/>
      <c r="O52" s="510"/>
      <c r="P52" s="510"/>
      <c r="Q52" s="510"/>
      <c r="R52" s="510"/>
      <c r="S52" s="510"/>
      <c r="T52" s="510"/>
    </row>
    <row r="53" spans="1:20">
      <c r="A53" s="510"/>
      <c r="B53" s="510"/>
      <c r="M53" s="7"/>
      <c r="N53" s="7"/>
      <c r="O53" s="7"/>
      <c r="P53" s="7"/>
      <c r="Q53" s="7"/>
      <c r="R53" s="7"/>
      <c r="S53" s="7"/>
      <c r="T53" s="7"/>
    </row>
    <row r="54" spans="1:20">
      <c r="A54" s="510"/>
      <c r="B54" s="510"/>
      <c r="M54" s="510"/>
      <c r="N54" s="510"/>
      <c r="O54" s="510"/>
      <c r="P54" s="510"/>
      <c r="Q54" s="510"/>
      <c r="R54" s="510"/>
      <c r="S54" s="510"/>
      <c r="T54" s="510"/>
    </row>
    <row r="55" spans="1:20">
      <c r="A55" s="510"/>
      <c r="B55" s="510"/>
      <c r="M55" s="510"/>
      <c r="N55" s="510"/>
      <c r="O55" s="510"/>
      <c r="P55" s="510"/>
      <c r="Q55" s="510"/>
      <c r="R55" s="510"/>
      <c r="S55" s="510"/>
      <c r="T55" s="510"/>
    </row>
    <row r="56" spans="1:20">
      <c r="A56" s="510"/>
      <c r="B56" s="510"/>
      <c r="M56" s="510"/>
      <c r="N56" s="510"/>
      <c r="O56" s="510"/>
      <c r="P56" s="510"/>
      <c r="Q56" s="510"/>
      <c r="R56" s="510"/>
      <c r="S56" s="510"/>
      <c r="T56" s="510"/>
    </row>
    <row r="57" spans="1:20">
      <c r="A57" s="510"/>
      <c r="B57" s="510"/>
      <c r="M57" s="510"/>
      <c r="N57" s="510"/>
      <c r="O57" s="510"/>
      <c r="P57" s="510"/>
      <c r="Q57" s="510"/>
      <c r="R57" s="510"/>
      <c r="S57" s="510"/>
      <c r="T57" s="510"/>
    </row>
    <row r="58" spans="1:20">
      <c r="A58" s="510"/>
      <c r="B58" s="510"/>
      <c r="M58" s="510"/>
      <c r="N58" s="510"/>
      <c r="O58" s="510"/>
      <c r="P58" s="510"/>
      <c r="Q58" s="510"/>
      <c r="R58" s="510"/>
      <c r="S58" s="510"/>
      <c r="T58" s="510"/>
    </row>
    <row r="59" spans="1:20">
      <c r="A59" s="510"/>
      <c r="B59" s="510"/>
      <c r="C59" s="510"/>
      <c r="D59" s="510"/>
      <c r="E59" s="510"/>
      <c r="F59" s="510"/>
      <c r="G59" s="510"/>
      <c r="H59" s="510"/>
      <c r="I59" s="510"/>
      <c r="J59" s="510"/>
      <c r="K59" s="510"/>
      <c r="L59" s="510"/>
      <c r="M59" s="510"/>
      <c r="N59" s="510"/>
      <c r="O59" s="510"/>
      <c r="P59" s="510"/>
      <c r="Q59" s="510"/>
      <c r="R59" s="510"/>
      <c r="S59" s="510"/>
      <c r="T59" s="510"/>
    </row>
    <row r="60" spans="1:20">
      <c r="A60" s="510"/>
      <c r="B60" s="510"/>
      <c r="C60" s="510"/>
      <c r="D60" s="510"/>
      <c r="E60" s="510"/>
      <c r="F60" s="510"/>
      <c r="G60" s="510"/>
      <c r="H60" s="510"/>
      <c r="I60" s="510"/>
      <c r="J60" s="510"/>
      <c r="K60" s="510"/>
      <c r="L60" s="510"/>
      <c r="M60" s="510"/>
      <c r="N60" s="510"/>
      <c r="O60" s="510"/>
      <c r="P60" s="510"/>
      <c r="Q60" s="510"/>
      <c r="R60" s="510"/>
      <c r="S60" s="510"/>
      <c r="T60" s="510"/>
    </row>
    <row r="61" spans="1:20">
      <c r="A61" s="510"/>
      <c r="B61" s="510"/>
      <c r="C61" s="510"/>
      <c r="D61" s="510"/>
      <c r="E61" s="510"/>
      <c r="F61" s="510"/>
      <c r="G61" s="510"/>
      <c r="H61" s="510"/>
      <c r="I61" s="510"/>
      <c r="J61" s="510"/>
      <c r="K61" s="510"/>
      <c r="L61" s="510"/>
      <c r="M61" s="510"/>
      <c r="N61" s="510"/>
      <c r="O61" s="510"/>
      <c r="P61" s="510"/>
      <c r="Q61" s="510"/>
      <c r="R61" s="510"/>
      <c r="S61" s="510"/>
      <c r="T61" s="510"/>
    </row>
    <row r="62" spans="1:20">
      <c r="A62" s="510"/>
      <c r="B62" s="510"/>
      <c r="C62" s="510"/>
      <c r="D62" s="510"/>
      <c r="E62" s="510"/>
      <c r="F62" s="510"/>
      <c r="G62" s="510"/>
      <c r="H62" s="510"/>
      <c r="I62" s="510"/>
      <c r="J62" s="510"/>
      <c r="K62" s="510"/>
      <c r="L62" s="510"/>
      <c r="M62" s="510"/>
      <c r="N62" s="510"/>
      <c r="O62" s="510"/>
      <c r="P62" s="510"/>
      <c r="Q62" s="510"/>
      <c r="R62" s="510"/>
      <c r="S62" s="510"/>
      <c r="T62" s="510"/>
    </row>
    <row r="63" spans="1:20">
      <c r="A63" s="510"/>
      <c r="B63" s="510"/>
      <c r="C63" s="510"/>
      <c r="D63" s="510"/>
      <c r="E63" s="510"/>
      <c r="F63" s="510"/>
      <c r="G63" s="510"/>
      <c r="H63" s="510"/>
      <c r="I63" s="510"/>
      <c r="J63" s="510"/>
      <c r="K63" s="510"/>
      <c r="L63" s="510"/>
      <c r="M63" s="510"/>
      <c r="N63" s="510"/>
      <c r="O63" s="510"/>
      <c r="P63" s="510"/>
      <c r="Q63" s="510"/>
      <c r="R63" s="510"/>
      <c r="S63" s="510"/>
      <c r="T63" s="510"/>
    </row>
    <row r="64" spans="1:20">
      <c r="A64" s="510"/>
      <c r="B64" s="510"/>
      <c r="C64" s="510"/>
      <c r="D64" s="510"/>
      <c r="E64" s="7"/>
      <c r="F64" s="7"/>
      <c r="G64" s="7"/>
      <c r="H64" s="7"/>
      <c r="I64" s="7"/>
      <c r="J64" s="7"/>
      <c r="K64" s="7"/>
      <c r="L64" s="7"/>
      <c r="M64" s="7"/>
      <c r="N64" s="7"/>
      <c r="O64" s="7"/>
      <c r="P64" s="7"/>
      <c r="Q64" s="7"/>
      <c r="R64" s="7"/>
      <c r="S64" s="7"/>
      <c r="T64" s="7"/>
    </row>
    <row r="65" spans="1:20">
      <c r="A65" s="510"/>
      <c r="B65" s="510"/>
      <c r="C65" s="510"/>
      <c r="D65" s="510"/>
      <c r="E65" s="7"/>
      <c r="F65" s="7"/>
      <c r="G65" s="7"/>
      <c r="H65" s="7"/>
      <c r="I65" s="7"/>
      <c r="J65" s="7"/>
      <c r="K65" s="7"/>
      <c r="L65" s="7"/>
      <c r="M65" s="7"/>
      <c r="N65" s="7"/>
      <c r="O65" s="7"/>
      <c r="P65" s="7"/>
      <c r="Q65" s="7"/>
      <c r="R65" s="7"/>
      <c r="S65" s="7"/>
      <c r="T65" s="7"/>
    </row>
    <row r="66" spans="1:20">
      <c r="A66" s="510"/>
      <c r="B66" s="510"/>
      <c r="C66" s="510"/>
      <c r="D66" s="510"/>
      <c r="E66" s="510"/>
      <c r="F66" s="510"/>
      <c r="G66" s="510"/>
      <c r="H66" s="510"/>
      <c r="I66" s="510"/>
      <c r="J66" s="510"/>
      <c r="K66" s="510"/>
      <c r="L66" s="510"/>
      <c r="M66" s="510"/>
      <c r="N66" s="510"/>
      <c r="O66" s="510"/>
      <c r="P66" s="510"/>
      <c r="Q66" s="510"/>
      <c r="R66" s="510"/>
      <c r="S66" s="510"/>
      <c r="T66" s="510"/>
    </row>
    <row r="67" spans="1:20">
      <c r="A67" s="510"/>
      <c r="B67" s="510"/>
      <c r="C67" s="510"/>
      <c r="D67" s="510"/>
      <c r="E67" s="510"/>
      <c r="F67" s="510"/>
      <c r="G67" s="510"/>
      <c r="H67" s="510"/>
      <c r="I67" s="510"/>
      <c r="J67" s="510"/>
      <c r="K67" s="510"/>
      <c r="L67" s="510"/>
      <c r="M67" s="510"/>
      <c r="N67" s="510"/>
      <c r="O67" s="510"/>
      <c r="P67" s="510"/>
      <c r="Q67" s="510"/>
      <c r="R67" s="510"/>
      <c r="S67" s="510"/>
      <c r="T67" s="510"/>
    </row>
    <row r="68" spans="1:20">
      <c r="A68" s="510"/>
      <c r="B68" s="510"/>
      <c r="C68" s="510"/>
      <c r="D68" s="510"/>
      <c r="E68" s="510"/>
      <c r="F68" s="510"/>
      <c r="G68" s="510"/>
      <c r="H68" s="510"/>
      <c r="I68" s="510"/>
      <c r="J68" s="510"/>
      <c r="K68" s="510"/>
      <c r="L68" s="510"/>
      <c r="M68" s="510"/>
      <c r="N68" s="510"/>
      <c r="O68" s="510"/>
      <c r="P68" s="510"/>
      <c r="Q68" s="510"/>
      <c r="R68" s="510"/>
      <c r="S68" s="510"/>
      <c r="T68" s="510"/>
    </row>
    <row r="69" spans="1:20">
      <c r="A69" s="510"/>
      <c r="B69" s="510"/>
      <c r="C69" s="510"/>
      <c r="D69" s="510"/>
      <c r="E69" s="510"/>
      <c r="F69" s="510"/>
      <c r="G69" s="510"/>
      <c r="H69" s="510"/>
      <c r="I69" s="510"/>
      <c r="J69" s="510"/>
      <c r="K69" s="510"/>
      <c r="L69" s="510"/>
      <c r="M69" s="510"/>
      <c r="N69" s="510"/>
      <c r="O69" s="510"/>
      <c r="P69" s="510"/>
      <c r="Q69" s="510"/>
      <c r="R69" s="510"/>
      <c r="S69" s="510"/>
      <c r="T69" s="510"/>
    </row>
    <row r="70" spans="1:20">
      <c r="A70" s="510"/>
      <c r="B70" s="510"/>
      <c r="C70" s="510"/>
      <c r="D70" s="510"/>
      <c r="E70" s="7"/>
      <c r="F70" s="7"/>
      <c r="G70" s="7"/>
      <c r="H70" s="7"/>
      <c r="I70" s="7"/>
      <c r="J70" s="7"/>
      <c r="K70" s="7"/>
      <c r="L70" s="7"/>
      <c r="M70" s="7"/>
      <c r="N70" s="7"/>
      <c r="O70" s="7"/>
      <c r="P70" s="7"/>
      <c r="Q70" s="7"/>
      <c r="R70" s="7"/>
      <c r="S70" s="7"/>
      <c r="T70" s="7"/>
    </row>
    <row r="71" spans="1:20">
      <c r="A71" s="510"/>
      <c r="B71" s="510"/>
      <c r="C71" s="510"/>
      <c r="D71" s="510"/>
      <c r="E71" s="7"/>
      <c r="F71" s="7"/>
      <c r="G71" s="7"/>
      <c r="H71" s="7"/>
      <c r="I71" s="7"/>
      <c r="J71" s="7"/>
      <c r="K71" s="7"/>
      <c r="L71" s="7"/>
      <c r="M71" s="7"/>
      <c r="N71" s="7"/>
      <c r="O71" s="7"/>
      <c r="P71" s="7"/>
      <c r="Q71" s="7"/>
      <c r="R71" s="7"/>
      <c r="S71" s="7"/>
      <c r="T71" s="7"/>
    </row>
    <row r="72" spans="1:20">
      <c r="A72" s="510"/>
      <c r="B72" s="510"/>
      <c r="C72" s="510"/>
      <c r="D72" s="510"/>
      <c r="E72" s="510"/>
      <c r="F72" s="510"/>
      <c r="G72" s="510"/>
      <c r="H72" s="510"/>
      <c r="I72" s="510"/>
      <c r="J72" s="510"/>
      <c r="K72" s="510"/>
      <c r="L72" s="510"/>
      <c r="M72" s="510"/>
      <c r="N72" s="510"/>
      <c r="O72" s="510"/>
      <c r="P72" s="510"/>
      <c r="Q72" s="510"/>
      <c r="R72" s="510"/>
      <c r="S72" s="510"/>
      <c r="T72" s="510"/>
    </row>
    <row r="73" spans="1:20">
      <c r="A73" s="510"/>
      <c r="B73" s="510"/>
      <c r="C73" s="510"/>
      <c r="D73" s="510"/>
      <c r="E73" s="510"/>
      <c r="F73" s="510"/>
      <c r="G73" s="510"/>
      <c r="H73" s="510"/>
      <c r="I73" s="510"/>
      <c r="J73" s="510"/>
      <c r="K73" s="510"/>
      <c r="L73" s="510"/>
      <c r="M73" s="510"/>
      <c r="N73" s="510"/>
      <c r="O73" s="510"/>
      <c r="P73" s="510"/>
      <c r="Q73" s="510"/>
      <c r="R73" s="510"/>
      <c r="S73" s="510"/>
      <c r="T73" s="510"/>
    </row>
    <row r="74" spans="1:20">
      <c r="A74" s="510"/>
      <c r="B74" s="510"/>
      <c r="C74" s="510"/>
      <c r="D74" s="510"/>
      <c r="E74" s="510"/>
      <c r="F74" s="510"/>
      <c r="G74" s="510"/>
      <c r="H74" s="510"/>
      <c r="I74" s="510"/>
      <c r="J74" s="510"/>
      <c r="K74" s="510"/>
      <c r="L74" s="510"/>
      <c r="M74" s="510"/>
      <c r="N74" s="510"/>
      <c r="O74" s="510"/>
      <c r="P74" s="510"/>
      <c r="Q74" s="510"/>
      <c r="R74" s="510"/>
      <c r="S74" s="510"/>
      <c r="T74" s="510"/>
    </row>
    <row r="75" spans="1:20">
      <c r="A75" s="510"/>
      <c r="B75" s="510"/>
      <c r="C75" s="510"/>
      <c r="D75" s="510"/>
      <c r="E75" s="510"/>
      <c r="F75" s="510"/>
      <c r="G75" s="510"/>
      <c r="H75" s="510"/>
      <c r="I75" s="510"/>
      <c r="J75" s="510"/>
      <c r="K75" s="510"/>
      <c r="L75" s="510"/>
      <c r="M75" s="510"/>
      <c r="N75" s="510"/>
      <c r="O75" s="510"/>
      <c r="P75" s="510"/>
      <c r="Q75" s="510"/>
      <c r="R75" s="510"/>
      <c r="S75" s="510"/>
      <c r="T75" s="510"/>
    </row>
    <row r="76" spans="1:20">
      <c r="A76" s="510"/>
      <c r="B76" s="510"/>
      <c r="C76" s="510"/>
      <c r="D76" s="510"/>
      <c r="E76" s="510"/>
      <c r="F76" s="510"/>
      <c r="G76" s="510"/>
      <c r="H76" s="510"/>
      <c r="I76" s="510"/>
      <c r="J76" s="510"/>
      <c r="K76" s="510"/>
      <c r="L76" s="510"/>
      <c r="M76" s="510"/>
      <c r="N76" s="510"/>
      <c r="O76" s="510"/>
      <c r="P76" s="510"/>
      <c r="Q76" s="510"/>
      <c r="R76" s="510"/>
      <c r="S76" s="510"/>
      <c r="T76" s="510"/>
    </row>
    <row r="77" spans="1:20">
      <c r="A77" s="7"/>
      <c r="B77" s="7"/>
      <c r="C77" s="7"/>
      <c r="D77" s="7"/>
      <c r="E77" s="7"/>
      <c r="F77" s="7"/>
      <c r="G77" s="7"/>
      <c r="H77" s="7"/>
      <c r="I77" s="7"/>
      <c r="J77" s="7"/>
      <c r="K77" s="7"/>
      <c r="L77" s="7"/>
      <c r="M77" s="7"/>
      <c r="N77" s="7"/>
      <c r="O77" s="7"/>
      <c r="P77" s="7"/>
      <c r="Q77" s="7"/>
      <c r="R77" s="7"/>
      <c r="S77" s="7"/>
      <c r="T77" s="7"/>
    </row>
    <row r="78" spans="1:20">
      <c r="A78" s="510"/>
      <c r="B78" s="510"/>
      <c r="C78" s="510"/>
      <c r="D78" s="510"/>
      <c r="E78" s="7"/>
      <c r="F78" s="7"/>
      <c r="G78" s="7"/>
      <c r="H78" s="7"/>
      <c r="I78" s="7"/>
      <c r="J78" s="7"/>
      <c r="K78" s="7"/>
      <c r="L78" s="7"/>
      <c r="M78" s="7"/>
      <c r="N78" s="7"/>
      <c r="O78" s="7"/>
      <c r="P78" s="7"/>
      <c r="Q78" s="7"/>
      <c r="R78" s="7"/>
      <c r="S78" s="7"/>
      <c r="T78" s="7"/>
    </row>
    <row r="79" spans="1:20">
      <c r="A79" s="510"/>
      <c r="B79" s="510"/>
      <c r="C79" s="510"/>
      <c r="D79" s="510"/>
      <c r="E79" s="510"/>
      <c r="F79" s="510"/>
      <c r="G79" s="510"/>
      <c r="H79" s="510"/>
      <c r="I79" s="510"/>
      <c r="J79" s="510"/>
      <c r="K79" s="510"/>
      <c r="L79" s="510"/>
      <c r="M79" s="510"/>
      <c r="N79" s="510"/>
      <c r="O79" s="510"/>
      <c r="P79" s="510"/>
      <c r="Q79" s="510"/>
      <c r="R79" s="510"/>
      <c r="S79" s="510"/>
      <c r="T79" s="510"/>
    </row>
    <row r="80" spans="1:20">
      <c r="A80" s="510"/>
      <c r="B80" s="510"/>
      <c r="C80" s="510"/>
      <c r="D80" s="510"/>
      <c r="E80" s="510"/>
      <c r="F80" s="510"/>
      <c r="G80" s="510"/>
      <c r="H80" s="510"/>
      <c r="I80" s="510"/>
      <c r="J80" s="510"/>
      <c r="K80" s="510"/>
      <c r="L80" s="510"/>
      <c r="M80" s="510"/>
      <c r="N80" s="510"/>
      <c r="O80" s="510"/>
      <c r="P80" s="510"/>
      <c r="Q80" s="510"/>
      <c r="R80" s="510"/>
      <c r="S80" s="510"/>
      <c r="T80" s="510"/>
    </row>
    <row r="81" spans="1:20">
      <c r="A81" s="510"/>
      <c r="B81" s="510"/>
      <c r="C81" s="510"/>
      <c r="D81" s="510"/>
      <c r="E81" s="510"/>
      <c r="F81" s="510"/>
      <c r="G81" s="510"/>
      <c r="H81" s="510"/>
      <c r="I81" s="510"/>
      <c r="J81" s="510"/>
      <c r="K81" s="510"/>
      <c r="L81" s="510"/>
      <c r="M81" s="510"/>
      <c r="N81" s="510"/>
      <c r="O81" s="510"/>
      <c r="P81" s="510"/>
      <c r="Q81" s="510"/>
      <c r="R81" s="510"/>
      <c r="S81" s="510"/>
      <c r="T81" s="510"/>
    </row>
    <row r="82" spans="1:20">
      <c r="A82" s="510"/>
      <c r="B82" s="510"/>
      <c r="C82" s="510"/>
      <c r="D82" s="510"/>
      <c r="E82" s="510"/>
      <c r="F82" s="510"/>
      <c r="G82" s="510"/>
      <c r="H82" s="510"/>
      <c r="I82" s="510"/>
      <c r="J82" s="510"/>
      <c r="K82" s="510"/>
      <c r="L82" s="510"/>
      <c r="M82" s="510"/>
      <c r="N82" s="510"/>
      <c r="O82" s="510"/>
      <c r="P82" s="510"/>
      <c r="Q82" s="510"/>
      <c r="R82" s="510"/>
      <c r="S82" s="510"/>
      <c r="T82" s="510"/>
    </row>
    <row r="83" spans="1:20">
      <c r="A83" s="510"/>
      <c r="B83" s="510"/>
      <c r="C83" s="510"/>
      <c r="D83" s="510"/>
      <c r="E83" s="510"/>
      <c r="F83" s="510"/>
      <c r="G83" s="510"/>
      <c r="H83" s="510"/>
      <c r="I83" s="510"/>
      <c r="J83" s="510"/>
      <c r="K83" s="510"/>
      <c r="L83" s="510"/>
      <c r="M83" s="510"/>
      <c r="N83" s="510"/>
      <c r="O83" s="510"/>
      <c r="P83" s="510"/>
      <c r="Q83" s="510"/>
      <c r="R83" s="510"/>
      <c r="S83" s="510"/>
      <c r="T83" s="510"/>
    </row>
    <row r="84" spans="1:20">
      <c r="A84" s="510"/>
      <c r="B84" s="510"/>
      <c r="C84" s="510"/>
      <c r="D84" s="510"/>
      <c r="E84" s="510"/>
      <c r="F84" s="510"/>
      <c r="G84" s="510"/>
      <c r="H84" s="510"/>
      <c r="I84" s="510"/>
      <c r="J84" s="510"/>
      <c r="K84" s="510"/>
      <c r="L84" s="510"/>
      <c r="M84" s="510"/>
      <c r="N84" s="510"/>
      <c r="O84" s="510"/>
      <c r="P84" s="510"/>
      <c r="Q84" s="510"/>
      <c r="R84" s="510"/>
      <c r="S84" s="510"/>
      <c r="T84" s="510"/>
    </row>
    <row r="85" spans="1:20">
      <c r="A85" s="510"/>
      <c r="B85" s="510"/>
      <c r="C85" s="510"/>
      <c r="D85" s="510"/>
      <c r="E85" s="510"/>
      <c r="F85" s="510"/>
      <c r="G85" s="510"/>
      <c r="H85" s="510"/>
      <c r="I85" s="510"/>
      <c r="J85" s="510"/>
      <c r="K85" s="510"/>
      <c r="L85" s="510"/>
      <c r="M85" s="510"/>
      <c r="N85" s="510"/>
      <c r="O85" s="510"/>
      <c r="P85" s="510"/>
      <c r="Q85" s="510"/>
      <c r="R85" s="510"/>
      <c r="S85" s="510"/>
      <c r="T85" s="510"/>
    </row>
    <row r="86" spans="1:20">
      <c r="A86" s="510"/>
      <c r="B86" s="510"/>
      <c r="C86" s="510"/>
      <c r="D86" s="510"/>
      <c r="E86" s="510"/>
      <c r="F86" s="510"/>
      <c r="G86" s="510"/>
      <c r="H86" s="510"/>
      <c r="I86" s="510"/>
      <c r="J86" s="510"/>
      <c r="K86" s="510"/>
      <c r="L86" s="510"/>
      <c r="M86" s="510"/>
      <c r="N86" s="510"/>
      <c r="O86" s="510"/>
      <c r="P86" s="510"/>
      <c r="Q86" s="510"/>
      <c r="R86" s="510"/>
      <c r="S86" s="510"/>
      <c r="T86" s="510"/>
    </row>
    <row r="87" spans="1:20">
      <c r="A87" s="510"/>
      <c r="B87" s="510"/>
      <c r="C87" s="510"/>
      <c r="D87" s="510"/>
      <c r="E87" s="510"/>
      <c r="F87" s="510"/>
      <c r="G87" s="510"/>
      <c r="H87" s="510"/>
      <c r="I87" s="510"/>
      <c r="J87" s="510"/>
      <c r="K87" s="510"/>
      <c r="L87" s="510"/>
      <c r="M87" s="510"/>
      <c r="N87" s="510"/>
      <c r="O87" s="510"/>
      <c r="P87" s="510"/>
      <c r="Q87" s="510"/>
      <c r="R87" s="510"/>
      <c r="S87" s="510"/>
      <c r="T87" s="510"/>
    </row>
    <row r="88" spans="1:20">
      <c r="A88" s="510"/>
      <c r="B88" s="510"/>
      <c r="C88" s="510"/>
      <c r="D88" s="510"/>
      <c r="E88" s="510"/>
      <c r="F88" s="510"/>
      <c r="G88" s="510"/>
      <c r="H88" s="510"/>
      <c r="I88" s="510"/>
      <c r="J88" s="510"/>
      <c r="K88" s="510"/>
      <c r="L88" s="510"/>
      <c r="M88" s="510"/>
      <c r="N88" s="510"/>
      <c r="O88" s="510"/>
      <c r="P88" s="510"/>
      <c r="Q88" s="510"/>
      <c r="R88" s="510"/>
      <c r="S88" s="510"/>
      <c r="T88" s="510"/>
    </row>
    <row r="89" spans="1:20">
      <c r="A89" s="510"/>
      <c r="B89" s="510"/>
      <c r="C89" s="510"/>
      <c r="D89" s="510"/>
      <c r="E89" s="7"/>
      <c r="F89" s="7"/>
      <c r="G89" s="7"/>
      <c r="H89" s="7"/>
      <c r="I89" s="7"/>
      <c r="J89" s="7"/>
      <c r="K89" s="7"/>
      <c r="L89" s="7"/>
      <c r="M89" s="7"/>
      <c r="N89" s="7"/>
      <c r="O89" s="7"/>
      <c r="P89" s="7"/>
      <c r="Q89" s="7"/>
      <c r="R89" s="7"/>
      <c r="S89" s="7"/>
      <c r="T89" s="7"/>
    </row>
    <row r="90" spans="1:20">
      <c r="A90" s="510"/>
      <c r="B90" s="510"/>
      <c r="C90" s="510"/>
      <c r="D90" s="510"/>
      <c r="E90" s="510"/>
      <c r="F90" s="510"/>
      <c r="G90" s="510"/>
      <c r="H90" s="510"/>
      <c r="I90" s="510"/>
      <c r="J90" s="510"/>
      <c r="K90" s="510"/>
      <c r="L90" s="510"/>
      <c r="M90" s="510"/>
      <c r="N90" s="510"/>
      <c r="O90" s="510"/>
      <c r="P90" s="510"/>
      <c r="Q90" s="510"/>
      <c r="R90" s="510"/>
      <c r="S90" s="510"/>
      <c r="T90" s="510"/>
    </row>
    <row r="91" spans="1:20">
      <c r="A91" s="510"/>
      <c r="B91" s="510"/>
      <c r="C91" s="510"/>
      <c r="D91" s="510"/>
      <c r="E91" s="510"/>
      <c r="F91" s="510"/>
      <c r="G91" s="510"/>
      <c r="H91" s="510"/>
      <c r="I91" s="510"/>
      <c r="J91" s="510"/>
      <c r="K91" s="510"/>
      <c r="L91" s="510"/>
      <c r="M91" s="510"/>
      <c r="N91" s="510"/>
      <c r="O91" s="510"/>
      <c r="P91" s="510"/>
      <c r="Q91" s="510"/>
      <c r="R91" s="510"/>
      <c r="S91" s="510"/>
      <c r="T91" s="510"/>
    </row>
    <row r="92" spans="1:20">
      <c r="A92" s="510"/>
      <c r="B92" s="510"/>
      <c r="C92" s="510"/>
      <c r="D92" s="510"/>
      <c r="E92" s="510"/>
      <c r="F92" s="510"/>
      <c r="G92" s="510"/>
      <c r="H92" s="510"/>
      <c r="I92" s="510"/>
      <c r="J92" s="510"/>
      <c r="K92" s="510"/>
      <c r="L92" s="510"/>
      <c r="M92" s="510"/>
      <c r="N92" s="510"/>
      <c r="O92" s="510"/>
      <c r="P92" s="510"/>
      <c r="Q92" s="510"/>
      <c r="R92" s="510"/>
      <c r="S92" s="510"/>
      <c r="T92" s="510"/>
    </row>
    <row r="93" spans="1:20">
      <c r="A93" s="510"/>
      <c r="B93" s="510"/>
      <c r="C93" s="510"/>
      <c r="D93" s="510"/>
      <c r="E93" s="510"/>
      <c r="F93" s="510"/>
      <c r="G93" s="510"/>
      <c r="H93" s="510"/>
      <c r="I93" s="510"/>
      <c r="J93" s="510"/>
      <c r="K93" s="510"/>
      <c r="L93" s="510"/>
      <c r="M93" s="510"/>
      <c r="N93" s="510"/>
      <c r="O93" s="510"/>
      <c r="P93" s="510"/>
      <c r="Q93" s="510"/>
      <c r="R93" s="510"/>
      <c r="S93" s="510"/>
      <c r="T93" s="510"/>
    </row>
    <row r="94" spans="1:20">
      <c r="A94" s="510"/>
      <c r="B94" s="510"/>
      <c r="C94" s="510"/>
      <c r="D94" s="510"/>
      <c r="E94" s="510"/>
      <c r="F94" s="510"/>
      <c r="G94" s="510"/>
      <c r="H94" s="510"/>
      <c r="I94" s="510"/>
      <c r="J94" s="510"/>
      <c r="K94" s="510"/>
      <c r="L94" s="510"/>
      <c r="M94" s="510"/>
      <c r="N94" s="510"/>
      <c r="O94" s="510"/>
      <c r="P94" s="510"/>
      <c r="Q94" s="510"/>
      <c r="R94" s="510"/>
      <c r="S94" s="510"/>
      <c r="T94" s="510"/>
    </row>
    <row r="95" spans="1:20">
      <c r="A95" s="510"/>
      <c r="B95" s="510"/>
      <c r="C95" s="510"/>
      <c r="D95" s="510"/>
      <c r="E95" s="510"/>
      <c r="F95" s="510"/>
      <c r="G95" s="510"/>
      <c r="H95" s="510"/>
      <c r="I95" s="510"/>
      <c r="J95" s="510"/>
      <c r="K95" s="510"/>
      <c r="L95" s="510"/>
      <c r="M95" s="510"/>
      <c r="N95" s="510"/>
      <c r="O95" s="510"/>
      <c r="P95" s="510"/>
      <c r="Q95" s="510"/>
      <c r="R95" s="510"/>
      <c r="S95" s="510"/>
      <c r="T95" s="510"/>
    </row>
    <row r="96" spans="1:20">
      <c r="A96" s="510"/>
      <c r="B96" s="510"/>
      <c r="C96" s="510"/>
      <c r="D96" s="510"/>
      <c r="E96" s="7"/>
      <c r="F96" s="7"/>
      <c r="G96" s="7"/>
      <c r="H96" s="7"/>
      <c r="I96" s="7"/>
      <c r="J96" s="7"/>
      <c r="K96" s="7"/>
      <c r="L96" s="7"/>
      <c r="M96" s="7"/>
      <c r="N96" s="7"/>
      <c r="O96" s="7"/>
      <c r="P96" s="7"/>
      <c r="Q96" s="7"/>
      <c r="R96" s="7"/>
      <c r="S96" s="7"/>
      <c r="T96" s="7"/>
    </row>
    <row r="97" spans="1:20">
      <c r="A97" s="510"/>
      <c r="B97" s="510"/>
      <c r="C97" s="510"/>
      <c r="D97" s="510"/>
      <c r="E97" s="510"/>
      <c r="F97" s="510"/>
      <c r="G97" s="510"/>
      <c r="H97" s="510"/>
      <c r="I97" s="510"/>
      <c r="J97" s="510"/>
      <c r="K97" s="510"/>
      <c r="L97" s="510"/>
      <c r="M97" s="510"/>
      <c r="N97" s="510"/>
      <c r="O97" s="510"/>
      <c r="P97" s="510"/>
      <c r="Q97" s="510"/>
      <c r="R97" s="510"/>
      <c r="S97" s="510"/>
      <c r="T97" s="510"/>
    </row>
    <row r="98" spans="1:20">
      <c r="A98" s="510"/>
      <c r="B98" s="510"/>
      <c r="C98" s="510"/>
      <c r="D98" s="510"/>
      <c r="E98" s="510"/>
      <c r="F98" s="510"/>
      <c r="G98" s="510"/>
      <c r="H98" s="510"/>
      <c r="I98" s="510"/>
      <c r="J98" s="510"/>
      <c r="K98" s="510"/>
      <c r="L98" s="510"/>
      <c r="M98" s="510"/>
      <c r="N98" s="510"/>
      <c r="O98" s="510"/>
      <c r="P98" s="510"/>
      <c r="Q98" s="510"/>
      <c r="R98" s="510"/>
      <c r="S98" s="510"/>
      <c r="T98" s="510"/>
    </row>
    <row r="99" spans="1:20">
      <c r="A99" s="510"/>
      <c r="B99" s="510"/>
      <c r="C99" s="510"/>
      <c r="D99" s="510"/>
      <c r="E99" s="510"/>
      <c r="F99" s="510"/>
      <c r="G99" s="510"/>
      <c r="H99" s="510"/>
      <c r="I99" s="510"/>
      <c r="J99" s="510"/>
      <c r="K99" s="510"/>
      <c r="L99" s="510"/>
      <c r="M99" s="510"/>
      <c r="N99" s="510"/>
      <c r="O99" s="510"/>
      <c r="P99" s="510"/>
      <c r="Q99" s="510"/>
      <c r="R99" s="510"/>
      <c r="S99" s="510"/>
      <c r="T99" s="510"/>
    </row>
    <row r="100" spans="1:20">
      <c r="A100" s="510"/>
      <c r="B100" s="510"/>
      <c r="C100" s="510"/>
      <c r="D100" s="510"/>
      <c r="E100" s="510"/>
      <c r="F100" s="510"/>
      <c r="G100" s="510"/>
      <c r="H100" s="510"/>
      <c r="I100" s="510"/>
      <c r="J100" s="510"/>
      <c r="K100" s="510"/>
      <c r="L100" s="510"/>
      <c r="M100" s="510"/>
      <c r="N100" s="510"/>
      <c r="O100" s="510"/>
      <c r="P100" s="510"/>
      <c r="Q100" s="510"/>
      <c r="R100" s="510"/>
      <c r="S100" s="510"/>
      <c r="T100" s="510"/>
    </row>
    <row r="101" spans="1:20">
      <c r="A101" s="510"/>
      <c r="B101" s="510"/>
      <c r="C101" s="510"/>
      <c r="D101" s="510"/>
      <c r="E101" s="510"/>
      <c r="F101" s="510"/>
      <c r="G101" s="510"/>
      <c r="H101" s="510"/>
      <c r="I101" s="510"/>
      <c r="J101" s="510"/>
      <c r="K101" s="510"/>
      <c r="L101" s="510"/>
      <c r="M101" s="510"/>
      <c r="N101" s="510"/>
      <c r="O101" s="510"/>
      <c r="P101" s="510"/>
      <c r="Q101" s="510"/>
      <c r="R101" s="510"/>
      <c r="S101" s="510"/>
      <c r="T101" s="510"/>
    </row>
    <row r="102" spans="1:20">
      <c r="A102" s="510"/>
      <c r="B102" s="510"/>
      <c r="C102" s="510"/>
      <c r="D102" s="510"/>
      <c r="E102" s="510"/>
      <c r="F102" s="510"/>
      <c r="G102" s="510"/>
      <c r="H102" s="510"/>
      <c r="I102" s="510"/>
      <c r="J102" s="510"/>
      <c r="K102" s="510"/>
      <c r="L102" s="510"/>
      <c r="M102" s="510"/>
      <c r="N102" s="510"/>
      <c r="O102" s="510"/>
      <c r="P102" s="510"/>
      <c r="Q102" s="510"/>
      <c r="R102" s="510"/>
      <c r="S102" s="510"/>
      <c r="T102" s="510"/>
    </row>
    <row r="103" spans="1:20">
      <c r="A103" s="510"/>
      <c r="B103" s="510"/>
      <c r="C103" s="510"/>
      <c r="D103" s="510"/>
      <c r="E103" s="510"/>
      <c r="F103" s="510"/>
      <c r="G103" s="510"/>
      <c r="H103" s="510"/>
      <c r="I103" s="510"/>
      <c r="J103" s="510"/>
      <c r="K103" s="510"/>
      <c r="L103" s="510"/>
      <c r="M103" s="510"/>
      <c r="N103" s="510"/>
      <c r="O103" s="510"/>
      <c r="P103" s="510"/>
      <c r="Q103" s="510"/>
      <c r="R103" s="510"/>
      <c r="S103" s="510"/>
      <c r="T103" s="510"/>
    </row>
    <row r="104" spans="1:20">
      <c r="A104" s="510"/>
      <c r="B104" s="510"/>
      <c r="C104" s="510"/>
      <c r="D104" s="510"/>
      <c r="E104" s="7"/>
      <c r="F104" s="7"/>
      <c r="G104" s="7"/>
      <c r="H104" s="7"/>
      <c r="I104" s="7"/>
      <c r="J104" s="7"/>
      <c r="K104" s="7"/>
      <c r="L104" s="7"/>
      <c r="M104" s="7"/>
      <c r="N104" s="7"/>
      <c r="O104" s="7"/>
      <c r="P104" s="7"/>
      <c r="Q104" s="7"/>
      <c r="R104" s="7"/>
      <c r="S104" s="7"/>
      <c r="T104" s="7"/>
    </row>
    <row r="105" spans="1:20">
      <c r="A105" s="510"/>
      <c r="B105" s="510"/>
      <c r="C105" s="510"/>
      <c r="D105" s="510"/>
      <c r="E105" s="7"/>
      <c r="F105" s="7"/>
      <c r="G105" s="7"/>
      <c r="H105" s="7"/>
      <c r="I105" s="7"/>
      <c r="J105" s="7"/>
      <c r="K105" s="7"/>
      <c r="L105" s="7"/>
      <c r="M105" s="7"/>
      <c r="N105" s="7"/>
      <c r="O105" s="7"/>
      <c r="P105" s="7"/>
      <c r="Q105" s="7"/>
      <c r="R105" s="7"/>
      <c r="S105" s="7"/>
      <c r="T105" s="7"/>
    </row>
    <row r="106" spans="1:20">
      <c r="A106" s="510"/>
      <c r="B106" s="510"/>
      <c r="C106" s="510"/>
      <c r="D106" s="510"/>
      <c r="E106" s="510"/>
      <c r="F106" s="510"/>
      <c r="G106" s="510"/>
      <c r="H106" s="510"/>
      <c r="I106" s="510"/>
      <c r="J106" s="510"/>
      <c r="K106" s="510"/>
      <c r="L106" s="510"/>
      <c r="M106" s="510"/>
      <c r="N106" s="510"/>
      <c r="O106" s="510"/>
      <c r="P106" s="510"/>
      <c r="Q106" s="510"/>
      <c r="R106" s="510"/>
      <c r="S106" s="510"/>
      <c r="T106" s="510"/>
    </row>
    <row r="107" spans="1:20">
      <c r="A107" s="510"/>
      <c r="B107" s="510"/>
      <c r="C107" s="510"/>
      <c r="D107" s="510"/>
      <c r="E107" s="510"/>
      <c r="F107" s="510"/>
      <c r="G107" s="510"/>
      <c r="H107" s="510"/>
      <c r="I107" s="510"/>
      <c r="J107" s="510"/>
      <c r="K107" s="510"/>
      <c r="L107" s="510"/>
      <c r="M107" s="510"/>
      <c r="N107" s="510"/>
      <c r="O107" s="510"/>
      <c r="P107" s="510"/>
      <c r="Q107" s="510"/>
      <c r="R107" s="510"/>
      <c r="S107" s="510"/>
      <c r="T107" s="510"/>
    </row>
    <row r="108" spans="1:20">
      <c r="A108" s="510"/>
      <c r="B108" s="510"/>
      <c r="C108" s="510"/>
      <c r="D108" s="510"/>
      <c r="E108" s="510"/>
      <c r="F108" s="510"/>
      <c r="G108" s="510"/>
      <c r="H108" s="510"/>
      <c r="I108" s="510"/>
      <c r="J108" s="510"/>
      <c r="K108" s="510"/>
      <c r="L108" s="510"/>
      <c r="M108" s="510"/>
      <c r="N108" s="510"/>
      <c r="O108" s="510"/>
      <c r="P108" s="510"/>
      <c r="Q108" s="510"/>
      <c r="R108" s="510"/>
      <c r="S108" s="510"/>
      <c r="T108" s="510"/>
    </row>
    <row r="109" spans="1:20">
      <c r="A109" s="510"/>
      <c r="B109" s="510"/>
      <c r="C109" s="510"/>
      <c r="D109" s="510"/>
      <c r="E109" s="510"/>
      <c r="F109" s="510"/>
      <c r="G109" s="510"/>
      <c r="H109" s="510"/>
      <c r="I109" s="510"/>
      <c r="J109" s="510"/>
      <c r="K109" s="510"/>
      <c r="L109" s="510"/>
      <c r="M109" s="510"/>
      <c r="N109" s="510"/>
      <c r="O109" s="510"/>
      <c r="P109" s="510"/>
      <c r="Q109" s="510"/>
      <c r="R109" s="510"/>
      <c r="S109" s="510"/>
      <c r="T109" s="510"/>
    </row>
    <row r="110" spans="1:20">
      <c r="A110" s="510"/>
      <c r="B110" s="510"/>
      <c r="C110" s="510"/>
      <c r="D110" s="510"/>
      <c r="E110" s="510"/>
      <c r="F110" s="510"/>
      <c r="G110" s="510"/>
      <c r="H110" s="510"/>
      <c r="I110" s="510"/>
      <c r="J110" s="510"/>
      <c r="K110" s="510"/>
      <c r="L110" s="510"/>
      <c r="M110" s="510"/>
      <c r="N110" s="510"/>
      <c r="O110" s="510"/>
      <c r="P110" s="510"/>
      <c r="Q110" s="510"/>
      <c r="R110" s="510"/>
      <c r="S110" s="510"/>
      <c r="T110" s="510"/>
    </row>
  </sheetData>
  <conditionalFormatting sqref="B2">
    <cfRule type="cellIs" dxfId="35" priority="8" operator="greaterThan">
      <formula>1800</formula>
    </cfRule>
  </conditionalFormatting>
  <conditionalFormatting sqref="B2">
    <cfRule type="cellIs" dxfId="34" priority="7" operator="greaterThan">
      <formula>1800</formula>
    </cfRule>
  </conditionalFormatting>
  <conditionalFormatting sqref="B2">
    <cfRule type="cellIs" dxfId="33" priority="6" operator="greaterThan">
      <formula>1800</formula>
    </cfRule>
  </conditionalFormatting>
  <conditionalFormatting sqref="I6:I17">
    <cfRule type="dataBar" priority="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{1C89536B-44A2-4F08-8B3B-F7DC26B6E629}</x14:id>
        </ext>
      </extLst>
    </cfRule>
  </conditionalFormatting>
  <pageMargins left="0.7" right="0.7" top="0.75" bottom="0.75" header="0.3" footer="0.3"/>
  <pageSetup paperSize="9" orientation="landscape" horizontalDpi="0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1C89536B-44A2-4F08-8B3B-F7DC26B6E62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I6:I17</xm:sqref>
        </x14:conditionalFormatting>
      </x14:conditionalFormatting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S142"/>
  <sheetViews>
    <sheetView workbookViewId="0">
      <selection activeCell="I149" sqref="I149"/>
    </sheetView>
  </sheetViews>
  <sheetFormatPr baseColWidth="10" defaultRowHeight="12.75"/>
  <cols>
    <col min="1" max="1" width="4" bestFit="1" customWidth="1"/>
    <col min="2" max="2" width="3.5703125" bestFit="1" customWidth="1"/>
    <col min="3" max="3" width="5.28515625" bestFit="1" customWidth="1"/>
    <col min="4" max="4" width="7.85546875" bestFit="1" customWidth="1"/>
    <col min="5" max="5" width="14" bestFit="1" customWidth="1"/>
    <col min="6" max="6" width="12.140625" bestFit="1" customWidth="1"/>
    <col min="8" max="8" width="6" bestFit="1" customWidth="1"/>
    <col min="9" max="9" width="25" bestFit="1" customWidth="1"/>
    <col min="10" max="10" width="6" bestFit="1" customWidth="1"/>
    <col min="11" max="11" width="15.42578125" bestFit="1" customWidth="1"/>
    <col min="12" max="12" width="8.7109375" bestFit="1" customWidth="1"/>
    <col min="13" max="13" width="6" bestFit="1" customWidth="1"/>
    <col min="14" max="14" width="12.28515625" bestFit="1" customWidth="1"/>
    <col min="15" max="15" width="14.42578125" bestFit="1" customWidth="1"/>
    <col min="16" max="16" width="30.7109375" bestFit="1" customWidth="1"/>
    <col min="17" max="17" width="6.85546875" bestFit="1" customWidth="1"/>
    <col min="18" max="18" width="8" bestFit="1" customWidth="1"/>
    <col min="19" max="19" width="10.7109375" bestFit="1" customWidth="1"/>
  </cols>
  <sheetData>
    <row r="1" spans="1:19" ht="33.75">
      <c r="A1" s="745" t="s">
        <v>388</v>
      </c>
      <c r="B1" s="311" t="s">
        <v>75</v>
      </c>
      <c r="C1" s="311" t="s">
        <v>68</v>
      </c>
      <c r="D1" s="746" t="s">
        <v>15</v>
      </c>
      <c r="E1" s="311" t="s">
        <v>3</v>
      </c>
      <c r="F1" s="747" t="s">
        <v>4</v>
      </c>
      <c r="G1" s="748"/>
      <c r="H1" s="747" t="s">
        <v>30</v>
      </c>
      <c r="I1" s="312" t="s">
        <v>23</v>
      </c>
      <c r="J1" s="312" t="s">
        <v>8</v>
      </c>
      <c r="K1" s="312" t="s">
        <v>9</v>
      </c>
      <c r="L1" s="749" t="s">
        <v>5</v>
      </c>
      <c r="M1" s="414" t="s">
        <v>31</v>
      </c>
      <c r="N1" s="750" t="s">
        <v>6</v>
      </c>
      <c r="O1" s="747" t="s">
        <v>7</v>
      </c>
      <c r="P1" s="751">
        <f>COUNTIF(P2:P166,"*@*")</f>
        <v>97</v>
      </c>
      <c r="Q1" s="276" t="s">
        <v>578</v>
      </c>
      <c r="R1" s="752" t="s">
        <v>131</v>
      </c>
      <c r="S1" s="370"/>
    </row>
    <row r="2" spans="1:19" ht="24">
      <c r="A2" s="753"/>
      <c r="B2" s="754">
        <f t="shared" ref="B2:B65" si="0">IF(C2=C1,B1+1,1)</f>
        <v>1</v>
      </c>
      <c r="C2" s="203" t="s">
        <v>299</v>
      </c>
      <c r="D2" s="204">
        <v>14496</v>
      </c>
      <c r="E2" s="204" t="s">
        <v>10</v>
      </c>
      <c r="F2" s="755" t="s">
        <v>361</v>
      </c>
      <c r="G2" s="303"/>
      <c r="H2" s="756" t="s">
        <v>579</v>
      </c>
      <c r="I2" s="757" t="s">
        <v>150</v>
      </c>
      <c r="J2" s="757">
        <v>4342</v>
      </c>
      <c r="K2" s="757" t="s">
        <v>11</v>
      </c>
      <c r="L2" s="758">
        <v>35517</v>
      </c>
      <c r="M2" s="759" t="s">
        <v>32</v>
      </c>
      <c r="N2" s="760" t="s">
        <v>73</v>
      </c>
      <c r="O2" s="382" t="s">
        <v>580</v>
      </c>
      <c r="P2" s="65" t="s">
        <v>12</v>
      </c>
      <c r="Q2" s="761" t="s">
        <v>581</v>
      </c>
      <c r="R2" s="762">
        <v>41542</v>
      </c>
      <c r="S2" s="310"/>
    </row>
    <row r="3" spans="1:19" ht="24">
      <c r="A3" s="753"/>
      <c r="B3" s="754">
        <f t="shared" si="0"/>
        <v>2</v>
      </c>
      <c r="C3" s="203" t="s">
        <v>299</v>
      </c>
      <c r="D3" s="204">
        <v>14497</v>
      </c>
      <c r="E3" s="204" t="s">
        <v>10</v>
      </c>
      <c r="F3" s="207" t="s">
        <v>558</v>
      </c>
      <c r="G3" s="303"/>
      <c r="H3" s="586" t="s">
        <v>579</v>
      </c>
      <c r="I3" s="207" t="s">
        <v>150</v>
      </c>
      <c r="J3" s="207">
        <v>4342</v>
      </c>
      <c r="K3" s="207" t="s">
        <v>11</v>
      </c>
      <c r="L3" s="763">
        <v>36840</v>
      </c>
      <c r="M3" s="305" t="s">
        <v>32</v>
      </c>
      <c r="N3" s="379" t="s">
        <v>73</v>
      </c>
      <c r="O3" s="764" t="s">
        <v>580</v>
      </c>
      <c r="P3" s="65" t="s">
        <v>12</v>
      </c>
      <c r="Q3" s="206" t="s">
        <v>582</v>
      </c>
      <c r="R3" s="437">
        <v>41527</v>
      </c>
      <c r="S3" s="765"/>
    </row>
    <row r="4" spans="1:19" ht="24">
      <c r="A4" s="753"/>
      <c r="B4" s="754">
        <f t="shared" si="0"/>
        <v>3</v>
      </c>
      <c r="C4" s="203" t="s">
        <v>299</v>
      </c>
      <c r="D4" s="204">
        <v>14498</v>
      </c>
      <c r="E4" s="204" t="s">
        <v>0</v>
      </c>
      <c r="F4" s="207" t="s">
        <v>505</v>
      </c>
      <c r="G4" s="718"/>
      <c r="H4" s="586" t="s">
        <v>579</v>
      </c>
      <c r="I4" s="207" t="s">
        <v>583</v>
      </c>
      <c r="J4" s="207">
        <v>4000</v>
      </c>
      <c r="K4" s="207" t="s">
        <v>2</v>
      </c>
      <c r="L4" s="763">
        <v>36398</v>
      </c>
      <c r="M4" s="305" t="s">
        <v>32</v>
      </c>
      <c r="N4" s="379" t="s">
        <v>74</v>
      </c>
      <c r="O4" s="764" t="s">
        <v>584</v>
      </c>
      <c r="P4" s="65" t="s">
        <v>50</v>
      </c>
      <c r="Q4" s="206" t="s">
        <v>585</v>
      </c>
      <c r="R4" s="437">
        <v>41518</v>
      </c>
      <c r="S4" s="310"/>
    </row>
    <row r="5" spans="1:19" ht="22.5">
      <c r="A5" s="753"/>
      <c r="B5" s="754">
        <f t="shared" si="0"/>
        <v>4</v>
      </c>
      <c r="C5" s="203" t="s">
        <v>299</v>
      </c>
      <c r="D5" s="204">
        <v>14515</v>
      </c>
      <c r="E5" s="204" t="s">
        <v>586</v>
      </c>
      <c r="F5" s="207" t="s">
        <v>587</v>
      </c>
      <c r="G5" s="303"/>
      <c r="H5" s="586" t="s">
        <v>579</v>
      </c>
      <c r="I5" s="207" t="s">
        <v>588</v>
      </c>
      <c r="J5" s="207">
        <v>4000</v>
      </c>
      <c r="K5" s="305" t="s">
        <v>2</v>
      </c>
      <c r="L5" s="763">
        <v>35099</v>
      </c>
      <c r="M5" s="305" t="s">
        <v>32</v>
      </c>
      <c r="N5" s="379" t="s">
        <v>589</v>
      </c>
      <c r="O5" s="766" t="s">
        <v>590</v>
      </c>
      <c r="P5" s="65" t="s">
        <v>591</v>
      </c>
      <c r="Q5" s="432"/>
      <c r="R5" s="437">
        <v>41521</v>
      </c>
      <c r="S5" s="310"/>
    </row>
    <row r="6" spans="1:19">
      <c r="A6" s="753"/>
      <c r="B6" s="754">
        <f t="shared" si="0"/>
        <v>1</v>
      </c>
      <c r="C6" s="203" t="s">
        <v>301</v>
      </c>
      <c r="D6" s="204">
        <v>19506</v>
      </c>
      <c r="E6" s="204" t="s">
        <v>126</v>
      </c>
      <c r="F6" s="207" t="s">
        <v>592</v>
      </c>
      <c r="G6" s="303"/>
      <c r="H6" s="207" t="s">
        <v>579</v>
      </c>
      <c r="I6" s="207" t="s">
        <v>593</v>
      </c>
      <c r="J6" s="207">
        <v>4000</v>
      </c>
      <c r="K6" s="207" t="s">
        <v>2</v>
      </c>
      <c r="L6" s="763">
        <v>19869</v>
      </c>
      <c r="M6" s="305" t="s">
        <v>32</v>
      </c>
      <c r="N6" s="379" t="s">
        <v>594</v>
      </c>
      <c r="O6" s="207"/>
      <c r="P6" s="65" t="s">
        <v>595</v>
      </c>
      <c r="Q6" s="206" t="s">
        <v>596</v>
      </c>
      <c r="R6" s="437">
        <v>41534</v>
      </c>
      <c r="S6" s="310"/>
    </row>
    <row r="7" spans="1:19">
      <c r="A7" s="753"/>
      <c r="B7" s="754">
        <f t="shared" si="0"/>
        <v>2</v>
      </c>
      <c r="C7" s="203" t="s">
        <v>301</v>
      </c>
      <c r="D7" s="204">
        <v>19537</v>
      </c>
      <c r="E7" s="204" t="s">
        <v>93</v>
      </c>
      <c r="F7" s="207" t="s">
        <v>597</v>
      </c>
      <c r="G7" s="303"/>
      <c r="H7" s="586" t="s">
        <v>579</v>
      </c>
      <c r="I7" s="207" t="s">
        <v>598</v>
      </c>
      <c r="J7" s="207">
        <v>4000</v>
      </c>
      <c r="K7" s="305" t="s">
        <v>2</v>
      </c>
      <c r="L7" s="763">
        <v>17708</v>
      </c>
      <c r="M7" s="305" t="s">
        <v>32</v>
      </c>
      <c r="N7" s="379" t="s">
        <v>599</v>
      </c>
      <c r="O7" s="207" t="s">
        <v>600</v>
      </c>
      <c r="P7" s="65"/>
      <c r="Q7" s="206" t="s">
        <v>601</v>
      </c>
      <c r="R7" s="437">
        <v>41518</v>
      </c>
      <c r="S7" s="310"/>
    </row>
    <row r="8" spans="1:19" ht="22.5">
      <c r="A8" s="753"/>
      <c r="B8" s="754">
        <f t="shared" si="0"/>
        <v>1</v>
      </c>
      <c r="C8" s="203" t="s">
        <v>328</v>
      </c>
      <c r="D8" s="204">
        <v>19548</v>
      </c>
      <c r="E8" s="204" t="s">
        <v>24</v>
      </c>
      <c r="F8" s="207" t="s">
        <v>307</v>
      </c>
      <c r="G8" s="719"/>
      <c r="H8" s="586" t="s">
        <v>579</v>
      </c>
      <c r="I8" s="207" t="s">
        <v>149</v>
      </c>
      <c r="J8" s="207">
        <v>4420</v>
      </c>
      <c r="K8" s="207" t="s">
        <v>14</v>
      </c>
      <c r="L8" s="763">
        <v>35655</v>
      </c>
      <c r="M8" s="305" t="s">
        <v>32</v>
      </c>
      <c r="N8" s="379" t="s">
        <v>57</v>
      </c>
      <c r="O8" s="766" t="s">
        <v>602</v>
      </c>
      <c r="P8" s="767" t="s">
        <v>369</v>
      </c>
      <c r="Q8" s="206" t="s">
        <v>603</v>
      </c>
      <c r="R8" s="437">
        <v>41542</v>
      </c>
      <c r="S8" s="310"/>
    </row>
    <row r="9" spans="1:19">
      <c r="A9" s="753"/>
      <c r="B9" s="754">
        <f t="shared" si="0"/>
        <v>1</v>
      </c>
      <c r="C9" s="203" t="s">
        <v>301</v>
      </c>
      <c r="D9" s="204">
        <v>19561</v>
      </c>
      <c r="E9" s="204" t="s">
        <v>239</v>
      </c>
      <c r="F9" s="207" t="s">
        <v>240</v>
      </c>
      <c r="G9" s="303"/>
      <c r="H9" s="586" t="s">
        <v>579</v>
      </c>
      <c r="I9" s="207" t="s">
        <v>604</v>
      </c>
      <c r="J9" s="207">
        <v>4420</v>
      </c>
      <c r="K9" s="303" t="s">
        <v>14</v>
      </c>
      <c r="L9" s="763">
        <v>19697</v>
      </c>
      <c r="M9" s="305" t="s">
        <v>605</v>
      </c>
      <c r="N9" s="768"/>
      <c r="O9" s="207" t="s">
        <v>606</v>
      </c>
      <c r="P9" s="65"/>
      <c r="Q9" s="206" t="s">
        <v>607</v>
      </c>
      <c r="R9" s="437">
        <v>41518</v>
      </c>
      <c r="S9" s="310"/>
    </row>
    <row r="10" spans="1:19">
      <c r="A10" s="753"/>
      <c r="B10" s="754">
        <f t="shared" si="0"/>
        <v>1</v>
      </c>
      <c r="C10" s="203" t="s">
        <v>328</v>
      </c>
      <c r="D10" s="204">
        <v>19562</v>
      </c>
      <c r="E10" s="204" t="s">
        <v>25</v>
      </c>
      <c r="F10" s="207" t="s">
        <v>26</v>
      </c>
      <c r="G10" s="303"/>
      <c r="H10" s="586" t="s">
        <v>579</v>
      </c>
      <c r="I10" s="207" t="s">
        <v>58</v>
      </c>
      <c r="J10" s="207">
        <v>4450</v>
      </c>
      <c r="K10" s="207" t="s">
        <v>165</v>
      </c>
      <c r="L10" s="763">
        <v>34493</v>
      </c>
      <c r="M10" s="305" t="s">
        <v>32</v>
      </c>
      <c r="N10" s="379"/>
      <c r="O10" s="207" t="s">
        <v>59</v>
      </c>
      <c r="P10" s="65" t="s">
        <v>27</v>
      </c>
      <c r="Q10" s="206" t="s">
        <v>608</v>
      </c>
      <c r="R10" s="437">
        <v>41647</v>
      </c>
      <c r="S10" s="310"/>
    </row>
    <row r="11" spans="1:19">
      <c r="A11" s="753"/>
      <c r="B11" s="754">
        <f t="shared" si="0"/>
        <v>1</v>
      </c>
      <c r="C11" s="203" t="s">
        <v>576</v>
      </c>
      <c r="D11" s="204">
        <v>19566</v>
      </c>
      <c r="E11" s="305" t="s">
        <v>609</v>
      </c>
      <c r="F11" s="207" t="s">
        <v>610</v>
      </c>
      <c r="G11" s="303"/>
      <c r="H11" s="586" t="s">
        <v>579</v>
      </c>
      <c r="I11" s="305" t="s">
        <v>611</v>
      </c>
      <c r="J11" s="305">
        <v>4420</v>
      </c>
      <c r="K11" s="305" t="s">
        <v>14</v>
      </c>
      <c r="L11" s="763">
        <v>20905</v>
      </c>
      <c r="M11" s="305" t="s">
        <v>32</v>
      </c>
      <c r="N11" s="379" t="s">
        <v>612</v>
      </c>
      <c r="O11" s="207" t="s">
        <v>613</v>
      </c>
      <c r="P11" s="769" t="s">
        <v>614</v>
      </c>
      <c r="Q11" s="432"/>
      <c r="R11" s="770">
        <v>41518</v>
      </c>
      <c r="S11" s="310"/>
    </row>
    <row r="12" spans="1:19">
      <c r="A12" s="753"/>
      <c r="B12" s="754">
        <f t="shared" si="0"/>
        <v>1</v>
      </c>
      <c r="C12" s="203" t="s">
        <v>301</v>
      </c>
      <c r="D12" s="204">
        <v>19590</v>
      </c>
      <c r="E12" s="204" t="s">
        <v>160</v>
      </c>
      <c r="F12" s="207" t="s">
        <v>567</v>
      </c>
      <c r="G12" s="718"/>
      <c r="H12" s="207" t="s">
        <v>579</v>
      </c>
      <c r="I12" s="207" t="s">
        <v>615</v>
      </c>
      <c r="J12" s="207">
        <v>4420</v>
      </c>
      <c r="K12" s="207" t="s">
        <v>616</v>
      </c>
      <c r="L12" s="763">
        <v>23770</v>
      </c>
      <c r="M12" s="305" t="s">
        <v>32</v>
      </c>
      <c r="N12" s="379" t="s">
        <v>617</v>
      </c>
      <c r="O12" s="207" t="s">
        <v>618</v>
      </c>
      <c r="P12" s="65" t="s">
        <v>619</v>
      </c>
      <c r="Q12" s="206" t="s">
        <v>620</v>
      </c>
      <c r="R12" s="437">
        <v>41527</v>
      </c>
      <c r="S12" s="310"/>
    </row>
    <row r="13" spans="1:19">
      <c r="A13" s="753"/>
      <c r="B13" s="754">
        <f t="shared" si="0"/>
        <v>1</v>
      </c>
      <c r="C13" s="203" t="s">
        <v>302</v>
      </c>
      <c r="D13" s="204">
        <v>19605</v>
      </c>
      <c r="E13" s="204" t="s">
        <v>130</v>
      </c>
      <c r="F13" s="207" t="s">
        <v>621</v>
      </c>
      <c r="G13" s="303"/>
      <c r="H13" s="207" t="s">
        <v>579</v>
      </c>
      <c r="I13" s="207" t="s">
        <v>622</v>
      </c>
      <c r="J13" s="207">
        <v>4420</v>
      </c>
      <c r="K13" s="305" t="s">
        <v>14</v>
      </c>
      <c r="L13" s="763">
        <v>20117</v>
      </c>
      <c r="M13" s="305" t="s">
        <v>605</v>
      </c>
      <c r="N13" s="305" t="s">
        <v>623</v>
      </c>
      <c r="O13" s="207" t="s">
        <v>624</v>
      </c>
      <c r="P13" s="65"/>
      <c r="Q13" s="432"/>
      <c r="R13" s="437">
        <v>41536</v>
      </c>
      <c r="S13" s="771" t="s">
        <v>625</v>
      </c>
    </row>
    <row r="14" spans="1:19">
      <c r="A14" s="753"/>
      <c r="B14" s="754">
        <f t="shared" si="0"/>
        <v>2</v>
      </c>
      <c r="C14" s="203" t="s">
        <v>302</v>
      </c>
      <c r="D14" s="204">
        <v>19606</v>
      </c>
      <c r="E14" s="204" t="s">
        <v>130</v>
      </c>
      <c r="F14" s="207" t="s">
        <v>626</v>
      </c>
      <c r="G14" s="303"/>
      <c r="H14" s="207" t="s">
        <v>579</v>
      </c>
      <c r="I14" s="207" t="s">
        <v>627</v>
      </c>
      <c r="J14" s="207">
        <v>4420</v>
      </c>
      <c r="K14" s="305" t="s">
        <v>14</v>
      </c>
      <c r="L14" s="763">
        <v>19646</v>
      </c>
      <c r="M14" s="305" t="s">
        <v>605</v>
      </c>
      <c r="N14" s="305" t="s">
        <v>628</v>
      </c>
      <c r="O14" s="207" t="s">
        <v>629</v>
      </c>
      <c r="P14" s="65"/>
      <c r="Q14" s="206" t="s">
        <v>630</v>
      </c>
      <c r="R14" s="437">
        <v>41536</v>
      </c>
      <c r="S14" s="771" t="s">
        <v>625</v>
      </c>
    </row>
    <row r="15" spans="1:19" ht="22.5">
      <c r="A15" s="753"/>
      <c r="B15" s="754">
        <f t="shared" si="0"/>
        <v>1</v>
      </c>
      <c r="C15" s="203" t="s">
        <v>299</v>
      </c>
      <c r="D15" s="204">
        <v>32659</v>
      </c>
      <c r="E15" s="204" t="s">
        <v>37</v>
      </c>
      <c r="F15" s="207" t="s">
        <v>568</v>
      </c>
      <c r="G15" s="303"/>
      <c r="H15" s="586" t="s">
        <v>579</v>
      </c>
      <c r="I15" s="207" t="s">
        <v>631</v>
      </c>
      <c r="J15" s="207">
        <v>4102</v>
      </c>
      <c r="K15" s="207" t="s">
        <v>632</v>
      </c>
      <c r="L15" s="763">
        <v>37202</v>
      </c>
      <c r="M15" s="305" t="s">
        <v>32</v>
      </c>
      <c r="N15" s="379" t="s">
        <v>633</v>
      </c>
      <c r="O15" s="766" t="s">
        <v>634</v>
      </c>
      <c r="P15" s="65" t="s">
        <v>635</v>
      </c>
      <c r="Q15" s="206" t="s">
        <v>636</v>
      </c>
      <c r="R15" s="437">
        <v>41667</v>
      </c>
      <c r="S15" s="310"/>
    </row>
    <row r="16" spans="1:19">
      <c r="A16" s="753"/>
      <c r="B16" s="754">
        <f t="shared" si="0"/>
        <v>1</v>
      </c>
      <c r="C16" s="203" t="s">
        <v>302</v>
      </c>
      <c r="D16" s="204">
        <v>32785</v>
      </c>
      <c r="E16" s="204" t="s">
        <v>129</v>
      </c>
      <c r="F16" s="207" t="s">
        <v>637</v>
      </c>
      <c r="G16" s="303"/>
      <c r="H16" s="207" t="s">
        <v>579</v>
      </c>
      <c r="I16" s="207" t="s">
        <v>638</v>
      </c>
      <c r="J16" s="207">
        <v>4420</v>
      </c>
      <c r="K16" s="305" t="s">
        <v>14</v>
      </c>
      <c r="L16" s="763">
        <v>12110</v>
      </c>
      <c r="M16" s="305" t="s">
        <v>32</v>
      </c>
      <c r="N16" s="305" t="s">
        <v>639</v>
      </c>
      <c r="O16" s="207"/>
      <c r="P16" s="65"/>
      <c r="Q16" s="206" t="s">
        <v>640</v>
      </c>
      <c r="R16" s="437">
        <v>41529</v>
      </c>
      <c r="S16" s="771" t="s">
        <v>625</v>
      </c>
    </row>
    <row r="17" spans="1:19">
      <c r="A17" s="753"/>
      <c r="B17" s="754">
        <f t="shared" si="0"/>
        <v>1</v>
      </c>
      <c r="C17" s="203" t="s">
        <v>301</v>
      </c>
      <c r="D17" s="204">
        <v>32802</v>
      </c>
      <c r="E17" s="204" t="s">
        <v>99</v>
      </c>
      <c r="F17" s="207" t="s">
        <v>641</v>
      </c>
      <c r="G17" s="303"/>
      <c r="H17" s="207" t="s">
        <v>579</v>
      </c>
      <c r="I17" s="207" t="s">
        <v>642</v>
      </c>
      <c r="J17" s="207">
        <v>4101</v>
      </c>
      <c r="K17" s="305" t="s">
        <v>643</v>
      </c>
      <c r="L17" s="763">
        <v>26963</v>
      </c>
      <c r="M17" s="305" t="s">
        <v>32</v>
      </c>
      <c r="N17" s="379" t="s">
        <v>644</v>
      </c>
      <c r="O17" s="207" t="s">
        <v>645</v>
      </c>
      <c r="P17" s="65" t="s">
        <v>646</v>
      </c>
      <c r="Q17" s="206" t="s">
        <v>647</v>
      </c>
      <c r="R17" s="437">
        <v>41527</v>
      </c>
      <c r="S17" s="310"/>
    </row>
    <row r="18" spans="1:19">
      <c r="A18" s="753"/>
      <c r="B18" s="754">
        <f t="shared" si="0"/>
        <v>2</v>
      </c>
      <c r="C18" s="203" t="s">
        <v>301</v>
      </c>
      <c r="D18" s="204">
        <v>38333</v>
      </c>
      <c r="E18" s="204" t="s">
        <v>96</v>
      </c>
      <c r="F18" s="207" t="s">
        <v>375</v>
      </c>
      <c r="G18" s="303"/>
      <c r="H18" s="772" t="s">
        <v>579</v>
      </c>
      <c r="I18" s="207" t="s">
        <v>648</v>
      </c>
      <c r="J18" s="207">
        <v>4000</v>
      </c>
      <c r="K18" s="305" t="s">
        <v>649</v>
      </c>
      <c r="L18" s="763">
        <v>23587</v>
      </c>
      <c r="M18" s="305" t="s">
        <v>32</v>
      </c>
      <c r="N18" s="379" t="s">
        <v>650</v>
      </c>
      <c r="O18" s="207" t="s">
        <v>651</v>
      </c>
      <c r="P18" s="65" t="s">
        <v>652</v>
      </c>
      <c r="Q18" s="206" t="s">
        <v>653</v>
      </c>
      <c r="R18" s="437">
        <v>41534</v>
      </c>
      <c r="S18" s="310"/>
    </row>
    <row r="19" spans="1:19">
      <c r="A19" s="753"/>
      <c r="B19" s="754">
        <f t="shared" si="0"/>
        <v>3</v>
      </c>
      <c r="C19" s="203" t="s">
        <v>301</v>
      </c>
      <c r="D19" s="204">
        <v>54301</v>
      </c>
      <c r="E19" s="204" t="s">
        <v>98</v>
      </c>
      <c r="F19" s="207" t="s">
        <v>570</v>
      </c>
      <c r="G19" s="303"/>
      <c r="H19" s="586" t="s">
        <v>579</v>
      </c>
      <c r="I19" s="773" t="s">
        <v>654</v>
      </c>
      <c r="J19" s="207">
        <v>4420</v>
      </c>
      <c r="K19" s="371" t="s">
        <v>14</v>
      </c>
      <c r="L19" s="763">
        <v>17417</v>
      </c>
      <c r="M19" s="305" t="s">
        <v>32</v>
      </c>
      <c r="N19" s="773" t="s">
        <v>655</v>
      </c>
      <c r="O19" s="774" t="s">
        <v>656</v>
      </c>
      <c r="P19" s="65"/>
      <c r="Q19" s="206" t="s">
        <v>657</v>
      </c>
      <c r="R19" s="437">
        <v>41527</v>
      </c>
      <c r="S19" s="310"/>
    </row>
    <row r="20" spans="1:19">
      <c r="A20" s="753"/>
      <c r="B20" s="754">
        <f t="shared" si="0"/>
        <v>4</v>
      </c>
      <c r="C20" s="203" t="s">
        <v>301</v>
      </c>
      <c r="D20" s="204">
        <v>54319</v>
      </c>
      <c r="E20" s="204" t="s">
        <v>125</v>
      </c>
      <c r="F20" s="207" t="s">
        <v>559</v>
      </c>
      <c r="G20" s="303"/>
      <c r="H20" s="207" t="s">
        <v>579</v>
      </c>
      <c r="I20" s="207" t="s">
        <v>658</v>
      </c>
      <c r="J20" s="207">
        <v>4420</v>
      </c>
      <c r="K20" s="207" t="s">
        <v>14</v>
      </c>
      <c r="L20" s="763">
        <v>20519</v>
      </c>
      <c r="M20" s="305" t="s">
        <v>32</v>
      </c>
      <c r="N20" s="379"/>
      <c r="O20" s="207" t="s">
        <v>659</v>
      </c>
      <c r="P20" s="65"/>
      <c r="Q20" s="206" t="s">
        <v>660</v>
      </c>
      <c r="R20" s="437">
        <v>41527</v>
      </c>
      <c r="S20" s="310"/>
    </row>
    <row r="21" spans="1:19">
      <c r="A21" s="753"/>
      <c r="B21" s="754">
        <f t="shared" si="0"/>
        <v>1</v>
      </c>
      <c r="C21" s="203" t="s">
        <v>302</v>
      </c>
      <c r="D21" s="204">
        <v>54670</v>
      </c>
      <c r="E21" s="204" t="s">
        <v>113</v>
      </c>
      <c r="F21" s="207" t="s">
        <v>661</v>
      </c>
      <c r="G21" s="303"/>
      <c r="H21" s="207" t="s">
        <v>579</v>
      </c>
      <c r="I21" s="207" t="s">
        <v>662</v>
      </c>
      <c r="J21" s="207">
        <v>4420</v>
      </c>
      <c r="K21" s="775" t="s">
        <v>14</v>
      </c>
      <c r="L21" s="763">
        <v>14472</v>
      </c>
      <c r="M21" s="305" t="s">
        <v>32</v>
      </c>
      <c r="N21" s="379" t="s">
        <v>663</v>
      </c>
      <c r="O21" s="776"/>
      <c r="P21" s="305"/>
      <c r="Q21" s="206" t="s">
        <v>664</v>
      </c>
      <c r="R21" s="437">
        <v>41529</v>
      </c>
      <c r="S21" s="771" t="s">
        <v>625</v>
      </c>
    </row>
    <row r="22" spans="1:19">
      <c r="A22" s="753"/>
      <c r="B22" s="754">
        <f t="shared" si="0"/>
        <v>1</v>
      </c>
      <c r="C22" s="203" t="s">
        <v>304</v>
      </c>
      <c r="D22" s="204">
        <v>55108</v>
      </c>
      <c r="E22" s="334" t="s">
        <v>347</v>
      </c>
      <c r="F22" s="334" t="s">
        <v>348</v>
      </c>
      <c r="G22" s="303"/>
      <c r="H22" s="334" t="s">
        <v>579</v>
      </c>
      <c r="I22" s="334" t="s">
        <v>665</v>
      </c>
      <c r="J22" s="334">
        <v>4431</v>
      </c>
      <c r="K22" s="334" t="s">
        <v>666</v>
      </c>
      <c r="L22" s="340">
        <v>18967</v>
      </c>
      <c r="M22" s="334" t="s">
        <v>605</v>
      </c>
      <c r="N22" s="334"/>
      <c r="O22" s="336" t="s">
        <v>667</v>
      </c>
      <c r="P22" s="777"/>
      <c r="Q22" s="432"/>
      <c r="R22" s="437">
        <v>41911</v>
      </c>
      <c r="S22" s="310"/>
    </row>
    <row r="23" spans="1:19">
      <c r="A23" s="753"/>
      <c r="B23" s="754">
        <f t="shared" si="0"/>
        <v>1</v>
      </c>
      <c r="C23" s="203" t="s">
        <v>298</v>
      </c>
      <c r="D23" s="204">
        <v>55192</v>
      </c>
      <c r="E23" s="204" t="s">
        <v>79</v>
      </c>
      <c r="F23" s="207" t="s">
        <v>668</v>
      </c>
      <c r="G23" s="303"/>
      <c r="H23" s="207" t="s">
        <v>579</v>
      </c>
      <c r="I23" s="207" t="s">
        <v>669</v>
      </c>
      <c r="J23" s="207">
        <v>4102</v>
      </c>
      <c r="K23" s="303" t="s">
        <v>632</v>
      </c>
      <c r="L23" s="763">
        <v>38866</v>
      </c>
      <c r="M23" s="305" t="s">
        <v>32</v>
      </c>
      <c r="N23" s="768" t="s">
        <v>670</v>
      </c>
      <c r="O23" s="776" t="s">
        <v>671</v>
      </c>
      <c r="P23" s="65" t="s">
        <v>672</v>
      </c>
      <c r="Q23" s="206" t="s">
        <v>673</v>
      </c>
      <c r="R23" s="437">
        <v>41539</v>
      </c>
      <c r="S23" s="310"/>
    </row>
    <row r="24" spans="1:19">
      <c r="A24" s="753"/>
      <c r="B24" s="754">
        <f t="shared" si="0"/>
        <v>1</v>
      </c>
      <c r="C24" s="203" t="s">
        <v>299</v>
      </c>
      <c r="D24" s="204">
        <v>55196</v>
      </c>
      <c r="E24" s="310" t="s">
        <v>320</v>
      </c>
      <c r="F24" s="204" t="s">
        <v>321</v>
      </c>
      <c r="G24" s="303"/>
      <c r="H24" s="204" t="s">
        <v>579</v>
      </c>
      <c r="I24" s="310" t="s">
        <v>674</v>
      </c>
      <c r="J24" s="310">
        <v>4000</v>
      </c>
      <c r="K24" s="310" t="s">
        <v>2</v>
      </c>
      <c r="L24" s="778">
        <v>37042</v>
      </c>
      <c r="M24" s="310" t="s">
        <v>32</v>
      </c>
      <c r="N24" s="310" t="s">
        <v>675</v>
      </c>
      <c r="O24" s="779" t="s">
        <v>676</v>
      </c>
      <c r="P24" s="780" t="s">
        <v>677</v>
      </c>
      <c r="Q24" s="206" t="s">
        <v>678</v>
      </c>
      <c r="R24" s="437">
        <v>41908</v>
      </c>
      <c r="S24" s="310"/>
    </row>
    <row r="25" spans="1:19">
      <c r="A25" s="753"/>
      <c r="B25" s="754">
        <f t="shared" si="0"/>
        <v>1</v>
      </c>
      <c r="C25" s="203" t="s">
        <v>28</v>
      </c>
      <c r="D25" s="204">
        <v>55446</v>
      </c>
      <c r="E25" s="371" t="s">
        <v>41</v>
      </c>
      <c r="F25" s="207" t="s">
        <v>42</v>
      </c>
      <c r="G25" s="303"/>
      <c r="H25" s="207" t="s">
        <v>579</v>
      </c>
      <c r="I25" s="305" t="s">
        <v>679</v>
      </c>
      <c r="J25" s="305">
        <v>4537</v>
      </c>
      <c r="K25" s="207" t="s">
        <v>680</v>
      </c>
      <c r="L25" s="763">
        <v>20431</v>
      </c>
      <c r="M25" s="305" t="s">
        <v>32</v>
      </c>
      <c r="N25" s="305" t="s">
        <v>681</v>
      </c>
      <c r="O25" s="207" t="s">
        <v>682</v>
      </c>
      <c r="P25" s="65" t="s">
        <v>683</v>
      </c>
      <c r="Q25" s="189" t="s">
        <v>684</v>
      </c>
      <c r="R25" s="770">
        <v>41518</v>
      </c>
      <c r="S25" s="310"/>
    </row>
    <row r="26" spans="1:19">
      <c r="A26" s="753"/>
      <c r="B26" s="754">
        <f t="shared" si="0"/>
        <v>1</v>
      </c>
      <c r="C26" s="203" t="s">
        <v>298</v>
      </c>
      <c r="D26" s="204">
        <v>56126</v>
      </c>
      <c r="E26" s="204" t="s">
        <v>79</v>
      </c>
      <c r="F26" s="207" t="s">
        <v>685</v>
      </c>
      <c r="G26" s="303"/>
      <c r="H26" s="207" t="s">
        <v>579</v>
      </c>
      <c r="I26" s="207" t="s">
        <v>686</v>
      </c>
      <c r="J26" s="207">
        <v>4100</v>
      </c>
      <c r="K26" s="207" t="s">
        <v>687</v>
      </c>
      <c r="L26" s="763">
        <v>38553</v>
      </c>
      <c r="M26" s="305" t="s">
        <v>32</v>
      </c>
      <c r="N26" s="379" t="s">
        <v>57</v>
      </c>
      <c r="O26" s="207" t="s">
        <v>688</v>
      </c>
      <c r="P26" s="65" t="s">
        <v>689</v>
      </c>
      <c r="Q26" s="206" t="s">
        <v>690</v>
      </c>
      <c r="R26" s="437">
        <v>41528</v>
      </c>
      <c r="S26" s="310"/>
    </row>
    <row r="27" spans="1:19" ht="22.5">
      <c r="A27" s="753"/>
      <c r="B27" s="754">
        <f t="shared" si="0"/>
        <v>2</v>
      </c>
      <c r="C27" s="203" t="s">
        <v>298</v>
      </c>
      <c r="D27" s="204">
        <v>68000</v>
      </c>
      <c r="E27" s="204" t="s">
        <v>127</v>
      </c>
      <c r="F27" s="207" t="s">
        <v>539</v>
      </c>
      <c r="G27" s="303"/>
      <c r="H27" s="207" t="s">
        <v>579</v>
      </c>
      <c r="I27" s="207" t="s">
        <v>691</v>
      </c>
      <c r="J27" s="207">
        <v>4432</v>
      </c>
      <c r="K27" s="305" t="s">
        <v>692</v>
      </c>
      <c r="L27" s="763">
        <v>39115</v>
      </c>
      <c r="M27" s="305" t="s">
        <v>32</v>
      </c>
      <c r="N27" s="305" t="s">
        <v>693</v>
      </c>
      <c r="O27" s="766" t="s">
        <v>694</v>
      </c>
      <c r="P27" s="65" t="s">
        <v>695</v>
      </c>
      <c r="Q27" s="432" t="s">
        <v>696</v>
      </c>
      <c r="R27" s="437">
        <v>41535</v>
      </c>
      <c r="S27" s="310"/>
    </row>
    <row r="28" spans="1:19" ht="22.5">
      <c r="A28" s="753"/>
      <c r="B28" s="754">
        <f t="shared" si="0"/>
        <v>1</v>
      </c>
      <c r="C28" s="203" t="s">
        <v>299</v>
      </c>
      <c r="D28" s="204">
        <v>68716</v>
      </c>
      <c r="E28" s="204" t="s">
        <v>235</v>
      </c>
      <c r="F28" s="207" t="s">
        <v>443</v>
      </c>
      <c r="G28" s="303"/>
      <c r="H28" s="207" t="s">
        <v>579</v>
      </c>
      <c r="I28" s="207" t="s">
        <v>697</v>
      </c>
      <c r="J28" s="207">
        <v>4000</v>
      </c>
      <c r="K28" s="207" t="s">
        <v>2</v>
      </c>
      <c r="L28" s="763">
        <v>38582</v>
      </c>
      <c r="M28" s="305" t="s">
        <v>32</v>
      </c>
      <c r="N28" s="379" t="s">
        <v>698</v>
      </c>
      <c r="O28" s="781" t="s">
        <v>699</v>
      </c>
      <c r="P28" s="65" t="s">
        <v>700</v>
      </c>
      <c r="Q28" s="206" t="s">
        <v>701</v>
      </c>
      <c r="R28" s="770">
        <v>41518</v>
      </c>
      <c r="S28" s="310"/>
    </row>
    <row r="29" spans="1:19" ht="22.5">
      <c r="A29" s="753"/>
      <c r="B29" s="754">
        <f t="shared" si="0"/>
        <v>1</v>
      </c>
      <c r="C29" s="203" t="s">
        <v>303</v>
      </c>
      <c r="D29" s="204">
        <v>68722</v>
      </c>
      <c r="E29" s="204" t="s">
        <v>168</v>
      </c>
      <c r="F29" s="207" t="s">
        <v>539</v>
      </c>
      <c r="G29" s="303"/>
      <c r="H29" s="207" t="s">
        <v>579</v>
      </c>
      <c r="I29" s="207" t="s">
        <v>702</v>
      </c>
      <c r="J29" s="207">
        <v>4420</v>
      </c>
      <c r="K29" s="305" t="s">
        <v>703</v>
      </c>
      <c r="L29" s="763">
        <v>37474</v>
      </c>
      <c r="M29" s="305" t="s">
        <v>32</v>
      </c>
      <c r="N29" s="379" t="s">
        <v>57</v>
      </c>
      <c r="O29" s="781" t="s">
        <v>704</v>
      </c>
      <c r="P29" s="767" t="s">
        <v>705</v>
      </c>
      <c r="Q29" s="206" t="s">
        <v>706</v>
      </c>
      <c r="R29" s="437">
        <v>41550</v>
      </c>
      <c r="S29" s="310"/>
    </row>
    <row r="30" spans="1:19">
      <c r="A30" s="745"/>
      <c r="B30" s="754">
        <f t="shared" si="0"/>
        <v>1</v>
      </c>
      <c r="C30" s="782" t="s">
        <v>328</v>
      </c>
      <c r="D30" s="204">
        <v>71337</v>
      </c>
      <c r="E30" s="207" t="s">
        <v>43</v>
      </c>
      <c r="F30" s="586" t="s">
        <v>152</v>
      </c>
      <c r="G30" s="719"/>
      <c r="H30" s="207" t="s">
        <v>579</v>
      </c>
      <c r="I30" s="305" t="s">
        <v>151</v>
      </c>
      <c r="J30" s="207">
        <v>4420</v>
      </c>
      <c r="K30" s="207" t="s">
        <v>14</v>
      </c>
      <c r="L30" s="343">
        <v>31968</v>
      </c>
      <c r="M30" s="305" t="s">
        <v>32</v>
      </c>
      <c r="N30" s="305" t="s">
        <v>57</v>
      </c>
      <c r="O30" s="409" t="s">
        <v>64</v>
      </c>
      <c r="P30" s="783" t="s">
        <v>55</v>
      </c>
      <c r="Q30" s="784" t="s">
        <v>707</v>
      </c>
      <c r="R30" s="437">
        <v>41275</v>
      </c>
      <c r="S30" s="310"/>
    </row>
    <row r="31" spans="1:19">
      <c r="A31" s="753"/>
      <c r="B31" s="754">
        <f t="shared" si="0"/>
        <v>1</v>
      </c>
      <c r="C31" s="203" t="s">
        <v>301</v>
      </c>
      <c r="D31" s="204">
        <v>71369</v>
      </c>
      <c r="E31" s="204" t="s">
        <v>123</v>
      </c>
      <c r="F31" s="207" t="s">
        <v>708</v>
      </c>
      <c r="G31" s="303"/>
      <c r="H31" s="207" t="s">
        <v>579</v>
      </c>
      <c r="I31" s="207" t="s">
        <v>709</v>
      </c>
      <c r="J31" s="207">
        <v>4420</v>
      </c>
      <c r="K31" s="303" t="s">
        <v>14</v>
      </c>
      <c r="L31" s="763">
        <v>18935</v>
      </c>
      <c r="M31" s="305" t="s">
        <v>32</v>
      </c>
      <c r="N31" s="768"/>
      <c r="O31" s="776" t="s">
        <v>710</v>
      </c>
      <c r="P31" s="65"/>
      <c r="Q31" s="206" t="s">
        <v>711</v>
      </c>
      <c r="R31" s="437">
        <v>41534</v>
      </c>
      <c r="S31" s="310"/>
    </row>
    <row r="32" spans="1:19">
      <c r="A32" s="753"/>
      <c r="B32" s="754">
        <f t="shared" si="0"/>
        <v>1</v>
      </c>
      <c r="C32" s="203" t="s">
        <v>28</v>
      </c>
      <c r="D32" s="204">
        <v>71385</v>
      </c>
      <c r="E32" s="204" t="s">
        <v>44</v>
      </c>
      <c r="F32" s="207" t="s">
        <v>45</v>
      </c>
      <c r="G32" s="303"/>
      <c r="H32" s="207" t="s">
        <v>579</v>
      </c>
      <c r="I32" s="207" t="s">
        <v>306</v>
      </c>
      <c r="J32" s="207">
        <v>4420</v>
      </c>
      <c r="K32" s="305" t="s">
        <v>14</v>
      </c>
      <c r="L32" s="763">
        <v>21176</v>
      </c>
      <c r="M32" s="305" t="s">
        <v>32</v>
      </c>
      <c r="N32" s="379" t="s">
        <v>94</v>
      </c>
      <c r="O32" s="776" t="s">
        <v>95</v>
      </c>
      <c r="P32" s="65" t="s">
        <v>46</v>
      </c>
      <c r="Q32" s="206" t="s">
        <v>712</v>
      </c>
      <c r="R32" s="437">
        <v>41528</v>
      </c>
      <c r="S32" s="310"/>
    </row>
    <row r="33" spans="1:19">
      <c r="A33" s="753"/>
      <c r="B33" s="754">
        <f t="shared" si="0"/>
        <v>1</v>
      </c>
      <c r="C33" s="203" t="s">
        <v>301</v>
      </c>
      <c r="D33" s="204">
        <v>71386</v>
      </c>
      <c r="E33" s="204" t="s">
        <v>713</v>
      </c>
      <c r="F33" s="207" t="s">
        <v>714</v>
      </c>
      <c r="G33" s="303"/>
      <c r="H33" s="207" t="s">
        <v>579</v>
      </c>
      <c r="I33" s="207" t="s">
        <v>715</v>
      </c>
      <c r="J33" s="207">
        <v>4420</v>
      </c>
      <c r="K33" s="303" t="s">
        <v>14</v>
      </c>
      <c r="L33" s="763">
        <v>22350</v>
      </c>
      <c r="M33" s="305" t="s">
        <v>32</v>
      </c>
      <c r="N33" s="768"/>
      <c r="O33" s="207" t="s">
        <v>716</v>
      </c>
      <c r="P33" s="65"/>
      <c r="Q33" s="432" t="s">
        <v>717</v>
      </c>
      <c r="R33" s="437">
        <v>41534</v>
      </c>
      <c r="S33" s="310"/>
    </row>
    <row r="34" spans="1:19">
      <c r="A34" s="753"/>
      <c r="B34" s="754">
        <f t="shared" si="0"/>
        <v>2</v>
      </c>
      <c r="C34" s="203" t="s">
        <v>304</v>
      </c>
      <c r="D34" s="204">
        <v>71389</v>
      </c>
      <c r="E34" s="334" t="s">
        <v>376</v>
      </c>
      <c r="F34" s="334" t="s">
        <v>377</v>
      </c>
      <c r="G34" s="303"/>
      <c r="H34" s="334" t="s">
        <v>579</v>
      </c>
      <c r="I34" s="334" t="s">
        <v>718</v>
      </c>
      <c r="J34" s="334">
        <v>4420</v>
      </c>
      <c r="K34" s="334" t="s">
        <v>14</v>
      </c>
      <c r="L34" s="340">
        <v>21041</v>
      </c>
      <c r="M34" s="334" t="s">
        <v>605</v>
      </c>
      <c r="N34" s="334" t="s">
        <v>719</v>
      </c>
      <c r="O34" s="334" t="s">
        <v>720</v>
      </c>
      <c r="P34" s="777"/>
      <c r="Q34" s="432" t="s">
        <v>721</v>
      </c>
      <c r="R34" s="437">
        <v>41913</v>
      </c>
      <c r="S34" s="310"/>
    </row>
    <row r="35" spans="1:19" ht="24">
      <c r="A35" s="753"/>
      <c r="B35" s="754">
        <f t="shared" si="0"/>
        <v>1</v>
      </c>
      <c r="C35" s="203" t="s">
        <v>292</v>
      </c>
      <c r="D35" s="204">
        <v>75581</v>
      </c>
      <c r="E35" s="298" t="s">
        <v>288</v>
      </c>
      <c r="F35" s="298" t="s">
        <v>289</v>
      </c>
      <c r="G35" s="303"/>
      <c r="H35" s="207" t="s">
        <v>579</v>
      </c>
      <c r="I35" s="298" t="s">
        <v>722</v>
      </c>
      <c r="J35" s="785">
        <v>4101</v>
      </c>
      <c r="K35" s="298" t="s">
        <v>723</v>
      </c>
      <c r="L35" s="298">
        <v>39654</v>
      </c>
      <c r="M35" s="785" t="s">
        <v>32</v>
      </c>
      <c r="N35" s="299" t="s">
        <v>724</v>
      </c>
      <c r="O35" s="786" t="s">
        <v>725</v>
      </c>
      <c r="P35" s="787" t="s">
        <v>726</v>
      </c>
      <c r="Q35" s="206" t="s">
        <v>727</v>
      </c>
      <c r="R35" s="437">
        <v>41821</v>
      </c>
      <c r="S35" s="310"/>
    </row>
    <row r="36" spans="1:19">
      <c r="A36" s="753"/>
      <c r="B36" s="754">
        <f t="shared" si="0"/>
        <v>1</v>
      </c>
      <c r="C36" s="203" t="s">
        <v>298</v>
      </c>
      <c r="D36" s="204">
        <v>78893</v>
      </c>
      <c r="E36" s="204" t="s">
        <v>103</v>
      </c>
      <c r="F36" s="207" t="s">
        <v>538</v>
      </c>
      <c r="G36" s="303"/>
      <c r="H36" s="207" t="s">
        <v>579</v>
      </c>
      <c r="I36" s="207" t="s">
        <v>728</v>
      </c>
      <c r="J36" s="207">
        <v>4000</v>
      </c>
      <c r="K36" s="207" t="s">
        <v>2</v>
      </c>
      <c r="L36" s="763">
        <v>39260</v>
      </c>
      <c r="M36" s="305" t="s">
        <v>32</v>
      </c>
      <c r="N36" s="379" t="s">
        <v>729</v>
      </c>
      <c r="O36" s="207" t="s">
        <v>730</v>
      </c>
      <c r="P36" s="65" t="s">
        <v>731</v>
      </c>
      <c r="Q36" s="206" t="s">
        <v>732</v>
      </c>
      <c r="R36" s="437">
        <v>41528</v>
      </c>
      <c r="S36" s="310"/>
    </row>
    <row r="37" spans="1:19" ht="22.5">
      <c r="A37" s="753"/>
      <c r="B37" s="754">
        <f t="shared" si="0"/>
        <v>1</v>
      </c>
      <c r="C37" s="203" t="s">
        <v>303</v>
      </c>
      <c r="D37" s="204">
        <v>78895</v>
      </c>
      <c r="E37" s="204" t="s">
        <v>733</v>
      </c>
      <c r="F37" s="207" t="s">
        <v>734</v>
      </c>
      <c r="G37" s="303"/>
      <c r="H37" s="207" t="s">
        <v>38</v>
      </c>
      <c r="I37" s="207" t="s">
        <v>735</v>
      </c>
      <c r="J37" s="207">
        <v>4101</v>
      </c>
      <c r="K37" s="305" t="s">
        <v>723</v>
      </c>
      <c r="L37" s="763">
        <v>38182</v>
      </c>
      <c r="M37" s="305" t="s">
        <v>32</v>
      </c>
      <c r="N37" s="379" t="s">
        <v>644</v>
      </c>
      <c r="O37" s="781" t="s">
        <v>736</v>
      </c>
      <c r="P37" s="65" t="s">
        <v>646</v>
      </c>
      <c r="Q37" s="432" t="s">
        <v>717</v>
      </c>
      <c r="R37" s="437">
        <v>41536</v>
      </c>
      <c r="S37" s="310"/>
    </row>
    <row r="38" spans="1:19" ht="22.5">
      <c r="A38" s="753"/>
      <c r="B38" s="754">
        <f t="shared" si="0"/>
        <v>2</v>
      </c>
      <c r="C38" s="203" t="s">
        <v>303</v>
      </c>
      <c r="D38" s="204">
        <v>78896</v>
      </c>
      <c r="E38" s="204" t="s">
        <v>132</v>
      </c>
      <c r="F38" s="207" t="s">
        <v>383</v>
      </c>
      <c r="G38" s="303"/>
      <c r="H38" s="207" t="s">
        <v>579</v>
      </c>
      <c r="I38" s="207" t="s">
        <v>642</v>
      </c>
      <c r="J38" s="207">
        <v>4101</v>
      </c>
      <c r="K38" s="305" t="s">
        <v>723</v>
      </c>
      <c r="L38" s="763">
        <v>38642</v>
      </c>
      <c r="M38" s="305" t="s">
        <v>32</v>
      </c>
      <c r="N38" s="379" t="s">
        <v>644</v>
      </c>
      <c r="O38" s="766" t="s">
        <v>736</v>
      </c>
      <c r="P38" s="65" t="s">
        <v>646</v>
      </c>
      <c r="Q38" s="206" t="s">
        <v>737</v>
      </c>
      <c r="R38" s="437">
        <v>41556</v>
      </c>
      <c r="S38" s="310"/>
    </row>
    <row r="39" spans="1:19">
      <c r="A39" s="753"/>
      <c r="B39" s="754">
        <f t="shared" si="0"/>
        <v>3</v>
      </c>
      <c r="C39" s="203" t="s">
        <v>303</v>
      </c>
      <c r="D39" s="204">
        <v>78897</v>
      </c>
      <c r="E39" s="204" t="s">
        <v>133</v>
      </c>
      <c r="F39" s="207" t="s">
        <v>561</v>
      </c>
      <c r="G39" s="303"/>
      <c r="H39" s="207" t="s">
        <v>579</v>
      </c>
      <c r="I39" s="207" t="s">
        <v>738</v>
      </c>
      <c r="J39" s="207">
        <v>4000</v>
      </c>
      <c r="K39" s="207" t="s">
        <v>2</v>
      </c>
      <c r="L39" s="763">
        <v>37676</v>
      </c>
      <c r="M39" s="305" t="s">
        <v>32</v>
      </c>
      <c r="N39" s="379" t="s">
        <v>739</v>
      </c>
      <c r="O39" s="776" t="s">
        <v>740</v>
      </c>
      <c r="P39" s="65" t="s">
        <v>741</v>
      </c>
      <c r="Q39" s="206" t="s">
        <v>742</v>
      </c>
      <c r="R39" s="437">
        <v>41535</v>
      </c>
      <c r="S39" s="310"/>
    </row>
    <row r="40" spans="1:19">
      <c r="A40" s="745"/>
      <c r="B40" s="754">
        <f t="shared" si="0"/>
        <v>1</v>
      </c>
      <c r="C40" s="203" t="s">
        <v>28</v>
      </c>
      <c r="D40" s="204">
        <v>81680</v>
      </c>
      <c r="E40" s="207" t="s">
        <v>47</v>
      </c>
      <c r="F40" s="207" t="s">
        <v>56</v>
      </c>
      <c r="G40" s="719"/>
      <c r="H40" s="586" t="s">
        <v>38</v>
      </c>
      <c r="I40" s="305" t="s">
        <v>149</v>
      </c>
      <c r="J40" s="207">
        <v>4420</v>
      </c>
      <c r="K40" s="207" t="s">
        <v>14</v>
      </c>
      <c r="L40" s="343">
        <v>25402</v>
      </c>
      <c r="M40" s="305" t="s">
        <v>32</v>
      </c>
      <c r="N40" s="379" t="s">
        <v>57</v>
      </c>
      <c r="O40" s="409" t="s">
        <v>60</v>
      </c>
      <c r="P40" s="788" t="s">
        <v>19</v>
      </c>
      <c r="Q40" s="784" t="s">
        <v>743</v>
      </c>
      <c r="R40" s="437">
        <v>41275</v>
      </c>
      <c r="S40" s="310"/>
    </row>
    <row r="41" spans="1:19">
      <c r="A41" s="745"/>
      <c r="B41" s="754">
        <f t="shared" si="0"/>
        <v>2</v>
      </c>
      <c r="C41" s="203" t="s">
        <v>28</v>
      </c>
      <c r="D41" s="204">
        <v>81775</v>
      </c>
      <c r="E41" s="204" t="s">
        <v>0</v>
      </c>
      <c r="F41" s="204" t="s">
        <v>40</v>
      </c>
      <c r="G41" s="719"/>
      <c r="H41" s="586" t="s">
        <v>38</v>
      </c>
      <c r="I41" s="204" t="s">
        <v>134</v>
      </c>
      <c r="J41" s="204">
        <v>4000</v>
      </c>
      <c r="K41" s="204" t="s">
        <v>2</v>
      </c>
      <c r="L41" s="789">
        <v>19128</v>
      </c>
      <c r="M41" s="204" t="s">
        <v>32</v>
      </c>
      <c r="N41" s="204" t="s">
        <v>74</v>
      </c>
      <c r="O41" s="779" t="s">
        <v>61</v>
      </c>
      <c r="P41" s="790" t="s">
        <v>1</v>
      </c>
      <c r="Q41" s="791" t="s">
        <v>744</v>
      </c>
      <c r="R41" s="437">
        <v>41275</v>
      </c>
      <c r="S41" s="310"/>
    </row>
    <row r="42" spans="1:19">
      <c r="A42" s="753"/>
      <c r="B42" s="754">
        <f t="shared" si="0"/>
        <v>1</v>
      </c>
      <c r="C42" s="203" t="s">
        <v>328</v>
      </c>
      <c r="D42" s="204">
        <v>81809</v>
      </c>
      <c r="E42" s="305" t="s">
        <v>53</v>
      </c>
      <c r="F42" s="207" t="s">
        <v>54</v>
      </c>
      <c r="G42" s="303"/>
      <c r="H42" s="207" t="s">
        <v>579</v>
      </c>
      <c r="I42" s="305" t="s">
        <v>745</v>
      </c>
      <c r="J42" s="305">
        <v>4500</v>
      </c>
      <c r="K42" s="207" t="s">
        <v>746</v>
      </c>
      <c r="L42" s="763">
        <v>31484</v>
      </c>
      <c r="M42" s="305"/>
      <c r="N42" s="305" t="s">
        <v>747</v>
      </c>
      <c r="O42" s="776" t="s">
        <v>748</v>
      </c>
      <c r="P42" s="65" t="s">
        <v>749</v>
      </c>
      <c r="Q42" s="189" t="s">
        <v>750</v>
      </c>
      <c r="R42" s="770">
        <v>41518</v>
      </c>
      <c r="S42" s="310"/>
    </row>
    <row r="43" spans="1:19">
      <c r="A43" s="753"/>
      <c r="B43" s="754">
        <f t="shared" si="0"/>
        <v>2</v>
      </c>
      <c r="C43" s="782" t="s">
        <v>328</v>
      </c>
      <c r="D43" s="204">
        <v>81810</v>
      </c>
      <c r="E43" s="204" t="s">
        <v>48</v>
      </c>
      <c r="F43" s="207" t="s">
        <v>184</v>
      </c>
      <c r="G43" s="303"/>
      <c r="H43" s="207" t="s">
        <v>579</v>
      </c>
      <c r="I43" s="207" t="s">
        <v>134</v>
      </c>
      <c r="J43" s="207">
        <v>4000</v>
      </c>
      <c r="K43" s="305" t="s">
        <v>2</v>
      </c>
      <c r="L43" s="763">
        <v>25666</v>
      </c>
      <c r="M43" s="305" t="s">
        <v>32</v>
      </c>
      <c r="N43" s="305" t="s">
        <v>74</v>
      </c>
      <c r="O43" s="776" t="s">
        <v>62</v>
      </c>
      <c r="P43" s="65" t="s">
        <v>50</v>
      </c>
      <c r="Q43" s="206" t="s">
        <v>751</v>
      </c>
      <c r="R43" s="437">
        <v>41537</v>
      </c>
      <c r="S43" s="310"/>
    </row>
    <row r="44" spans="1:19">
      <c r="A44" s="745"/>
      <c r="B44" s="754">
        <f t="shared" si="0"/>
        <v>1</v>
      </c>
      <c r="C44" s="782" t="s">
        <v>28</v>
      </c>
      <c r="D44" s="204">
        <v>81811</v>
      </c>
      <c r="E44" s="207" t="s">
        <v>51</v>
      </c>
      <c r="F44" s="207" t="s">
        <v>52</v>
      </c>
      <c r="G44" s="719"/>
      <c r="H44" s="207" t="s">
        <v>579</v>
      </c>
      <c r="I44" s="409" t="s">
        <v>150</v>
      </c>
      <c r="J44" s="207">
        <v>4342</v>
      </c>
      <c r="K44" s="207" t="s">
        <v>11</v>
      </c>
      <c r="L44" s="343">
        <v>25453</v>
      </c>
      <c r="M44" s="305" t="s">
        <v>32</v>
      </c>
      <c r="N44" s="305" t="s">
        <v>73</v>
      </c>
      <c r="O44" s="305" t="s">
        <v>63</v>
      </c>
      <c r="P44" s="783" t="s">
        <v>12</v>
      </c>
      <c r="Q44" s="784" t="s">
        <v>752</v>
      </c>
      <c r="R44" s="773">
        <v>41275</v>
      </c>
      <c r="S44" s="310"/>
    </row>
    <row r="45" spans="1:19">
      <c r="A45" s="753"/>
      <c r="B45" s="754">
        <f t="shared" si="0"/>
        <v>1</v>
      </c>
      <c r="C45" s="203" t="s">
        <v>301</v>
      </c>
      <c r="D45" s="204">
        <v>83866</v>
      </c>
      <c r="E45" s="204" t="s">
        <v>124</v>
      </c>
      <c r="F45" s="766" t="s">
        <v>185</v>
      </c>
      <c r="G45" s="303"/>
      <c r="H45" s="207" t="s">
        <v>579</v>
      </c>
      <c r="I45" s="207" t="s">
        <v>753</v>
      </c>
      <c r="J45" s="207">
        <v>4000</v>
      </c>
      <c r="K45" s="207" t="s">
        <v>2</v>
      </c>
      <c r="L45" s="763">
        <v>16456</v>
      </c>
      <c r="M45" s="305" t="s">
        <v>32</v>
      </c>
      <c r="N45" s="379"/>
      <c r="O45" s="776" t="s">
        <v>754</v>
      </c>
      <c r="P45" s="65"/>
      <c r="Q45" s="206" t="s">
        <v>755</v>
      </c>
      <c r="R45" s="437">
        <v>41534</v>
      </c>
      <c r="S45" s="310"/>
    </row>
    <row r="46" spans="1:19">
      <c r="A46" s="753"/>
      <c r="B46" s="754">
        <f t="shared" si="0"/>
        <v>2</v>
      </c>
      <c r="C46" s="203" t="s">
        <v>301</v>
      </c>
      <c r="D46" s="204">
        <v>83871</v>
      </c>
      <c r="E46" s="204" t="s">
        <v>122</v>
      </c>
      <c r="F46" s="207" t="s">
        <v>187</v>
      </c>
      <c r="G46" s="303"/>
      <c r="H46" s="207" t="s">
        <v>579</v>
      </c>
      <c r="I46" s="207" t="s">
        <v>756</v>
      </c>
      <c r="J46" s="207">
        <v>4101</v>
      </c>
      <c r="K46" s="305" t="s">
        <v>723</v>
      </c>
      <c r="L46" s="763">
        <v>23074</v>
      </c>
      <c r="M46" s="305" t="s">
        <v>32</v>
      </c>
      <c r="N46" s="379" t="s">
        <v>757</v>
      </c>
      <c r="O46" s="776" t="s">
        <v>758</v>
      </c>
      <c r="P46" s="65" t="s">
        <v>759</v>
      </c>
      <c r="Q46" s="206" t="s">
        <v>760</v>
      </c>
      <c r="R46" s="437">
        <v>41534</v>
      </c>
      <c r="S46" s="310"/>
    </row>
    <row r="47" spans="1:19">
      <c r="A47" s="753"/>
      <c r="B47" s="754">
        <f t="shared" si="0"/>
        <v>1</v>
      </c>
      <c r="C47" s="203" t="s">
        <v>298</v>
      </c>
      <c r="D47" s="204">
        <v>83878</v>
      </c>
      <c r="E47" s="204" t="s">
        <v>135</v>
      </c>
      <c r="F47" s="207" t="s">
        <v>191</v>
      </c>
      <c r="G47" s="303"/>
      <c r="H47" s="207" t="s">
        <v>579</v>
      </c>
      <c r="I47" s="207" t="s">
        <v>761</v>
      </c>
      <c r="J47" s="207">
        <v>4420</v>
      </c>
      <c r="K47" s="207" t="s">
        <v>703</v>
      </c>
      <c r="L47" s="763">
        <v>38086</v>
      </c>
      <c r="M47" s="305" t="s">
        <v>32</v>
      </c>
      <c r="N47" s="379" t="s">
        <v>762</v>
      </c>
      <c r="O47" s="207" t="s">
        <v>763</v>
      </c>
      <c r="P47" s="65" t="s">
        <v>764</v>
      </c>
      <c r="Q47" s="206" t="s">
        <v>765</v>
      </c>
      <c r="R47" s="437">
        <v>41703</v>
      </c>
      <c r="S47" s="310"/>
    </row>
    <row r="48" spans="1:19">
      <c r="A48" s="753"/>
      <c r="B48" s="754">
        <f t="shared" si="0"/>
        <v>1</v>
      </c>
      <c r="C48" s="203" t="s">
        <v>301</v>
      </c>
      <c r="D48" s="204">
        <v>83889</v>
      </c>
      <c r="E48" s="204" t="s">
        <v>97</v>
      </c>
      <c r="F48" s="207" t="s">
        <v>189</v>
      </c>
      <c r="G48" s="303"/>
      <c r="H48" s="586" t="s">
        <v>579</v>
      </c>
      <c r="I48" s="207" t="s">
        <v>766</v>
      </c>
      <c r="J48" s="207">
        <v>4000</v>
      </c>
      <c r="K48" s="305" t="s">
        <v>767</v>
      </c>
      <c r="L48" s="763">
        <v>17687</v>
      </c>
      <c r="M48" s="305" t="s">
        <v>32</v>
      </c>
      <c r="N48" s="379" t="s">
        <v>768</v>
      </c>
      <c r="O48" s="207" t="s">
        <v>769</v>
      </c>
      <c r="P48" s="65"/>
      <c r="Q48" s="206" t="s">
        <v>770</v>
      </c>
      <c r="R48" s="437">
        <v>41521</v>
      </c>
      <c r="S48" s="310"/>
    </row>
    <row r="49" spans="1:19">
      <c r="A49" s="753"/>
      <c r="B49" s="754">
        <f t="shared" si="0"/>
        <v>1</v>
      </c>
      <c r="C49" s="203" t="s">
        <v>298</v>
      </c>
      <c r="D49" s="204">
        <v>83901</v>
      </c>
      <c r="E49" s="204" t="s">
        <v>101</v>
      </c>
      <c r="F49" s="207" t="s">
        <v>193</v>
      </c>
      <c r="G49" s="303"/>
      <c r="H49" s="776" t="s">
        <v>579</v>
      </c>
      <c r="I49" s="792" t="s">
        <v>771</v>
      </c>
      <c r="J49" s="207">
        <v>4000</v>
      </c>
      <c r="K49" s="305" t="s">
        <v>2</v>
      </c>
      <c r="L49" s="763">
        <v>38177</v>
      </c>
      <c r="M49" s="305" t="s">
        <v>32</v>
      </c>
      <c r="N49" s="773" t="s">
        <v>57</v>
      </c>
      <c r="O49" s="207" t="s">
        <v>772</v>
      </c>
      <c r="P49" s="65" t="s">
        <v>773</v>
      </c>
      <c r="Q49" s="206" t="s">
        <v>774</v>
      </c>
      <c r="R49" s="437">
        <v>41528</v>
      </c>
      <c r="S49" s="310"/>
    </row>
    <row r="50" spans="1:19" ht="22.5">
      <c r="A50" s="753"/>
      <c r="B50" s="754">
        <f t="shared" si="0"/>
        <v>2</v>
      </c>
      <c r="C50" s="203" t="s">
        <v>298</v>
      </c>
      <c r="D50" s="204">
        <v>83907</v>
      </c>
      <c r="E50" s="204" t="s">
        <v>120</v>
      </c>
      <c r="F50" s="207" t="s">
        <v>194</v>
      </c>
      <c r="G50" s="303"/>
      <c r="H50" s="776" t="s">
        <v>579</v>
      </c>
      <c r="I50" s="792" t="s">
        <v>775</v>
      </c>
      <c r="J50" s="207">
        <v>4420</v>
      </c>
      <c r="K50" s="207" t="s">
        <v>14</v>
      </c>
      <c r="L50" s="763">
        <v>38590</v>
      </c>
      <c r="M50" s="305" t="s">
        <v>32</v>
      </c>
      <c r="N50" s="379" t="s">
        <v>57</v>
      </c>
      <c r="O50" s="766" t="s">
        <v>776</v>
      </c>
      <c r="P50" s="65" t="s">
        <v>777</v>
      </c>
      <c r="Q50" s="206" t="s">
        <v>778</v>
      </c>
      <c r="R50" s="437">
        <v>41521</v>
      </c>
      <c r="S50" s="310"/>
    </row>
    <row r="51" spans="1:19" ht="22.5">
      <c r="A51" s="753"/>
      <c r="B51" s="754">
        <f t="shared" si="0"/>
        <v>3</v>
      </c>
      <c r="C51" s="203" t="s">
        <v>298</v>
      </c>
      <c r="D51" s="204">
        <v>83912</v>
      </c>
      <c r="E51" s="204" t="s">
        <v>102</v>
      </c>
      <c r="F51" s="207" t="s">
        <v>196</v>
      </c>
      <c r="G51" s="303"/>
      <c r="H51" s="776" t="s">
        <v>579</v>
      </c>
      <c r="I51" s="792" t="s">
        <v>779</v>
      </c>
      <c r="J51" s="207">
        <v>4000</v>
      </c>
      <c r="K51" s="207" t="s">
        <v>2</v>
      </c>
      <c r="L51" s="763">
        <v>39367</v>
      </c>
      <c r="M51" s="305" t="s">
        <v>32</v>
      </c>
      <c r="N51" s="379" t="s">
        <v>780</v>
      </c>
      <c r="O51" s="766" t="s">
        <v>781</v>
      </c>
      <c r="P51" s="65" t="s">
        <v>782</v>
      </c>
      <c r="Q51" s="206" t="s">
        <v>783</v>
      </c>
      <c r="R51" s="437">
        <v>41528</v>
      </c>
      <c r="S51" s="310"/>
    </row>
    <row r="52" spans="1:19">
      <c r="A52" s="753"/>
      <c r="B52" s="754">
        <f t="shared" si="0"/>
        <v>4</v>
      </c>
      <c r="C52" s="203" t="s">
        <v>298</v>
      </c>
      <c r="D52" s="204">
        <v>83915</v>
      </c>
      <c r="E52" s="204" t="s">
        <v>128</v>
      </c>
      <c r="F52" s="207" t="s">
        <v>197</v>
      </c>
      <c r="G52" s="303"/>
      <c r="H52" s="776" t="s">
        <v>579</v>
      </c>
      <c r="I52" s="792" t="s">
        <v>784</v>
      </c>
      <c r="J52" s="207">
        <v>4000</v>
      </c>
      <c r="K52" s="207" t="s">
        <v>2</v>
      </c>
      <c r="L52" s="763">
        <v>38832</v>
      </c>
      <c r="M52" s="305" t="s">
        <v>32</v>
      </c>
      <c r="N52" s="305"/>
      <c r="O52" s="207" t="s">
        <v>785</v>
      </c>
      <c r="P52" s="65" t="s">
        <v>786</v>
      </c>
      <c r="Q52" s="206" t="s">
        <v>787</v>
      </c>
      <c r="R52" s="437">
        <v>41528</v>
      </c>
      <c r="S52" s="310"/>
    </row>
    <row r="53" spans="1:19">
      <c r="A53" s="753"/>
      <c r="B53" s="754">
        <f t="shared" si="0"/>
        <v>1</v>
      </c>
      <c r="C53" s="203" t="s">
        <v>299</v>
      </c>
      <c r="D53" s="204">
        <v>83918</v>
      </c>
      <c r="E53" s="204" t="s">
        <v>76</v>
      </c>
      <c r="F53" s="207" t="s">
        <v>195</v>
      </c>
      <c r="G53" s="303"/>
      <c r="H53" s="203" t="s">
        <v>579</v>
      </c>
      <c r="I53" s="792" t="s">
        <v>788</v>
      </c>
      <c r="J53" s="207">
        <v>4000</v>
      </c>
      <c r="K53" s="207" t="s">
        <v>2</v>
      </c>
      <c r="L53" s="763">
        <v>38610</v>
      </c>
      <c r="M53" s="305" t="s">
        <v>32</v>
      </c>
      <c r="N53" s="379" t="s">
        <v>789</v>
      </c>
      <c r="O53" s="207" t="s">
        <v>790</v>
      </c>
      <c r="P53" s="65" t="s">
        <v>791</v>
      </c>
      <c r="Q53" s="206" t="s">
        <v>792</v>
      </c>
      <c r="R53" s="437">
        <v>41511</v>
      </c>
      <c r="S53" s="310"/>
    </row>
    <row r="54" spans="1:19">
      <c r="A54" s="753"/>
      <c r="B54" s="754">
        <f t="shared" si="0"/>
        <v>2</v>
      </c>
      <c r="C54" s="203" t="s">
        <v>299</v>
      </c>
      <c r="D54" s="204">
        <v>83923</v>
      </c>
      <c r="E54" s="204" t="s">
        <v>115</v>
      </c>
      <c r="F54" s="207" t="s">
        <v>206</v>
      </c>
      <c r="G54" s="303"/>
      <c r="H54" s="776" t="s">
        <v>579</v>
      </c>
      <c r="I54" s="792" t="s">
        <v>793</v>
      </c>
      <c r="J54" s="207">
        <v>4420</v>
      </c>
      <c r="K54" s="207" t="s">
        <v>14</v>
      </c>
      <c r="L54" s="763">
        <v>37900</v>
      </c>
      <c r="M54" s="305" t="s">
        <v>32</v>
      </c>
      <c r="N54" s="379" t="s">
        <v>794</v>
      </c>
      <c r="O54" s="207" t="s">
        <v>795</v>
      </c>
      <c r="P54" s="65" t="s">
        <v>796</v>
      </c>
      <c r="Q54" s="206" t="s">
        <v>797</v>
      </c>
      <c r="R54" s="770">
        <v>41518</v>
      </c>
      <c r="S54" s="310"/>
    </row>
    <row r="55" spans="1:19">
      <c r="A55" s="753"/>
      <c r="B55" s="754">
        <f t="shared" si="0"/>
        <v>1</v>
      </c>
      <c r="C55" s="203" t="s">
        <v>298</v>
      </c>
      <c r="D55" s="204">
        <v>83924</v>
      </c>
      <c r="E55" s="204" t="s">
        <v>104</v>
      </c>
      <c r="F55" s="207" t="s">
        <v>200</v>
      </c>
      <c r="G55" s="303"/>
      <c r="H55" s="776" t="s">
        <v>579</v>
      </c>
      <c r="I55" s="792" t="s">
        <v>798</v>
      </c>
      <c r="J55" s="207">
        <v>4420</v>
      </c>
      <c r="K55" s="207" t="s">
        <v>14</v>
      </c>
      <c r="L55" s="763">
        <v>38381</v>
      </c>
      <c r="M55" s="305" t="s">
        <v>32</v>
      </c>
      <c r="N55" s="379" t="s">
        <v>799</v>
      </c>
      <c r="O55" s="207" t="s">
        <v>800</v>
      </c>
      <c r="P55" s="65" t="s">
        <v>801</v>
      </c>
      <c r="Q55" s="206" t="s">
        <v>802</v>
      </c>
      <c r="R55" s="437">
        <v>41521</v>
      </c>
      <c r="S55" s="310"/>
    </row>
    <row r="56" spans="1:19" ht="22.5">
      <c r="A56" s="753"/>
      <c r="B56" s="754">
        <f t="shared" si="0"/>
        <v>1</v>
      </c>
      <c r="C56" s="203" t="s">
        <v>303</v>
      </c>
      <c r="D56" s="204">
        <v>83925</v>
      </c>
      <c r="E56" s="204" t="s">
        <v>121</v>
      </c>
      <c r="F56" s="207" t="s">
        <v>217</v>
      </c>
      <c r="G56" s="718"/>
      <c r="H56" s="586" t="s">
        <v>579</v>
      </c>
      <c r="I56" s="207" t="s">
        <v>803</v>
      </c>
      <c r="J56" s="207">
        <v>4420</v>
      </c>
      <c r="K56" s="207" t="s">
        <v>14</v>
      </c>
      <c r="L56" s="763">
        <v>38892</v>
      </c>
      <c r="M56" s="305" t="s">
        <v>32</v>
      </c>
      <c r="N56" s="379" t="s">
        <v>804</v>
      </c>
      <c r="O56" s="766" t="s">
        <v>805</v>
      </c>
      <c r="P56" s="65" t="s">
        <v>806</v>
      </c>
      <c r="Q56" s="206" t="s">
        <v>807</v>
      </c>
      <c r="R56" s="793">
        <v>41532</v>
      </c>
      <c r="S56" s="310"/>
    </row>
    <row r="57" spans="1:19">
      <c r="A57" s="753"/>
      <c r="B57" s="754">
        <f t="shared" si="0"/>
        <v>1</v>
      </c>
      <c r="C57" s="203" t="s">
        <v>302</v>
      </c>
      <c r="D57" s="204">
        <v>83928</v>
      </c>
      <c r="E57" s="204" t="s">
        <v>586</v>
      </c>
      <c r="F57" s="207" t="s">
        <v>808</v>
      </c>
      <c r="G57" s="303"/>
      <c r="H57" s="207" t="s">
        <v>579</v>
      </c>
      <c r="I57" s="207" t="s">
        <v>588</v>
      </c>
      <c r="J57" s="207">
        <v>4000</v>
      </c>
      <c r="K57" s="305" t="s">
        <v>2</v>
      </c>
      <c r="L57" s="763">
        <v>19267</v>
      </c>
      <c r="M57" s="305" t="s">
        <v>32</v>
      </c>
      <c r="N57" s="768" t="s">
        <v>589</v>
      </c>
      <c r="O57" s="794" t="s">
        <v>809</v>
      </c>
      <c r="P57" s="65" t="s">
        <v>810</v>
      </c>
      <c r="Q57" s="432" t="s">
        <v>717</v>
      </c>
      <c r="R57" s="793">
        <v>41529</v>
      </c>
      <c r="S57" s="310"/>
    </row>
    <row r="58" spans="1:19">
      <c r="A58" s="753"/>
      <c r="B58" s="754">
        <f t="shared" si="0"/>
        <v>1</v>
      </c>
      <c r="C58" s="203" t="s">
        <v>301</v>
      </c>
      <c r="D58" s="204">
        <v>86072</v>
      </c>
      <c r="E58" s="204" t="s">
        <v>156</v>
      </c>
      <c r="F58" s="207" t="s">
        <v>176</v>
      </c>
      <c r="G58" s="303"/>
      <c r="H58" s="207" t="s">
        <v>579</v>
      </c>
      <c r="I58" s="207" t="s">
        <v>811</v>
      </c>
      <c r="J58" s="207">
        <v>4000</v>
      </c>
      <c r="K58" s="207" t="s">
        <v>812</v>
      </c>
      <c r="L58" s="763">
        <v>20826</v>
      </c>
      <c r="M58" s="305" t="s">
        <v>32</v>
      </c>
      <c r="N58" s="379" t="s">
        <v>57</v>
      </c>
      <c r="O58" s="207" t="s">
        <v>813</v>
      </c>
      <c r="P58" s="65"/>
      <c r="Q58" s="206" t="s">
        <v>814</v>
      </c>
      <c r="R58" s="793">
        <v>41511</v>
      </c>
      <c r="S58" s="310"/>
    </row>
    <row r="59" spans="1:19">
      <c r="A59" s="753"/>
      <c r="B59" s="754">
        <f t="shared" si="0"/>
        <v>2</v>
      </c>
      <c r="C59" s="203" t="s">
        <v>301</v>
      </c>
      <c r="D59" s="204">
        <v>86073</v>
      </c>
      <c r="E59" s="204" t="s">
        <v>158</v>
      </c>
      <c r="F59" s="207" t="s">
        <v>180</v>
      </c>
      <c r="G59" s="303"/>
      <c r="H59" s="207" t="s">
        <v>579</v>
      </c>
      <c r="I59" s="207" t="s">
        <v>815</v>
      </c>
      <c r="J59" s="207">
        <v>4420</v>
      </c>
      <c r="K59" s="207" t="s">
        <v>14</v>
      </c>
      <c r="L59" s="763">
        <v>20574</v>
      </c>
      <c r="M59" s="305" t="s">
        <v>32</v>
      </c>
      <c r="N59" s="379" t="s">
        <v>816</v>
      </c>
      <c r="O59" s="207" t="s">
        <v>817</v>
      </c>
      <c r="P59" s="767" t="s">
        <v>818</v>
      </c>
      <c r="Q59" s="206" t="s">
        <v>819</v>
      </c>
      <c r="R59" s="793">
        <v>41511</v>
      </c>
      <c r="S59" s="310"/>
    </row>
    <row r="60" spans="1:19">
      <c r="A60" s="753"/>
      <c r="B60" s="754">
        <f t="shared" si="0"/>
        <v>3</v>
      </c>
      <c r="C60" s="203" t="s">
        <v>301</v>
      </c>
      <c r="D60" s="204">
        <v>86074</v>
      </c>
      <c r="E60" s="204" t="s">
        <v>159</v>
      </c>
      <c r="F60" s="207" t="s">
        <v>181</v>
      </c>
      <c r="G60" s="303"/>
      <c r="H60" s="207" t="s">
        <v>579</v>
      </c>
      <c r="I60" s="207" t="s">
        <v>820</v>
      </c>
      <c r="J60" s="207">
        <v>4041</v>
      </c>
      <c r="K60" s="207" t="s">
        <v>821</v>
      </c>
      <c r="L60" s="763">
        <v>20101</v>
      </c>
      <c r="M60" s="305" t="s">
        <v>32</v>
      </c>
      <c r="N60" s="379" t="s">
        <v>822</v>
      </c>
      <c r="O60" s="776" t="s">
        <v>823</v>
      </c>
      <c r="P60" s="767"/>
      <c r="Q60" s="206" t="s">
        <v>824</v>
      </c>
      <c r="R60" s="437">
        <v>41511</v>
      </c>
      <c r="S60" s="310"/>
    </row>
    <row r="61" spans="1:19">
      <c r="A61" s="753"/>
      <c r="B61" s="754">
        <f t="shared" si="0"/>
        <v>1</v>
      </c>
      <c r="C61" s="203" t="s">
        <v>299</v>
      </c>
      <c r="D61" s="204">
        <v>86075</v>
      </c>
      <c r="E61" s="204" t="s">
        <v>77</v>
      </c>
      <c r="F61" s="207" t="s">
        <v>204</v>
      </c>
      <c r="G61" s="303"/>
      <c r="H61" s="207" t="s">
        <v>579</v>
      </c>
      <c r="I61" s="207" t="s">
        <v>825</v>
      </c>
      <c r="J61" s="207">
        <v>4420</v>
      </c>
      <c r="K61" s="207" t="s">
        <v>14</v>
      </c>
      <c r="L61" s="763">
        <v>37538</v>
      </c>
      <c r="M61" s="305" t="s">
        <v>32</v>
      </c>
      <c r="N61" s="379" t="s">
        <v>826</v>
      </c>
      <c r="O61" s="776" t="s">
        <v>827</v>
      </c>
      <c r="P61" s="767" t="s">
        <v>828</v>
      </c>
      <c r="Q61" s="206" t="s">
        <v>829</v>
      </c>
      <c r="R61" s="437">
        <v>41524</v>
      </c>
      <c r="S61" s="310"/>
    </row>
    <row r="62" spans="1:19" ht="22.5">
      <c r="A62" s="753"/>
      <c r="B62" s="754">
        <f t="shared" si="0"/>
        <v>2</v>
      </c>
      <c r="C62" s="203" t="s">
        <v>299</v>
      </c>
      <c r="D62" s="204">
        <v>86076</v>
      </c>
      <c r="E62" s="204" t="s">
        <v>114</v>
      </c>
      <c r="F62" s="207" t="s">
        <v>205</v>
      </c>
      <c r="G62" s="303"/>
      <c r="H62" s="207" t="s">
        <v>579</v>
      </c>
      <c r="I62" s="207" t="s">
        <v>830</v>
      </c>
      <c r="J62" s="207">
        <v>4420</v>
      </c>
      <c r="K62" s="207" t="s">
        <v>14</v>
      </c>
      <c r="L62" s="763">
        <v>38758</v>
      </c>
      <c r="M62" s="305" t="s">
        <v>32</v>
      </c>
      <c r="N62" s="379" t="s">
        <v>831</v>
      </c>
      <c r="O62" s="781" t="s">
        <v>832</v>
      </c>
      <c r="P62" s="767" t="s">
        <v>833</v>
      </c>
      <c r="Q62" s="206" t="s">
        <v>834</v>
      </c>
      <c r="R62" s="437">
        <v>41560</v>
      </c>
      <c r="S62" s="310"/>
    </row>
    <row r="63" spans="1:19" ht="22.5">
      <c r="A63" s="753"/>
      <c r="B63" s="754">
        <f t="shared" si="0"/>
        <v>3</v>
      </c>
      <c r="C63" s="203" t="s">
        <v>299</v>
      </c>
      <c r="D63" s="204">
        <v>86077</v>
      </c>
      <c r="E63" s="204" t="s">
        <v>35</v>
      </c>
      <c r="F63" s="207" t="s">
        <v>207</v>
      </c>
      <c r="G63" s="303"/>
      <c r="H63" s="207" t="s">
        <v>579</v>
      </c>
      <c r="I63" s="207" t="s">
        <v>835</v>
      </c>
      <c r="J63" s="207">
        <v>4460</v>
      </c>
      <c r="K63" s="207" t="s">
        <v>836</v>
      </c>
      <c r="L63" s="763">
        <v>35419</v>
      </c>
      <c r="M63" s="305" t="s">
        <v>32</v>
      </c>
      <c r="N63" s="379" t="s">
        <v>57</v>
      </c>
      <c r="O63" s="781" t="s">
        <v>837</v>
      </c>
      <c r="P63" s="767" t="s">
        <v>838</v>
      </c>
      <c r="Q63" s="206" t="s">
        <v>839</v>
      </c>
      <c r="R63" s="437">
        <v>41521</v>
      </c>
      <c r="S63" s="310"/>
    </row>
    <row r="64" spans="1:19" ht="22.5">
      <c r="A64" s="753"/>
      <c r="B64" s="754">
        <f t="shared" si="0"/>
        <v>4</v>
      </c>
      <c r="C64" s="203" t="s">
        <v>299</v>
      </c>
      <c r="D64" s="204">
        <v>86078</v>
      </c>
      <c r="E64" s="204" t="s">
        <v>36</v>
      </c>
      <c r="F64" s="207" t="s">
        <v>208</v>
      </c>
      <c r="G64" s="303"/>
      <c r="H64" s="207" t="s">
        <v>579</v>
      </c>
      <c r="I64" s="207" t="s">
        <v>840</v>
      </c>
      <c r="J64" s="207">
        <v>4420</v>
      </c>
      <c r="K64" s="207" t="s">
        <v>841</v>
      </c>
      <c r="L64" s="763">
        <v>35481</v>
      </c>
      <c r="M64" s="305" t="s">
        <v>605</v>
      </c>
      <c r="N64" s="379" t="s">
        <v>57</v>
      </c>
      <c r="O64" s="781" t="s">
        <v>842</v>
      </c>
      <c r="P64" s="767" t="s">
        <v>843</v>
      </c>
      <c r="Q64" s="206" t="s">
        <v>844</v>
      </c>
      <c r="R64" s="437">
        <v>41521</v>
      </c>
      <c r="S64" s="310"/>
    </row>
    <row r="65" spans="1:19">
      <c r="A65" s="753"/>
      <c r="B65" s="754">
        <f t="shared" si="0"/>
        <v>5</v>
      </c>
      <c r="C65" s="203" t="s">
        <v>299</v>
      </c>
      <c r="D65" s="204">
        <v>86079</v>
      </c>
      <c r="E65" s="204" t="s">
        <v>78</v>
      </c>
      <c r="F65" s="207" t="s">
        <v>211</v>
      </c>
      <c r="G65" s="303"/>
      <c r="H65" s="207" t="s">
        <v>579</v>
      </c>
      <c r="I65" s="207" t="s">
        <v>845</v>
      </c>
      <c r="J65" s="207">
        <v>4420</v>
      </c>
      <c r="K65" s="207" t="s">
        <v>14</v>
      </c>
      <c r="L65" s="763">
        <v>38674</v>
      </c>
      <c r="M65" s="305" t="s">
        <v>32</v>
      </c>
      <c r="N65" s="379" t="s">
        <v>57</v>
      </c>
      <c r="O65" s="207" t="s">
        <v>846</v>
      </c>
      <c r="P65" s="767" t="s">
        <v>847</v>
      </c>
      <c r="Q65" s="206" t="s">
        <v>848</v>
      </c>
      <c r="R65" s="770">
        <v>41518</v>
      </c>
      <c r="S65" s="310"/>
    </row>
    <row r="66" spans="1:19">
      <c r="A66" s="753"/>
      <c r="B66" s="754">
        <f t="shared" ref="B66:B129" si="1">IF(C66=C65,B65+1,1)</f>
        <v>1</v>
      </c>
      <c r="C66" s="203" t="s">
        <v>303</v>
      </c>
      <c r="D66" s="204">
        <v>86080</v>
      </c>
      <c r="E66" s="204" t="s">
        <v>110</v>
      </c>
      <c r="F66" s="207" t="s">
        <v>214</v>
      </c>
      <c r="G66" s="303"/>
      <c r="H66" s="207" t="s">
        <v>579</v>
      </c>
      <c r="I66" s="207" t="s">
        <v>849</v>
      </c>
      <c r="J66" s="207">
        <v>4101</v>
      </c>
      <c r="K66" s="207" t="s">
        <v>643</v>
      </c>
      <c r="L66" s="763">
        <v>38299</v>
      </c>
      <c r="M66" s="305" t="s">
        <v>32</v>
      </c>
      <c r="N66" s="379" t="s">
        <v>57</v>
      </c>
      <c r="O66" s="207" t="s">
        <v>850</v>
      </c>
      <c r="P66" s="65" t="s">
        <v>851</v>
      </c>
      <c r="Q66" s="206" t="s">
        <v>852</v>
      </c>
      <c r="R66" s="437">
        <v>41543</v>
      </c>
      <c r="S66" s="310"/>
    </row>
    <row r="67" spans="1:19" ht="22.5">
      <c r="A67" s="753"/>
      <c r="B67" s="754">
        <f t="shared" si="1"/>
        <v>2</v>
      </c>
      <c r="C67" s="203" t="s">
        <v>303</v>
      </c>
      <c r="D67" s="204">
        <v>86081</v>
      </c>
      <c r="E67" s="204" t="s">
        <v>167</v>
      </c>
      <c r="F67" s="207" t="s">
        <v>216</v>
      </c>
      <c r="G67" s="718"/>
      <c r="H67" s="586" t="s">
        <v>579</v>
      </c>
      <c r="I67" s="207" t="s">
        <v>853</v>
      </c>
      <c r="J67" s="207">
        <v>4000</v>
      </c>
      <c r="K67" s="305" t="s">
        <v>2</v>
      </c>
      <c r="L67" s="763">
        <v>37865</v>
      </c>
      <c r="M67" s="305" t="s">
        <v>32</v>
      </c>
      <c r="N67" s="305" t="s">
        <v>57</v>
      </c>
      <c r="O67" s="781" t="s">
        <v>854</v>
      </c>
      <c r="P67" s="65" t="s">
        <v>855</v>
      </c>
      <c r="Q67" s="206" t="s">
        <v>856</v>
      </c>
      <c r="R67" s="437">
        <v>41528</v>
      </c>
      <c r="S67" s="310"/>
    </row>
    <row r="68" spans="1:19">
      <c r="A68" s="753"/>
      <c r="B68" s="754">
        <f t="shared" si="1"/>
        <v>3</v>
      </c>
      <c r="C68" s="203" t="s">
        <v>303</v>
      </c>
      <c r="D68" s="204">
        <v>86082</v>
      </c>
      <c r="E68" s="204" t="s">
        <v>169</v>
      </c>
      <c r="F68" s="207" t="s">
        <v>218</v>
      </c>
      <c r="G68" s="303"/>
      <c r="H68" s="207" t="s">
        <v>579</v>
      </c>
      <c r="I68" s="207" t="s">
        <v>857</v>
      </c>
      <c r="J68" s="207">
        <v>4000</v>
      </c>
      <c r="K68" s="305" t="s">
        <v>2</v>
      </c>
      <c r="L68" s="763">
        <v>37986</v>
      </c>
      <c r="M68" s="305" t="s">
        <v>32</v>
      </c>
      <c r="N68" s="379" t="s">
        <v>858</v>
      </c>
      <c r="O68" s="776" t="s">
        <v>859</v>
      </c>
      <c r="P68" s="65" t="s">
        <v>860</v>
      </c>
      <c r="Q68" s="206" t="s">
        <v>861</v>
      </c>
      <c r="R68" s="437">
        <v>41550</v>
      </c>
      <c r="S68" s="310"/>
    </row>
    <row r="69" spans="1:19">
      <c r="A69" s="753"/>
      <c r="B69" s="754">
        <f t="shared" si="1"/>
        <v>4</v>
      </c>
      <c r="C69" s="203" t="s">
        <v>303</v>
      </c>
      <c r="D69" s="204">
        <v>86083</v>
      </c>
      <c r="E69" s="204" t="s">
        <v>169</v>
      </c>
      <c r="F69" s="207" t="s">
        <v>175</v>
      </c>
      <c r="G69" s="303"/>
      <c r="H69" s="207" t="s">
        <v>579</v>
      </c>
      <c r="I69" s="207" t="s">
        <v>857</v>
      </c>
      <c r="J69" s="207">
        <v>4000</v>
      </c>
      <c r="K69" s="305" t="s">
        <v>2</v>
      </c>
      <c r="L69" s="763">
        <v>38909</v>
      </c>
      <c r="M69" s="305" t="s">
        <v>32</v>
      </c>
      <c r="N69" s="379" t="s">
        <v>858</v>
      </c>
      <c r="O69" s="776" t="s">
        <v>859</v>
      </c>
      <c r="P69" s="65" t="s">
        <v>860</v>
      </c>
      <c r="Q69" s="206" t="s">
        <v>862</v>
      </c>
      <c r="R69" s="437">
        <v>41550</v>
      </c>
      <c r="S69" s="310"/>
    </row>
    <row r="70" spans="1:19" ht="22.5">
      <c r="A70" s="753"/>
      <c r="B70" s="754">
        <f t="shared" si="1"/>
        <v>5</v>
      </c>
      <c r="C70" s="203" t="s">
        <v>303</v>
      </c>
      <c r="D70" s="204">
        <v>86084</v>
      </c>
      <c r="E70" s="204" t="s">
        <v>170</v>
      </c>
      <c r="F70" s="207" t="s">
        <v>219</v>
      </c>
      <c r="G70" s="303"/>
      <c r="H70" s="207" t="s">
        <v>579</v>
      </c>
      <c r="I70" s="207" t="s">
        <v>863</v>
      </c>
      <c r="J70" s="207">
        <v>4000</v>
      </c>
      <c r="K70" s="207" t="s">
        <v>767</v>
      </c>
      <c r="L70" s="763">
        <v>37977</v>
      </c>
      <c r="M70" s="305" t="s">
        <v>32</v>
      </c>
      <c r="N70" s="379" t="s">
        <v>864</v>
      </c>
      <c r="O70" s="781" t="s">
        <v>865</v>
      </c>
      <c r="P70" s="65"/>
      <c r="Q70" s="206" t="s">
        <v>866</v>
      </c>
      <c r="R70" s="437">
        <v>41550</v>
      </c>
      <c r="S70" s="310"/>
    </row>
    <row r="71" spans="1:19">
      <c r="A71" s="753"/>
      <c r="B71" s="754">
        <f t="shared" si="1"/>
        <v>1</v>
      </c>
      <c r="C71" s="203" t="s">
        <v>29</v>
      </c>
      <c r="D71" s="204">
        <v>86085</v>
      </c>
      <c r="E71" s="204" t="s">
        <v>110</v>
      </c>
      <c r="F71" s="207" t="s">
        <v>220</v>
      </c>
      <c r="G71" s="303"/>
      <c r="H71" s="207" t="s">
        <v>579</v>
      </c>
      <c r="I71" s="207" t="s">
        <v>867</v>
      </c>
      <c r="J71" s="207">
        <v>4420</v>
      </c>
      <c r="K71" s="207" t="s">
        <v>14</v>
      </c>
      <c r="L71" s="763">
        <v>40394</v>
      </c>
      <c r="M71" s="305" t="s">
        <v>32</v>
      </c>
      <c r="N71" s="379" t="s">
        <v>57</v>
      </c>
      <c r="O71" s="776" t="s">
        <v>868</v>
      </c>
      <c r="P71" s="65" t="s">
        <v>869</v>
      </c>
      <c r="Q71" s="206" t="s">
        <v>870</v>
      </c>
      <c r="R71" s="437">
        <v>41536</v>
      </c>
      <c r="S71" s="310"/>
    </row>
    <row r="72" spans="1:19" ht="22.5">
      <c r="A72" s="753"/>
      <c r="B72" s="754">
        <f t="shared" si="1"/>
        <v>1</v>
      </c>
      <c r="C72" s="203" t="s">
        <v>298</v>
      </c>
      <c r="D72" s="204">
        <v>86165</v>
      </c>
      <c r="E72" s="204" t="s">
        <v>100</v>
      </c>
      <c r="F72" s="207" t="s">
        <v>173</v>
      </c>
      <c r="G72" s="303"/>
      <c r="H72" s="207" t="s">
        <v>579</v>
      </c>
      <c r="I72" s="207" t="s">
        <v>871</v>
      </c>
      <c r="J72" s="207">
        <v>4000</v>
      </c>
      <c r="K72" s="207" t="s">
        <v>2</v>
      </c>
      <c r="L72" s="763">
        <v>38979</v>
      </c>
      <c r="M72" s="305" t="s">
        <v>32</v>
      </c>
      <c r="N72" s="379" t="s">
        <v>57</v>
      </c>
      <c r="O72" s="781" t="s">
        <v>872</v>
      </c>
      <c r="P72" s="65" t="s">
        <v>873</v>
      </c>
      <c r="Q72" s="206" t="s">
        <v>874</v>
      </c>
      <c r="R72" s="437">
        <v>41536</v>
      </c>
      <c r="S72" s="310"/>
    </row>
    <row r="73" spans="1:19" ht="22.5">
      <c r="A73" s="753"/>
      <c r="B73" s="754">
        <f t="shared" si="1"/>
        <v>2</v>
      </c>
      <c r="C73" s="203" t="s">
        <v>298</v>
      </c>
      <c r="D73" s="204">
        <v>86167</v>
      </c>
      <c r="E73" s="204" t="s">
        <v>230</v>
      </c>
      <c r="F73" s="207" t="s">
        <v>234</v>
      </c>
      <c r="G73" s="303"/>
      <c r="H73" s="207" t="s">
        <v>579</v>
      </c>
      <c r="I73" s="207" t="s">
        <v>875</v>
      </c>
      <c r="J73" s="207">
        <v>4460</v>
      </c>
      <c r="K73" s="207" t="s">
        <v>836</v>
      </c>
      <c r="L73" s="763">
        <v>39835</v>
      </c>
      <c r="M73" s="305" t="s">
        <v>32</v>
      </c>
      <c r="N73" s="379"/>
      <c r="O73" s="781" t="s">
        <v>876</v>
      </c>
      <c r="P73" s="65" t="s">
        <v>877</v>
      </c>
      <c r="Q73" s="206" t="s">
        <v>878</v>
      </c>
      <c r="R73" s="770">
        <v>41518</v>
      </c>
      <c r="S73" s="310"/>
    </row>
    <row r="74" spans="1:19">
      <c r="A74" s="753"/>
      <c r="B74" s="754">
        <f t="shared" si="1"/>
        <v>1</v>
      </c>
      <c r="C74" s="203" t="s">
        <v>301</v>
      </c>
      <c r="D74" s="204">
        <v>87212</v>
      </c>
      <c r="E74" s="204" t="s">
        <v>157</v>
      </c>
      <c r="F74" s="207" t="s">
        <v>171</v>
      </c>
      <c r="G74" s="303"/>
      <c r="H74" s="207" t="s">
        <v>579</v>
      </c>
      <c r="I74" s="207" t="s">
        <v>879</v>
      </c>
      <c r="J74" s="207">
        <v>4420</v>
      </c>
      <c r="K74" s="305" t="s">
        <v>14</v>
      </c>
      <c r="L74" s="763">
        <v>18388</v>
      </c>
      <c r="M74" s="305" t="s">
        <v>32</v>
      </c>
      <c r="N74" s="768" t="s">
        <v>880</v>
      </c>
      <c r="O74" s="776" t="s">
        <v>881</v>
      </c>
      <c r="P74" s="65"/>
      <c r="Q74" s="206" t="s">
        <v>882</v>
      </c>
      <c r="R74" s="437">
        <v>41542</v>
      </c>
      <c r="S74" s="310"/>
    </row>
    <row r="75" spans="1:19">
      <c r="A75" s="753"/>
      <c r="B75" s="754">
        <f t="shared" si="1"/>
        <v>1</v>
      </c>
      <c r="C75" s="203" t="s">
        <v>29</v>
      </c>
      <c r="D75" s="204">
        <v>87243</v>
      </c>
      <c r="E75" s="204" t="s">
        <v>231</v>
      </c>
      <c r="F75" s="207" t="s">
        <v>232</v>
      </c>
      <c r="G75" s="303"/>
      <c r="H75" s="207" t="s">
        <v>38</v>
      </c>
      <c r="I75" s="207" t="s">
        <v>883</v>
      </c>
      <c r="J75" s="207">
        <v>4420</v>
      </c>
      <c r="K75" s="207" t="s">
        <v>14</v>
      </c>
      <c r="L75" s="763">
        <v>40639</v>
      </c>
      <c r="M75" s="305" t="s">
        <v>32</v>
      </c>
      <c r="N75" s="374"/>
      <c r="O75" s="795" t="s">
        <v>884</v>
      </c>
      <c r="P75" s="777" t="s">
        <v>885</v>
      </c>
      <c r="Q75" s="206" t="s">
        <v>886</v>
      </c>
      <c r="R75" s="437">
        <v>41529</v>
      </c>
      <c r="S75" s="310"/>
    </row>
    <row r="76" spans="1:19">
      <c r="A76" s="753"/>
      <c r="B76" s="754">
        <f t="shared" si="1"/>
        <v>1</v>
      </c>
      <c r="C76" s="203" t="s">
        <v>301</v>
      </c>
      <c r="D76" s="204">
        <v>87727</v>
      </c>
      <c r="E76" s="204" t="s">
        <v>228</v>
      </c>
      <c r="F76" s="204" t="s">
        <v>229</v>
      </c>
      <c r="G76" s="303"/>
      <c r="H76" s="204" t="s">
        <v>579</v>
      </c>
      <c r="I76" s="204" t="s">
        <v>887</v>
      </c>
      <c r="J76" s="207">
        <v>4101</v>
      </c>
      <c r="K76" s="374" t="s">
        <v>888</v>
      </c>
      <c r="L76" s="763">
        <v>22073</v>
      </c>
      <c r="M76" s="305" t="s">
        <v>32</v>
      </c>
      <c r="N76" s="310" t="s">
        <v>889</v>
      </c>
      <c r="O76" s="779" t="s">
        <v>890</v>
      </c>
      <c r="P76" s="65" t="s">
        <v>891</v>
      </c>
      <c r="Q76" s="206" t="s">
        <v>892</v>
      </c>
      <c r="R76" s="437">
        <v>41556</v>
      </c>
      <c r="S76" s="310"/>
    </row>
    <row r="77" spans="1:19">
      <c r="A77" s="753"/>
      <c r="B77" s="754">
        <f t="shared" si="1"/>
        <v>2</v>
      </c>
      <c r="C77" s="203" t="s">
        <v>301</v>
      </c>
      <c r="D77" s="204">
        <v>92072</v>
      </c>
      <c r="E77" s="204" t="s">
        <v>238</v>
      </c>
      <c r="F77" s="207" t="s">
        <v>217</v>
      </c>
      <c r="G77" s="303"/>
      <c r="H77" s="207" t="s">
        <v>579</v>
      </c>
      <c r="I77" s="207" t="s">
        <v>893</v>
      </c>
      <c r="J77" s="207">
        <v>4041</v>
      </c>
      <c r="K77" s="207" t="s">
        <v>821</v>
      </c>
      <c r="L77" s="763">
        <v>18831</v>
      </c>
      <c r="M77" s="305" t="s">
        <v>32</v>
      </c>
      <c r="N77" s="773"/>
      <c r="O77" s="207" t="s">
        <v>894</v>
      </c>
      <c r="P77" s="65"/>
      <c r="Q77" s="206" t="s">
        <v>895</v>
      </c>
      <c r="R77" s="773">
        <v>41529</v>
      </c>
      <c r="S77" s="310"/>
    </row>
    <row r="78" spans="1:19">
      <c r="A78" s="753"/>
      <c r="B78" s="754">
        <f t="shared" si="1"/>
        <v>1</v>
      </c>
      <c r="C78" s="203" t="s">
        <v>29</v>
      </c>
      <c r="D78" s="204">
        <v>92073</v>
      </c>
      <c r="E78" s="204" t="s">
        <v>243</v>
      </c>
      <c r="F78" s="207" t="s">
        <v>896</v>
      </c>
      <c r="G78" s="303"/>
      <c r="H78" s="207" t="s">
        <v>38</v>
      </c>
      <c r="I78" s="207" t="s">
        <v>897</v>
      </c>
      <c r="J78" s="207">
        <v>4420</v>
      </c>
      <c r="K78" s="776" t="s">
        <v>14</v>
      </c>
      <c r="L78" s="763">
        <v>39986</v>
      </c>
      <c r="M78" s="410" t="s">
        <v>32</v>
      </c>
      <c r="N78" s="379"/>
      <c r="O78" s="334" t="s">
        <v>898</v>
      </c>
      <c r="P78" s="796"/>
      <c r="Q78" s="797" t="s">
        <v>899</v>
      </c>
      <c r="R78" s="437">
        <v>41676</v>
      </c>
      <c r="S78" s="310"/>
    </row>
    <row r="79" spans="1:19">
      <c r="A79" s="753"/>
      <c r="B79" s="754">
        <f t="shared" si="1"/>
        <v>1</v>
      </c>
      <c r="C79" s="203" t="s">
        <v>298</v>
      </c>
      <c r="D79" s="204">
        <v>92507</v>
      </c>
      <c r="E79" s="586" t="s">
        <v>244</v>
      </c>
      <c r="F79" s="207" t="s">
        <v>900</v>
      </c>
      <c r="G79" s="303"/>
      <c r="H79" s="207" t="s">
        <v>579</v>
      </c>
      <c r="I79" s="207" t="s">
        <v>901</v>
      </c>
      <c r="J79" s="207">
        <v>4420</v>
      </c>
      <c r="K79" s="798" t="s">
        <v>14</v>
      </c>
      <c r="L79" s="763">
        <v>39473</v>
      </c>
      <c r="M79" s="410" t="s">
        <v>32</v>
      </c>
      <c r="N79" s="305" t="s">
        <v>902</v>
      </c>
      <c r="O79" s="207" t="s">
        <v>903</v>
      </c>
      <c r="P79" s="799" t="s">
        <v>904</v>
      </c>
      <c r="Q79" s="310" t="s">
        <v>905</v>
      </c>
      <c r="R79" s="437">
        <v>41676</v>
      </c>
      <c r="S79" s="310"/>
    </row>
    <row r="80" spans="1:19">
      <c r="A80" s="753"/>
      <c r="B80" s="754">
        <f t="shared" si="1"/>
        <v>1</v>
      </c>
      <c r="C80" s="203" t="s">
        <v>29</v>
      </c>
      <c r="D80" s="204">
        <v>92508</v>
      </c>
      <c r="E80" s="204" t="s">
        <v>906</v>
      </c>
      <c r="F80" s="207" t="s">
        <v>907</v>
      </c>
      <c r="G80" s="303"/>
      <c r="H80" s="586" t="s">
        <v>38</v>
      </c>
      <c r="I80" s="207" t="s">
        <v>908</v>
      </c>
      <c r="J80" s="207">
        <v>4400</v>
      </c>
      <c r="K80" s="798" t="s">
        <v>909</v>
      </c>
      <c r="L80" s="763">
        <v>40502</v>
      </c>
      <c r="M80" s="410" t="s">
        <v>32</v>
      </c>
      <c r="N80" s="768"/>
      <c r="O80" s="207"/>
      <c r="P80" s="796"/>
      <c r="Q80" s="338" t="s">
        <v>717</v>
      </c>
      <c r="R80" s="437">
        <v>41676</v>
      </c>
      <c r="S80" s="310"/>
    </row>
    <row r="81" spans="1:19">
      <c r="A81" s="753"/>
      <c r="B81" s="754">
        <f t="shared" si="1"/>
        <v>2</v>
      </c>
      <c r="C81" s="203" t="s">
        <v>29</v>
      </c>
      <c r="D81" s="204">
        <v>92509</v>
      </c>
      <c r="E81" s="204" t="s">
        <v>910</v>
      </c>
      <c r="F81" s="207" t="s">
        <v>218</v>
      </c>
      <c r="G81" s="303"/>
      <c r="H81" s="207" t="s">
        <v>579</v>
      </c>
      <c r="I81" s="207" t="s">
        <v>911</v>
      </c>
      <c r="J81" s="207">
        <v>4102</v>
      </c>
      <c r="K81" s="776" t="s">
        <v>632</v>
      </c>
      <c r="L81" s="763">
        <v>40582</v>
      </c>
      <c r="M81" s="410" t="s">
        <v>32</v>
      </c>
      <c r="N81" s="379"/>
      <c r="O81" s="207" t="s">
        <v>912</v>
      </c>
      <c r="P81" s="796" t="s">
        <v>913</v>
      </c>
      <c r="Q81" s="338" t="s">
        <v>717</v>
      </c>
      <c r="R81" s="437">
        <v>41676</v>
      </c>
      <c r="S81" s="310"/>
    </row>
    <row r="82" spans="1:19">
      <c r="A82" s="753"/>
      <c r="B82" s="754">
        <f t="shared" si="1"/>
        <v>3</v>
      </c>
      <c r="C82" s="203" t="s">
        <v>29</v>
      </c>
      <c r="D82" s="204">
        <v>92510</v>
      </c>
      <c r="E82" s="204" t="s">
        <v>910</v>
      </c>
      <c r="F82" s="207" t="s">
        <v>914</v>
      </c>
      <c r="G82" s="303"/>
      <c r="H82" s="207" t="s">
        <v>38</v>
      </c>
      <c r="I82" s="207" t="s">
        <v>911</v>
      </c>
      <c r="J82" s="207">
        <v>4102</v>
      </c>
      <c r="K82" s="776" t="s">
        <v>632</v>
      </c>
      <c r="L82" s="763">
        <v>39949</v>
      </c>
      <c r="M82" s="410" t="s">
        <v>32</v>
      </c>
      <c r="N82" s="379"/>
      <c r="O82" s="207" t="s">
        <v>912</v>
      </c>
      <c r="P82" s="796" t="s">
        <v>913</v>
      </c>
      <c r="Q82" s="338" t="s">
        <v>717</v>
      </c>
      <c r="R82" s="437">
        <v>41564</v>
      </c>
      <c r="S82" s="310"/>
    </row>
    <row r="83" spans="1:19" ht="24">
      <c r="A83" s="753"/>
      <c r="B83" s="754">
        <f t="shared" si="1"/>
        <v>1</v>
      </c>
      <c r="C83" s="203" t="s">
        <v>253</v>
      </c>
      <c r="D83" s="204">
        <v>93824</v>
      </c>
      <c r="E83" s="204" t="s">
        <v>255</v>
      </c>
      <c r="F83" s="207" t="s">
        <v>915</v>
      </c>
      <c r="G83" s="303"/>
      <c r="H83" s="207" t="s">
        <v>579</v>
      </c>
      <c r="I83" s="298" t="s">
        <v>916</v>
      </c>
      <c r="J83" s="785">
        <v>4420</v>
      </c>
      <c r="K83" s="800" t="s">
        <v>917</v>
      </c>
      <c r="L83" s="298">
        <v>37853</v>
      </c>
      <c r="M83" s="801" t="s">
        <v>32</v>
      </c>
      <c r="N83" s="379"/>
      <c r="O83" s="802" t="s">
        <v>918</v>
      </c>
      <c r="P83" s="803" t="s">
        <v>919</v>
      </c>
      <c r="Q83" s="310" t="s">
        <v>920</v>
      </c>
      <c r="R83" s="437">
        <v>41821</v>
      </c>
      <c r="S83" s="310"/>
    </row>
    <row r="84" spans="1:19">
      <c r="A84" s="753"/>
      <c r="B84" s="754">
        <f t="shared" si="1"/>
        <v>2</v>
      </c>
      <c r="C84" s="203" t="s">
        <v>253</v>
      </c>
      <c r="D84" s="204">
        <v>93829</v>
      </c>
      <c r="E84" s="204" t="s">
        <v>135</v>
      </c>
      <c r="F84" s="207" t="s">
        <v>921</v>
      </c>
      <c r="G84" s="303"/>
      <c r="H84" s="207" t="s">
        <v>579</v>
      </c>
      <c r="I84" s="207" t="s">
        <v>761</v>
      </c>
      <c r="J84" s="207">
        <v>4420</v>
      </c>
      <c r="K84" s="776" t="s">
        <v>703</v>
      </c>
      <c r="L84" s="804">
        <v>39357</v>
      </c>
      <c r="M84" s="410" t="s">
        <v>32</v>
      </c>
      <c r="N84" s="379" t="s">
        <v>762</v>
      </c>
      <c r="O84" s="207" t="s">
        <v>763</v>
      </c>
      <c r="P84" s="796" t="s">
        <v>764</v>
      </c>
      <c r="Q84" s="310" t="s">
        <v>922</v>
      </c>
      <c r="R84" s="437">
        <v>41821</v>
      </c>
      <c r="S84" s="310"/>
    </row>
    <row r="85" spans="1:19">
      <c r="A85" s="753"/>
      <c r="B85" s="754">
        <f t="shared" si="1"/>
        <v>3</v>
      </c>
      <c r="C85" s="203" t="s">
        <v>292</v>
      </c>
      <c r="D85" s="204">
        <v>94093</v>
      </c>
      <c r="E85" s="805" t="s">
        <v>296</v>
      </c>
      <c r="F85" s="298" t="s">
        <v>923</v>
      </c>
      <c r="G85" s="303"/>
      <c r="H85" s="207" t="s">
        <v>579</v>
      </c>
      <c r="I85" s="298" t="s">
        <v>924</v>
      </c>
      <c r="J85" s="785">
        <v>4020</v>
      </c>
      <c r="K85" s="800" t="s">
        <v>2</v>
      </c>
      <c r="L85" s="298">
        <v>37734</v>
      </c>
      <c r="M85" s="801" t="s">
        <v>32</v>
      </c>
      <c r="N85" s="806"/>
      <c r="O85" s="802" t="s">
        <v>925</v>
      </c>
      <c r="P85" s="803" t="s">
        <v>926</v>
      </c>
      <c r="Q85" s="310" t="s">
        <v>927</v>
      </c>
      <c r="R85" s="437">
        <v>41821</v>
      </c>
      <c r="S85" s="310"/>
    </row>
    <row r="86" spans="1:19" ht="24">
      <c r="A86" s="753"/>
      <c r="B86" s="754">
        <f t="shared" si="1"/>
        <v>4</v>
      </c>
      <c r="C86" s="203" t="s">
        <v>292</v>
      </c>
      <c r="D86" s="204">
        <v>94094</v>
      </c>
      <c r="E86" s="298" t="s">
        <v>290</v>
      </c>
      <c r="F86" s="298" t="s">
        <v>928</v>
      </c>
      <c r="G86" s="303"/>
      <c r="H86" s="207" t="s">
        <v>579</v>
      </c>
      <c r="I86" s="298" t="s">
        <v>929</v>
      </c>
      <c r="J86" s="785">
        <v>4000</v>
      </c>
      <c r="K86" s="807" t="s">
        <v>2</v>
      </c>
      <c r="L86" s="298">
        <v>39354</v>
      </c>
      <c r="M86" s="808" t="s">
        <v>32</v>
      </c>
      <c r="N86" s="299" t="s">
        <v>930</v>
      </c>
      <c r="O86" s="802" t="s">
        <v>931</v>
      </c>
      <c r="P86" s="803" t="s">
        <v>932</v>
      </c>
      <c r="Q86" s="310" t="s">
        <v>933</v>
      </c>
      <c r="R86" s="437">
        <v>41821</v>
      </c>
      <c r="S86" s="310"/>
    </row>
    <row r="87" spans="1:19">
      <c r="A87" s="753"/>
      <c r="B87" s="754">
        <f t="shared" si="1"/>
        <v>1</v>
      </c>
      <c r="C87" s="203" t="s">
        <v>298</v>
      </c>
      <c r="D87" s="204">
        <v>94980</v>
      </c>
      <c r="E87" s="334" t="s">
        <v>308</v>
      </c>
      <c r="F87" s="334" t="s">
        <v>309</v>
      </c>
      <c r="G87" s="303"/>
      <c r="H87" s="334" t="s">
        <v>579</v>
      </c>
      <c r="I87" s="334" t="s">
        <v>934</v>
      </c>
      <c r="J87" s="334">
        <v>4000</v>
      </c>
      <c r="K87" s="336" t="s">
        <v>935</v>
      </c>
      <c r="L87" s="340">
        <v>38309</v>
      </c>
      <c r="M87" s="337" t="s">
        <v>32</v>
      </c>
      <c r="N87" s="334" t="s">
        <v>930</v>
      </c>
      <c r="O87" s="334" t="s">
        <v>936</v>
      </c>
      <c r="P87" s="424"/>
      <c r="Q87" s="338" t="s">
        <v>937</v>
      </c>
      <c r="R87" s="437">
        <v>41885</v>
      </c>
      <c r="S87" s="310"/>
    </row>
    <row r="88" spans="1:19">
      <c r="A88" s="753"/>
      <c r="B88" s="754">
        <f t="shared" si="1"/>
        <v>2</v>
      </c>
      <c r="C88" s="203" t="s">
        <v>298</v>
      </c>
      <c r="D88" s="204">
        <v>94984</v>
      </c>
      <c r="E88" s="334" t="s">
        <v>314</v>
      </c>
      <c r="F88" s="334" t="s">
        <v>315</v>
      </c>
      <c r="G88" s="303"/>
      <c r="H88" s="334" t="s">
        <v>579</v>
      </c>
      <c r="I88" s="334" t="s">
        <v>938</v>
      </c>
      <c r="J88" s="334">
        <v>4420</v>
      </c>
      <c r="K88" s="336" t="s">
        <v>14</v>
      </c>
      <c r="L88" s="340">
        <v>39413</v>
      </c>
      <c r="M88" s="337" t="s">
        <v>32</v>
      </c>
      <c r="N88" s="334" t="s">
        <v>939</v>
      </c>
      <c r="O88" s="764" t="s">
        <v>940</v>
      </c>
      <c r="P88" s="424" t="s">
        <v>941</v>
      </c>
      <c r="Q88" s="338" t="s">
        <v>942</v>
      </c>
      <c r="R88" s="437">
        <v>41892</v>
      </c>
      <c r="S88" s="310"/>
    </row>
    <row r="89" spans="1:19">
      <c r="A89" s="753"/>
      <c r="B89" s="754">
        <f t="shared" si="1"/>
        <v>1</v>
      </c>
      <c r="C89" s="203" t="s">
        <v>304</v>
      </c>
      <c r="D89" s="204">
        <v>97226</v>
      </c>
      <c r="E89" s="809" t="s">
        <v>332</v>
      </c>
      <c r="F89" s="334" t="s">
        <v>333</v>
      </c>
      <c r="G89" s="303"/>
      <c r="H89" s="334" t="s">
        <v>579</v>
      </c>
      <c r="I89" s="334" t="s">
        <v>943</v>
      </c>
      <c r="J89" s="334">
        <v>4420</v>
      </c>
      <c r="K89" s="336" t="s">
        <v>14</v>
      </c>
      <c r="L89" s="340">
        <v>23383</v>
      </c>
      <c r="M89" s="337" t="s">
        <v>32</v>
      </c>
      <c r="N89" s="334" t="s">
        <v>944</v>
      </c>
      <c r="O89" s="334" t="s">
        <v>945</v>
      </c>
      <c r="P89" s="424" t="s">
        <v>946</v>
      </c>
      <c r="Q89" s="338" t="s">
        <v>947</v>
      </c>
      <c r="R89" s="437">
        <v>41897</v>
      </c>
      <c r="S89" s="310"/>
    </row>
    <row r="90" spans="1:19">
      <c r="A90" s="753"/>
      <c r="B90" s="754">
        <f t="shared" si="1"/>
        <v>2</v>
      </c>
      <c r="C90" s="203" t="s">
        <v>304</v>
      </c>
      <c r="D90" s="204">
        <v>97227</v>
      </c>
      <c r="E90" s="334" t="s">
        <v>345</v>
      </c>
      <c r="F90" s="334" t="s">
        <v>346</v>
      </c>
      <c r="G90" s="303"/>
      <c r="H90" s="334" t="s">
        <v>579</v>
      </c>
      <c r="I90" s="334" t="s">
        <v>948</v>
      </c>
      <c r="J90" s="334">
        <v>4490</v>
      </c>
      <c r="K90" s="336" t="s">
        <v>841</v>
      </c>
      <c r="L90" s="340">
        <v>27125</v>
      </c>
      <c r="M90" s="337" t="s">
        <v>32</v>
      </c>
      <c r="N90" s="334"/>
      <c r="O90" s="334" t="s">
        <v>949</v>
      </c>
      <c r="P90" s="424" t="s">
        <v>950</v>
      </c>
      <c r="Q90" s="338" t="s">
        <v>951</v>
      </c>
      <c r="R90" s="437">
        <v>41906</v>
      </c>
      <c r="S90" s="310"/>
    </row>
    <row r="91" spans="1:19">
      <c r="A91" s="753"/>
      <c r="B91" s="754">
        <f t="shared" si="1"/>
        <v>1</v>
      </c>
      <c r="C91" s="203" t="s">
        <v>298</v>
      </c>
      <c r="D91" s="204">
        <v>97228</v>
      </c>
      <c r="E91" s="334" t="s">
        <v>341</v>
      </c>
      <c r="F91" s="334" t="s">
        <v>342</v>
      </c>
      <c r="G91" s="303"/>
      <c r="H91" s="334" t="s">
        <v>579</v>
      </c>
      <c r="I91" s="334" t="s">
        <v>952</v>
      </c>
      <c r="J91" s="334">
        <v>4000</v>
      </c>
      <c r="K91" s="336" t="s">
        <v>953</v>
      </c>
      <c r="L91" s="340">
        <v>38971</v>
      </c>
      <c r="M91" s="337" t="s">
        <v>32</v>
      </c>
      <c r="N91" s="334"/>
      <c r="O91" s="334" t="s">
        <v>954</v>
      </c>
      <c r="P91" s="424" t="s">
        <v>955</v>
      </c>
      <c r="Q91" s="338" t="s">
        <v>545</v>
      </c>
      <c r="R91" s="437">
        <v>41906</v>
      </c>
      <c r="S91" s="310"/>
    </row>
    <row r="92" spans="1:19">
      <c r="A92" s="753"/>
      <c r="B92" s="754">
        <f t="shared" si="1"/>
        <v>2</v>
      </c>
      <c r="C92" s="203" t="s">
        <v>298</v>
      </c>
      <c r="D92" s="204">
        <v>97337</v>
      </c>
      <c r="E92" s="341" t="s">
        <v>326</v>
      </c>
      <c r="F92" s="334" t="s">
        <v>327</v>
      </c>
      <c r="G92" s="303"/>
      <c r="H92" s="334" t="s">
        <v>579</v>
      </c>
      <c r="I92" s="334" t="s">
        <v>956</v>
      </c>
      <c r="J92" s="334">
        <v>4051</v>
      </c>
      <c r="K92" s="336" t="s">
        <v>957</v>
      </c>
      <c r="L92" s="340">
        <v>38737</v>
      </c>
      <c r="M92" s="337" t="s">
        <v>32</v>
      </c>
      <c r="N92" s="334"/>
      <c r="O92" s="764" t="s">
        <v>958</v>
      </c>
      <c r="P92" s="424"/>
      <c r="Q92" s="338" t="s">
        <v>959</v>
      </c>
      <c r="R92" s="437">
        <v>41899</v>
      </c>
      <c r="S92" s="310"/>
    </row>
    <row r="93" spans="1:19">
      <c r="A93" s="753"/>
      <c r="B93" s="754">
        <f t="shared" si="1"/>
        <v>3</v>
      </c>
      <c r="C93" s="203" t="s">
        <v>298</v>
      </c>
      <c r="D93" s="204">
        <v>97339</v>
      </c>
      <c r="E93" s="341" t="s">
        <v>323</v>
      </c>
      <c r="F93" s="334" t="s">
        <v>324</v>
      </c>
      <c r="G93" s="303"/>
      <c r="H93" s="334" t="s">
        <v>579</v>
      </c>
      <c r="I93" s="334" t="s">
        <v>960</v>
      </c>
      <c r="J93" s="334">
        <v>4460</v>
      </c>
      <c r="K93" s="336" t="s">
        <v>836</v>
      </c>
      <c r="L93" s="340">
        <v>39669</v>
      </c>
      <c r="M93" s="337" t="s">
        <v>32</v>
      </c>
      <c r="N93" s="334"/>
      <c r="O93" s="334" t="s">
        <v>961</v>
      </c>
      <c r="P93" s="424" t="s">
        <v>962</v>
      </c>
      <c r="Q93" s="338" t="s">
        <v>963</v>
      </c>
      <c r="R93" s="437">
        <v>41899</v>
      </c>
      <c r="S93" s="310"/>
    </row>
    <row r="94" spans="1:19">
      <c r="A94" s="753"/>
      <c r="B94" s="754">
        <f t="shared" si="1"/>
        <v>4</v>
      </c>
      <c r="C94" s="203" t="s">
        <v>298</v>
      </c>
      <c r="D94" s="204">
        <v>97340</v>
      </c>
      <c r="E94" s="341" t="s">
        <v>323</v>
      </c>
      <c r="F94" s="334" t="s">
        <v>325</v>
      </c>
      <c r="G94" s="303"/>
      <c r="H94" s="334" t="s">
        <v>579</v>
      </c>
      <c r="I94" s="334" t="s">
        <v>960</v>
      </c>
      <c r="J94" s="334">
        <v>4460</v>
      </c>
      <c r="K94" s="336" t="s">
        <v>836</v>
      </c>
      <c r="L94" s="340">
        <v>40219</v>
      </c>
      <c r="M94" s="337" t="s">
        <v>32</v>
      </c>
      <c r="N94" s="334"/>
      <c r="O94" s="334" t="s">
        <v>961</v>
      </c>
      <c r="P94" s="424" t="s">
        <v>962</v>
      </c>
      <c r="Q94" s="338" t="s">
        <v>964</v>
      </c>
      <c r="R94" s="437">
        <v>41899</v>
      </c>
      <c r="S94" s="310"/>
    </row>
    <row r="95" spans="1:19">
      <c r="A95" s="753"/>
      <c r="B95" s="754">
        <f t="shared" si="1"/>
        <v>1</v>
      </c>
      <c r="C95" s="203" t="s">
        <v>304</v>
      </c>
      <c r="D95" s="204">
        <v>98660</v>
      </c>
      <c r="E95" s="334" t="s">
        <v>364</v>
      </c>
      <c r="F95" s="334" t="s">
        <v>365</v>
      </c>
      <c r="G95" s="303"/>
      <c r="H95" s="334" t="s">
        <v>579</v>
      </c>
      <c r="I95" s="334" t="s">
        <v>965</v>
      </c>
      <c r="J95" s="334">
        <v>4420</v>
      </c>
      <c r="K95" s="336" t="s">
        <v>14</v>
      </c>
      <c r="L95" s="340">
        <v>18477</v>
      </c>
      <c r="M95" s="337" t="s">
        <v>32</v>
      </c>
      <c r="N95" s="334" t="s">
        <v>966</v>
      </c>
      <c r="O95" s="334" t="s">
        <v>967</v>
      </c>
      <c r="P95" s="424"/>
      <c r="Q95" s="338" t="s">
        <v>968</v>
      </c>
      <c r="R95" s="437">
        <v>41904</v>
      </c>
      <c r="S95" s="310"/>
    </row>
    <row r="96" spans="1:19">
      <c r="A96" s="753"/>
      <c r="B96" s="754">
        <f t="shared" si="1"/>
        <v>2</v>
      </c>
      <c r="C96" s="203" t="s">
        <v>304</v>
      </c>
      <c r="D96" s="204">
        <v>98661</v>
      </c>
      <c r="E96" s="334" t="s">
        <v>334</v>
      </c>
      <c r="F96" s="334" t="s">
        <v>331</v>
      </c>
      <c r="G96" s="718"/>
      <c r="H96" s="334" t="s">
        <v>579</v>
      </c>
      <c r="I96" s="334" t="s">
        <v>969</v>
      </c>
      <c r="J96" s="334">
        <v>4420</v>
      </c>
      <c r="K96" s="336" t="s">
        <v>703</v>
      </c>
      <c r="L96" s="340">
        <v>26171</v>
      </c>
      <c r="M96" s="337" t="s">
        <v>32</v>
      </c>
      <c r="N96" s="334"/>
      <c r="O96" s="334" t="s">
        <v>970</v>
      </c>
      <c r="P96" s="424" t="s">
        <v>971</v>
      </c>
      <c r="Q96" s="338" t="s">
        <v>972</v>
      </c>
      <c r="R96" s="437">
        <v>41899</v>
      </c>
      <c r="S96" s="310"/>
    </row>
    <row r="97" spans="1:19" ht="22.5">
      <c r="A97" s="753"/>
      <c r="B97" s="754">
        <f t="shared" si="1"/>
        <v>1</v>
      </c>
      <c r="C97" s="203" t="s">
        <v>298</v>
      </c>
      <c r="D97" s="204">
        <v>98662</v>
      </c>
      <c r="E97" s="204" t="s">
        <v>343</v>
      </c>
      <c r="F97" s="207" t="s">
        <v>344</v>
      </c>
      <c r="G97" s="718"/>
      <c r="H97" s="334" t="s">
        <v>579</v>
      </c>
      <c r="I97" s="207" t="s">
        <v>973</v>
      </c>
      <c r="J97" s="207">
        <v>4100</v>
      </c>
      <c r="K97" s="776" t="s">
        <v>687</v>
      </c>
      <c r="L97" s="763">
        <v>38849</v>
      </c>
      <c r="M97" s="410" t="s">
        <v>32</v>
      </c>
      <c r="N97" s="379" t="s">
        <v>974</v>
      </c>
      <c r="O97" s="766" t="s">
        <v>975</v>
      </c>
      <c r="P97" s="424" t="s">
        <v>976</v>
      </c>
      <c r="Q97" s="338" t="s">
        <v>977</v>
      </c>
      <c r="R97" s="437">
        <v>41906</v>
      </c>
      <c r="S97" s="310"/>
    </row>
    <row r="98" spans="1:19" ht="96">
      <c r="A98" s="753"/>
      <c r="B98" s="754">
        <f t="shared" si="1"/>
        <v>2</v>
      </c>
      <c r="C98" s="203" t="s">
        <v>298</v>
      </c>
      <c r="D98" s="204">
        <v>98663</v>
      </c>
      <c r="E98" s="334" t="s">
        <v>316</v>
      </c>
      <c r="F98" s="334" t="s">
        <v>317</v>
      </c>
      <c r="G98" s="303"/>
      <c r="H98" s="334" t="s">
        <v>579</v>
      </c>
      <c r="I98" s="334" t="s">
        <v>978</v>
      </c>
      <c r="J98" s="334">
        <v>4102</v>
      </c>
      <c r="K98" s="336" t="s">
        <v>632</v>
      </c>
      <c r="L98" s="340">
        <v>40120</v>
      </c>
      <c r="M98" s="337" t="s">
        <v>32</v>
      </c>
      <c r="N98" s="334" t="s">
        <v>979</v>
      </c>
      <c r="O98" s="764" t="s">
        <v>980</v>
      </c>
      <c r="P98" s="424" t="s">
        <v>981</v>
      </c>
      <c r="Q98" s="338" t="s">
        <v>982</v>
      </c>
      <c r="R98" s="437">
        <v>41885</v>
      </c>
      <c r="S98" s="310"/>
    </row>
    <row r="99" spans="1:19">
      <c r="A99" s="753"/>
      <c r="B99" s="754">
        <f t="shared" si="1"/>
        <v>3</v>
      </c>
      <c r="C99" s="203" t="s">
        <v>298</v>
      </c>
      <c r="D99" s="204">
        <v>98664</v>
      </c>
      <c r="E99" s="334" t="s">
        <v>336</v>
      </c>
      <c r="F99" s="334" t="s">
        <v>337</v>
      </c>
      <c r="G99" s="303"/>
      <c r="H99" s="334" t="s">
        <v>579</v>
      </c>
      <c r="I99" s="334" t="s">
        <v>983</v>
      </c>
      <c r="J99" s="334">
        <v>4420</v>
      </c>
      <c r="K99" s="334" t="s">
        <v>14</v>
      </c>
      <c r="L99" s="340">
        <v>39521</v>
      </c>
      <c r="M99" s="334" t="s">
        <v>32</v>
      </c>
      <c r="N99" s="334" t="s">
        <v>984</v>
      </c>
      <c r="O99" s="334" t="s">
        <v>985</v>
      </c>
      <c r="P99" s="424" t="s">
        <v>986</v>
      </c>
      <c r="Q99" s="338" t="s">
        <v>987</v>
      </c>
      <c r="R99" s="437">
        <v>41899</v>
      </c>
      <c r="S99" s="310"/>
    </row>
    <row r="100" spans="1:19">
      <c r="A100" s="753"/>
      <c r="B100" s="754">
        <f t="shared" si="1"/>
        <v>1</v>
      </c>
      <c r="C100" s="203" t="s">
        <v>303</v>
      </c>
      <c r="D100" s="204">
        <v>98666</v>
      </c>
      <c r="E100" s="334" t="s">
        <v>335</v>
      </c>
      <c r="F100" s="334" t="s">
        <v>246</v>
      </c>
      <c r="G100" s="718"/>
      <c r="H100" s="334" t="s">
        <v>579</v>
      </c>
      <c r="I100" s="334" t="s">
        <v>988</v>
      </c>
      <c r="J100" s="334">
        <v>4420</v>
      </c>
      <c r="K100" s="334" t="s">
        <v>14</v>
      </c>
      <c r="L100" s="340">
        <v>39333</v>
      </c>
      <c r="M100" s="334" t="s">
        <v>32</v>
      </c>
      <c r="N100" s="334"/>
      <c r="O100" s="764" t="s">
        <v>989</v>
      </c>
      <c r="P100" s="424" t="s">
        <v>990</v>
      </c>
      <c r="Q100" s="338" t="s">
        <v>991</v>
      </c>
      <c r="R100" s="437">
        <v>41535</v>
      </c>
      <c r="S100" s="310"/>
    </row>
    <row r="101" spans="1:19">
      <c r="A101" s="753"/>
      <c r="B101" s="754">
        <f t="shared" si="1"/>
        <v>1</v>
      </c>
      <c r="C101" s="203" t="s">
        <v>29</v>
      </c>
      <c r="D101" s="204">
        <v>98667</v>
      </c>
      <c r="E101" s="334" t="s">
        <v>357</v>
      </c>
      <c r="F101" s="334" t="s">
        <v>415</v>
      </c>
      <c r="G101" s="303"/>
      <c r="H101" s="334" t="s">
        <v>38</v>
      </c>
      <c r="I101" s="334" t="s">
        <v>992</v>
      </c>
      <c r="J101" s="334">
        <v>4420</v>
      </c>
      <c r="K101" s="334" t="s">
        <v>14</v>
      </c>
      <c r="L101" s="340">
        <v>40850</v>
      </c>
      <c r="M101" s="334" t="s">
        <v>32</v>
      </c>
      <c r="N101" s="334" t="s">
        <v>966</v>
      </c>
      <c r="O101" s="334" t="s">
        <v>993</v>
      </c>
      <c r="P101" s="424"/>
      <c r="Q101" s="338" t="s">
        <v>994</v>
      </c>
      <c r="R101" s="437">
        <v>41893</v>
      </c>
      <c r="S101" s="310"/>
    </row>
    <row r="102" spans="1:19">
      <c r="A102" s="745"/>
      <c r="B102" s="754">
        <f t="shared" si="1"/>
        <v>1</v>
      </c>
      <c r="C102" s="782" t="s">
        <v>328</v>
      </c>
      <c r="D102" s="204">
        <v>98771</v>
      </c>
      <c r="E102" s="207" t="s">
        <v>370</v>
      </c>
      <c r="F102" s="207" t="s">
        <v>371</v>
      </c>
      <c r="G102" s="719"/>
      <c r="H102" s="207" t="s">
        <v>579</v>
      </c>
      <c r="I102" s="305" t="s">
        <v>372</v>
      </c>
      <c r="J102" s="207">
        <v>4800</v>
      </c>
      <c r="K102" s="305" t="s">
        <v>373</v>
      </c>
      <c r="L102" s="343">
        <v>23344</v>
      </c>
      <c r="M102" s="305" t="s">
        <v>32</v>
      </c>
      <c r="N102" s="379" t="s">
        <v>374</v>
      </c>
      <c r="O102" s="305" t="s">
        <v>413</v>
      </c>
      <c r="P102" s="423" t="s">
        <v>391</v>
      </c>
      <c r="Q102" s="628" t="s">
        <v>995</v>
      </c>
      <c r="R102" s="437">
        <v>41883</v>
      </c>
      <c r="S102" s="310"/>
    </row>
    <row r="103" spans="1:19">
      <c r="A103" s="753"/>
      <c r="B103" s="754">
        <f t="shared" si="1"/>
        <v>1</v>
      </c>
      <c r="C103" s="203" t="s">
        <v>304</v>
      </c>
      <c r="D103" s="204">
        <v>98772</v>
      </c>
      <c r="E103" s="334" t="s">
        <v>362</v>
      </c>
      <c r="F103" s="334" t="s">
        <v>375</v>
      </c>
      <c r="G103" s="303"/>
      <c r="H103" s="334" t="s">
        <v>579</v>
      </c>
      <c r="I103" s="334" t="s">
        <v>996</v>
      </c>
      <c r="J103" s="334">
        <v>4420</v>
      </c>
      <c r="K103" s="334" t="s">
        <v>14</v>
      </c>
      <c r="L103" s="340">
        <v>25102</v>
      </c>
      <c r="M103" s="334" t="s">
        <v>32</v>
      </c>
      <c r="N103" s="334"/>
      <c r="O103" s="334" t="s">
        <v>997</v>
      </c>
      <c r="P103" s="424"/>
      <c r="Q103" s="338" t="s">
        <v>998</v>
      </c>
      <c r="R103" s="437">
        <v>41904</v>
      </c>
      <c r="S103" s="310"/>
    </row>
    <row r="104" spans="1:19">
      <c r="A104" s="753"/>
      <c r="B104" s="754">
        <f t="shared" si="1"/>
        <v>1</v>
      </c>
      <c r="C104" s="203" t="s">
        <v>298</v>
      </c>
      <c r="D104" s="204">
        <v>100359</v>
      </c>
      <c r="E104" s="334" t="s">
        <v>382</v>
      </c>
      <c r="F104" s="334" t="s">
        <v>383</v>
      </c>
      <c r="G104" s="303"/>
      <c r="H104" s="334" t="s">
        <v>579</v>
      </c>
      <c r="I104" s="334" t="s">
        <v>999</v>
      </c>
      <c r="J104" s="334">
        <v>4000</v>
      </c>
      <c r="K104" s="334" t="s">
        <v>2</v>
      </c>
      <c r="L104" s="340">
        <v>38142</v>
      </c>
      <c r="M104" s="334" t="s">
        <v>32</v>
      </c>
      <c r="N104" s="334"/>
      <c r="O104" s="764" t="s">
        <v>1000</v>
      </c>
      <c r="P104" s="424"/>
      <c r="Q104" s="338" t="s">
        <v>1001</v>
      </c>
      <c r="R104" s="437">
        <v>41921</v>
      </c>
      <c r="S104" s="310"/>
    </row>
    <row r="105" spans="1:19">
      <c r="A105" s="753"/>
      <c r="B105" s="754">
        <f t="shared" si="1"/>
        <v>2</v>
      </c>
      <c r="C105" s="203" t="s">
        <v>298</v>
      </c>
      <c r="D105" s="204">
        <v>100362</v>
      </c>
      <c r="E105" s="334" t="s">
        <v>397</v>
      </c>
      <c r="F105" s="334" t="s">
        <v>398</v>
      </c>
      <c r="G105" s="303"/>
      <c r="H105" s="334" t="s">
        <v>579</v>
      </c>
      <c r="I105" s="334" t="s">
        <v>1002</v>
      </c>
      <c r="J105" s="334">
        <v>4000</v>
      </c>
      <c r="K105" s="334" t="s">
        <v>2</v>
      </c>
      <c r="L105" s="340">
        <v>37667</v>
      </c>
      <c r="M105" s="334" t="s">
        <v>32</v>
      </c>
      <c r="N105" s="334" t="s">
        <v>1003</v>
      </c>
      <c r="O105" s="334" t="s">
        <v>1004</v>
      </c>
      <c r="P105" s="424" t="s">
        <v>1005</v>
      </c>
      <c r="Q105" s="338" t="s">
        <v>1006</v>
      </c>
      <c r="R105" s="437">
        <v>41922</v>
      </c>
      <c r="S105" s="310"/>
    </row>
    <row r="106" spans="1:19">
      <c r="A106" s="753"/>
      <c r="B106" s="754">
        <f t="shared" si="1"/>
        <v>3</v>
      </c>
      <c r="C106" s="203" t="s">
        <v>298</v>
      </c>
      <c r="D106" s="204">
        <v>100363</v>
      </c>
      <c r="E106" s="334" t="s">
        <v>399</v>
      </c>
      <c r="F106" s="334" t="s">
        <v>400</v>
      </c>
      <c r="G106" s="303"/>
      <c r="H106" s="334" t="s">
        <v>579</v>
      </c>
      <c r="I106" s="334" t="s">
        <v>1002</v>
      </c>
      <c r="J106" s="334">
        <v>4000</v>
      </c>
      <c r="K106" s="336" t="s">
        <v>2</v>
      </c>
      <c r="L106" s="340">
        <v>37333</v>
      </c>
      <c r="M106" s="337" t="s">
        <v>32</v>
      </c>
      <c r="N106" s="334" t="s">
        <v>1003</v>
      </c>
      <c r="O106" s="334" t="s">
        <v>1004</v>
      </c>
      <c r="P106" s="424" t="s">
        <v>1005</v>
      </c>
      <c r="Q106" s="338" t="s">
        <v>1007</v>
      </c>
      <c r="R106" s="437">
        <v>41922</v>
      </c>
      <c r="S106" s="310"/>
    </row>
    <row r="107" spans="1:19" ht="24">
      <c r="A107" s="753"/>
      <c r="B107" s="754">
        <f t="shared" si="1"/>
        <v>4</v>
      </c>
      <c r="C107" s="203" t="s">
        <v>298</v>
      </c>
      <c r="D107" s="204">
        <v>100365</v>
      </c>
      <c r="E107" s="334" t="s">
        <v>403</v>
      </c>
      <c r="F107" s="334" t="s">
        <v>404</v>
      </c>
      <c r="G107" s="303"/>
      <c r="H107" s="334" t="s">
        <v>579</v>
      </c>
      <c r="I107" s="334" t="s">
        <v>1008</v>
      </c>
      <c r="J107" s="334">
        <v>4000</v>
      </c>
      <c r="K107" s="336" t="s">
        <v>2</v>
      </c>
      <c r="L107" s="340">
        <v>37873</v>
      </c>
      <c r="M107" s="337" t="s">
        <v>32</v>
      </c>
      <c r="N107" s="334"/>
      <c r="O107" s="764" t="s">
        <v>1009</v>
      </c>
      <c r="P107" s="424" t="s">
        <v>1010</v>
      </c>
      <c r="Q107" s="338" t="s">
        <v>1011</v>
      </c>
      <c r="R107" s="437">
        <v>41920</v>
      </c>
      <c r="S107" s="310"/>
    </row>
    <row r="108" spans="1:19">
      <c r="A108" s="753"/>
      <c r="B108" s="754">
        <f t="shared" si="1"/>
        <v>1</v>
      </c>
      <c r="C108" s="412" t="s">
        <v>299</v>
      </c>
      <c r="D108" s="204">
        <v>100375</v>
      </c>
      <c r="E108" s="334" t="s">
        <v>392</v>
      </c>
      <c r="F108" s="334" t="s">
        <v>393</v>
      </c>
      <c r="G108" s="303"/>
      <c r="H108" s="334" t="s">
        <v>579</v>
      </c>
      <c r="I108" s="334" t="s">
        <v>1012</v>
      </c>
      <c r="J108" s="334">
        <v>4020</v>
      </c>
      <c r="K108" s="334" t="s">
        <v>2</v>
      </c>
      <c r="L108" s="340">
        <v>34967</v>
      </c>
      <c r="M108" s="334" t="s">
        <v>1013</v>
      </c>
      <c r="N108" s="334" t="s">
        <v>1014</v>
      </c>
      <c r="O108" s="334" t="s">
        <v>1015</v>
      </c>
      <c r="P108" s="777" t="s">
        <v>1016</v>
      </c>
      <c r="Q108" s="432" t="s">
        <v>1017</v>
      </c>
      <c r="R108" s="773">
        <v>41912</v>
      </c>
      <c r="S108" s="310"/>
    </row>
    <row r="109" spans="1:19">
      <c r="A109" s="753"/>
      <c r="B109" s="754">
        <f t="shared" si="1"/>
        <v>1</v>
      </c>
      <c r="C109" s="412" t="s">
        <v>303</v>
      </c>
      <c r="D109" s="204">
        <v>100380</v>
      </c>
      <c r="E109" s="334" t="s">
        <v>384</v>
      </c>
      <c r="F109" s="334" t="s">
        <v>385</v>
      </c>
      <c r="G109" s="303"/>
      <c r="H109" s="334" t="s">
        <v>579</v>
      </c>
      <c r="I109" s="334" t="s">
        <v>1018</v>
      </c>
      <c r="J109" s="334">
        <v>4420</v>
      </c>
      <c r="K109" s="336" t="s">
        <v>14</v>
      </c>
      <c r="L109" s="340">
        <v>37826</v>
      </c>
      <c r="M109" s="337" t="s">
        <v>32</v>
      </c>
      <c r="N109" s="334" t="s">
        <v>1019</v>
      </c>
      <c r="O109" s="382" t="s">
        <v>1020</v>
      </c>
      <c r="P109" s="424" t="s">
        <v>1021</v>
      </c>
      <c r="Q109" s="338" t="s">
        <v>1022</v>
      </c>
      <c r="R109" s="437">
        <v>41921</v>
      </c>
      <c r="S109" s="310"/>
    </row>
    <row r="110" spans="1:19">
      <c r="A110" s="753"/>
      <c r="B110" s="754">
        <f t="shared" si="1"/>
        <v>2</v>
      </c>
      <c r="C110" s="586" t="s">
        <v>303</v>
      </c>
      <c r="D110" s="204">
        <v>100384</v>
      </c>
      <c r="E110" s="334" t="s">
        <v>366</v>
      </c>
      <c r="F110" s="334" t="s">
        <v>367</v>
      </c>
      <c r="G110" s="303"/>
      <c r="H110" s="334" t="s">
        <v>579</v>
      </c>
      <c r="I110" s="334" t="s">
        <v>1023</v>
      </c>
      <c r="J110" s="334">
        <v>4420</v>
      </c>
      <c r="K110" s="336" t="s">
        <v>14</v>
      </c>
      <c r="L110" s="340">
        <v>39386</v>
      </c>
      <c r="M110" s="337" t="s">
        <v>32</v>
      </c>
      <c r="N110" s="334" t="s">
        <v>1024</v>
      </c>
      <c r="O110" s="336" t="s">
        <v>1025</v>
      </c>
      <c r="P110" s="424" t="s">
        <v>1026</v>
      </c>
      <c r="Q110" s="338" t="s">
        <v>1027</v>
      </c>
      <c r="R110" s="437">
        <v>41913</v>
      </c>
      <c r="S110" s="310"/>
    </row>
    <row r="111" spans="1:19" ht="24">
      <c r="A111" s="753"/>
      <c r="B111" s="754">
        <f t="shared" si="1"/>
        <v>3</v>
      </c>
      <c r="C111" s="586" t="s">
        <v>303</v>
      </c>
      <c r="D111" s="204">
        <v>100387</v>
      </c>
      <c r="E111" s="334" t="s">
        <v>354</v>
      </c>
      <c r="F111" s="334" t="s">
        <v>355</v>
      </c>
      <c r="G111" s="303"/>
      <c r="H111" s="334" t="s">
        <v>579</v>
      </c>
      <c r="I111" s="334" t="s">
        <v>1028</v>
      </c>
      <c r="J111" s="334">
        <v>4420</v>
      </c>
      <c r="K111" s="336" t="s">
        <v>14</v>
      </c>
      <c r="L111" s="340">
        <v>39519</v>
      </c>
      <c r="M111" s="337" t="s">
        <v>32</v>
      </c>
      <c r="N111" s="334" t="s">
        <v>1029</v>
      </c>
      <c r="O111" s="382" t="s">
        <v>1030</v>
      </c>
      <c r="P111" s="424" t="s">
        <v>1031</v>
      </c>
      <c r="Q111" s="338" t="s">
        <v>1032</v>
      </c>
      <c r="R111" s="437">
        <v>41914</v>
      </c>
      <c r="S111" s="310"/>
    </row>
    <row r="112" spans="1:19">
      <c r="A112" s="753"/>
      <c r="B112" s="754">
        <f t="shared" si="1"/>
        <v>1</v>
      </c>
      <c r="C112" s="586" t="s">
        <v>29</v>
      </c>
      <c r="D112" s="204">
        <v>100392</v>
      </c>
      <c r="E112" s="334" t="s">
        <v>416</v>
      </c>
      <c r="F112" s="334" t="s">
        <v>381</v>
      </c>
      <c r="G112" s="303"/>
      <c r="H112" s="334" t="s">
        <v>38</v>
      </c>
      <c r="I112" s="334" t="s">
        <v>999</v>
      </c>
      <c r="J112" s="334">
        <v>4000</v>
      </c>
      <c r="K112" s="336" t="s">
        <v>2</v>
      </c>
      <c r="L112" s="340">
        <v>40448</v>
      </c>
      <c r="M112" s="337" t="s">
        <v>32</v>
      </c>
      <c r="N112" s="334"/>
      <c r="O112" s="336" t="s">
        <v>1000</v>
      </c>
      <c r="P112" s="424"/>
      <c r="Q112" s="338" t="s">
        <v>1033</v>
      </c>
      <c r="R112" s="437">
        <v>41921</v>
      </c>
      <c r="S112" s="310"/>
    </row>
    <row r="113" spans="1:19">
      <c r="A113" s="753"/>
      <c r="B113" s="754">
        <f t="shared" si="1"/>
        <v>2</v>
      </c>
      <c r="C113" s="586" t="s">
        <v>29</v>
      </c>
      <c r="D113" s="204">
        <v>100397</v>
      </c>
      <c r="E113" s="334" t="s">
        <v>231</v>
      </c>
      <c r="F113" s="334" t="s">
        <v>361</v>
      </c>
      <c r="G113" s="303"/>
      <c r="H113" s="334" t="s">
        <v>579</v>
      </c>
      <c r="I113" s="334" t="s">
        <v>883</v>
      </c>
      <c r="J113" s="334">
        <v>4420</v>
      </c>
      <c r="K113" s="336" t="s">
        <v>14</v>
      </c>
      <c r="L113" s="340">
        <v>41185</v>
      </c>
      <c r="M113" s="337" t="s">
        <v>32</v>
      </c>
      <c r="N113" s="334"/>
      <c r="O113" s="336" t="s">
        <v>884</v>
      </c>
      <c r="P113" s="424" t="s">
        <v>885</v>
      </c>
      <c r="Q113" s="338" t="s">
        <v>1034</v>
      </c>
      <c r="R113" s="437">
        <v>41907</v>
      </c>
      <c r="S113" s="310"/>
    </row>
    <row r="114" spans="1:19">
      <c r="A114" s="753"/>
      <c r="B114" s="754">
        <f t="shared" si="1"/>
        <v>1</v>
      </c>
      <c r="C114" s="586" t="s">
        <v>304</v>
      </c>
      <c r="D114" s="204">
        <v>100648</v>
      </c>
      <c r="E114" s="334" t="s">
        <v>362</v>
      </c>
      <c r="F114" s="334" t="s">
        <v>363</v>
      </c>
      <c r="G114" s="303"/>
      <c r="H114" s="334" t="s">
        <v>579</v>
      </c>
      <c r="I114" s="334" t="s">
        <v>996</v>
      </c>
      <c r="J114" s="334">
        <v>4420</v>
      </c>
      <c r="K114" s="336" t="s">
        <v>14</v>
      </c>
      <c r="L114" s="340">
        <v>25102</v>
      </c>
      <c r="M114" s="337" t="s">
        <v>32</v>
      </c>
      <c r="N114" s="334"/>
      <c r="O114" s="336" t="s">
        <v>997</v>
      </c>
      <c r="P114" s="424"/>
      <c r="Q114" s="338" t="s">
        <v>1035</v>
      </c>
      <c r="R114" s="770">
        <v>41518</v>
      </c>
      <c r="S114" s="310"/>
    </row>
    <row r="115" spans="1:19">
      <c r="A115" s="753"/>
      <c r="B115" s="754">
        <f t="shared" si="1"/>
        <v>1</v>
      </c>
      <c r="C115" s="586" t="s">
        <v>303</v>
      </c>
      <c r="D115" s="204">
        <v>100667</v>
      </c>
      <c r="E115" s="334" t="s">
        <v>407</v>
      </c>
      <c r="F115" s="334" t="s">
        <v>337</v>
      </c>
      <c r="G115" s="303"/>
      <c r="H115" s="334" t="s">
        <v>579</v>
      </c>
      <c r="I115" s="334" t="s">
        <v>1036</v>
      </c>
      <c r="J115" s="334">
        <v>4000</v>
      </c>
      <c r="K115" s="336" t="s">
        <v>812</v>
      </c>
      <c r="L115" s="340">
        <v>39643</v>
      </c>
      <c r="M115" s="337" t="s">
        <v>32</v>
      </c>
      <c r="N115" s="334"/>
      <c r="O115" s="336" t="s">
        <v>1037</v>
      </c>
      <c r="P115" s="424"/>
      <c r="Q115" s="338" t="s">
        <v>1038</v>
      </c>
      <c r="R115" s="437">
        <v>41928</v>
      </c>
      <c r="S115" s="310"/>
    </row>
    <row r="116" spans="1:19">
      <c r="A116" s="753"/>
      <c r="B116" s="754">
        <f t="shared" si="1"/>
        <v>1</v>
      </c>
      <c r="C116" s="586" t="s">
        <v>298</v>
      </c>
      <c r="D116" s="204">
        <v>101046</v>
      </c>
      <c r="E116" s="341" t="s">
        <v>322</v>
      </c>
      <c r="F116" s="334" t="s">
        <v>242</v>
      </c>
      <c r="G116" s="303"/>
      <c r="H116" s="334" t="s">
        <v>579</v>
      </c>
      <c r="I116" s="334" t="s">
        <v>1039</v>
      </c>
      <c r="J116" s="334">
        <v>4420</v>
      </c>
      <c r="K116" s="336" t="s">
        <v>14</v>
      </c>
      <c r="L116" s="340">
        <v>38946</v>
      </c>
      <c r="M116" s="337" t="s">
        <v>32</v>
      </c>
      <c r="N116" s="334"/>
      <c r="O116" s="382" t="s">
        <v>1040</v>
      </c>
      <c r="P116" s="424" t="s">
        <v>1041</v>
      </c>
      <c r="Q116" s="338" t="s">
        <v>1042</v>
      </c>
      <c r="R116" s="437">
        <v>41899</v>
      </c>
      <c r="S116" s="310"/>
    </row>
    <row r="117" spans="1:19">
      <c r="A117" s="753"/>
      <c r="B117" s="754">
        <f t="shared" si="1"/>
        <v>2</v>
      </c>
      <c r="C117" s="586" t="s">
        <v>298</v>
      </c>
      <c r="D117" s="204">
        <v>101047</v>
      </c>
      <c r="E117" s="334" t="s">
        <v>406</v>
      </c>
      <c r="F117" s="334" t="s">
        <v>409</v>
      </c>
      <c r="G117" s="303"/>
      <c r="H117" s="334" t="s">
        <v>579</v>
      </c>
      <c r="I117" s="334" t="s">
        <v>1043</v>
      </c>
      <c r="J117" s="334">
        <v>4000</v>
      </c>
      <c r="K117" s="336" t="s">
        <v>953</v>
      </c>
      <c r="L117" s="340">
        <v>38757</v>
      </c>
      <c r="M117" s="337" t="s">
        <v>32</v>
      </c>
      <c r="N117" s="334"/>
      <c r="O117" s="336" t="s">
        <v>1044</v>
      </c>
      <c r="P117" s="445" t="s">
        <v>1045</v>
      </c>
      <c r="Q117" s="338" t="s">
        <v>1046</v>
      </c>
      <c r="R117" s="437">
        <v>41928</v>
      </c>
      <c r="S117" s="310"/>
    </row>
    <row r="118" spans="1:19">
      <c r="A118" s="753"/>
      <c r="B118" s="754">
        <f t="shared" si="1"/>
        <v>1</v>
      </c>
      <c r="C118" s="586" t="s">
        <v>303</v>
      </c>
      <c r="D118" s="204">
        <v>101062</v>
      </c>
      <c r="E118" s="334" t="s">
        <v>358</v>
      </c>
      <c r="F118" s="334" t="s">
        <v>359</v>
      </c>
      <c r="G118" s="303"/>
      <c r="H118" s="334" t="s">
        <v>579</v>
      </c>
      <c r="I118" s="334" t="s">
        <v>1047</v>
      </c>
      <c r="J118" s="334">
        <v>4101</v>
      </c>
      <c r="K118" s="336" t="s">
        <v>723</v>
      </c>
      <c r="L118" s="340">
        <v>39112</v>
      </c>
      <c r="M118" s="337" t="s">
        <v>605</v>
      </c>
      <c r="N118" s="334" t="s">
        <v>1048</v>
      </c>
      <c r="O118" s="382" t="s">
        <v>1049</v>
      </c>
      <c r="P118" s="424"/>
      <c r="Q118" s="338" t="s">
        <v>1050</v>
      </c>
      <c r="R118" s="437">
        <v>41914</v>
      </c>
      <c r="S118" s="310"/>
    </row>
    <row r="119" spans="1:19">
      <c r="A119" s="753"/>
      <c r="B119" s="754">
        <f t="shared" si="1"/>
        <v>2</v>
      </c>
      <c r="C119" s="586" t="s">
        <v>303</v>
      </c>
      <c r="D119" s="204">
        <v>101063</v>
      </c>
      <c r="E119" s="334" t="s">
        <v>358</v>
      </c>
      <c r="F119" s="334" t="s">
        <v>360</v>
      </c>
      <c r="G119" s="303"/>
      <c r="H119" s="334" t="s">
        <v>579</v>
      </c>
      <c r="I119" s="334" t="s">
        <v>1047</v>
      </c>
      <c r="J119" s="334">
        <v>4101</v>
      </c>
      <c r="K119" s="336" t="s">
        <v>723</v>
      </c>
      <c r="L119" s="340">
        <v>39635</v>
      </c>
      <c r="M119" s="337" t="s">
        <v>605</v>
      </c>
      <c r="N119" s="334" t="s">
        <v>1048</v>
      </c>
      <c r="O119" s="382" t="s">
        <v>1049</v>
      </c>
      <c r="P119" s="424"/>
      <c r="Q119" s="338" t="s">
        <v>1051</v>
      </c>
      <c r="R119" s="437">
        <v>41914</v>
      </c>
      <c r="S119" s="310"/>
    </row>
    <row r="120" spans="1:19" ht="24">
      <c r="A120" s="753"/>
      <c r="B120" s="754">
        <f t="shared" si="1"/>
        <v>1</v>
      </c>
      <c r="C120" s="586" t="s">
        <v>29</v>
      </c>
      <c r="D120" s="204">
        <v>101322</v>
      </c>
      <c r="E120" s="334" t="s">
        <v>410</v>
      </c>
      <c r="F120" s="334" t="s">
        <v>411</v>
      </c>
      <c r="G120" s="303"/>
      <c r="H120" s="334" t="s">
        <v>38</v>
      </c>
      <c r="I120" s="334" t="s">
        <v>1052</v>
      </c>
      <c r="J120" s="334">
        <v>4100</v>
      </c>
      <c r="K120" s="336" t="s">
        <v>687</v>
      </c>
      <c r="L120" s="810">
        <v>40760</v>
      </c>
      <c r="M120" s="337" t="s">
        <v>32</v>
      </c>
      <c r="N120" s="334" t="s">
        <v>1053</v>
      </c>
      <c r="O120" s="382" t="s">
        <v>1054</v>
      </c>
      <c r="P120" s="445" t="s">
        <v>1055</v>
      </c>
      <c r="Q120" s="338" t="s">
        <v>1056</v>
      </c>
      <c r="R120" s="437">
        <v>41935</v>
      </c>
      <c r="S120" s="310"/>
    </row>
    <row r="121" spans="1:19">
      <c r="A121" s="745"/>
      <c r="B121" s="754">
        <f t="shared" si="1"/>
        <v>1</v>
      </c>
      <c r="C121" s="204" t="s">
        <v>304</v>
      </c>
      <c r="D121" s="204">
        <v>102506</v>
      </c>
      <c r="E121" s="334" t="s">
        <v>438</v>
      </c>
      <c r="F121" s="334" t="s">
        <v>439</v>
      </c>
      <c r="G121" s="719"/>
      <c r="H121" s="334" t="s">
        <v>579</v>
      </c>
      <c r="I121" s="334" t="s">
        <v>761</v>
      </c>
      <c r="J121" s="334">
        <v>4420</v>
      </c>
      <c r="K121" s="336" t="s">
        <v>14</v>
      </c>
      <c r="L121" s="340">
        <v>26465</v>
      </c>
      <c r="M121" s="337" t="s">
        <v>32</v>
      </c>
      <c r="N121" s="334"/>
      <c r="O121" s="336" t="s">
        <v>1057</v>
      </c>
      <c r="P121" s="445" t="s">
        <v>764</v>
      </c>
      <c r="Q121" s="641" t="s">
        <v>1058</v>
      </c>
      <c r="R121" s="437">
        <v>41948</v>
      </c>
      <c r="S121" s="310"/>
    </row>
    <row r="122" spans="1:19">
      <c r="A122" s="745"/>
      <c r="B122" s="754">
        <f t="shared" si="1"/>
        <v>1</v>
      </c>
      <c r="C122" s="204" t="s">
        <v>303</v>
      </c>
      <c r="D122" s="204">
        <v>102507</v>
      </c>
      <c r="E122" s="334" t="s">
        <v>442</v>
      </c>
      <c r="F122" s="334" t="s">
        <v>443</v>
      </c>
      <c r="G122" s="718"/>
      <c r="H122" s="334" t="s">
        <v>579</v>
      </c>
      <c r="I122" s="334" t="s">
        <v>1059</v>
      </c>
      <c r="J122" s="334">
        <v>4420</v>
      </c>
      <c r="K122" s="336" t="s">
        <v>841</v>
      </c>
      <c r="L122" s="340">
        <v>37843</v>
      </c>
      <c r="M122" s="337"/>
      <c r="N122" s="334" t="s">
        <v>1060</v>
      </c>
      <c r="O122" s="336" t="s">
        <v>1061</v>
      </c>
      <c r="P122" s="424"/>
      <c r="Q122" s="641" t="s">
        <v>1062</v>
      </c>
      <c r="R122" s="437">
        <v>41949</v>
      </c>
      <c r="S122" s="310"/>
    </row>
    <row r="123" spans="1:19">
      <c r="A123" s="745"/>
      <c r="B123" s="754">
        <f t="shared" si="1"/>
        <v>1</v>
      </c>
      <c r="C123" s="811" t="s">
        <v>29</v>
      </c>
      <c r="D123" s="204">
        <v>102508</v>
      </c>
      <c r="E123" s="334" t="s">
        <v>444</v>
      </c>
      <c r="F123" s="334" t="s">
        <v>445</v>
      </c>
      <c r="G123" s="718"/>
      <c r="H123" s="334" t="s">
        <v>579</v>
      </c>
      <c r="I123" s="334" t="s">
        <v>1063</v>
      </c>
      <c r="J123" s="334">
        <v>4420</v>
      </c>
      <c r="K123" s="336" t="s">
        <v>14</v>
      </c>
      <c r="L123" s="340">
        <v>40336</v>
      </c>
      <c r="M123" s="337" t="s">
        <v>605</v>
      </c>
      <c r="N123" s="334" t="s">
        <v>1064</v>
      </c>
      <c r="O123" s="334" t="s">
        <v>1065</v>
      </c>
      <c r="P123" s="445" t="s">
        <v>1066</v>
      </c>
      <c r="Q123" s="641" t="s">
        <v>1067</v>
      </c>
      <c r="R123" s="437">
        <v>41956</v>
      </c>
      <c r="S123" s="310"/>
    </row>
    <row r="124" spans="1:19" ht="24">
      <c r="A124" s="745"/>
      <c r="B124" s="754">
        <f t="shared" si="1"/>
        <v>1</v>
      </c>
      <c r="C124" s="204" t="s">
        <v>298</v>
      </c>
      <c r="D124" s="204">
        <v>102564</v>
      </c>
      <c r="E124" s="334" t="s">
        <v>427</v>
      </c>
      <c r="F124" s="334" t="s">
        <v>419</v>
      </c>
      <c r="G124" s="719"/>
      <c r="H124" s="334" t="s">
        <v>579</v>
      </c>
      <c r="I124" s="334" t="s">
        <v>1068</v>
      </c>
      <c r="J124" s="334">
        <v>4420</v>
      </c>
      <c r="K124" s="336" t="s">
        <v>14</v>
      </c>
      <c r="L124" s="340">
        <v>38215</v>
      </c>
      <c r="M124" s="337" t="s">
        <v>32</v>
      </c>
      <c r="N124" s="334"/>
      <c r="O124" s="382" t="s">
        <v>1069</v>
      </c>
      <c r="P124" s="445" t="s">
        <v>1070</v>
      </c>
      <c r="Q124" s="641" t="s">
        <v>1071</v>
      </c>
      <c r="R124" s="437">
        <v>41941</v>
      </c>
      <c r="S124" s="310"/>
    </row>
    <row r="125" spans="1:19">
      <c r="A125" s="745"/>
      <c r="B125" s="754">
        <f t="shared" si="1"/>
        <v>1</v>
      </c>
      <c r="C125" s="204" t="s">
        <v>299</v>
      </c>
      <c r="D125" s="204">
        <v>103773</v>
      </c>
      <c r="E125" s="334" t="s">
        <v>427</v>
      </c>
      <c r="F125" s="334" t="s">
        <v>449</v>
      </c>
      <c r="G125" s="718"/>
      <c r="H125" s="334" t="s">
        <v>579</v>
      </c>
      <c r="I125" s="334" t="s">
        <v>1068</v>
      </c>
      <c r="J125" s="334">
        <v>4420</v>
      </c>
      <c r="K125" s="336" t="s">
        <v>14</v>
      </c>
      <c r="L125" s="340">
        <v>35834</v>
      </c>
      <c r="M125" s="337" t="s">
        <v>32</v>
      </c>
      <c r="N125" s="334" t="s">
        <v>1072</v>
      </c>
      <c r="O125" s="336" t="s">
        <v>1073</v>
      </c>
      <c r="P125" s="445" t="s">
        <v>1070</v>
      </c>
      <c r="Q125" s="641" t="s">
        <v>1074</v>
      </c>
      <c r="R125" s="437">
        <v>41948</v>
      </c>
      <c r="S125" s="310"/>
    </row>
    <row r="126" spans="1:19">
      <c r="A126" s="745"/>
      <c r="B126" s="754">
        <f t="shared" si="1"/>
        <v>1</v>
      </c>
      <c r="C126" s="204" t="s">
        <v>29</v>
      </c>
      <c r="D126" s="204">
        <v>103774</v>
      </c>
      <c r="E126" s="334" t="s">
        <v>451</v>
      </c>
      <c r="F126" s="334" t="s">
        <v>452</v>
      </c>
      <c r="G126" s="719"/>
      <c r="H126" s="334" t="s">
        <v>38</v>
      </c>
      <c r="I126" s="334" t="s">
        <v>1075</v>
      </c>
      <c r="J126" s="334">
        <v>4420</v>
      </c>
      <c r="K126" s="336" t="s">
        <v>14</v>
      </c>
      <c r="L126" s="340">
        <v>40506</v>
      </c>
      <c r="M126" s="337" t="s">
        <v>32</v>
      </c>
      <c r="N126" s="334"/>
      <c r="O126" s="336" t="s">
        <v>1076</v>
      </c>
      <c r="P126" s="445" t="s">
        <v>1077</v>
      </c>
      <c r="Q126" s="641" t="s">
        <v>1078</v>
      </c>
      <c r="R126" s="437">
        <v>41970</v>
      </c>
      <c r="S126" s="310"/>
    </row>
    <row r="127" spans="1:19">
      <c r="A127" s="753"/>
      <c r="B127" s="754">
        <f t="shared" si="1"/>
        <v>1</v>
      </c>
      <c r="C127" s="586" t="s">
        <v>303</v>
      </c>
      <c r="D127" s="204">
        <v>103775</v>
      </c>
      <c r="E127" s="334" t="s">
        <v>450</v>
      </c>
      <c r="F127" s="334" t="s">
        <v>386</v>
      </c>
      <c r="G127" s="303"/>
      <c r="H127" s="334" t="s">
        <v>38</v>
      </c>
      <c r="I127" s="334" t="s">
        <v>1079</v>
      </c>
      <c r="J127" s="334">
        <v>4420</v>
      </c>
      <c r="K127" s="336" t="s">
        <v>14</v>
      </c>
      <c r="L127" s="340">
        <v>38607</v>
      </c>
      <c r="M127" s="337" t="s">
        <v>32</v>
      </c>
      <c r="N127" s="334"/>
      <c r="O127" s="336" t="s">
        <v>1080</v>
      </c>
      <c r="P127" s="424" t="s">
        <v>1081</v>
      </c>
      <c r="Q127" s="338" t="s">
        <v>1082</v>
      </c>
      <c r="R127" s="437">
        <v>41921</v>
      </c>
      <c r="S127" s="310"/>
    </row>
    <row r="128" spans="1:19" ht="36">
      <c r="A128" s="745"/>
      <c r="B128" s="754">
        <f t="shared" si="1"/>
        <v>1</v>
      </c>
      <c r="C128" s="204" t="s">
        <v>299</v>
      </c>
      <c r="D128" s="204">
        <v>103776</v>
      </c>
      <c r="E128" s="334" t="s">
        <v>454</v>
      </c>
      <c r="F128" s="334" t="s">
        <v>455</v>
      </c>
      <c r="G128" s="719"/>
      <c r="H128" s="334" t="s">
        <v>579</v>
      </c>
      <c r="I128" s="334" t="s">
        <v>1083</v>
      </c>
      <c r="J128" s="334">
        <v>4420</v>
      </c>
      <c r="K128" s="336" t="s">
        <v>14</v>
      </c>
      <c r="L128" s="340">
        <v>36832</v>
      </c>
      <c r="M128" s="337" t="s">
        <v>32</v>
      </c>
      <c r="N128" s="334" t="s">
        <v>1084</v>
      </c>
      <c r="O128" s="382" t="s">
        <v>1085</v>
      </c>
      <c r="P128" s="445" t="s">
        <v>1086</v>
      </c>
      <c r="Q128" s="641" t="s">
        <v>1087</v>
      </c>
      <c r="R128" s="437">
        <v>41985</v>
      </c>
      <c r="S128" s="310"/>
    </row>
    <row r="129" spans="1:19">
      <c r="A129" s="745"/>
      <c r="B129" s="754">
        <f t="shared" si="1"/>
        <v>1</v>
      </c>
      <c r="C129" s="204" t="s">
        <v>304</v>
      </c>
      <c r="D129" s="204">
        <v>104336</v>
      </c>
      <c r="E129" s="334" t="s">
        <v>44</v>
      </c>
      <c r="F129" s="334" t="s">
        <v>456</v>
      </c>
      <c r="G129" s="719"/>
      <c r="H129" s="334" t="s">
        <v>579</v>
      </c>
      <c r="I129" s="334" t="s">
        <v>1088</v>
      </c>
      <c r="J129" s="334">
        <v>4051</v>
      </c>
      <c r="K129" s="336" t="s">
        <v>957</v>
      </c>
      <c r="L129" s="340">
        <v>18778</v>
      </c>
      <c r="M129" s="337" t="s">
        <v>32</v>
      </c>
      <c r="N129" s="334" t="s">
        <v>1089</v>
      </c>
      <c r="O129" s="336" t="s">
        <v>1090</v>
      </c>
      <c r="P129" s="445" t="s">
        <v>1091</v>
      </c>
      <c r="Q129" s="641" t="s">
        <v>1092</v>
      </c>
      <c r="R129" s="437">
        <v>42009</v>
      </c>
      <c r="S129" s="310"/>
    </row>
    <row r="130" spans="1:19">
      <c r="A130" s="753"/>
      <c r="B130" s="754">
        <f t="shared" ref="B130:B134" si="2">IF(C130=C129,B129+1,1)</f>
        <v>1</v>
      </c>
      <c r="C130" s="586" t="s">
        <v>252</v>
      </c>
      <c r="D130" s="204">
        <v>10000001</v>
      </c>
      <c r="E130" s="310" t="s">
        <v>1093</v>
      </c>
      <c r="F130" s="204" t="s">
        <v>251</v>
      </c>
      <c r="G130" s="303"/>
      <c r="H130" s="204" t="s">
        <v>251</v>
      </c>
      <c r="I130" s="310" t="s">
        <v>251</v>
      </c>
      <c r="J130" s="310" t="s">
        <v>251</v>
      </c>
      <c r="K130" s="812" t="s">
        <v>251</v>
      </c>
      <c r="L130" s="310" t="s">
        <v>251</v>
      </c>
      <c r="M130" s="206" t="s">
        <v>251</v>
      </c>
      <c r="N130" s="310" t="s">
        <v>251</v>
      </c>
      <c r="O130" s="779" t="s">
        <v>251</v>
      </c>
      <c r="P130" s="206" t="s">
        <v>251</v>
      </c>
      <c r="Q130" s="310" t="s">
        <v>717</v>
      </c>
      <c r="R130" s="813" t="s">
        <v>251</v>
      </c>
      <c r="S130" s="310"/>
    </row>
    <row r="131" spans="1:19">
      <c r="A131" s="753"/>
      <c r="B131" s="754">
        <f t="shared" si="2"/>
        <v>1</v>
      </c>
      <c r="C131" s="586" t="s">
        <v>298</v>
      </c>
      <c r="D131" s="204" t="s">
        <v>414</v>
      </c>
      <c r="E131" s="204" t="s">
        <v>1094</v>
      </c>
      <c r="F131" s="207" t="s">
        <v>923</v>
      </c>
      <c r="G131" s="303"/>
      <c r="H131" s="207" t="s">
        <v>579</v>
      </c>
      <c r="I131" s="207" t="s">
        <v>1095</v>
      </c>
      <c r="J131" s="207">
        <v>4000</v>
      </c>
      <c r="K131" s="409" t="s">
        <v>2</v>
      </c>
      <c r="L131" s="763">
        <v>37703</v>
      </c>
      <c r="M131" s="410" t="s">
        <v>32</v>
      </c>
      <c r="N131" s="379"/>
      <c r="O131" s="776" t="s">
        <v>1096</v>
      </c>
      <c r="P131" s="799" t="s">
        <v>1097</v>
      </c>
      <c r="Q131" s="310" t="s">
        <v>1098</v>
      </c>
      <c r="R131" s="437">
        <v>41724</v>
      </c>
      <c r="S131" s="310"/>
    </row>
    <row r="132" spans="1:19">
      <c r="A132" s="745"/>
      <c r="B132" s="754">
        <f t="shared" si="2"/>
        <v>1</v>
      </c>
      <c r="C132" s="204" t="s">
        <v>303</v>
      </c>
      <c r="D132" s="204" t="s">
        <v>414</v>
      </c>
      <c r="E132" s="334" t="s">
        <v>504</v>
      </c>
      <c r="F132" s="334" t="s">
        <v>505</v>
      </c>
      <c r="G132" s="719"/>
      <c r="H132" s="334" t="s">
        <v>579</v>
      </c>
      <c r="I132" s="334" t="s">
        <v>1099</v>
      </c>
      <c r="J132" s="334">
        <v>4102</v>
      </c>
      <c r="K132" s="336" t="s">
        <v>632</v>
      </c>
      <c r="L132" s="340">
        <v>38823</v>
      </c>
      <c r="M132" s="337" t="s">
        <v>32</v>
      </c>
      <c r="N132" s="334" t="s">
        <v>57</v>
      </c>
      <c r="O132" s="336" t="s">
        <v>1100</v>
      </c>
      <c r="P132" s="424" t="s">
        <v>1101</v>
      </c>
      <c r="Q132" s="641" t="s">
        <v>1102</v>
      </c>
      <c r="R132" s="437">
        <v>42102</v>
      </c>
      <c r="S132" s="310"/>
    </row>
    <row r="133" spans="1:19">
      <c r="A133" s="753"/>
      <c r="B133" s="754">
        <f t="shared" si="2"/>
        <v>1</v>
      </c>
      <c r="C133" s="204" t="s">
        <v>304</v>
      </c>
      <c r="D133" s="204" t="s">
        <v>414</v>
      </c>
      <c r="E133" s="334" t="s">
        <v>503</v>
      </c>
      <c r="F133" s="334" t="s">
        <v>1103</v>
      </c>
      <c r="G133" s="719"/>
      <c r="H133" s="334" t="s">
        <v>579</v>
      </c>
      <c r="I133" s="334" t="s">
        <v>1104</v>
      </c>
      <c r="J133" s="334">
        <v>4000</v>
      </c>
      <c r="K133" s="336" t="s">
        <v>767</v>
      </c>
      <c r="L133" s="340">
        <v>22775</v>
      </c>
      <c r="M133" s="337" t="s">
        <v>32</v>
      </c>
      <c r="N133" s="334" t="s">
        <v>57</v>
      </c>
      <c r="O133" s="336" t="s">
        <v>1105</v>
      </c>
      <c r="P133" s="445" t="s">
        <v>1106</v>
      </c>
      <c r="Q133" s="641" t="s">
        <v>1107</v>
      </c>
      <c r="R133" s="437">
        <v>42081</v>
      </c>
      <c r="S133" s="310"/>
    </row>
    <row r="134" spans="1:19">
      <c r="A134" s="753"/>
      <c r="B134" s="754">
        <f t="shared" si="2"/>
        <v>2</v>
      </c>
      <c r="C134" s="204" t="s">
        <v>304</v>
      </c>
      <c r="D134" s="204" t="s">
        <v>414</v>
      </c>
      <c r="E134" s="204" t="s">
        <v>311</v>
      </c>
      <c r="F134" s="204" t="s">
        <v>1108</v>
      </c>
      <c r="G134" s="719"/>
      <c r="H134" s="204" t="s">
        <v>579</v>
      </c>
      <c r="I134" s="814" t="s">
        <v>1109</v>
      </c>
      <c r="J134" s="310">
        <v>4420</v>
      </c>
      <c r="K134" s="812" t="s">
        <v>14</v>
      </c>
      <c r="L134" s="310"/>
      <c r="M134" s="206"/>
      <c r="N134" s="310"/>
      <c r="O134" s="204"/>
      <c r="P134" s="206"/>
      <c r="Q134" s="310" t="s">
        <v>1110</v>
      </c>
      <c r="R134" s="770">
        <v>41518</v>
      </c>
      <c r="S134" s="310"/>
    </row>
    <row r="135" spans="1:19">
      <c r="A135" s="753"/>
      <c r="B135" s="754"/>
      <c r="C135" s="204"/>
      <c r="D135" s="204"/>
      <c r="E135" s="204"/>
      <c r="F135" s="204"/>
      <c r="G135" s="719"/>
      <c r="H135" s="204"/>
      <c r="I135" s="814"/>
      <c r="J135" s="310"/>
      <c r="K135" s="812"/>
      <c r="L135" s="310"/>
      <c r="M135" s="206"/>
      <c r="N135" s="310"/>
      <c r="O135" s="204"/>
      <c r="P135" s="206"/>
      <c r="Q135" s="310"/>
      <c r="R135" s="770"/>
      <c r="S135" s="310"/>
    </row>
    <row r="136" spans="1:19">
      <c r="A136" s="753"/>
      <c r="B136" s="754"/>
      <c r="C136" s="204"/>
      <c r="D136" s="204"/>
      <c r="E136" s="204"/>
      <c r="F136" s="204"/>
      <c r="G136" s="719"/>
      <c r="H136" s="204"/>
      <c r="I136" s="814"/>
      <c r="J136" s="310"/>
      <c r="K136" s="812"/>
      <c r="L136" s="310"/>
      <c r="M136" s="206"/>
      <c r="N136" s="310"/>
      <c r="O136" s="204"/>
      <c r="P136" s="206"/>
      <c r="Q136" s="310"/>
      <c r="R136" s="770"/>
      <c r="S136" s="310"/>
    </row>
    <row r="137" spans="1:19">
      <c r="A137" s="753"/>
      <c r="B137" s="754"/>
      <c r="C137" s="204"/>
      <c r="D137" s="204"/>
      <c r="E137" s="204"/>
      <c r="F137" s="204"/>
      <c r="G137" s="719"/>
      <c r="H137" s="204"/>
      <c r="I137" s="814"/>
      <c r="J137" s="310"/>
      <c r="K137" s="812"/>
      <c r="L137" s="310"/>
      <c r="M137" s="206"/>
      <c r="N137" s="310"/>
      <c r="O137" s="204"/>
      <c r="P137" s="206"/>
      <c r="Q137" s="310"/>
      <c r="R137" s="770"/>
      <c r="S137" s="310"/>
    </row>
    <row r="138" spans="1:19">
      <c r="A138" s="753"/>
      <c r="B138" s="754"/>
      <c r="C138" s="204"/>
      <c r="D138" s="204"/>
      <c r="E138" s="204"/>
      <c r="F138" s="204"/>
      <c r="G138" s="719"/>
      <c r="H138" s="204"/>
      <c r="I138" s="814"/>
      <c r="J138" s="310"/>
      <c r="K138" s="812"/>
      <c r="L138" s="310"/>
      <c r="M138" s="206"/>
      <c r="N138" s="310"/>
      <c r="O138" s="204"/>
      <c r="P138" s="206"/>
      <c r="Q138" s="310"/>
      <c r="R138" s="770"/>
      <c r="S138" s="310"/>
    </row>
    <row r="139" spans="1:19">
      <c r="A139" s="753"/>
      <c r="B139" s="754"/>
      <c r="C139" s="204"/>
      <c r="D139" s="204"/>
      <c r="E139" s="204"/>
      <c r="F139" s="204"/>
      <c r="G139" s="719"/>
      <c r="H139" s="204"/>
      <c r="I139" s="814"/>
      <c r="J139" s="310"/>
      <c r="K139" s="812"/>
      <c r="L139" s="310"/>
      <c r="M139" s="206"/>
      <c r="N139" s="310"/>
      <c r="O139" s="204"/>
      <c r="P139" s="206"/>
      <c r="Q139" s="310"/>
      <c r="R139" s="770"/>
      <c r="S139" s="310"/>
    </row>
    <row r="140" spans="1:19">
      <c r="A140" s="753"/>
      <c r="B140" s="754"/>
      <c r="C140" s="204"/>
      <c r="D140" s="204"/>
      <c r="E140" s="204"/>
      <c r="F140" s="204"/>
      <c r="G140" s="719"/>
      <c r="H140" s="204"/>
      <c r="I140" s="814"/>
      <c r="J140" s="310"/>
      <c r="K140" s="812"/>
      <c r="L140" s="310"/>
      <c r="M140" s="206"/>
      <c r="N140" s="310"/>
      <c r="O140" s="204"/>
      <c r="P140" s="206"/>
      <c r="Q140" s="310"/>
      <c r="R140" s="770"/>
      <c r="S140" s="310"/>
    </row>
    <row r="141" spans="1:19">
      <c r="A141" s="753"/>
      <c r="B141" s="754"/>
      <c r="C141" s="204"/>
      <c r="D141" s="204"/>
      <c r="E141" s="204"/>
      <c r="F141" s="204"/>
      <c r="G141" s="719"/>
      <c r="H141" s="204"/>
      <c r="I141" s="814"/>
      <c r="J141" s="310"/>
      <c r="K141" s="812"/>
      <c r="L141" s="310"/>
      <c r="M141" s="206"/>
      <c r="N141" s="310"/>
      <c r="O141" s="204"/>
      <c r="P141" s="206"/>
      <c r="Q141" s="310"/>
      <c r="R141" s="770"/>
      <c r="S141" s="310"/>
    </row>
    <row r="142" spans="1:19">
      <c r="A142" s="753"/>
      <c r="B142" s="754"/>
      <c r="C142" s="204"/>
      <c r="D142" s="204"/>
      <c r="E142" s="204"/>
      <c r="F142" s="204"/>
      <c r="G142" s="719"/>
      <c r="H142" s="204"/>
      <c r="I142" s="814"/>
      <c r="J142" s="310"/>
      <c r="K142" s="812"/>
      <c r="L142" s="310"/>
      <c r="M142" s="206"/>
      <c r="N142" s="310"/>
      <c r="O142" s="204"/>
      <c r="P142" s="206"/>
      <c r="Q142" s="310"/>
      <c r="R142" s="770"/>
      <c r="S142" s="310"/>
    </row>
  </sheetData>
  <conditionalFormatting sqref="D92">
    <cfRule type="duplicateValues" dxfId="32" priority="22" stopIfTrue="1"/>
  </conditionalFormatting>
  <conditionalFormatting sqref="D109">
    <cfRule type="duplicateValues" dxfId="31" priority="21" stopIfTrue="1"/>
  </conditionalFormatting>
  <conditionalFormatting sqref="D109">
    <cfRule type="duplicateValues" dxfId="30" priority="20" stopIfTrue="1"/>
  </conditionalFormatting>
  <conditionalFormatting sqref="G109:G142">
    <cfRule type="containsText" dxfId="29" priority="17" operator="containsText" text="T">
      <formula>NOT(ISERROR(SEARCH("T",G109)))</formula>
    </cfRule>
    <cfRule type="containsText" dxfId="28" priority="18" operator="containsText" text="T">
      <formula>NOT(ISERROR(SEARCH("T",G109)))</formula>
    </cfRule>
    <cfRule type="containsText" dxfId="27" priority="19" operator="containsText" text="&lt;&gt;T">
      <formula>NOT(ISERROR(SEARCH("&lt;&gt;T",G109)))</formula>
    </cfRule>
  </conditionalFormatting>
  <conditionalFormatting sqref="D120:D121">
    <cfRule type="duplicateValues" dxfId="26" priority="15" stopIfTrue="1"/>
    <cfRule type="duplicateValues" dxfId="25" priority="16" stopIfTrue="1"/>
  </conditionalFormatting>
  <conditionalFormatting sqref="D120:D121">
    <cfRule type="duplicateValues" dxfId="24" priority="13" stopIfTrue="1"/>
    <cfRule type="duplicateValues" dxfId="23" priority="14" stopIfTrue="1"/>
  </conditionalFormatting>
  <conditionalFormatting sqref="D2:D142">
    <cfRule type="duplicateValues" dxfId="22" priority="23" stopIfTrue="1"/>
  </conditionalFormatting>
  <conditionalFormatting sqref="D2:D142">
    <cfRule type="duplicateValues" dxfId="21" priority="24" stopIfTrue="1"/>
  </conditionalFormatting>
  <conditionalFormatting sqref="D124">
    <cfRule type="duplicateValues" dxfId="20" priority="12" stopIfTrue="1"/>
  </conditionalFormatting>
  <conditionalFormatting sqref="D124">
    <cfRule type="duplicateValues" dxfId="19" priority="11" stopIfTrue="1"/>
  </conditionalFormatting>
  <conditionalFormatting sqref="D2:D142">
    <cfRule type="duplicateValues" dxfId="18" priority="10" stopIfTrue="1"/>
  </conditionalFormatting>
  <conditionalFormatting sqref="D2:D142">
    <cfRule type="duplicateValues" dxfId="17" priority="9" stopIfTrue="1"/>
  </conditionalFormatting>
  <conditionalFormatting sqref="D2:D142">
    <cfRule type="duplicateValues" dxfId="16" priority="7" stopIfTrue="1"/>
    <cfRule type="duplicateValues" dxfId="15" priority="8" stopIfTrue="1"/>
  </conditionalFormatting>
  <conditionalFormatting sqref="D2:D142">
    <cfRule type="duplicateValues" dxfId="14" priority="5" stopIfTrue="1"/>
    <cfRule type="duplicateValues" dxfId="13" priority="6" stopIfTrue="1"/>
  </conditionalFormatting>
  <conditionalFormatting sqref="D2:D142">
    <cfRule type="duplicateValues" dxfId="12" priority="3" stopIfTrue="1"/>
    <cfRule type="duplicateValues" dxfId="11" priority="4" stopIfTrue="1"/>
  </conditionalFormatting>
  <conditionalFormatting sqref="D134:D142">
    <cfRule type="duplicateValues" dxfId="10" priority="2" stopIfTrue="1"/>
  </conditionalFormatting>
  <conditionalFormatting sqref="D2:D142">
    <cfRule type="duplicateValues" dxfId="9" priority="1"/>
  </conditionalFormatting>
  <hyperlinks>
    <hyperlink ref="P2" r:id="rId1"/>
    <hyperlink ref="P23" r:id="rId2"/>
    <hyperlink ref="P71" r:id="rId3"/>
    <hyperlink ref="P35" r:id="rId4"/>
    <hyperlink ref="P29" r:id="rId5"/>
    <hyperlink ref="P6" r:id="rId6"/>
    <hyperlink ref="P42" r:id="rId7"/>
    <hyperlink ref="P25" r:id="rId8"/>
    <hyperlink ref="P11" r:id="rId9"/>
    <hyperlink ref="P116" r:id="rId10"/>
    <hyperlink ref="P99" r:id="rId11"/>
    <hyperlink ref="P30" r:id="rId12"/>
    <hyperlink ref="P40" r:id="rId13"/>
    <hyperlink ref="P121" r:id="rId14"/>
    <hyperlink ref="P44" r:id="rId15"/>
    <hyperlink ref="P129" r:id="rId16"/>
    <hyperlink ref="P128" r:id="rId17"/>
    <hyperlink ref="P126" r:id="rId18"/>
    <hyperlink ref="P41" r:id="rId19"/>
    <hyperlink ref="P124" r:id="rId20"/>
    <hyperlink ref="P125" r:id="rId21"/>
    <hyperlink ref="P123" r:id="rId22"/>
    <hyperlink ref="P102" r:id="rId23"/>
    <hyperlink ref="P133" r:id="rId24"/>
    <hyperlink ref="P127" r:id="rId25"/>
    <hyperlink ref="P24" r:id="rId26"/>
    <hyperlink ref="P75" r:id="rId27"/>
    <hyperlink ref="P120" r:id="rId28"/>
    <hyperlink ref="P117" r:id="rId29"/>
    <hyperlink ref="P107" r:id="rId30" display="mailto:macgil2405@gmail.com"/>
    <hyperlink ref="P106" r:id="rId31"/>
    <hyperlink ref="P105" r:id="rId32"/>
    <hyperlink ref="P108" r:id="rId33"/>
    <hyperlink ref="P109" r:id="rId34"/>
    <hyperlink ref="P100" r:id="rId35"/>
    <hyperlink ref="P110" r:id="rId36"/>
    <hyperlink ref="P113" r:id="rId37"/>
    <hyperlink ref="P111" r:id="rId38"/>
    <hyperlink ref="P89" r:id="rId39"/>
    <hyperlink ref="P90" r:id="rId40"/>
    <hyperlink ref="P97" r:id="rId41"/>
    <hyperlink ref="P91" r:id="rId42"/>
    <hyperlink ref="P96" r:id="rId43"/>
    <hyperlink ref="P94" r:id="rId44"/>
    <hyperlink ref="P93" r:id="rId45"/>
    <hyperlink ref="P98" r:id="rId46"/>
    <hyperlink ref="P88" r:id="rId47"/>
    <hyperlink ref="P66" r:id="rId48"/>
    <hyperlink ref="P43" r:id="rId49"/>
    <hyperlink ref="P131" r:id="rId50"/>
    <hyperlink ref="P76" r:id="rId51"/>
    <hyperlink ref="P46" r:id="rId52"/>
    <hyperlink ref="P37" r:id="rId53"/>
    <hyperlink ref="P69" r:id="rId54"/>
    <hyperlink ref="P68" r:id="rId55"/>
    <hyperlink ref="P27" r:id="rId56"/>
    <hyperlink ref="P5" r:id="rId57"/>
    <hyperlink ref="P49" r:id="rId58"/>
    <hyperlink ref="P57" r:id="rId59"/>
    <hyperlink ref="P8" r:id="rId60"/>
    <hyperlink ref="P86" r:id="rId61"/>
    <hyperlink ref="P85" r:id="rId62"/>
    <hyperlink ref="P83" r:id="rId63"/>
    <hyperlink ref="P50" r:id="rId64"/>
    <hyperlink ref="P84" r:id="rId65"/>
    <hyperlink ref="P59" r:id="rId66"/>
    <hyperlink ref="P17" r:id="rId67"/>
    <hyperlink ref="P82" r:id="rId68"/>
    <hyperlink ref="P79" r:id="rId69"/>
    <hyperlink ref="P28" r:id="rId70"/>
    <hyperlink ref="P73" r:id="rId71"/>
    <hyperlink ref="P67" r:id="rId72"/>
    <hyperlink ref="P12" r:id="rId73"/>
    <hyperlink ref="P47" r:id="rId74"/>
    <hyperlink ref="P39" r:id="rId75"/>
    <hyperlink ref="P38" r:id="rId76"/>
    <hyperlink ref="P56" r:id="rId77"/>
    <hyperlink ref="P52" r:id="rId78"/>
    <hyperlink ref="P54" r:id="rId79"/>
    <hyperlink ref="P62" r:id="rId80"/>
    <hyperlink ref="P65" r:id="rId81"/>
    <hyperlink ref="P55" r:id="rId82"/>
    <hyperlink ref="P36" r:id="rId83"/>
    <hyperlink ref="P51" r:id="rId84"/>
    <hyperlink ref="P72" r:id="rId85"/>
    <hyperlink ref="P18" r:id="rId86"/>
    <hyperlink ref="P32" r:id="rId87"/>
    <hyperlink ref="P26" r:id="rId88"/>
    <hyperlink ref="P61" r:id="rId89"/>
    <hyperlink ref="P53" r:id="rId90"/>
    <hyperlink ref="P15" r:id="rId91"/>
    <hyperlink ref="P64" r:id="rId92"/>
    <hyperlink ref="P63" r:id="rId93"/>
    <hyperlink ref="P3" r:id="rId94"/>
    <hyperlink ref="P4" r:id="rId95"/>
    <hyperlink ref="P10" r:id="rId96" tooltip="mailto:maudesouricette0608@gmail.com" display="mailto:maudesouricette0608@gmail.com"/>
  </hyperlinks>
  <pageMargins left="0.7" right="0.7" top="0.75" bottom="0.75" header="0.3" footer="0.3"/>
  <legacyDrawing r:id="rId97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2"/>
  <sheetViews>
    <sheetView workbookViewId="0">
      <selection activeCell="P8" sqref="P8"/>
    </sheetView>
  </sheetViews>
  <sheetFormatPr baseColWidth="10" defaultRowHeight="12.75"/>
  <cols>
    <col min="1" max="1" width="2.7109375" customWidth="1"/>
    <col min="2" max="2" width="6.85546875" bestFit="1" customWidth="1"/>
    <col min="3" max="3" width="13.42578125" bestFit="1" customWidth="1"/>
    <col min="4" max="4" width="9" bestFit="1" customWidth="1"/>
    <col min="6" max="6" width="11.140625" bestFit="1" customWidth="1"/>
    <col min="7" max="7" width="8.28515625" bestFit="1" customWidth="1"/>
    <col min="8" max="8" width="10.85546875" bestFit="1" customWidth="1"/>
    <col min="9" max="9" width="3.5703125" bestFit="1" customWidth="1"/>
    <col min="10" max="10" width="16.42578125" customWidth="1"/>
    <col min="11" max="11" width="12.7109375" bestFit="1" customWidth="1"/>
    <col min="12" max="12" width="14.42578125" bestFit="1" customWidth="1"/>
    <col min="13" max="13" width="20.5703125" bestFit="1" customWidth="1"/>
    <col min="14" max="14" width="3" bestFit="1" customWidth="1"/>
  </cols>
  <sheetData>
    <row r="1" spans="1:11">
      <c r="A1" s="415"/>
      <c r="B1" s="419"/>
    </row>
    <row r="2" spans="1:11" ht="37.5" customHeight="1">
      <c r="A2" s="415"/>
      <c r="B2" s="70" t="s">
        <v>250</v>
      </c>
      <c r="C2" s="296" t="s">
        <v>497</v>
      </c>
      <c r="D2" s="296" t="s">
        <v>498</v>
      </c>
      <c r="E2" s="296" t="s">
        <v>495</v>
      </c>
      <c r="F2" s="296" t="s">
        <v>496</v>
      </c>
      <c r="G2" s="296" t="s">
        <v>499</v>
      </c>
      <c r="H2" s="296" t="s">
        <v>502</v>
      </c>
    </row>
    <row r="3" spans="1:11">
      <c r="A3" s="415"/>
      <c r="B3" s="401" t="s">
        <v>13</v>
      </c>
      <c r="C3" s="609">
        <v>1955</v>
      </c>
      <c r="D3" s="609">
        <v>150</v>
      </c>
      <c r="E3" s="609">
        <f>ROUND(+C3/D3,0)</f>
        <v>13</v>
      </c>
      <c r="F3" s="609">
        <v>14</v>
      </c>
      <c r="G3" s="612">
        <f>+F3*D3</f>
        <v>2100</v>
      </c>
      <c r="H3" s="610">
        <f t="shared" ref="H3:H9" si="0">+G3-C3</f>
        <v>145</v>
      </c>
    </row>
    <row r="4" spans="1:11">
      <c r="A4" s="415"/>
      <c r="B4" s="611" t="s">
        <v>418</v>
      </c>
      <c r="C4" s="607">
        <f>1425</f>
        <v>1425</v>
      </c>
      <c r="D4" s="609">
        <v>160</v>
      </c>
      <c r="E4" s="609">
        <f>ROUND(+C4/D4,0)</f>
        <v>9</v>
      </c>
      <c r="F4" s="609">
        <v>7</v>
      </c>
      <c r="G4" s="612">
        <f t="shared" ref="G4:G9" si="1">+F4*D4</f>
        <v>1120</v>
      </c>
      <c r="H4" s="175">
        <f t="shared" si="0"/>
        <v>-305</v>
      </c>
      <c r="I4" s="271">
        <f>SUM(H4:H5)</f>
        <v>-65</v>
      </c>
    </row>
    <row r="5" spans="1:11">
      <c r="A5" s="415"/>
      <c r="B5" s="402" t="s">
        <v>421</v>
      </c>
      <c r="C5" s="607"/>
      <c r="D5" s="609">
        <v>80</v>
      </c>
      <c r="E5" s="609"/>
      <c r="F5" s="609">
        <v>3</v>
      </c>
      <c r="G5" s="612">
        <f t="shared" si="1"/>
        <v>240</v>
      </c>
      <c r="H5" s="208">
        <f t="shared" si="0"/>
        <v>240</v>
      </c>
      <c r="I5" s="273"/>
    </row>
    <row r="6" spans="1:11">
      <c r="A6" s="415"/>
      <c r="B6" s="402" t="s">
        <v>21</v>
      </c>
      <c r="C6" s="609">
        <v>1505</v>
      </c>
      <c r="D6" s="609">
        <v>100</v>
      </c>
      <c r="E6" s="609">
        <f>ROUND(+C6/D6,0)</f>
        <v>15</v>
      </c>
      <c r="F6" s="609">
        <v>26</v>
      </c>
      <c r="G6" s="612">
        <f t="shared" si="1"/>
        <v>2600</v>
      </c>
      <c r="H6" s="610">
        <f t="shared" si="0"/>
        <v>1095</v>
      </c>
    </row>
    <row r="7" spans="1:11">
      <c r="A7" s="415"/>
      <c r="B7" s="70" t="s">
        <v>293</v>
      </c>
      <c r="C7" s="609">
        <v>430</v>
      </c>
      <c r="D7" s="609">
        <v>70</v>
      </c>
      <c r="E7" s="609">
        <f>ROUND(+C7/D7,0)</f>
        <v>6</v>
      </c>
      <c r="F7" s="609">
        <v>8</v>
      </c>
      <c r="G7" s="612">
        <f t="shared" si="1"/>
        <v>560</v>
      </c>
      <c r="H7" s="610">
        <f t="shared" si="0"/>
        <v>130</v>
      </c>
    </row>
    <row r="8" spans="1:11">
      <c r="B8" s="70" t="s">
        <v>294</v>
      </c>
      <c r="C8" s="609">
        <v>430</v>
      </c>
      <c r="D8" s="609">
        <v>70</v>
      </c>
      <c r="E8" s="609">
        <f>ROUND(+C8/D8,0)</f>
        <v>6</v>
      </c>
      <c r="F8" s="609">
        <v>15</v>
      </c>
      <c r="G8" s="612">
        <f t="shared" si="1"/>
        <v>1050</v>
      </c>
      <c r="H8" s="610">
        <f t="shared" si="0"/>
        <v>620</v>
      </c>
    </row>
    <row r="9" spans="1:11">
      <c r="B9" s="70" t="s">
        <v>92</v>
      </c>
      <c r="C9" s="609">
        <v>660</v>
      </c>
      <c r="D9" s="609">
        <v>100</v>
      </c>
      <c r="E9" s="609">
        <f>ROUND(+C9/D9,0)</f>
        <v>7</v>
      </c>
      <c r="F9" s="609">
        <v>18</v>
      </c>
      <c r="G9" s="612">
        <f t="shared" si="1"/>
        <v>1800</v>
      </c>
      <c r="H9" s="610">
        <f t="shared" si="0"/>
        <v>1140</v>
      </c>
    </row>
    <row r="10" spans="1:11">
      <c r="B10" s="11"/>
      <c r="C10" s="11"/>
      <c r="H10" s="176"/>
    </row>
    <row r="11" spans="1:11" ht="51">
      <c r="B11" s="11"/>
      <c r="C11" s="11">
        <f>SUM(C3:C9)</f>
        <v>6405</v>
      </c>
      <c r="G11" s="613">
        <f>SUM(G3:G9)</f>
        <v>9470</v>
      </c>
      <c r="H11" s="176"/>
      <c r="J11" s="608" t="s">
        <v>501</v>
      </c>
      <c r="K11" t="s">
        <v>500</v>
      </c>
    </row>
    <row r="12" spans="1:11">
      <c r="B12" s="11"/>
      <c r="D12" s="12"/>
      <c r="H12" s="174">
        <f>SUM(H3:H10)</f>
        <v>3065</v>
      </c>
      <c r="I12" s="152"/>
      <c r="J12" s="152">
        <f>-C6</f>
        <v>-1505</v>
      </c>
      <c r="K12" s="152">
        <f>SUM(H12:J12)</f>
        <v>1560</v>
      </c>
    </row>
  </sheetData>
  <phoneticPr fontId="0" type="noConversion"/>
  <pageMargins left="0.7" right="0.7" top="0.75" bottom="0.75" header="0.3" footer="0.3"/>
  <pageSetup paperSize="9" orientation="landscape" horizontalDpi="300" verticalDpi="300" r:id="rId1"/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F3237"/>
  <sheetViews>
    <sheetView tabSelected="1" workbookViewId="0">
      <selection activeCell="H6" sqref="H6"/>
    </sheetView>
  </sheetViews>
  <sheetFormatPr baseColWidth="10" defaultRowHeight="12.75"/>
  <cols>
    <col min="1" max="1" width="2.5703125" bestFit="1" customWidth="1"/>
    <col min="2" max="2" width="6.85546875" style="451" bestFit="1" customWidth="1"/>
    <col min="3" max="3" width="8.140625" style="626" bestFit="1" customWidth="1"/>
    <col min="4" max="4" width="14" style="420" bestFit="1" customWidth="1"/>
    <col min="5" max="5" width="13.5703125" style="415" bestFit="1" customWidth="1"/>
    <col min="6" max="6" width="6" bestFit="1" customWidth="1"/>
  </cols>
  <sheetData>
    <row r="1" spans="1:6" ht="33.75">
      <c r="B1" s="413" t="s">
        <v>68</v>
      </c>
      <c r="C1" s="204" t="s">
        <v>15</v>
      </c>
      <c r="D1" s="413" t="s">
        <v>3</v>
      </c>
      <c r="E1" s="312" t="s">
        <v>4</v>
      </c>
      <c r="F1" s="640" t="s">
        <v>339</v>
      </c>
    </row>
    <row r="2" spans="1:6">
      <c r="A2" s="10" t="str">
        <f t="shared" ref="A2:A33" si="0">LEFT(D2)</f>
        <v>A</v>
      </c>
      <c r="B2" s="204" t="s">
        <v>421</v>
      </c>
      <c r="C2" s="204">
        <v>83878</v>
      </c>
      <c r="D2" s="334" t="s">
        <v>135</v>
      </c>
      <c r="E2" s="334" t="s">
        <v>537</v>
      </c>
      <c r="F2" s="641">
        <v>46</v>
      </c>
    </row>
    <row r="3" spans="1:6">
      <c r="A3" s="10" t="str">
        <f t="shared" si="0"/>
        <v>A</v>
      </c>
      <c r="B3" s="418" t="s">
        <v>390</v>
      </c>
      <c r="C3" s="204">
        <v>98771</v>
      </c>
      <c r="D3" s="416" t="s">
        <v>370</v>
      </c>
      <c r="E3" s="417" t="s">
        <v>371</v>
      </c>
      <c r="F3" s="628">
        <v>98</v>
      </c>
    </row>
    <row r="4" spans="1:6">
      <c r="A4" s="10" t="str">
        <f t="shared" si="0"/>
        <v>A</v>
      </c>
      <c r="B4" s="204" t="s">
        <v>29</v>
      </c>
      <c r="C4" s="204">
        <v>101322</v>
      </c>
      <c r="D4" s="334" t="s">
        <v>410</v>
      </c>
      <c r="E4" s="334" t="s">
        <v>411</v>
      </c>
      <c r="F4" s="641">
        <v>111</v>
      </c>
    </row>
    <row r="5" spans="1:6">
      <c r="A5" s="10" t="str">
        <f t="shared" si="0"/>
        <v>A</v>
      </c>
      <c r="B5" s="204" t="s">
        <v>303</v>
      </c>
      <c r="C5" s="204">
        <v>102507</v>
      </c>
      <c r="D5" s="334" t="s">
        <v>442</v>
      </c>
      <c r="E5" s="334" t="s">
        <v>443</v>
      </c>
      <c r="F5" s="641">
        <v>114</v>
      </c>
    </row>
    <row r="6" spans="1:6">
      <c r="A6" s="10" t="str">
        <f t="shared" si="0"/>
        <v>A</v>
      </c>
      <c r="B6" s="204" t="s">
        <v>29</v>
      </c>
      <c r="C6" s="204">
        <v>102508</v>
      </c>
      <c r="D6" s="334" t="s">
        <v>444</v>
      </c>
      <c r="E6" s="334" t="s">
        <v>445</v>
      </c>
      <c r="F6" s="641">
        <v>115</v>
      </c>
    </row>
    <row r="7" spans="1:6">
      <c r="A7" s="10" t="str">
        <f t="shared" si="0"/>
        <v>B</v>
      </c>
      <c r="B7" s="204" t="s">
        <v>299</v>
      </c>
      <c r="C7" s="204">
        <v>14496</v>
      </c>
      <c r="D7" s="334" t="s">
        <v>10</v>
      </c>
      <c r="E7" s="334" t="s">
        <v>361</v>
      </c>
      <c r="F7" s="641">
        <v>33</v>
      </c>
    </row>
    <row r="8" spans="1:6">
      <c r="A8" s="10" t="str">
        <f t="shared" si="0"/>
        <v>B</v>
      </c>
      <c r="B8" s="204" t="s">
        <v>299</v>
      </c>
      <c r="C8" s="204">
        <v>14497</v>
      </c>
      <c r="D8" s="334" t="s">
        <v>10</v>
      </c>
      <c r="E8" s="334" t="s">
        <v>558</v>
      </c>
      <c r="F8" s="641">
        <v>34</v>
      </c>
    </row>
    <row r="9" spans="1:6">
      <c r="A9" s="10" t="str">
        <f t="shared" si="0"/>
        <v>B</v>
      </c>
      <c r="B9" s="204" t="s">
        <v>304</v>
      </c>
      <c r="C9" s="204">
        <v>98660</v>
      </c>
      <c r="D9" s="334" t="s">
        <v>364</v>
      </c>
      <c r="E9" s="334" t="s">
        <v>365</v>
      </c>
      <c r="F9" s="641">
        <v>125.1</v>
      </c>
    </row>
    <row r="10" spans="1:6">
      <c r="A10" s="10" t="str">
        <f t="shared" si="0"/>
        <v>B</v>
      </c>
      <c r="B10" s="204" t="s">
        <v>298</v>
      </c>
      <c r="C10" s="204">
        <v>102564</v>
      </c>
      <c r="D10" s="334" t="s">
        <v>427</v>
      </c>
      <c r="E10" s="334" t="s">
        <v>419</v>
      </c>
      <c r="F10" s="641">
        <v>112</v>
      </c>
    </row>
    <row r="11" spans="1:6">
      <c r="A11" s="10" t="str">
        <f t="shared" si="0"/>
        <v>B</v>
      </c>
      <c r="B11" s="204" t="s">
        <v>299</v>
      </c>
      <c r="C11" s="204">
        <v>103773</v>
      </c>
      <c r="D11" s="334" t="s">
        <v>427</v>
      </c>
      <c r="E11" s="334" t="s">
        <v>449</v>
      </c>
      <c r="F11" s="641">
        <v>116</v>
      </c>
    </row>
    <row r="12" spans="1:6">
      <c r="A12" s="10" t="str">
        <f t="shared" si="0"/>
        <v>B</v>
      </c>
      <c r="B12" s="204" t="s">
        <v>299</v>
      </c>
      <c r="C12" s="204">
        <v>14498</v>
      </c>
      <c r="D12" s="334" t="s">
        <v>0</v>
      </c>
      <c r="E12" s="334" t="s">
        <v>505</v>
      </c>
      <c r="F12" s="641">
        <v>2</v>
      </c>
    </row>
    <row r="13" spans="1:6">
      <c r="A13" s="10" t="str">
        <f t="shared" si="0"/>
        <v>B</v>
      </c>
      <c r="B13" s="624" t="s">
        <v>389</v>
      </c>
      <c r="C13" s="204">
        <v>81775</v>
      </c>
      <c r="D13" s="204" t="s">
        <v>0</v>
      </c>
      <c r="E13" s="204" t="s">
        <v>40</v>
      </c>
      <c r="F13" s="642">
        <v>16</v>
      </c>
    </row>
    <row r="14" spans="1:6">
      <c r="A14" s="10" t="str">
        <f t="shared" si="0"/>
        <v>B</v>
      </c>
      <c r="B14" s="204" t="s">
        <v>304</v>
      </c>
      <c r="C14" s="204">
        <v>98661</v>
      </c>
      <c r="D14" s="334" t="s">
        <v>334</v>
      </c>
      <c r="E14" s="334" t="s">
        <v>331</v>
      </c>
      <c r="F14" s="641">
        <v>84</v>
      </c>
    </row>
    <row r="15" spans="1:6">
      <c r="A15" s="10" t="str">
        <f t="shared" si="0"/>
        <v>B</v>
      </c>
      <c r="B15" s="204" t="s">
        <v>303</v>
      </c>
      <c r="C15" s="204"/>
      <c r="D15" s="334" t="s">
        <v>504</v>
      </c>
      <c r="E15" s="334" t="s">
        <v>505</v>
      </c>
      <c r="F15" s="641">
        <v>122</v>
      </c>
    </row>
    <row r="16" spans="1:6">
      <c r="A16" s="10" t="str">
        <f t="shared" si="0"/>
        <v>C</v>
      </c>
      <c r="B16" s="204" t="s">
        <v>298</v>
      </c>
      <c r="C16" s="204">
        <v>98662</v>
      </c>
      <c r="D16" s="334" t="s">
        <v>343</v>
      </c>
      <c r="E16" s="334" t="s">
        <v>344</v>
      </c>
      <c r="F16" s="641">
        <v>88</v>
      </c>
    </row>
    <row r="17" spans="1:6">
      <c r="A17" s="10" t="str">
        <f t="shared" si="0"/>
        <v>C</v>
      </c>
      <c r="B17" s="204" t="s">
        <v>301</v>
      </c>
      <c r="C17" s="204">
        <v>54319</v>
      </c>
      <c r="D17" s="334" t="s">
        <v>125</v>
      </c>
      <c r="E17" s="334" t="s">
        <v>559</v>
      </c>
      <c r="F17" s="641">
        <v>13</v>
      </c>
    </row>
    <row r="18" spans="1:6">
      <c r="A18" s="10" t="str">
        <f t="shared" si="0"/>
        <v>C</v>
      </c>
      <c r="B18" s="204" t="s">
        <v>298</v>
      </c>
      <c r="C18" s="204">
        <v>101047</v>
      </c>
      <c r="D18" s="334" t="s">
        <v>406</v>
      </c>
      <c r="E18" s="334" t="s">
        <v>409</v>
      </c>
      <c r="F18" s="641">
        <v>110</v>
      </c>
    </row>
    <row r="19" spans="1:6">
      <c r="A19" s="10" t="str">
        <f t="shared" si="0"/>
        <v>C</v>
      </c>
      <c r="B19" s="204" t="s">
        <v>298</v>
      </c>
      <c r="C19" s="204">
        <v>68000</v>
      </c>
      <c r="D19" s="334" t="s">
        <v>127</v>
      </c>
      <c r="E19" s="334" t="s">
        <v>539</v>
      </c>
      <c r="F19" s="641">
        <v>124.1</v>
      </c>
    </row>
    <row r="20" spans="1:6">
      <c r="A20" s="10" t="str">
        <f t="shared" si="0"/>
        <v>C</v>
      </c>
      <c r="B20" s="204" t="s">
        <v>301</v>
      </c>
      <c r="C20" s="204">
        <v>86073</v>
      </c>
      <c r="D20" s="334" t="s">
        <v>158</v>
      </c>
      <c r="E20" s="334" t="s">
        <v>560</v>
      </c>
      <c r="F20" s="641">
        <v>20</v>
      </c>
    </row>
    <row r="21" spans="1:6">
      <c r="A21" s="10" t="str">
        <f t="shared" si="0"/>
        <v>C</v>
      </c>
      <c r="B21" s="204" t="s">
        <v>29</v>
      </c>
      <c r="C21" s="204">
        <v>103774</v>
      </c>
      <c r="D21" s="334" t="s">
        <v>451</v>
      </c>
      <c r="E21" s="334" t="s">
        <v>452</v>
      </c>
      <c r="F21" s="641">
        <v>117</v>
      </c>
    </row>
    <row r="22" spans="1:6">
      <c r="A22" s="10" t="str">
        <f t="shared" si="0"/>
        <v>C</v>
      </c>
      <c r="B22" s="204" t="s">
        <v>303</v>
      </c>
      <c r="C22" s="204">
        <v>98666</v>
      </c>
      <c r="D22" s="334" t="s">
        <v>335</v>
      </c>
      <c r="E22" s="334" t="s">
        <v>246</v>
      </c>
      <c r="F22" s="641">
        <v>85</v>
      </c>
    </row>
    <row r="23" spans="1:6">
      <c r="A23" s="10" t="str">
        <f t="shared" si="0"/>
        <v>D</v>
      </c>
      <c r="B23" s="204" t="s">
        <v>303</v>
      </c>
      <c r="C23" s="204">
        <v>78897</v>
      </c>
      <c r="D23" s="334" t="s">
        <v>133</v>
      </c>
      <c r="E23" s="334" t="s">
        <v>561</v>
      </c>
      <c r="F23" s="641">
        <v>57</v>
      </c>
    </row>
    <row r="24" spans="1:6">
      <c r="A24" s="10" t="str">
        <f t="shared" si="0"/>
        <v>D</v>
      </c>
      <c r="B24" s="204" t="s">
        <v>304</v>
      </c>
      <c r="C24" s="204">
        <v>98772</v>
      </c>
      <c r="D24" s="334" t="s">
        <v>362</v>
      </c>
      <c r="E24" s="334" t="s">
        <v>375</v>
      </c>
      <c r="F24" s="641">
        <v>100</v>
      </c>
    </row>
    <row r="25" spans="1:6">
      <c r="A25" s="10" t="str">
        <f t="shared" si="0"/>
        <v>D</v>
      </c>
      <c r="B25" s="204" t="s">
        <v>304</v>
      </c>
      <c r="C25" s="204">
        <v>100648</v>
      </c>
      <c r="D25" s="334" t="s">
        <v>362</v>
      </c>
      <c r="E25" s="334" t="s">
        <v>363</v>
      </c>
      <c r="F25" s="641">
        <v>126.1</v>
      </c>
    </row>
    <row r="26" spans="1:6">
      <c r="A26" s="10" t="str">
        <f t="shared" si="0"/>
        <v>D</v>
      </c>
      <c r="B26" s="204" t="s">
        <v>299</v>
      </c>
      <c r="C26" s="204">
        <v>86077</v>
      </c>
      <c r="D26" s="334" t="s">
        <v>35</v>
      </c>
      <c r="E26" s="334" t="s">
        <v>562</v>
      </c>
      <c r="F26" s="641">
        <v>56</v>
      </c>
    </row>
    <row r="27" spans="1:6">
      <c r="A27" s="10" t="str">
        <f t="shared" si="0"/>
        <v>D</v>
      </c>
      <c r="B27" s="418" t="s">
        <v>390</v>
      </c>
      <c r="C27" s="204">
        <v>71337</v>
      </c>
      <c r="D27" s="416" t="s">
        <v>43</v>
      </c>
      <c r="E27" s="371" t="s">
        <v>152</v>
      </c>
      <c r="F27" s="628">
        <v>21</v>
      </c>
    </row>
    <row r="28" spans="1:6">
      <c r="A28" s="10" t="str">
        <f t="shared" si="0"/>
        <v>D</v>
      </c>
      <c r="B28" s="204" t="s">
        <v>303</v>
      </c>
      <c r="C28" s="204">
        <v>86081</v>
      </c>
      <c r="D28" s="334" t="s">
        <v>167</v>
      </c>
      <c r="E28" s="334" t="s">
        <v>563</v>
      </c>
      <c r="F28" s="641">
        <v>59</v>
      </c>
    </row>
    <row r="29" spans="1:6">
      <c r="A29" s="10" t="str">
        <f t="shared" si="0"/>
        <v>E</v>
      </c>
      <c r="B29" s="51" t="s">
        <v>29</v>
      </c>
      <c r="C29" s="204">
        <v>92073</v>
      </c>
      <c r="D29" s="166" t="s">
        <v>243</v>
      </c>
      <c r="E29" s="207" t="s">
        <v>241</v>
      </c>
      <c r="F29" s="641">
        <v>120</v>
      </c>
    </row>
    <row r="30" spans="1:6">
      <c r="A30" s="10" t="str">
        <f t="shared" si="0"/>
        <v>F</v>
      </c>
      <c r="B30" s="204" t="s">
        <v>29</v>
      </c>
      <c r="C30" s="204">
        <v>98667</v>
      </c>
      <c r="D30" s="334" t="s">
        <v>357</v>
      </c>
      <c r="E30" s="334" t="s">
        <v>415</v>
      </c>
      <c r="F30" s="641">
        <v>83</v>
      </c>
    </row>
    <row r="31" spans="1:6">
      <c r="A31" s="10" t="str">
        <f t="shared" si="0"/>
        <v>F</v>
      </c>
      <c r="B31" s="204" t="s">
        <v>303</v>
      </c>
      <c r="C31" s="204">
        <v>100667</v>
      </c>
      <c r="D31" s="334" t="s">
        <v>407</v>
      </c>
      <c r="E31" s="334" t="s">
        <v>337</v>
      </c>
      <c r="F31" s="641">
        <v>109</v>
      </c>
    </row>
    <row r="32" spans="1:6">
      <c r="A32" s="10" t="str">
        <f t="shared" si="0"/>
        <v>G</v>
      </c>
      <c r="B32" s="586" t="s">
        <v>298</v>
      </c>
      <c r="C32" s="204">
        <v>83907</v>
      </c>
      <c r="D32" s="204" t="s">
        <v>120</v>
      </c>
      <c r="E32" s="207" t="s">
        <v>455</v>
      </c>
      <c r="F32" s="642">
        <v>49</v>
      </c>
    </row>
    <row r="33" spans="1:6">
      <c r="A33" s="10" t="str">
        <f t="shared" si="0"/>
        <v>G</v>
      </c>
      <c r="B33" s="204" t="s">
        <v>303</v>
      </c>
      <c r="C33" s="204">
        <v>101062</v>
      </c>
      <c r="D33" s="341" t="s">
        <v>358</v>
      </c>
      <c r="E33" s="334" t="s">
        <v>359</v>
      </c>
      <c r="F33" s="641">
        <v>91</v>
      </c>
    </row>
    <row r="34" spans="1:6">
      <c r="A34" s="10" t="str">
        <f t="shared" ref="A34:A65" si="1">LEFT(D34)</f>
        <v>G</v>
      </c>
      <c r="B34" s="204" t="s">
        <v>303</v>
      </c>
      <c r="C34" s="204">
        <v>101063</v>
      </c>
      <c r="D34" s="341" t="s">
        <v>358</v>
      </c>
      <c r="E34" s="334" t="s">
        <v>360</v>
      </c>
      <c r="F34" s="641">
        <v>92</v>
      </c>
    </row>
    <row r="35" spans="1:6">
      <c r="A35" s="10" t="str">
        <f t="shared" si="1"/>
        <v>G</v>
      </c>
      <c r="B35" s="204" t="s">
        <v>298</v>
      </c>
      <c r="C35" s="204">
        <v>75581</v>
      </c>
      <c r="D35" s="341" t="s">
        <v>288</v>
      </c>
      <c r="E35" s="334" t="s">
        <v>289</v>
      </c>
      <c r="F35" s="641">
        <v>73</v>
      </c>
    </row>
    <row r="36" spans="1:6">
      <c r="A36" s="10" t="str">
        <f t="shared" si="1"/>
        <v>G</v>
      </c>
      <c r="B36" s="204" t="s">
        <v>298</v>
      </c>
      <c r="C36" s="204">
        <v>97337</v>
      </c>
      <c r="D36" s="341" t="s">
        <v>326</v>
      </c>
      <c r="E36" s="334" t="s">
        <v>327</v>
      </c>
      <c r="F36" s="641">
        <v>82</v>
      </c>
    </row>
    <row r="37" spans="1:6">
      <c r="A37" s="10" t="str">
        <f t="shared" si="1"/>
        <v>H</v>
      </c>
      <c r="B37" s="204" t="s">
        <v>298</v>
      </c>
      <c r="C37" s="204">
        <v>100359</v>
      </c>
      <c r="D37" s="341" t="s">
        <v>382</v>
      </c>
      <c r="E37" s="334" t="s">
        <v>383</v>
      </c>
      <c r="F37" s="641">
        <v>102</v>
      </c>
    </row>
    <row r="38" spans="1:6">
      <c r="A38" s="10" t="str">
        <f t="shared" si="1"/>
        <v>H</v>
      </c>
      <c r="B38" s="204" t="s">
        <v>299</v>
      </c>
      <c r="C38" s="204">
        <v>103776</v>
      </c>
      <c r="D38" s="334" t="s">
        <v>454</v>
      </c>
      <c r="E38" s="334" t="s">
        <v>455</v>
      </c>
      <c r="F38" s="641">
        <v>118</v>
      </c>
    </row>
    <row r="39" spans="1:6">
      <c r="A39" s="10" t="str">
        <f t="shared" si="1"/>
        <v>j</v>
      </c>
      <c r="B39" s="204" t="s">
        <v>418</v>
      </c>
      <c r="C39" s="204">
        <v>100375</v>
      </c>
      <c r="D39" s="341" t="s">
        <v>392</v>
      </c>
      <c r="E39" s="334" t="s">
        <v>393</v>
      </c>
      <c r="F39" s="641">
        <v>105</v>
      </c>
    </row>
    <row r="40" spans="1:6">
      <c r="A40" s="10" t="str">
        <f t="shared" si="1"/>
        <v>J</v>
      </c>
      <c r="B40" s="204" t="s">
        <v>298</v>
      </c>
      <c r="C40" s="204">
        <v>98663</v>
      </c>
      <c r="D40" s="341" t="s">
        <v>316</v>
      </c>
      <c r="E40" s="334" t="s">
        <v>317</v>
      </c>
      <c r="F40" s="641">
        <v>78</v>
      </c>
    </row>
    <row r="41" spans="1:6">
      <c r="A41" s="10" t="str">
        <f t="shared" si="1"/>
        <v>k</v>
      </c>
      <c r="B41" s="204" t="s">
        <v>29</v>
      </c>
      <c r="C41" s="204">
        <v>100392</v>
      </c>
      <c r="D41" s="341" t="s">
        <v>416</v>
      </c>
      <c r="E41" s="334" t="s">
        <v>381</v>
      </c>
      <c r="F41" s="641">
        <v>101</v>
      </c>
    </row>
    <row r="42" spans="1:6">
      <c r="A42" s="10" t="str">
        <f t="shared" si="1"/>
        <v>L</v>
      </c>
      <c r="B42" s="204" t="s">
        <v>299</v>
      </c>
      <c r="C42" s="204">
        <v>86078</v>
      </c>
      <c r="D42" s="341" t="s">
        <v>36</v>
      </c>
      <c r="E42" s="334" t="s">
        <v>564</v>
      </c>
      <c r="F42" s="641">
        <v>52</v>
      </c>
    </row>
    <row r="43" spans="1:6">
      <c r="A43" s="10" t="str">
        <f t="shared" si="1"/>
        <v>L</v>
      </c>
      <c r="B43" s="204" t="s">
        <v>298</v>
      </c>
      <c r="C43" s="204">
        <v>100363</v>
      </c>
      <c r="D43" s="341" t="s">
        <v>399</v>
      </c>
      <c r="E43" s="334" t="s">
        <v>400</v>
      </c>
      <c r="F43" s="641">
        <v>107.1</v>
      </c>
    </row>
    <row r="44" spans="1:6">
      <c r="A44" s="10" t="str">
        <f t="shared" si="1"/>
        <v>L</v>
      </c>
      <c r="B44" s="204" t="s">
        <v>304</v>
      </c>
      <c r="C44" s="204">
        <v>97227</v>
      </c>
      <c r="D44" s="341" t="s">
        <v>345</v>
      </c>
      <c r="E44" s="334" t="s">
        <v>346</v>
      </c>
      <c r="F44" s="641">
        <v>90</v>
      </c>
    </row>
    <row r="45" spans="1:6">
      <c r="A45" s="10" t="str">
        <f t="shared" si="1"/>
        <v>L</v>
      </c>
      <c r="B45" s="624" t="s">
        <v>389</v>
      </c>
      <c r="C45" s="204">
        <v>71385</v>
      </c>
      <c r="D45" s="207" t="s">
        <v>44</v>
      </c>
      <c r="E45" s="305" t="s">
        <v>45</v>
      </c>
      <c r="F45" s="628">
        <v>19</v>
      </c>
    </row>
    <row r="46" spans="1:6">
      <c r="A46" s="10" t="str">
        <f t="shared" si="1"/>
        <v>L</v>
      </c>
      <c r="B46" s="204" t="s">
        <v>304</v>
      </c>
      <c r="C46" s="204">
        <v>104336</v>
      </c>
      <c r="D46" s="334" t="s">
        <v>44</v>
      </c>
      <c r="E46" s="334" t="s">
        <v>456</v>
      </c>
      <c r="F46" s="641">
        <v>119</v>
      </c>
    </row>
    <row r="47" spans="1:6">
      <c r="A47" s="10" t="str">
        <f t="shared" si="1"/>
        <v>L</v>
      </c>
      <c r="B47" s="418" t="s">
        <v>390</v>
      </c>
      <c r="C47" s="204">
        <v>19548</v>
      </c>
      <c r="D47" s="416" t="s">
        <v>24</v>
      </c>
      <c r="E47" s="417" t="s">
        <v>307</v>
      </c>
      <c r="F47" s="628">
        <v>39</v>
      </c>
    </row>
    <row r="48" spans="1:6">
      <c r="A48" s="10" t="str">
        <f t="shared" si="1"/>
        <v>L</v>
      </c>
      <c r="B48" s="418" t="s">
        <v>389</v>
      </c>
      <c r="C48" s="204">
        <v>81680</v>
      </c>
      <c r="D48" s="416" t="s">
        <v>47</v>
      </c>
      <c r="E48" s="305" t="s">
        <v>56</v>
      </c>
      <c r="F48" s="628">
        <v>55</v>
      </c>
    </row>
    <row r="49" spans="1:6">
      <c r="A49" s="10" t="str">
        <f t="shared" si="1"/>
        <v>L</v>
      </c>
      <c r="B49" s="204" t="s">
        <v>303</v>
      </c>
      <c r="C49" s="204">
        <v>83925</v>
      </c>
      <c r="D49" s="341" t="s">
        <v>121</v>
      </c>
      <c r="E49" s="334" t="s">
        <v>565</v>
      </c>
      <c r="F49" s="641">
        <v>22</v>
      </c>
    </row>
    <row r="50" spans="1:6">
      <c r="A50" s="10" t="str">
        <f t="shared" si="1"/>
        <v>L</v>
      </c>
      <c r="B50" s="204" t="s">
        <v>298</v>
      </c>
      <c r="C50" s="204">
        <v>100365</v>
      </c>
      <c r="D50" s="341" t="s">
        <v>403</v>
      </c>
      <c r="E50" s="334" t="s">
        <v>404</v>
      </c>
      <c r="F50" s="641">
        <v>108</v>
      </c>
    </row>
    <row r="51" spans="1:6">
      <c r="A51" s="10" t="str">
        <f t="shared" si="1"/>
        <v>L</v>
      </c>
      <c r="B51" s="204" t="s">
        <v>298</v>
      </c>
      <c r="C51" s="204">
        <v>101046</v>
      </c>
      <c r="D51" s="341" t="s">
        <v>322</v>
      </c>
      <c r="E51" s="334" t="s">
        <v>242</v>
      </c>
      <c r="F51" s="641">
        <v>79</v>
      </c>
    </row>
    <row r="52" spans="1:6">
      <c r="A52" s="10" t="str">
        <f t="shared" si="1"/>
        <v>M</v>
      </c>
      <c r="B52" s="204" t="s">
        <v>299</v>
      </c>
      <c r="C52" s="204">
        <v>83918</v>
      </c>
      <c r="D52" s="341" t="s">
        <v>76</v>
      </c>
      <c r="E52" s="334" t="s">
        <v>535</v>
      </c>
      <c r="F52" s="641">
        <v>48</v>
      </c>
    </row>
    <row r="53" spans="1:6">
      <c r="A53" s="10" t="str">
        <f t="shared" si="1"/>
        <v>M</v>
      </c>
      <c r="B53" s="418" t="s">
        <v>390</v>
      </c>
      <c r="C53" s="204">
        <v>81810</v>
      </c>
      <c r="D53" s="416" t="s">
        <v>48</v>
      </c>
      <c r="E53" s="417" t="s">
        <v>49</v>
      </c>
      <c r="F53" s="628">
        <v>1</v>
      </c>
    </row>
    <row r="54" spans="1:6">
      <c r="A54" s="10" t="str">
        <f t="shared" si="1"/>
        <v>M</v>
      </c>
      <c r="B54" s="204" t="s">
        <v>301</v>
      </c>
      <c r="C54" s="204">
        <v>19561</v>
      </c>
      <c r="D54" s="341" t="s">
        <v>239</v>
      </c>
      <c r="E54" s="334" t="s">
        <v>240</v>
      </c>
      <c r="F54" s="641">
        <v>67</v>
      </c>
    </row>
    <row r="55" spans="1:6">
      <c r="A55" s="10" t="str">
        <f t="shared" si="1"/>
        <v>M</v>
      </c>
      <c r="B55" s="624" t="s">
        <v>390</v>
      </c>
      <c r="C55" s="204">
        <v>19562</v>
      </c>
      <c r="D55" s="416" t="s">
        <v>25</v>
      </c>
      <c r="E55" s="417" t="s">
        <v>26</v>
      </c>
      <c r="F55" s="628">
        <v>6</v>
      </c>
    </row>
    <row r="56" spans="1:6">
      <c r="A56" s="10" t="str">
        <f t="shared" si="1"/>
        <v>M</v>
      </c>
      <c r="B56" s="204" t="s">
        <v>298</v>
      </c>
      <c r="C56" s="204">
        <v>94980</v>
      </c>
      <c r="D56" s="334" t="s">
        <v>308</v>
      </c>
      <c r="E56" s="334" t="s">
        <v>309</v>
      </c>
      <c r="F56" s="641">
        <v>77</v>
      </c>
    </row>
    <row r="57" spans="1:6">
      <c r="A57" s="10" t="str">
        <f t="shared" si="1"/>
        <v>M</v>
      </c>
      <c r="B57" s="204" t="s">
        <v>304</v>
      </c>
      <c r="C57" s="204">
        <v>55108</v>
      </c>
      <c r="D57" s="334" t="s">
        <v>347</v>
      </c>
      <c r="E57" s="334" t="s">
        <v>348</v>
      </c>
      <c r="F57" s="641">
        <v>96</v>
      </c>
    </row>
    <row r="58" spans="1:6">
      <c r="A58" s="10" t="str">
        <f t="shared" si="1"/>
        <v>N</v>
      </c>
      <c r="B58" s="204" t="s">
        <v>299</v>
      </c>
      <c r="C58" s="204">
        <v>55196</v>
      </c>
      <c r="D58" s="334" t="s">
        <v>320</v>
      </c>
      <c r="E58" s="334" t="s">
        <v>321</v>
      </c>
      <c r="F58" s="641">
        <v>89</v>
      </c>
    </row>
    <row r="59" spans="1:6">
      <c r="A59" s="10" t="str">
        <f t="shared" si="1"/>
        <v>O</v>
      </c>
      <c r="B59" s="418" t="s">
        <v>389</v>
      </c>
      <c r="C59" s="204">
        <v>81811</v>
      </c>
      <c r="D59" s="416" t="s">
        <v>51</v>
      </c>
      <c r="E59" s="417" t="s">
        <v>52</v>
      </c>
      <c r="F59" s="628">
        <v>32</v>
      </c>
    </row>
    <row r="60" spans="1:6">
      <c r="A60" s="10" t="str">
        <f t="shared" si="1"/>
        <v>P</v>
      </c>
      <c r="B60" s="204" t="s">
        <v>303</v>
      </c>
      <c r="C60" s="204">
        <v>100380</v>
      </c>
      <c r="D60" s="334" t="s">
        <v>384</v>
      </c>
      <c r="E60" s="334" t="s">
        <v>385</v>
      </c>
      <c r="F60" s="641">
        <v>103</v>
      </c>
    </row>
    <row r="61" spans="1:6">
      <c r="A61" s="10" t="str">
        <f t="shared" si="1"/>
        <v>P</v>
      </c>
      <c r="B61" s="204" t="s">
        <v>298</v>
      </c>
      <c r="C61" s="204">
        <v>97339</v>
      </c>
      <c r="D61" s="334" t="s">
        <v>323</v>
      </c>
      <c r="E61" s="334" t="s">
        <v>324</v>
      </c>
      <c r="F61" s="641">
        <v>80</v>
      </c>
    </row>
    <row r="62" spans="1:6">
      <c r="A62" s="10" t="str">
        <f t="shared" si="1"/>
        <v>P</v>
      </c>
      <c r="B62" s="204" t="s">
        <v>298</v>
      </c>
      <c r="C62" s="204">
        <v>97340</v>
      </c>
      <c r="D62" s="334" t="s">
        <v>323</v>
      </c>
      <c r="E62" s="334" t="s">
        <v>325</v>
      </c>
      <c r="F62" s="641">
        <v>81</v>
      </c>
    </row>
    <row r="63" spans="1:6">
      <c r="A63" s="10" t="str">
        <f t="shared" si="1"/>
        <v>P</v>
      </c>
      <c r="B63" s="204" t="s">
        <v>298</v>
      </c>
      <c r="C63" s="204">
        <v>83912</v>
      </c>
      <c r="D63" s="334" t="s">
        <v>102</v>
      </c>
      <c r="E63" s="334" t="s">
        <v>534</v>
      </c>
      <c r="F63" s="641">
        <v>47</v>
      </c>
    </row>
    <row r="64" spans="1:6">
      <c r="A64" s="10" t="str">
        <f t="shared" si="1"/>
        <v>P</v>
      </c>
      <c r="B64" s="204" t="s">
        <v>301</v>
      </c>
      <c r="C64" s="204">
        <v>38333</v>
      </c>
      <c r="D64" s="334" t="s">
        <v>96</v>
      </c>
      <c r="E64" s="334" t="s">
        <v>375</v>
      </c>
      <c r="F64" s="641">
        <v>12</v>
      </c>
    </row>
    <row r="65" spans="1:6">
      <c r="A65" s="10" t="str">
        <f t="shared" si="1"/>
        <v>P</v>
      </c>
      <c r="B65" s="204" t="s">
        <v>298</v>
      </c>
      <c r="C65" s="204">
        <v>100362</v>
      </c>
      <c r="D65" s="334" t="s">
        <v>397</v>
      </c>
      <c r="E65" s="334" t="s">
        <v>398</v>
      </c>
      <c r="F65" s="641">
        <v>106.1</v>
      </c>
    </row>
    <row r="66" spans="1:6">
      <c r="A66" s="10" t="str">
        <f t="shared" ref="A66:A71" si="2">LEFT(D66)</f>
        <v>Q</v>
      </c>
      <c r="B66" s="204" t="s">
        <v>299</v>
      </c>
      <c r="C66" s="204">
        <v>86167</v>
      </c>
      <c r="D66" s="334" t="s">
        <v>230</v>
      </c>
      <c r="E66" s="334" t="s">
        <v>533</v>
      </c>
      <c r="F66" s="641">
        <v>38</v>
      </c>
    </row>
    <row r="67" spans="1:6">
      <c r="A67" s="10" t="str">
        <f t="shared" si="2"/>
        <v>R</v>
      </c>
      <c r="B67" s="204" t="s">
        <v>298</v>
      </c>
      <c r="C67" s="204">
        <v>98664</v>
      </c>
      <c r="D67" s="334" t="s">
        <v>336</v>
      </c>
      <c r="E67" s="334" t="s">
        <v>337</v>
      </c>
      <c r="F67" s="641">
        <v>86</v>
      </c>
    </row>
    <row r="68" spans="1:6">
      <c r="A68" s="10" t="str">
        <f t="shared" si="2"/>
        <v>R</v>
      </c>
      <c r="B68" s="204" t="s">
        <v>303</v>
      </c>
      <c r="C68" s="204">
        <v>100384</v>
      </c>
      <c r="D68" s="334" t="s">
        <v>366</v>
      </c>
      <c r="E68" s="334" t="s">
        <v>367</v>
      </c>
      <c r="F68" s="641">
        <v>97</v>
      </c>
    </row>
    <row r="69" spans="1:6">
      <c r="A69" s="10" t="str">
        <f t="shared" si="2"/>
        <v>R</v>
      </c>
      <c r="B69" s="204" t="s">
        <v>303</v>
      </c>
      <c r="C69" s="204">
        <v>100387</v>
      </c>
      <c r="D69" s="334" t="s">
        <v>354</v>
      </c>
      <c r="E69" s="334" t="s">
        <v>355</v>
      </c>
      <c r="F69" s="641">
        <v>95</v>
      </c>
    </row>
    <row r="70" spans="1:6">
      <c r="A70" s="10" t="str">
        <f t="shared" si="2"/>
        <v>R</v>
      </c>
      <c r="B70" s="204" t="s">
        <v>298</v>
      </c>
      <c r="C70" s="204">
        <v>93824</v>
      </c>
      <c r="D70" s="334" t="s">
        <v>255</v>
      </c>
      <c r="E70" s="334" t="s">
        <v>256</v>
      </c>
      <c r="F70" s="641">
        <v>71</v>
      </c>
    </row>
    <row r="71" spans="1:6">
      <c r="A71" s="10" t="str">
        <f t="shared" si="2"/>
        <v>S</v>
      </c>
      <c r="B71" s="204" t="s">
        <v>29</v>
      </c>
      <c r="C71" s="204">
        <v>87243</v>
      </c>
      <c r="D71" s="334" t="s">
        <v>231</v>
      </c>
      <c r="E71" s="334" t="s">
        <v>566</v>
      </c>
      <c r="F71" s="641">
        <v>27</v>
      </c>
    </row>
    <row r="72" spans="1:6">
      <c r="A72" s="10" t="str">
        <f t="shared" ref="A72:A85" si="3">LEFT(D72)</f>
        <v>S</v>
      </c>
      <c r="B72" s="204" t="s">
        <v>29</v>
      </c>
      <c r="C72" s="204">
        <v>100397</v>
      </c>
      <c r="D72" s="334" t="s">
        <v>231</v>
      </c>
      <c r="E72" s="334" t="s">
        <v>361</v>
      </c>
      <c r="F72" s="641">
        <v>94</v>
      </c>
    </row>
    <row r="73" spans="1:6">
      <c r="A73" s="10" t="str">
        <f t="shared" si="3"/>
        <v>S</v>
      </c>
      <c r="B73" s="204" t="s">
        <v>304</v>
      </c>
      <c r="C73" s="204">
        <v>102506</v>
      </c>
      <c r="D73" s="334" t="s">
        <v>438</v>
      </c>
      <c r="E73" s="334" t="s">
        <v>439</v>
      </c>
      <c r="F73" s="641">
        <v>113</v>
      </c>
    </row>
    <row r="74" spans="1:6">
      <c r="A74" s="10" t="str">
        <f t="shared" si="3"/>
        <v>S</v>
      </c>
      <c r="B74" s="204" t="s">
        <v>301</v>
      </c>
      <c r="C74" s="204">
        <v>19590</v>
      </c>
      <c r="D74" s="334" t="s">
        <v>160</v>
      </c>
      <c r="E74" s="334" t="s">
        <v>567</v>
      </c>
      <c r="F74" s="641">
        <v>9</v>
      </c>
    </row>
    <row r="75" spans="1:6">
      <c r="A75" s="10" t="str">
        <f t="shared" si="3"/>
        <v>S</v>
      </c>
      <c r="B75" s="204" t="s">
        <v>418</v>
      </c>
      <c r="C75" s="204">
        <v>32659</v>
      </c>
      <c r="D75" s="334" t="s">
        <v>37</v>
      </c>
      <c r="E75" s="334" t="s">
        <v>568</v>
      </c>
      <c r="F75" s="641">
        <v>36</v>
      </c>
    </row>
    <row r="76" spans="1:6">
      <c r="A76" s="10" t="str">
        <f t="shared" si="3"/>
        <v>S</v>
      </c>
      <c r="B76" s="204" t="s">
        <v>298</v>
      </c>
      <c r="C76" s="204">
        <v>92507</v>
      </c>
      <c r="D76" s="334" t="s">
        <v>244</v>
      </c>
      <c r="E76" s="334" t="s">
        <v>245</v>
      </c>
      <c r="F76" s="641">
        <v>68</v>
      </c>
    </row>
    <row r="77" spans="1:6">
      <c r="A77" s="10" t="str">
        <f t="shared" si="3"/>
        <v>T</v>
      </c>
      <c r="B77" s="204" t="s">
        <v>304</v>
      </c>
      <c r="C77" s="204">
        <v>71389</v>
      </c>
      <c r="D77" s="334" t="s">
        <v>376</v>
      </c>
      <c r="E77" s="334" t="s">
        <v>377</v>
      </c>
      <c r="F77" s="641">
        <v>11</v>
      </c>
    </row>
    <row r="78" spans="1:6">
      <c r="A78" s="10" t="str">
        <f t="shared" si="3"/>
        <v>T</v>
      </c>
      <c r="B78" s="204" t="s">
        <v>301</v>
      </c>
      <c r="C78" s="204">
        <v>83889</v>
      </c>
      <c r="D78" s="334" t="s">
        <v>97</v>
      </c>
      <c r="E78" s="334" t="s">
        <v>569</v>
      </c>
      <c r="F78" s="641">
        <v>40</v>
      </c>
    </row>
    <row r="79" spans="1:6">
      <c r="A79" s="10" t="str">
        <f t="shared" si="3"/>
        <v>V</v>
      </c>
      <c r="B79" s="509" t="s">
        <v>303</v>
      </c>
      <c r="C79" s="204">
        <v>103775</v>
      </c>
      <c r="D79" s="334" t="s">
        <v>450</v>
      </c>
      <c r="E79" s="334" t="s">
        <v>386</v>
      </c>
      <c r="F79" s="641">
        <v>104</v>
      </c>
    </row>
    <row r="80" spans="1:6">
      <c r="A80" s="10" t="str">
        <f t="shared" si="3"/>
        <v>V</v>
      </c>
      <c r="B80" s="204" t="s">
        <v>298</v>
      </c>
      <c r="C80" s="204">
        <v>97228</v>
      </c>
      <c r="D80" s="334" t="s">
        <v>341</v>
      </c>
      <c r="E80" s="334" t="s">
        <v>342</v>
      </c>
      <c r="F80" s="641" t="s">
        <v>545</v>
      </c>
    </row>
    <row r="81" spans="1:6">
      <c r="A81" s="10" t="str">
        <f t="shared" si="3"/>
        <v>V</v>
      </c>
      <c r="B81" s="204" t="s">
        <v>298</v>
      </c>
      <c r="C81" s="204">
        <v>78893</v>
      </c>
      <c r="D81" s="334" t="s">
        <v>103</v>
      </c>
      <c r="E81" s="334" t="s">
        <v>538</v>
      </c>
      <c r="F81" s="641">
        <v>45</v>
      </c>
    </row>
    <row r="82" spans="1:6">
      <c r="A82" s="10" t="str">
        <f t="shared" si="3"/>
        <v>V</v>
      </c>
      <c r="B82" s="204" t="s">
        <v>299</v>
      </c>
      <c r="C82" s="204">
        <v>83924</v>
      </c>
      <c r="D82" s="334" t="s">
        <v>104</v>
      </c>
      <c r="E82" s="334" t="s">
        <v>536</v>
      </c>
      <c r="F82" s="641">
        <v>28</v>
      </c>
    </row>
    <row r="83" spans="1:6">
      <c r="A83" s="10" t="str">
        <f t="shared" si="3"/>
        <v>V</v>
      </c>
      <c r="B83" s="204" t="s">
        <v>301</v>
      </c>
      <c r="C83" s="204">
        <v>54301</v>
      </c>
      <c r="D83" s="334" t="s">
        <v>98</v>
      </c>
      <c r="E83" s="334" t="s">
        <v>570</v>
      </c>
      <c r="F83" s="641">
        <v>14</v>
      </c>
    </row>
    <row r="84" spans="1:6">
      <c r="A84" s="10" t="str">
        <f t="shared" si="3"/>
        <v>V</v>
      </c>
      <c r="B84" s="204" t="s">
        <v>304</v>
      </c>
      <c r="C84" s="204">
        <v>97226</v>
      </c>
      <c r="D84" s="334" t="s">
        <v>332</v>
      </c>
      <c r="E84" s="334" t="s">
        <v>333</v>
      </c>
      <c r="F84" s="641">
        <v>99</v>
      </c>
    </row>
    <row r="85" spans="1:6">
      <c r="A85" s="10" t="str">
        <f t="shared" si="3"/>
        <v>W</v>
      </c>
      <c r="B85" s="204" t="s">
        <v>298</v>
      </c>
      <c r="C85" s="204">
        <v>94984</v>
      </c>
      <c r="D85" s="334" t="s">
        <v>314</v>
      </c>
      <c r="E85" s="334" t="s">
        <v>315</v>
      </c>
      <c r="F85" s="641">
        <v>76</v>
      </c>
    </row>
    <row r="86" spans="1:6">
      <c r="B86"/>
      <c r="C86"/>
      <c r="D86"/>
      <c r="E86"/>
    </row>
    <row r="87" spans="1:6">
      <c r="B87"/>
      <c r="C87"/>
      <c r="D87"/>
      <c r="E87"/>
    </row>
    <row r="88" spans="1:6">
      <c r="B88"/>
      <c r="C88"/>
      <c r="D88"/>
      <c r="E88"/>
    </row>
    <row r="89" spans="1:6">
      <c r="B89"/>
      <c r="C89"/>
      <c r="D89"/>
      <c r="E89"/>
    </row>
    <row r="90" spans="1:6">
      <c r="B90"/>
      <c r="C90"/>
      <c r="D90"/>
      <c r="E90"/>
    </row>
    <row r="91" spans="1:6">
      <c r="B91"/>
      <c r="C91"/>
      <c r="D91"/>
      <c r="E91"/>
    </row>
    <row r="92" spans="1:6">
      <c r="B92"/>
      <c r="C92"/>
      <c r="D92"/>
      <c r="E92"/>
    </row>
    <row r="93" spans="1:6">
      <c r="B93"/>
      <c r="C93"/>
      <c r="D93"/>
      <c r="E93"/>
    </row>
    <row r="94" spans="1:6">
      <c r="B94"/>
      <c r="C94"/>
      <c r="D94"/>
      <c r="E94"/>
    </row>
    <row r="95" spans="1:6">
      <c r="B95"/>
      <c r="C95"/>
      <c r="D95"/>
      <c r="E95"/>
    </row>
    <row r="96" spans="1:6">
      <c r="B96"/>
      <c r="C96"/>
      <c r="D96"/>
      <c r="E96"/>
    </row>
    <row r="97" spans="2:5">
      <c r="B97"/>
      <c r="C97"/>
      <c r="D97"/>
      <c r="E97"/>
    </row>
    <row r="98" spans="2:5">
      <c r="B98"/>
      <c r="C98"/>
      <c r="D98"/>
      <c r="E98"/>
    </row>
    <row r="99" spans="2:5">
      <c r="B99"/>
      <c r="C99"/>
      <c r="D99"/>
      <c r="E99"/>
    </row>
    <row r="100" spans="2:5">
      <c r="B100"/>
      <c r="C100"/>
      <c r="D100"/>
      <c r="E100"/>
    </row>
    <row r="101" spans="2:5">
      <c r="B101"/>
      <c r="C101"/>
      <c r="D101"/>
      <c r="E101"/>
    </row>
    <row r="102" spans="2:5">
      <c r="B102"/>
      <c r="C102"/>
      <c r="D102"/>
      <c r="E102"/>
    </row>
    <row r="103" spans="2:5">
      <c r="B103"/>
      <c r="C103"/>
      <c r="D103"/>
      <c r="E103"/>
    </row>
    <row r="104" spans="2:5">
      <c r="B104"/>
      <c r="C104"/>
      <c r="D104"/>
      <c r="E104"/>
    </row>
    <row r="105" spans="2:5">
      <c r="B105"/>
      <c r="C105"/>
      <c r="D105"/>
      <c r="E105"/>
    </row>
    <row r="106" spans="2:5">
      <c r="B106"/>
      <c r="C106"/>
      <c r="D106"/>
      <c r="E106"/>
    </row>
    <row r="107" spans="2:5">
      <c r="B107"/>
      <c r="C107"/>
      <c r="D107"/>
      <c r="E107"/>
    </row>
    <row r="108" spans="2:5">
      <c r="B108"/>
      <c r="C108"/>
      <c r="D108"/>
      <c r="E108"/>
    </row>
    <row r="109" spans="2:5">
      <c r="B109"/>
      <c r="C109"/>
      <c r="D109"/>
      <c r="E109"/>
    </row>
    <row r="110" spans="2:5">
      <c r="B110"/>
      <c r="C110"/>
      <c r="D110"/>
      <c r="E110"/>
    </row>
    <row r="111" spans="2:5">
      <c r="B111"/>
      <c r="C111"/>
      <c r="D111"/>
      <c r="E111"/>
    </row>
    <row r="112" spans="2:5">
      <c r="B112"/>
      <c r="C112"/>
      <c r="D112"/>
      <c r="E112"/>
    </row>
    <row r="113" spans="2:5">
      <c r="B113"/>
      <c r="C113"/>
      <c r="D113"/>
      <c r="E113"/>
    </row>
    <row r="114" spans="2:5">
      <c r="B114"/>
      <c r="C114"/>
      <c r="D114"/>
      <c r="E114"/>
    </row>
    <row r="115" spans="2:5">
      <c r="B115"/>
      <c r="C115"/>
      <c r="D115"/>
      <c r="E115"/>
    </row>
    <row r="116" spans="2:5">
      <c r="B116"/>
      <c r="C116"/>
      <c r="D116"/>
      <c r="E116"/>
    </row>
    <row r="117" spans="2:5">
      <c r="B117"/>
      <c r="C117"/>
      <c r="D117"/>
      <c r="E117"/>
    </row>
    <row r="118" spans="2:5">
      <c r="B118"/>
      <c r="C118"/>
      <c r="D118"/>
      <c r="E118"/>
    </row>
    <row r="119" spans="2:5">
      <c r="B119"/>
      <c r="C119"/>
      <c r="D119"/>
      <c r="E119"/>
    </row>
    <row r="120" spans="2:5">
      <c r="B120"/>
      <c r="C120"/>
      <c r="D120"/>
      <c r="E120"/>
    </row>
    <row r="121" spans="2:5">
      <c r="B121"/>
      <c r="C121"/>
      <c r="D121"/>
      <c r="E121"/>
    </row>
    <row r="122" spans="2:5">
      <c r="B122"/>
      <c r="C122"/>
      <c r="D122"/>
      <c r="E122"/>
    </row>
    <row r="123" spans="2:5">
      <c r="B123"/>
      <c r="C123"/>
      <c r="D123"/>
      <c r="E123"/>
    </row>
    <row r="124" spans="2:5">
      <c r="B124"/>
      <c r="C124"/>
      <c r="D124"/>
      <c r="E124"/>
    </row>
    <row r="125" spans="2:5">
      <c r="B125"/>
      <c r="C125"/>
      <c r="D125"/>
      <c r="E125"/>
    </row>
    <row r="126" spans="2:5">
      <c r="B126"/>
      <c r="C126"/>
      <c r="D126"/>
      <c r="E126"/>
    </row>
    <row r="127" spans="2:5">
      <c r="B127"/>
      <c r="C127"/>
      <c r="D127"/>
      <c r="E127"/>
    </row>
    <row r="128" spans="2:5">
      <c r="B128"/>
      <c r="C128"/>
      <c r="D128"/>
      <c r="E128"/>
    </row>
    <row r="129" spans="2:5">
      <c r="B129"/>
      <c r="C129"/>
      <c r="D129"/>
      <c r="E129"/>
    </row>
    <row r="130" spans="2:5">
      <c r="B130"/>
      <c r="C130"/>
      <c r="D130"/>
      <c r="E130"/>
    </row>
    <row r="131" spans="2:5">
      <c r="B131"/>
      <c r="C131"/>
      <c r="D131"/>
      <c r="E131"/>
    </row>
    <row r="132" spans="2:5">
      <c r="B132"/>
      <c r="C132"/>
      <c r="D132"/>
      <c r="E132"/>
    </row>
    <row r="133" spans="2:5">
      <c r="B133"/>
      <c r="C133"/>
      <c r="D133"/>
      <c r="E133"/>
    </row>
    <row r="134" spans="2:5">
      <c r="B134"/>
      <c r="C134"/>
      <c r="D134"/>
      <c r="E134"/>
    </row>
    <row r="135" spans="2:5">
      <c r="B135"/>
      <c r="C135"/>
      <c r="D135"/>
      <c r="E135"/>
    </row>
    <row r="136" spans="2:5">
      <c r="B136"/>
      <c r="C136"/>
      <c r="D136"/>
      <c r="E136"/>
    </row>
    <row r="137" spans="2:5">
      <c r="B137"/>
      <c r="C137"/>
      <c r="D137"/>
      <c r="E137"/>
    </row>
    <row r="138" spans="2:5">
      <c r="B138"/>
      <c r="C138"/>
      <c r="D138"/>
      <c r="E138"/>
    </row>
    <row r="139" spans="2:5">
      <c r="B139"/>
      <c r="C139"/>
      <c r="D139"/>
      <c r="E139"/>
    </row>
    <row r="140" spans="2:5">
      <c r="B140"/>
      <c r="C140"/>
      <c r="D140"/>
      <c r="E140"/>
    </row>
    <row r="141" spans="2:5">
      <c r="B141"/>
      <c r="C141"/>
      <c r="D141"/>
      <c r="E141"/>
    </row>
    <row r="142" spans="2:5">
      <c r="B142"/>
      <c r="C142"/>
      <c r="D142"/>
      <c r="E142"/>
    </row>
    <row r="143" spans="2:5">
      <c r="B143"/>
      <c r="C143"/>
      <c r="D143"/>
      <c r="E143"/>
    </row>
    <row r="144" spans="2:5">
      <c r="B144"/>
      <c r="C144"/>
      <c r="D144"/>
      <c r="E144"/>
    </row>
    <row r="145" spans="2:5">
      <c r="B145"/>
      <c r="C145"/>
      <c r="D145"/>
      <c r="E145"/>
    </row>
    <row r="146" spans="2:5">
      <c r="B146"/>
      <c r="C146"/>
      <c r="D146"/>
      <c r="E146"/>
    </row>
    <row r="147" spans="2:5">
      <c r="B147"/>
      <c r="C147"/>
      <c r="D147"/>
      <c r="E147"/>
    </row>
    <row r="148" spans="2:5">
      <c r="B148"/>
      <c r="C148"/>
      <c r="D148"/>
      <c r="E148"/>
    </row>
    <row r="149" spans="2:5">
      <c r="B149"/>
      <c r="C149"/>
      <c r="D149"/>
      <c r="E149"/>
    </row>
    <row r="150" spans="2:5">
      <c r="B150"/>
      <c r="C150"/>
      <c r="D150"/>
      <c r="E150"/>
    </row>
    <row r="151" spans="2:5">
      <c r="B151"/>
      <c r="C151"/>
      <c r="D151"/>
      <c r="E151"/>
    </row>
    <row r="152" spans="2:5">
      <c r="B152"/>
      <c r="C152"/>
      <c r="D152"/>
      <c r="E152"/>
    </row>
    <row r="153" spans="2:5">
      <c r="B153"/>
      <c r="C153"/>
      <c r="D153"/>
      <c r="E153"/>
    </row>
    <row r="154" spans="2:5">
      <c r="B154"/>
      <c r="C154"/>
      <c r="D154"/>
      <c r="E154"/>
    </row>
    <row r="155" spans="2:5">
      <c r="B155"/>
      <c r="C155"/>
      <c r="D155"/>
      <c r="E155"/>
    </row>
    <row r="156" spans="2:5">
      <c r="B156"/>
      <c r="C156"/>
      <c r="D156"/>
      <c r="E156"/>
    </row>
    <row r="157" spans="2:5">
      <c r="B157"/>
      <c r="C157"/>
      <c r="D157"/>
      <c r="E157"/>
    </row>
    <row r="158" spans="2:5">
      <c r="B158"/>
      <c r="C158"/>
      <c r="D158"/>
      <c r="E158"/>
    </row>
    <row r="159" spans="2:5">
      <c r="B159"/>
      <c r="C159"/>
      <c r="D159"/>
      <c r="E159"/>
    </row>
    <row r="160" spans="2:5">
      <c r="B160"/>
      <c r="C160"/>
      <c r="D160"/>
      <c r="E160"/>
    </row>
    <row r="161" spans="2:5">
      <c r="B161"/>
      <c r="C161"/>
      <c r="D161"/>
      <c r="E161"/>
    </row>
    <row r="162" spans="2:5">
      <c r="B162"/>
      <c r="C162"/>
      <c r="D162"/>
      <c r="E162"/>
    </row>
    <row r="163" spans="2:5">
      <c r="B163"/>
      <c r="C163"/>
      <c r="D163"/>
      <c r="E163"/>
    </row>
    <row r="164" spans="2:5">
      <c r="B164"/>
      <c r="C164"/>
      <c r="D164"/>
      <c r="E164"/>
    </row>
    <row r="165" spans="2:5">
      <c r="B165"/>
      <c r="C165"/>
      <c r="D165"/>
      <c r="E165"/>
    </row>
    <row r="166" spans="2:5">
      <c r="B166"/>
      <c r="C166"/>
      <c r="D166"/>
      <c r="E166"/>
    </row>
    <row r="167" spans="2:5">
      <c r="B167"/>
      <c r="C167"/>
      <c r="D167"/>
      <c r="E167"/>
    </row>
    <row r="168" spans="2:5">
      <c r="B168"/>
      <c r="C168"/>
      <c r="D168"/>
      <c r="E168"/>
    </row>
    <row r="169" spans="2:5">
      <c r="B169"/>
      <c r="C169"/>
      <c r="D169"/>
      <c r="E169"/>
    </row>
    <row r="170" spans="2:5">
      <c r="B170"/>
      <c r="C170"/>
      <c r="D170"/>
      <c r="E170"/>
    </row>
    <row r="171" spans="2:5">
      <c r="B171"/>
      <c r="C171"/>
      <c r="D171"/>
      <c r="E171"/>
    </row>
    <row r="172" spans="2:5">
      <c r="B172"/>
      <c r="C172"/>
      <c r="D172"/>
      <c r="E172"/>
    </row>
    <row r="173" spans="2:5">
      <c r="B173"/>
      <c r="C173"/>
      <c r="D173"/>
      <c r="E173"/>
    </row>
    <row r="174" spans="2:5">
      <c r="B174"/>
      <c r="C174"/>
      <c r="D174"/>
      <c r="E174"/>
    </row>
    <row r="175" spans="2:5">
      <c r="B175"/>
      <c r="C175"/>
      <c r="D175"/>
      <c r="E175"/>
    </row>
    <row r="176" spans="2:5">
      <c r="B176"/>
      <c r="C176"/>
      <c r="D176"/>
      <c r="E176"/>
    </row>
    <row r="177" spans="2:5">
      <c r="B177"/>
      <c r="C177"/>
      <c r="D177"/>
      <c r="E177"/>
    </row>
    <row r="178" spans="2:5">
      <c r="B178"/>
      <c r="C178"/>
      <c r="D178"/>
      <c r="E178"/>
    </row>
    <row r="179" spans="2:5">
      <c r="B179"/>
      <c r="C179"/>
      <c r="D179"/>
      <c r="E179"/>
    </row>
    <row r="180" spans="2:5">
      <c r="B180"/>
      <c r="C180"/>
      <c r="D180"/>
      <c r="E180"/>
    </row>
    <row r="181" spans="2:5">
      <c r="B181"/>
      <c r="C181"/>
      <c r="D181"/>
      <c r="E181"/>
    </row>
    <row r="182" spans="2:5">
      <c r="B182"/>
      <c r="C182"/>
      <c r="D182"/>
      <c r="E182"/>
    </row>
    <row r="183" spans="2:5">
      <c r="B183"/>
      <c r="C183"/>
      <c r="D183"/>
      <c r="E183"/>
    </row>
    <row r="184" spans="2:5">
      <c r="B184"/>
      <c r="C184"/>
      <c r="D184"/>
      <c r="E184"/>
    </row>
    <row r="185" spans="2:5">
      <c r="B185"/>
      <c r="C185"/>
      <c r="D185"/>
      <c r="E185"/>
    </row>
    <row r="186" spans="2:5">
      <c r="B186"/>
      <c r="C186"/>
      <c r="D186"/>
      <c r="E186"/>
    </row>
    <row r="187" spans="2:5">
      <c r="B187"/>
      <c r="C187"/>
      <c r="D187"/>
      <c r="E187"/>
    </row>
    <row r="188" spans="2:5">
      <c r="B188"/>
      <c r="C188"/>
      <c r="D188"/>
      <c r="E188"/>
    </row>
    <row r="189" spans="2:5">
      <c r="B189"/>
      <c r="C189"/>
      <c r="D189"/>
      <c r="E189"/>
    </row>
    <row r="190" spans="2:5">
      <c r="B190"/>
      <c r="C190"/>
      <c r="D190"/>
      <c r="E190"/>
    </row>
    <row r="191" spans="2:5">
      <c r="B191"/>
      <c r="C191"/>
      <c r="D191"/>
      <c r="E191"/>
    </row>
    <row r="192" spans="2:5">
      <c r="B192"/>
      <c r="C192"/>
      <c r="D192"/>
      <c r="E192"/>
    </row>
    <row r="193" spans="2:5">
      <c r="B193"/>
      <c r="C193"/>
      <c r="D193"/>
      <c r="E193"/>
    </row>
    <row r="194" spans="2:5">
      <c r="B194"/>
      <c r="C194"/>
      <c r="D194"/>
      <c r="E194"/>
    </row>
    <row r="195" spans="2:5">
      <c r="B195"/>
      <c r="C195"/>
      <c r="D195"/>
      <c r="E195"/>
    </row>
    <row r="196" spans="2:5">
      <c r="B196"/>
      <c r="C196"/>
      <c r="D196"/>
      <c r="E196"/>
    </row>
    <row r="197" spans="2:5">
      <c r="B197"/>
      <c r="C197"/>
      <c r="D197"/>
      <c r="E197"/>
    </row>
    <row r="198" spans="2:5">
      <c r="B198"/>
      <c r="C198"/>
      <c r="D198"/>
      <c r="E198"/>
    </row>
    <row r="199" spans="2:5">
      <c r="B199"/>
      <c r="C199"/>
      <c r="D199"/>
      <c r="E199"/>
    </row>
    <row r="200" spans="2:5">
      <c r="B200"/>
      <c r="C200"/>
      <c r="D200"/>
      <c r="E200"/>
    </row>
    <row r="201" spans="2:5">
      <c r="B201"/>
      <c r="C201"/>
      <c r="D201"/>
      <c r="E201"/>
    </row>
    <row r="202" spans="2:5">
      <c r="B202"/>
      <c r="C202"/>
      <c r="D202"/>
      <c r="E202"/>
    </row>
    <row r="203" spans="2:5">
      <c r="B203"/>
      <c r="C203"/>
      <c r="D203"/>
      <c r="E203"/>
    </row>
    <row r="204" spans="2:5">
      <c r="B204"/>
      <c r="C204"/>
      <c r="D204"/>
      <c r="E204"/>
    </row>
    <row r="205" spans="2:5">
      <c r="B205"/>
      <c r="C205"/>
      <c r="D205"/>
      <c r="E205"/>
    </row>
    <row r="206" spans="2:5">
      <c r="B206"/>
      <c r="C206"/>
      <c r="D206"/>
      <c r="E206"/>
    </row>
    <row r="207" spans="2:5">
      <c r="B207"/>
      <c r="C207"/>
      <c r="D207"/>
      <c r="E207"/>
    </row>
    <row r="208" spans="2:5">
      <c r="B208"/>
      <c r="C208"/>
      <c r="D208"/>
      <c r="E208"/>
    </row>
    <row r="209" spans="2:5">
      <c r="B209"/>
      <c r="C209"/>
      <c r="D209"/>
      <c r="E209"/>
    </row>
    <row r="210" spans="2:5">
      <c r="B210"/>
      <c r="C210"/>
      <c r="D210"/>
      <c r="E210"/>
    </row>
    <row r="211" spans="2:5">
      <c r="B211"/>
      <c r="C211"/>
      <c r="D211"/>
      <c r="E211"/>
    </row>
    <row r="212" spans="2:5">
      <c r="B212"/>
      <c r="C212"/>
      <c r="D212"/>
      <c r="E212"/>
    </row>
    <row r="213" spans="2:5">
      <c r="B213"/>
      <c r="C213"/>
      <c r="D213"/>
      <c r="E213"/>
    </row>
    <row r="214" spans="2:5">
      <c r="B214"/>
      <c r="C214"/>
      <c r="D214"/>
      <c r="E214"/>
    </row>
    <row r="215" spans="2:5">
      <c r="B215"/>
      <c r="C215"/>
      <c r="D215"/>
      <c r="E215"/>
    </row>
    <row r="216" spans="2:5">
      <c r="B216"/>
      <c r="C216"/>
      <c r="D216"/>
      <c r="E216"/>
    </row>
    <row r="217" spans="2:5">
      <c r="B217"/>
      <c r="C217"/>
      <c r="D217"/>
      <c r="E217"/>
    </row>
    <row r="218" spans="2:5">
      <c r="B218"/>
      <c r="C218"/>
      <c r="D218"/>
      <c r="E218"/>
    </row>
    <row r="219" spans="2:5">
      <c r="B219"/>
      <c r="C219"/>
      <c r="D219"/>
      <c r="E219"/>
    </row>
    <row r="220" spans="2:5">
      <c r="B220"/>
      <c r="C220"/>
      <c r="D220"/>
      <c r="E220"/>
    </row>
    <row r="221" spans="2:5">
      <c r="B221"/>
      <c r="C221"/>
      <c r="D221"/>
      <c r="E221"/>
    </row>
    <row r="222" spans="2:5">
      <c r="B222"/>
      <c r="C222"/>
      <c r="D222"/>
      <c r="E222"/>
    </row>
    <row r="223" spans="2:5">
      <c r="B223"/>
      <c r="C223"/>
      <c r="D223"/>
      <c r="E223"/>
    </row>
    <row r="224" spans="2:5">
      <c r="B224"/>
      <c r="C224"/>
      <c r="D224"/>
      <c r="E224"/>
    </row>
    <row r="225" spans="2:5">
      <c r="B225"/>
      <c r="C225"/>
      <c r="D225"/>
      <c r="E225"/>
    </row>
    <row r="226" spans="2:5">
      <c r="B226"/>
      <c r="C226"/>
      <c r="D226"/>
      <c r="E226"/>
    </row>
    <row r="227" spans="2:5">
      <c r="B227"/>
      <c r="C227"/>
      <c r="D227"/>
      <c r="E227"/>
    </row>
    <row r="228" spans="2:5">
      <c r="B228"/>
      <c r="C228"/>
      <c r="D228"/>
      <c r="E228"/>
    </row>
    <row r="229" spans="2:5">
      <c r="B229"/>
      <c r="C229"/>
      <c r="D229"/>
      <c r="E229"/>
    </row>
    <row r="230" spans="2:5">
      <c r="B230"/>
      <c r="C230"/>
      <c r="D230"/>
      <c r="E230"/>
    </row>
    <row r="231" spans="2:5">
      <c r="B231"/>
      <c r="C231"/>
      <c r="D231"/>
      <c r="E231"/>
    </row>
    <row r="232" spans="2:5">
      <c r="B232"/>
      <c r="C232"/>
      <c r="D232"/>
      <c r="E232"/>
    </row>
    <row r="233" spans="2:5">
      <c r="B233"/>
      <c r="C233"/>
      <c r="D233"/>
      <c r="E233"/>
    </row>
    <row r="234" spans="2:5">
      <c r="B234"/>
      <c r="C234"/>
      <c r="D234"/>
      <c r="E234"/>
    </row>
    <row r="235" spans="2:5">
      <c r="B235"/>
      <c r="C235"/>
      <c r="D235"/>
      <c r="E235"/>
    </row>
    <row r="236" spans="2:5">
      <c r="B236"/>
      <c r="C236"/>
      <c r="D236"/>
      <c r="E236"/>
    </row>
    <row r="237" spans="2:5">
      <c r="B237"/>
      <c r="C237"/>
      <c r="D237"/>
      <c r="E237"/>
    </row>
    <row r="238" spans="2:5">
      <c r="B238"/>
      <c r="C238"/>
      <c r="D238"/>
      <c r="E238"/>
    </row>
    <row r="239" spans="2:5">
      <c r="B239"/>
      <c r="C239"/>
      <c r="D239"/>
      <c r="E239"/>
    </row>
    <row r="240" spans="2:5">
      <c r="B240"/>
      <c r="C240"/>
      <c r="D240"/>
      <c r="E240"/>
    </row>
    <row r="241" spans="2:5">
      <c r="B241"/>
      <c r="C241"/>
      <c r="D241"/>
      <c r="E241"/>
    </row>
    <row r="242" spans="2:5">
      <c r="B242"/>
      <c r="C242"/>
      <c r="D242"/>
      <c r="E242"/>
    </row>
    <row r="243" spans="2:5">
      <c r="B243"/>
      <c r="C243"/>
      <c r="D243"/>
      <c r="E243"/>
    </row>
    <row r="244" spans="2:5">
      <c r="B244"/>
      <c r="C244"/>
      <c r="D244"/>
      <c r="E244"/>
    </row>
    <row r="245" spans="2:5">
      <c r="B245"/>
      <c r="C245"/>
      <c r="D245"/>
      <c r="E245"/>
    </row>
    <row r="246" spans="2:5">
      <c r="B246"/>
      <c r="C246"/>
      <c r="D246"/>
      <c r="E246"/>
    </row>
    <row r="247" spans="2:5">
      <c r="B247"/>
      <c r="C247"/>
      <c r="D247"/>
      <c r="E247"/>
    </row>
    <row r="248" spans="2:5">
      <c r="B248"/>
      <c r="C248"/>
      <c r="D248"/>
      <c r="E248"/>
    </row>
    <row r="249" spans="2:5">
      <c r="B249"/>
      <c r="C249"/>
      <c r="D249"/>
      <c r="E249"/>
    </row>
    <row r="250" spans="2:5">
      <c r="B250"/>
      <c r="C250"/>
      <c r="D250"/>
      <c r="E250"/>
    </row>
    <row r="251" spans="2:5">
      <c r="B251"/>
      <c r="C251"/>
      <c r="D251"/>
      <c r="E251"/>
    </row>
    <row r="252" spans="2:5">
      <c r="B252"/>
      <c r="C252"/>
      <c r="D252"/>
      <c r="E252"/>
    </row>
    <row r="253" spans="2:5">
      <c r="B253"/>
      <c r="C253"/>
      <c r="D253"/>
      <c r="E253"/>
    </row>
    <row r="254" spans="2:5">
      <c r="B254"/>
      <c r="C254"/>
      <c r="D254"/>
      <c r="E254"/>
    </row>
    <row r="255" spans="2:5">
      <c r="B255"/>
      <c r="C255"/>
      <c r="D255"/>
      <c r="E255"/>
    </row>
    <row r="256" spans="2:5">
      <c r="B256"/>
      <c r="C256"/>
      <c r="D256"/>
      <c r="E256"/>
    </row>
    <row r="257" spans="2:5">
      <c r="B257"/>
      <c r="C257"/>
      <c r="D257"/>
      <c r="E257"/>
    </row>
    <row r="258" spans="2:5">
      <c r="B258"/>
      <c r="C258"/>
      <c r="D258"/>
      <c r="E258"/>
    </row>
    <row r="259" spans="2:5">
      <c r="B259"/>
      <c r="C259"/>
      <c r="D259"/>
      <c r="E259"/>
    </row>
    <row r="260" spans="2:5">
      <c r="B260"/>
      <c r="C260"/>
      <c r="D260"/>
      <c r="E260"/>
    </row>
    <row r="261" spans="2:5">
      <c r="B261"/>
      <c r="C261"/>
      <c r="D261"/>
      <c r="E261"/>
    </row>
    <row r="262" spans="2:5">
      <c r="B262"/>
      <c r="C262"/>
      <c r="D262"/>
      <c r="E262"/>
    </row>
    <row r="263" spans="2:5">
      <c r="B263"/>
      <c r="C263"/>
      <c r="D263"/>
      <c r="E263"/>
    </row>
    <row r="264" spans="2:5">
      <c r="B264"/>
      <c r="C264"/>
      <c r="D264"/>
      <c r="E264"/>
    </row>
    <row r="265" spans="2:5">
      <c r="B265"/>
      <c r="C265"/>
      <c r="D265"/>
      <c r="E265"/>
    </row>
    <row r="266" spans="2:5">
      <c r="B266"/>
      <c r="C266"/>
      <c r="D266"/>
      <c r="E266"/>
    </row>
    <row r="267" spans="2:5">
      <c r="B267"/>
      <c r="C267"/>
      <c r="D267"/>
      <c r="E267"/>
    </row>
    <row r="268" spans="2:5">
      <c r="B268"/>
      <c r="C268"/>
      <c r="D268"/>
      <c r="E268"/>
    </row>
    <row r="269" spans="2:5">
      <c r="B269"/>
      <c r="C269"/>
      <c r="D269"/>
      <c r="E269"/>
    </row>
    <row r="270" spans="2:5">
      <c r="B270"/>
      <c r="C270"/>
      <c r="D270"/>
      <c r="E270"/>
    </row>
    <row r="271" spans="2:5">
      <c r="B271"/>
      <c r="C271"/>
      <c r="D271"/>
      <c r="E271"/>
    </row>
    <row r="272" spans="2:5">
      <c r="B272"/>
      <c r="C272"/>
      <c r="D272"/>
      <c r="E272"/>
    </row>
    <row r="273" spans="2:5">
      <c r="B273"/>
      <c r="C273"/>
      <c r="D273"/>
      <c r="E273"/>
    </row>
    <row r="274" spans="2:5">
      <c r="B274"/>
      <c r="C274"/>
      <c r="D274"/>
      <c r="E274"/>
    </row>
    <row r="275" spans="2:5">
      <c r="B275"/>
      <c r="C275"/>
      <c r="D275"/>
      <c r="E275"/>
    </row>
    <row r="276" spans="2:5">
      <c r="B276"/>
      <c r="C276"/>
      <c r="D276"/>
      <c r="E276"/>
    </row>
    <row r="277" spans="2:5">
      <c r="B277"/>
      <c r="C277"/>
      <c r="D277"/>
      <c r="E277"/>
    </row>
    <row r="278" spans="2:5">
      <c r="B278"/>
      <c r="C278"/>
      <c r="D278"/>
      <c r="E278"/>
    </row>
    <row r="279" spans="2:5">
      <c r="B279"/>
      <c r="C279"/>
      <c r="D279"/>
      <c r="E279"/>
    </row>
    <row r="280" spans="2:5">
      <c r="B280"/>
      <c r="C280"/>
      <c r="D280"/>
      <c r="E280"/>
    </row>
    <row r="281" spans="2:5">
      <c r="B281"/>
      <c r="C281"/>
      <c r="D281"/>
      <c r="E281"/>
    </row>
    <row r="282" spans="2:5">
      <c r="B282"/>
      <c r="C282"/>
      <c r="D282"/>
      <c r="E282"/>
    </row>
    <row r="283" spans="2:5">
      <c r="B283"/>
      <c r="C283"/>
      <c r="D283"/>
      <c r="E283"/>
    </row>
    <row r="284" spans="2:5">
      <c r="B284"/>
      <c r="C284"/>
      <c r="D284"/>
      <c r="E284"/>
    </row>
    <row r="285" spans="2:5">
      <c r="B285"/>
      <c r="C285"/>
      <c r="D285"/>
      <c r="E285"/>
    </row>
    <row r="286" spans="2:5">
      <c r="B286"/>
      <c r="C286"/>
      <c r="D286"/>
      <c r="E286"/>
    </row>
    <row r="287" spans="2:5">
      <c r="B287"/>
      <c r="C287"/>
      <c r="D287"/>
      <c r="E287"/>
    </row>
    <row r="288" spans="2:5">
      <c r="B288"/>
      <c r="C288"/>
      <c r="D288"/>
      <c r="E288"/>
    </row>
    <row r="289" spans="2:5">
      <c r="B289"/>
      <c r="C289"/>
      <c r="D289"/>
      <c r="E289"/>
    </row>
    <row r="290" spans="2:5">
      <c r="B290"/>
      <c r="C290"/>
      <c r="D290"/>
      <c r="E290"/>
    </row>
    <row r="291" spans="2:5">
      <c r="B291"/>
      <c r="C291"/>
      <c r="D291"/>
      <c r="E291"/>
    </row>
    <row r="292" spans="2:5">
      <c r="B292"/>
      <c r="C292"/>
      <c r="D292"/>
      <c r="E292"/>
    </row>
    <row r="293" spans="2:5">
      <c r="B293"/>
      <c r="C293"/>
      <c r="D293"/>
      <c r="E293"/>
    </row>
    <row r="294" spans="2:5">
      <c r="B294"/>
      <c r="C294"/>
      <c r="D294"/>
      <c r="E294"/>
    </row>
    <row r="295" spans="2:5">
      <c r="B295"/>
      <c r="C295"/>
      <c r="D295"/>
      <c r="E295"/>
    </row>
    <row r="296" spans="2:5">
      <c r="B296"/>
      <c r="C296"/>
      <c r="D296"/>
      <c r="E296"/>
    </row>
    <row r="297" spans="2:5">
      <c r="B297"/>
      <c r="C297"/>
      <c r="D297"/>
      <c r="E297"/>
    </row>
    <row r="298" spans="2:5">
      <c r="B298"/>
      <c r="C298"/>
      <c r="D298"/>
      <c r="E298"/>
    </row>
    <row r="299" spans="2:5">
      <c r="B299"/>
      <c r="C299"/>
      <c r="D299"/>
      <c r="E299"/>
    </row>
    <row r="300" spans="2:5">
      <c r="B300"/>
      <c r="C300"/>
      <c r="D300"/>
      <c r="E300"/>
    </row>
    <row r="301" spans="2:5">
      <c r="B301"/>
      <c r="C301"/>
      <c r="D301"/>
      <c r="E301"/>
    </row>
    <row r="302" spans="2:5">
      <c r="B302"/>
      <c r="C302"/>
      <c r="D302"/>
      <c r="E302"/>
    </row>
    <row r="303" spans="2:5">
      <c r="B303"/>
      <c r="C303"/>
      <c r="D303"/>
      <c r="E303"/>
    </row>
    <row r="304" spans="2:5">
      <c r="B304"/>
      <c r="C304"/>
      <c r="D304"/>
      <c r="E304"/>
    </row>
    <row r="305" spans="2:5">
      <c r="B305"/>
      <c r="C305"/>
      <c r="D305"/>
      <c r="E305"/>
    </row>
    <row r="306" spans="2:5">
      <c r="B306"/>
      <c r="C306"/>
      <c r="D306"/>
      <c r="E306"/>
    </row>
    <row r="307" spans="2:5">
      <c r="B307"/>
      <c r="C307"/>
      <c r="D307"/>
      <c r="E307"/>
    </row>
    <row r="308" spans="2:5">
      <c r="B308"/>
      <c r="C308"/>
      <c r="D308"/>
      <c r="E308"/>
    </row>
    <row r="309" spans="2:5">
      <c r="B309"/>
      <c r="C309"/>
      <c r="D309"/>
      <c r="E309"/>
    </row>
    <row r="310" spans="2:5">
      <c r="B310"/>
      <c r="C310"/>
      <c r="D310"/>
      <c r="E310"/>
    </row>
    <row r="311" spans="2:5">
      <c r="B311"/>
      <c r="C311"/>
      <c r="D311"/>
      <c r="E311"/>
    </row>
    <row r="312" spans="2:5">
      <c r="B312"/>
      <c r="C312"/>
      <c r="D312"/>
      <c r="E312"/>
    </row>
    <row r="313" spans="2:5">
      <c r="B313"/>
      <c r="C313"/>
      <c r="D313"/>
      <c r="E313"/>
    </row>
    <row r="314" spans="2:5">
      <c r="B314"/>
      <c r="C314"/>
      <c r="D314"/>
      <c r="E314"/>
    </row>
    <row r="315" spans="2:5">
      <c r="B315"/>
      <c r="C315"/>
      <c r="D315"/>
      <c r="E315"/>
    </row>
    <row r="316" spans="2:5">
      <c r="B316"/>
      <c r="C316"/>
      <c r="D316"/>
      <c r="E316"/>
    </row>
    <row r="317" spans="2:5">
      <c r="B317"/>
      <c r="C317"/>
      <c r="D317"/>
      <c r="E317"/>
    </row>
    <row r="318" spans="2:5">
      <c r="B318"/>
      <c r="C318"/>
      <c r="D318"/>
      <c r="E318"/>
    </row>
    <row r="319" spans="2:5">
      <c r="B319"/>
      <c r="C319"/>
      <c r="D319"/>
      <c r="E319"/>
    </row>
    <row r="320" spans="2:5">
      <c r="B320"/>
      <c r="C320"/>
      <c r="D320"/>
      <c r="E320"/>
    </row>
    <row r="321" spans="2:5">
      <c r="B321"/>
      <c r="C321"/>
      <c r="D321"/>
      <c r="E321"/>
    </row>
    <row r="322" spans="2:5">
      <c r="B322"/>
      <c r="C322"/>
      <c r="D322"/>
      <c r="E322"/>
    </row>
    <row r="323" spans="2:5">
      <c r="B323"/>
      <c r="C323"/>
      <c r="D323"/>
      <c r="E323"/>
    </row>
    <row r="324" spans="2:5">
      <c r="B324"/>
      <c r="C324"/>
      <c r="D324"/>
      <c r="E324"/>
    </row>
    <row r="325" spans="2:5">
      <c r="B325"/>
      <c r="C325"/>
      <c r="D325"/>
      <c r="E325"/>
    </row>
    <row r="326" spans="2:5">
      <c r="B326"/>
      <c r="C326"/>
      <c r="D326"/>
      <c r="E326"/>
    </row>
    <row r="327" spans="2:5">
      <c r="B327"/>
      <c r="C327"/>
      <c r="D327"/>
      <c r="E327"/>
    </row>
    <row r="328" spans="2:5">
      <c r="B328"/>
      <c r="C328"/>
      <c r="D328"/>
      <c r="E328"/>
    </row>
    <row r="329" spans="2:5">
      <c r="B329"/>
      <c r="C329"/>
      <c r="D329"/>
      <c r="E329"/>
    </row>
    <row r="330" spans="2:5">
      <c r="B330"/>
      <c r="C330"/>
      <c r="D330"/>
      <c r="E330"/>
    </row>
    <row r="331" spans="2:5">
      <c r="B331"/>
      <c r="C331"/>
      <c r="D331"/>
      <c r="E331"/>
    </row>
    <row r="332" spans="2:5">
      <c r="B332"/>
      <c r="C332"/>
      <c r="D332"/>
      <c r="E332"/>
    </row>
    <row r="333" spans="2:5">
      <c r="B333"/>
      <c r="C333"/>
      <c r="D333"/>
      <c r="E333"/>
    </row>
    <row r="334" spans="2:5">
      <c r="B334"/>
      <c r="C334"/>
      <c r="D334"/>
      <c r="E334"/>
    </row>
    <row r="335" spans="2:5">
      <c r="B335"/>
      <c r="C335"/>
      <c r="D335"/>
      <c r="E335"/>
    </row>
    <row r="336" spans="2:5">
      <c r="B336"/>
      <c r="C336"/>
      <c r="D336"/>
      <c r="E336"/>
    </row>
    <row r="337" spans="2:5">
      <c r="B337"/>
      <c r="C337"/>
      <c r="D337"/>
      <c r="E337"/>
    </row>
    <row r="338" spans="2:5">
      <c r="B338"/>
      <c r="C338"/>
      <c r="D338"/>
      <c r="E338"/>
    </row>
    <row r="339" spans="2:5">
      <c r="B339"/>
      <c r="C339"/>
      <c r="D339"/>
      <c r="E339"/>
    </row>
    <row r="340" spans="2:5">
      <c r="B340"/>
      <c r="C340"/>
      <c r="D340"/>
      <c r="E340"/>
    </row>
    <row r="341" spans="2:5">
      <c r="B341"/>
      <c r="C341"/>
      <c r="D341"/>
      <c r="E341"/>
    </row>
    <row r="342" spans="2:5">
      <c r="B342"/>
      <c r="C342"/>
      <c r="D342"/>
      <c r="E342"/>
    </row>
    <row r="343" spans="2:5">
      <c r="B343"/>
      <c r="C343"/>
      <c r="D343"/>
      <c r="E343"/>
    </row>
    <row r="344" spans="2:5">
      <c r="B344"/>
      <c r="C344"/>
      <c r="D344"/>
      <c r="E344"/>
    </row>
    <row r="345" spans="2:5">
      <c r="B345"/>
      <c r="C345"/>
      <c r="D345"/>
      <c r="E345"/>
    </row>
    <row r="346" spans="2:5">
      <c r="B346"/>
      <c r="C346"/>
      <c r="D346"/>
      <c r="E346"/>
    </row>
    <row r="347" spans="2:5">
      <c r="B347"/>
      <c r="C347"/>
      <c r="D347"/>
      <c r="E347"/>
    </row>
    <row r="348" spans="2:5">
      <c r="B348"/>
      <c r="C348"/>
      <c r="D348"/>
      <c r="E348"/>
    </row>
    <row r="349" spans="2:5">
      <c r="B349"/>
      <c r="C349"/>
      <c r="D349"/>
      <c r="E349"/>
    </row>
    <row r="350" spans="2:5">
      <c r="B350"/>
      <c r="C350"/>
      <c r="D350"/>
      <c r="E350"/>
    </row>
    <row r="351" spans="2:5">
      <c r="B351"/>
      <c r="C351"/>
      <c r="D351"/>
      <c r="E351"/>
    </row>
    <row r="352" spans="2:5">
      <c r="B352"/>
      <c r="C352"/>
      <c r="D352"/>
      <c r="E352"/>
    </row>
    <row r="353" spans="2:5">
      <c r="B353"/>
      <c r="C353"/>
      <c r="D353"/>
      <c r="E353"/>
    </row>
    <row r="354" spans="2:5">
      <c r="B354"/>
      <c r="C354"/>
      <c r="D354"/>
      <c r="E354"/>
    </row>
    <row r="355" spans="2:5">
      <c r="B355"/>
      <c r="C355"/>
      <c r="D355"/>
      <c r="E355"/>
    </row>
    <row r="356" spans="2:5">
      <c r="B356"/>
      <c r="C356"/>
      <c r="D356"/>
      <c r="E356"/>
    </row>
    <row r="357" spans="2:5">
      <c r="B357"/>
      <c r="C357"/>
      <c r="D357"/>
      <c r="E357"/>
    </row>
    <row r="358" spans="2:5">
      <c r="B358"/>
      <c r="C358"/>
      <c r="D358"/>
      <c r="E358"/>
    </row>
    <row r="359" spans="2:5">
      <c r="B359"/>
      <c r="C359"/>
      <c r="D359"/>
      <c r="E359"/>
    </row>
    <row r="360" spans="2:5">
      <c r="B360"/>
      <c r="C360"/>
      <c r="D360"/>
      <c r="E360"/>
    </row>
    <row r="361" spans="2:5">
      <c r="B361"/>
      <c r="C361"/>
      <c r="D361"/>
      <c r="E361"/>
    </row>
    <row r="362" spans="2:5">
      <c r="B362"/>
      <c r="C362"/>
      <c r="D362"/>
      <c r="E362"/>
    </row>
    <row r="363" spans="2:5">
      <c r="B363"/>
      <c r="C363"/>
      <c r="D363"/>
      <c r="E363"/>
    </row>
    <row r="364" spans="2:5">
      <c r="B364"/>
      <c r="C364"/>
      <c r="D364"/>
      <c r="E364"/>
    </row>
    <row r="365" spans="2:5">
      <c r="B365"/>
      <c r="C365"/>
      <c r="D365"/>
      <c r="E365"/>
    </row>
    <row r="366" spans="2:5">
      <c r="B366"/>
      <c r="C366"/>
      <c r="D366"/>
      <c r="E366"/>
    </row>
    <row r="367" spans="2:5">
      <c r="B367"/>
      <c r="C367"/>
      <c r="D367"/>
      <c r="E367"/>
    </row>
    <row r="368" spans="2:5">
      <c r="B368"/>
      <c r="C368"/>
      <c r="D368"/>
      <c r="E368"/>
    </row>
    <row r="369" spans="2:5">
      <c r="B369"/>
      <c r="C369"/>
      <c r="D369"/>
      <c r="E369"/>
    </row>
    <row r="370" spans="2:5">
      <c r="B370"/>
      <c r="C370"/>
      <c r="D370"/>
      <c r="E370"/>
    </row>
    <row r="371" spans="2:5">
      <c r="B371"/>
      <c r="C371"/>
      <c r="D371"/>
      <c r="E371"/>
    </row>
    <row r="372" spans="2:5">
      <c r="B372"/>
      <c r="C372"/>
      <c r="D372"/>
      <c r="E372"/>
    </row>
    <row r="373" spans="2:5">
      <c r="B373"/>
      <c r="C373"/>
      <c r="D373"/>
      <c r="E373"/>
    </row>
    <row r="374" spans="2:5">
      <c r="B374"/>
      <c r="C374"/>
      <c r="D374"/>
      <c r="E374"/>
    </row>
    <row r="375" spans="2:5">
      <c r="B375"/>
      <c r="C375"/>
      <c r="D375"/>
      <c r="E375"/>
    </row>
    <row r="376" spans="2:5">
      <c r="B376"/>
      <c r="C376"/>
      <c r="D376"/>
      <c r="E376"/>
    </row>
    <row r="377" spans="2:5">
      <c r="B377"/>
      <c r="C377"/>
      <c r="D377"/>
      <c r="E377"/>
    </row>
    <row r="378" spans="2:5">
      <c r="B378"/>
      <c r="C378"/>
      <c r="D378"/>
      <c r="E378"/>
    </row>
    <row r="379" spans="2:5">
      <c r="B379"/>
      <c r="C379"/>
      <c r="D379"/>
      <c r="E379"/>
    </row>
    <row r="380" spans="2:5">
      <c r="B380"/>
      <c r="C380"/>
      <c r="D380"/>
      <c r="E380"/>
    </row>
    <row r="381" spans="2:5">
      <c r="B381"/>
      <c r="C381"/>
      <c r="D381"/>
      <c r="E381"/>
    </row>
    <row r="382" spans="2:5">
      <c r="B382"/>
      <c r="C382"/>
      <c r="D382"/>
      <c r="E382"/>
    </row>
    <row r="383" spans="2:5">
      <c r="B383"/>
      <c r="C383"/>
      <c r="D383"/>
      <c r="E383"/>
    </row>
    <row r="384" spans="2:5">
      <c r="B384"/>
      <c r="C384"/>
      <c r="D384"/>
      <c r="E384"/>
    </row>
    <row r="385" spans="2:5">
      <c r="B385"/>
      <c r="C385"/>
      <c r="D385"/>
      <c r="E385"/>
    </row>
    <row r="386" spans="2:5">
      <c r="B386"/>
      <c r="C386"/>
      <c r="D386"/>
      <c r="E386"/>
    </row>
    <row r="387" spans="2:5">
      <c r="B387"/>
      <c r="C387"/>
      <c r="D387"/>
      <c r="E387"/>
    </row>
    <row r="388" spans="2:5">
      <c r="B388"/>
      <c r="C388"/>
      <c r="D388"/>
      <c r="E388"/>
    </row>
    <row r="389" spans="2:5">
      <c r="B389"/>
      <c r="C389"/>
      <c r="D389"/>
      <c r="E389"/>
    </row>
    <row r="390" spans="2:5">
      <c r="B390"/>
      <c r="C390"/>
      <c r="D390"/>
      <c r="E390"/>
    </row>
    <row r="391" spans="2:5">
      <c r="B391"/>
      <c r="C391"/>
      <c r="D391"/>
      <c r="E391"/>
    </row>
    <row r="392" spans="2:5">
      <c r="B392"/>
      <c r="C392"/>
      <c r="D392"/>
      <c r="E392"/>
    </row>
    <row r="393" spans="2:5">
      <c r="B393"/>
      <c r="C393"/>
      <c r="D393"/>
      <c r="E393"/>
    </row>
    <row r="394" spans="2:5">
      <c r="B394"/>
      <c r="C394"/>
      <c r="D394"/>
      <c r="E394"/>
    </row>
    <row r="395" spans="2:5">
      <c r="B395"/>
      <c r="C395"/>
      <c r="D395"/>
      <c r="E395"/>
    </row>
    <row r="396" spans="2:5">
      <c r="B396"/>
      <c r="C396"/>
      <c r="D396"/>
      <c r="E396"/>
    </row>
    <row r="397" spans="2:5">
      <c r="B397"/>
      <c r="C397"/>
      <c r="D397"/>
      <c r="E397"/>
    </row>
    <row r="398" spans="2:5">
      <c r="B398"/>
      <c r="C398"/>
      <c r="D398"/>
      <c r="E398"/>
    </row>
    <row r="399" spans="2:5">
      <c r="B399"/>
      <c r="C399"/>
      <c r="D399"/>
      <c r="E399"/>
    </row>
    <row r="400" spans="2:5">
      <c r="B400"/>
      <c r="C400"/>
      <c r="D400"/>
      <c r="E400"/>
    </row>
    <row r="401" spans="2:5">
      <c r="B401"/>
      <c r="C401"/>
      <c r="D401"/>
      <c r="E401"/>
    </row>
    <row r="402" spans="2:5">
      <c r="B402"/>
      <c r="C402"/>
      <c r="D402"/>
      <c r="E402"/>
    </row>
    <row r="403" spans="2:5">
      <c r="B403"/>
      <c r="C403"/>
      <c r="D403"/>
      <c r="E403"/>
    </row>
    <row r="404" spans="2:5">
      <c r="B404"/>
      <c r="C404"/>
      <c r="D404"/>
      <c r="E404"/>
    </row>
    <row r="405" spans="2:5">
      <c r="B405"/>
      <c r="C405"/>
      <c r="D405"/>
      <c r="E405"/>
    </row>
    <row r="406" spans="2:5">
      <c r="B406"/>
      <c r="C406"/>
      <c r="D406"/>
      <c r="E406"/>
    </row>
    <row r="407" spans="2:5">
      <c r="B407"/>
      <c r="C407"/>
      <c r="D407"/>
      <c r="E407"/>
    </row>
    <row r="408" spans="2:5">
      <c r="B408"/>
      <c r="C408"/>
      <c r="D408"/>
      <c r="E408"/>
    </row>
    <row r="409" spans="2:5">
      <c r="B409"/>
      <c r="C409"/>
      <c r="D409"/>
      <c r="E409"/>
    </row>
    <row r="410" spans="2:5">
      <c r="B410"/>
      <c r="C410"/>
      <c r="D410"/>
      <c r="E410"/>
    </row>
    <row r="411" spans="2:5">
      <c r="B411"/>
      <c r="C411"/>
      <c r="D411"/>
      <c r="E411"/>
    </row>
    <row r="412" spans="2:5">
      <c r="B412"/>
      <c r="C412"/>
      <c r="D412"/>
      <c r="E412"/>
    </row>
    <row r="413" spans="2:5">
      <c r="B413"/>
      <c r="C413"/>
      <c r="D413"/>
      <c r="E413"/>
    </row>
    <row r="414" spans="2:5">
      <c r="B414"/>
      <c r="C414"/>
      <c r="D414"/>
      <c r="E414"/>
    </row>
    <row r="415" spans="2:5">
      <c r="B415"/>
      <c r="C415"/>
      <c r="D415"/>
      <c r="E415"/>
    </row>
    <row r="416" spans="2:5">
      <c r="B416"/>
      <c r="C416"/>
      <c r="D416"/>
      <c r="E416"/>
    </row>
    <row r="417" spans="2:5">
      <c r="B417"/>
      <c r="C417"/>
      <c r="D417"/>
      <c r="E417"/>
    </row>
    <row r="418" spans="2:5">
      <c r="B418"/>
      <c r="C418"/>
      <c r="D418"/>
      <c r="E418"/>
    </row>
    <row r="419" spans="2:5">
      <c r="B419"/>
      <c r="C419"/>
      <c r="D419"/>
      <c r="E419"/>
    </row>
    <row r="420" spans="2:5">
      <c r="B420"/>
      <c r="C420"/>
      <c r="D420"/>
      <c r="E420"/>
    </row>
    <row r="421" spans="2:5">
      <c r="B421"/>
      <c r="C421"/>
      <c r="D421"/>
      <c r="E421"/>
    </row>
    <row r="422" spans="2:5">
      <c r="B422"/>
      <c r="C422"/>
      <c r="D422"/>
      <c r="E422"/>
    </row>
    <row r="423" spans="2:5">
      <c r="B423"/>
      <c r="C423"/>
      <c r="D423"/>
      <c r="E423"/>
    </row>
    <row r="424" spans="2:5">
      <c r="B424"/>
      <c r="C424"/>
      <c r="D424"/>
      <c r="E424"/>
    </row>
    <row r="425" spans="2:5">
      <c r="B425"/>
      <c r="C425"/>
      <c r="D425"/>
      <c r="E425"/>
    </row>
    <row r="426" spans="2:5">
      <c r="B426"/>
      <c r="C426"/>
      <c r="D426"/>
      <c r="E426"/>
    </row>
    <row r="427" spans="2:5">
      <c r="B427"/>
      <c r="C427"/>
      <c r="D427"/>
      <c r="E427"/>
    </row>
    <row r="428" spans="2:5">
      <c r="B428"/>
      <c r="C428"/>
      <c r="D428"/>
      <c r="E428"/>
    </row>
    <row r="429" spans="2:5">
      <c r="B429"/>
      <c r="C429"/>
      <c r="D429"/>
      <c r="E429"/>
    </row>
    <row r="430" spans="2:5">
      <c r="B430"/>
      <c r="C430"/>
      <c r="D430"/>
      <c r="E430"/>
    </row>
    <row r="431" spans="2:5">
      <c r="B431"/>
      <c r="C431"/>
      <c r="D431"/>
      <c r="E431"/>
    </row>
    <row r="432" spans="2:5">
      <c r="B432"/>
      <c r="C432"/>
      <c r="D432"/>
      <c r="E432"/>
    </row>
    <row r="433" spans="2:5">
      <c r="B433"/>
      <c r="C433"/>
      <c r="D433"/>
      <c r="E433"/>
    </row>
    <row r="434" spans="2:5">
      <c r="B434"/>
      <c r="C434"/>
      <c r="D434"/>
      <c r="E434"/>
    </row>
    <row r="435" spans="2:5">
      <c r="B435"/>
      <c r="C435"/>
      <c r="D435"/>
      <c r="E435"/>
    </row>
    <row r="436" spans="2:5">
      <c r="B436"/>
      <c r="C436"/>
      <c r="D436"/>
      <c r="E436"/>
    </row>
    <row r="437" spans="2:5">
      <c r="B437"/>
      <c r="C437"/>
      <c r="D437"/>
      <c r="E437"/>
    </row>
    <row r="438" spans="2:5">
      <c r="B438"/>
      <c r="C438"/>
      <c r="D438"/>
      <c r="E438"/>
    </row>
    <row r="439" spans="2:5">
      <c r="B439"/>
      <c r="C439"/>
      <c r="D439"/>
      <c r="E439"/>
    </row>
    <row r="440" spans="2:5">
      <c r="B440"/>
      <c r="C440"/>
      <c r="D440"/>
      <c r="E440"/>
    </row>
    <row r="441" spans="2:5">
      <c r="B441"/>
      <c r="C441"/>
      <c r="D441"/>
      <c r="E441"/>
    </row>
    <row r="442" spans="2:5">
      <c r="B442"/>
      <c r="C442"/>
      <c r="D442"/>
      <c r="E442"/>
    </row>
    <row r="443" spans="2:5">
      <c r="B443"/>
      <c r="C443"/>
      <c r="D443"/>
      <c r="E443"/>
    </row>
    <row r="444" spans="2:5">
      <c r="B444"/>
      <c r="C444"/>
      <c r="D444"/>
      <c r="E444"/>
    </row>
    <row r="445" spans="2:5">
      <c r="B445"/>
      <c r="C445"/>
      <c r="D445"/>
      <c r="E445"/>
    </row>
    <row r="446" spans="2:5">
      <c r="B446"/>
      <c r="C446"/>
      <c r="D446"/>
      <c r="E446"/>
    </row>
    <row r="447" spans="2:5">
      <c r="B447"/>
      <c r="C447"/>
      <c r="D447"/>
      <c r="E447"/>
    </row>
    <row r="448" spans="2:5">
      <c r="B448"/>
      <c r="C448"/>
      <c r="D448"/>
      <c r="E448"/>
    </row>
    <row r="449" spans="2:5">
      <c r="B449"/>
      <c r="C449"/>
      <c r="D449"/>
      <c r="E449"/>
    </row>
    <row r="450" spans="2:5">
      <c r="B450"/>
      <c r="C450"/>
      <c r="D450"/>
      <c r="E450"/>
    </row>
    <row r="451" spans="2:5">
      <c r="B451"/>
      <c r="C451"/>
      <c r="D451"/>
      <c r="E451"/>
    </row>
    <row r="452" spans="2:5">
      <c r="B452"/>
      <c r="C452"/>
      <c r="D452"/>
      <c r="E452"/>
    </row>
    <row r="453" spans="2:5">
      <c r="B453"/>
      <c r="C453"/>
      <c r="D453"/>
      <c r="E453"/>
    </row>
    <row r="454" spans="2:5">
      <c r="B454"/>
      <c r="C454"/>
      <c r="D454"/>
      <c r="E454"/>
    </row>
    <row r="455" spans="2:5">
      <c r="B455"/>
      <c r="C455"/>
      <c r="D455"/>
      <c r="E455"/>
    </row>
    <row r="456" spans="2:5">
      <c r="B456"/>
      <c r="C456"/>
      <c r="D456"/>
      <c r="E456"/>
    </row>
    <row r="457" spans="2:5">
      <c r="B457"/>
      <c r="C457"/>
      <c r="D457"/>
      <c r="E457"/>
    </row>
    <row r="458" spans="2:5">
      <c r="B458"/>
      <c r="C458"/>
      <c r="D458"/>
      <c r="E458"/>
    </row>
    <row r="459" spans="2:5">
      <c r="B459"/>
      <c r="C459"/>
      <c r="D459"/>
      <c r="E459"/>
    </row>
    <row r="460" spans="2:5">
      <c r="B460"/>
      <c r="C460"/>
      <c r="D460"/>
      <c r="E460"/>
    </row>
    <row r="461" spans="2:5">
      <c r="B461"/>
      <c r="C461"/>
      <c r="D461"/>
      <c r="E461"/>
    </row>
    <row r="462" spans="2:5">
      <c r="B462"/>
      <c r="C462"/>
      <c r="D462"/>
      <c r="E462"/>
    </row>
    <row r="463" spans="2:5">
      <c r="B463"/>
      <c r="C463"/>
      <c r="D463"/>
      <c r="E463"/>
    </row>
    <row r="464" spans="2:5">
      <c r="B464"/>
      <c r="C464"/>
      <c r="D464"/>
      <c r="E464"/>
    </row>
    <row r="465" spans="2:5">
      <c r="B465"/>
      <c r="C465"/>
      <c r="D465"/>
      <c r="E465"/>
    </row>
    <row r="466" spans="2:5">
      <c r="B466"/>
      <c r="C466"/>
      <c r="D466"/>
      <c r="E466"/>
    </row>
    <row r="467" spans="2:5">
      <c r="B467"/>
      <c r="C467"/>
      <c r="D467"/>
      <c r="E467"/>
    </row>
    <row r="468" spans="2:5">
      <c r="B468"/>
      <c r="C468"/>
      <c r="D468"/>
      <c r="E468"/>
    </row>
    <row r="469" spans="2:5">
      <c r="B469"/>
      <c r="C469"/>
      <c r="D469"/>
      <c r="E469"/>
    </row>
    <row r="470" spans="2:5">
      <c r="B470"/>
      <c r="C470"/>
      <c r="D470"/>
      <c r="E470"/>
    </row>
    <row r="471" spans="2:5">
      <c r="B471"/>
      <c r="C471"/>
      <c r="D471"/>
      <c r="E471"/>
    </row>
    <row r="472" spans="2:5">
      <c r="B472"/>
      <c r="C472"/>
      <c r="D472"/>
      <c r="E472"/>
    </row>
    <row r="473" spans="2:5">
      <c r="B473"/>
      <c r="C473"/>
      <c r="D473"/>
      <c r="E473"/>
    </row>
    <row r="474" spans="2:5">
      <c r="B474"/>
      <c r="C474"/>
      <c r="D474"/>
      <c r="E474"/>
    </row>
    <row r="475" spans="2:5">
      <c r="B475"/>
      <c r="C475"/>
      <c r="D475"/>
      <c r="E475"/>
    </row>
    <row r="476" spans="2:5">
      <c r="B476"/>
      <c r="C476"/>
      <c r="D476"/>
      <c r="E476"/>
    </row>
    <row r="477" spans="2:5">
      <c r="B477"/>
      <c r="C477"/>
      <c r="D477"/>
      <c r="E477"/>
    </row>
    <row r="478" spans="2:5">
      <c r="B478"/>
      <c r="C478"/>
      <c r="D478"/>
      <c r="E478"/>
    </row>
    <row r="479" spans="2:5">
      <c r="B479"/>
      <c r="C479"/>
      <c r="D479"/>
      <c r="E479"/>
    </row>
    <row r="480" spans="2:5">
      <c r="B480"/>
      <c r="C480"/>
      <c r="D480"/>
      <c r="E480"/>
    </row>
    <row r="481" spans="2:5">
      <c r="B481"/>
      <c r="C481"/>
      <c r="D481"/>
      <c r="E481"/>
    </row>
    <row r="482" spans="2:5">
      <c r="B482"/>
      <c r="C482"/>
      <c r="D482"/>
      <c r="E482"/>
    </row>
    <row r="483" spans="2:5">
      <c r="B483"/>
      <c r="C483"/>
      <c r="D483"/>
      <c r="E483"/>
    </row>
    <row r="484" spans="2:5">
      <c r="B484"/>
      <c r="C484"/>
      <c r="D484"/>
      <c r="E484"/>
    </row>
    <row r="485" spans="2:5">
      <c r="B485"/>
      <c r="C485"/>
      <c r="D485"/>
      <c r="E485"/>
    </row>
    <row r="486" spans="2:5">
      <c r="B486"/>
      <c r="C486"/>
      <c r="D486"/>
      <c r="E486"/>
    </row>
    <row r="487" spans="2:5">
      <c r="B487"/>
      <c r="C487"/>
      <c r="D487"/>
      <c r="E487"/>
    </row>
    <row r="488" spans="2:5">
      <c r="B488"/>
      <c r="C488"/>
      <c r="D488"/>
      <c r="E488"/>
    </row>
    <row r="489" spans="2:5">
      <c r="B489"/>
      <c r="C489"/>
      <c r="D489"/>
      <c r="E489"/>
    </row>
    <row r="490" spans="2:5">
      <c r="B490"/>
      <c r="C490"/>
      <c r="D490"/>
      <c r="E490"/>
    </row>
    <row r="491" spans="2:5">
      <c r="B491"/>
      <c r="C491"/>
      <c r="D491"/>
      <c r="E491"/>
    </row>
    <row r="492" spans="2:5">
      <c r="B492"/>
      <c r="C492"/>
      <c r="D492"/>
      <c r="E492"/>
    </row>
    <row r="493" spans="2:5">
      <c r="B493"/>
      <c r="C493"/>
      <c r="D493"/>
      <c r="E493"/>
    </row>
    <row r="494" spans="2:5">
      <c r="B494"/>
      <c r="C494"/>
      <c r="D494"/>
      <c r="E494"/>
    </row>
    <row r="495" spans="2:5">
      <c r="B495"/>
      <c r="C495"/>
      <c r="D495"/>
      <c r="E495"/>
    </row>
    <row r="496" spans="2:5">
      <c r="B496"/>
      <c r="C496"/>
      <c r="D496"/>
      <c r="E496"/>
    </row>
    <row r="497" spans="2:5">
      <c r="B497"/>
      <c r="C497"/>
      <c r="D497"/>
      <c r="E497"/>
    </row>
    <row r="498" spans="2:5">
      <c r="B498"/>
      <c r="C498"/>
      <c r="D498"/>
      <c r="E498"/>
    </row>
    <row r="499" spans="2:5">
      <c r="B499"/>
      <c r="C499"/>
      <c r="D499"/>
      <c r="E499"/>
    </row>
    <row r="500" spans="2:5">
      <c r="B500"/>
      <c r="C500"/>
      <c r="D500"/>
      <c r="E500"/>
    </row>
    <row r="501" spans="2:5">
      <c r="B501"/>
      <c r="C501"/>
      <c r="D501"/>
      <c r="E501"/>
    </row>
    <row r="502" spans="2:5">
      <c r="B502"/>
      <c r="C502"/>
      <c r="D502"/>
      <c r="E502"/>
    </row>
    <row r="503" spans="2:5">
      <c r="B503"/>
      <c r="C503"/>
      <c r="D503"/>
      <c r="E503"/>
    </row>
    <row r="504" spans="2:5">
      <c r="B504"/>
      <c r="C504"/>
      <c r="D504"/>
      <c r="E504"/>
    </row>
    <row r="505" spans="2:5">
      <c r="B505"/>
      <c r="C505"/>
      <c r="D505"/>
      <c r="E505"/>
    </row>
    <row r="506" spans="2:5">
      <c r="B506"/>
      <c r="C506"/>
      <c r="D506"/>
      <c r="E506"/>
    </row>
    <row r="507" spans="2:5">
      <c r="B507"/>
      <c r="C507"/>
      <c r="D507"/>
      <c r="E507"/>
    </row>
    <row r="508" spans="2:5">
      <c r="B508"/>
      <c r="C508"/>
      <c r="D508"/>
      <c r="E508"/>
    </row>
    <row r="509" spans="2:5">
      <c r="B509"/>
      <c r="C509"/>
      <c r="D509"/>
      <c r="E509"/>
    </row>
    <row r="510" spans="2:5">
      <c r="B510"/>
      <c r="C510"/>
      <c r="D510"/>
      <c r="E510"/>
    </row>
    <row r="511" spans="2:5">
      <c r="B511"/>
      <c r="C511"/>
      <c r="D511"/>
      <c r="E511"/>
    </row>
    <row r="512" spans="2:5">
      <c r="B512"/>
      <c r="C512"/>
      <c r="D512"/>
      <c r="E512"/>
    </row>
    <row r="513" spans="2:5">
      <c r="B513"/>
      <c r="C513"/>
      <c r="D513"/>
      <c r="E513"/>
    </row>
    <row r="514" spans="2:5">
      <c r="B514"/>
      <c r="C514"/>
      <c r="D514"/>
      <c r="E514"/>
    </row>
    <row r="515" spans="2:5">
      <c r="B515"/>
      <c r="C515"/>
      <c r="D515"/>
      <c r="E515"/>
    </row>
    <row r="516" spans="2:5">
      <c r="B516"/>
      <c r="C516"/>
      <c r="D516"/>
      <c r="E516"/>
    </row>
    <row r="517" spans="2:5">
      <c r="B517"/>
      <c r="C517"/>
      <c r="D517"/>
      <c r="E517"/>
    </row>
    <row r="518" spans="2:5">
      <c r="B518"/>
      <c r="C518"/>
      <c r="D518"/>
      <c r="E518"/>
    </row>
    <row r="519" spans="2:5">
      <c r="B519"/>
      <c r="C519"/>
      <c r="D519"/>
      <c r="E519"/>
    </row>
    <row r="520" spans="2:5">
      <c r="B520"/>
      <c r="C520"/>
      <c r="D520"/>
      <c r="E520"/>
    </row>
    <row r="521" spans="2:5">
      <c r="B521"/>
      <c r="C521"/>
      <c r="D521"/>
      <c r="E521"/>
    </row>
    <row r="522" spans="2:5">
      <c r="B522"/>
      <c r="C522"/>
      <c r="D522"/>
      <c r="E522"/>
    </row>
    <row r="523" spans="2:5">
      <c r="B523"/>
      <c r="C523"/>
      <c r="D523"/>
      <c r="E523"/>
    </row>
    <row r="524" spans="2:5">
      <c r="B524"/>
      <c r="C524"/>
      <c r="D524"/>
      <c r="E524"/>
    </row>
    <row r="525" spans="2:5">
      <c r="B525"/>
      <c r="C525"/>
      <c r="D525"/>
      <c r="E525"/>
    </row>
    <row r="526" spans="2:5">
      <c r="B526"/>
      <c r="C526"/>
      <c r="D526"/>
      <c r="E526"/>
    </row>
    <row r="527" spans="2:5">
      <c r="B527"/>
      <c r="C527"/>
      <c r="D527"/>
      <c r="E527"/>
    </row>
    <row r="528" spans="2:5">
      <c r="B528"/>
      <c r="C528"/>
      <c r="D528"/>
      <c r="E528"/>
    </row>
    <row r="529" spans="2:5">
      <c r="B529"/>
      <c r="C529"/>
      <c r="D529"/>
      <c r="E529"/>
    </row>
    <row r="530" spans="2:5">
      <c r="B530"/>
      <c r="C530"/>
      <c r="D530"/>
      <c r="E530"/>
    </row>
    <row r="531" spans="2:5">
      <c r="B531"/>
      <c r="C531"/>
      <c r="D531"/>
      <c r="E531"/>
    </row>
    <row r="532" spans="2:5">
      <c r="B532"/>
      <c r="C532"/>
      <c r="D532"/>
      <c r="E532"/>
    </row>
    <row r="533" spans="2:5">
      <c r="B533"/>
      <c r="C533"/>
      <c r="D533"/>
      <c r="E533"/>
    </row>
    <row r="534" spans="2:5">
      <c r="B534"/>
      <c r="C534"/>
      <c r="D534"/>
      <c r="E534"/>
    </row>
    <row r="535" spans="2:5">
      <c r="B535"/>
      <c r="C535"/>
      <c r="D535"/>
      <c r="E535"/>
    </row>
    <row r="536" spans="2:5">
      <c r="B536"/>
      <c r="C536"/>
      <c r="D536"/>
      <c r="E536"/>
    </row>
    <row r="537" spans="2:5">
      <c r="B537"/>
      <c r="C537"/>
      <c r="D537"/>
      <c r="E537"/>
    </row>
    <row r="538" spans="2:5">
      <c r="B538"/>
      <c r="C538"/>
      <c r="D538"/>
      <c r="E538"/>
    </row>
    <row r="539" spans="2:5">
      <c r="B539"/>
      <c r="C539"/>
      <c r="D539"/>
      <c r="E539"/>
    </row>
    <row r="540" spans="2:5">
      <c r="B540"/>
      <c r="C540"/>
      <c r="D540"/>
      <c r="E540"/>
    </row>
    <row r="541" spans="2:5">
      <c r="B541"/>
      <c r="C541"/>
      <c r="D541"/>
      <c r="E541"/>
    </row>
    <row r="542" spans="2:5">
      <c r="B542"/>
      <c r="C542"/>
      <c r="D542"/>
      <c r="E542"/>
    </row>
    <row r="543" spans="2:5">
      <c r="B543"/>
      <c r="C543"/>
      <c r="D543"/>
      <c r="E543"/>
    </row>
    <row r="544" spans="2:5">
      <c r="B544"/>
      <c r="C544"/>
      <c r="D544"/>
      <c r="E544"/>
    </row>
    <row r="545" spans="2:5">
      <c r="B545"/>
      <c r="C545"/>
      <c r="D545"/>
      <c r="E545"/>
    </row>
    <row r="546" spans="2:5">
      <c r="B546"/>
      <c r="C546"/>
      <c r="D546"/>
      <c r="E546"/>
    </row>
    <row r="547" spans="2:5">
      <c r="B547"/>
      <c r="C547"/>
      <c r="D547"/>
      <c r="E547"/>
    </row>
    <row r="548" spans="2:5">
      <c r="B548"/>
      <c r="C548"/>
      <c r="D548"/>
      <c r="E548"/>
    </row>
    <row r="549" spans="2:5">
      <c r="B549"/>
      <c r="C549"/>
      <c r="D549"/>
      <c r="E549"/>
    </row>
    <row r="550" spans="2:5">
      <c r="B550"/>
      <c r="C550"/>
      <c r="D550"/>
      <c r="E550"/>
    </row>
    <row r="551" spans="2:5">
      <c r="B551"/>
      <c r="C551"/>
      <c r="D551"/>
      <c r="E551"/>
    </row>
    <row r="552" spans="2:5">
      <c r="B552"/>
      <c r="C552"/>
      <c r="D552"/>
      <c r="E552"/>
    </row>
    <row r="553" spans="2:5">
      <c r="B553"/>
      <c r="C553"/>
      <c r="D553"/>
      <c r="E553"/>
    </row>
    <row r="554" spans="2:5">
      <c r="B554"/>
      <c r="C554"/>
      <c r="D554"/>
      <c r="E554"/>
    </row>
    <row r="555" spans="2:5">
      <c r="B555"/>
      <c r="C555"/>
      <c r="D555"/>
      <c r="E555"/>
    </row>
    <row r="556" spans="2:5">
      <c r="B556"/>
      <c r="C556"/>
      <c r="D556"/>
      <c r="E556"/>
    </row>
    <row r="557" spans="2:5">
      <c r="B557"/>
      <c r="C557"/>
      <c r="D557"/>
      <c r="E557"/>
    </row>
    <row r="558" spans="2:5">
      <c r="B558"/>
      <c r="C558"/>
      <c r="D558"/>
      <c r="E558"/>
    </row>
    <row r="559" spans="2:5">
      <c r="B559"/>
      <c r="C559"/>
      <c r="D559"/>
      <c r="E559"/>
    </row>
    <row r="560" spans="2:5">
      <c r="B560"/>
      <c r="C560"/>
      <c r="D560"/>
      <c r="E560"/>
    </row>
    <row r="561" spans="2:5">
      <c r="B561"/>
      <c r="C561"/>
      <c r="D561"/>
      <c r="E561"/>
    </row>
    <row r="562" spans="2:5">
      <c r="B562"/>
      <c r="C562"/>
      <c r="D562"/>
      <c r="E562"/>
    </row>
    <row r="563" spans="2:5">
      <c r="B563"/>
      <c r="C563"/>
      <c r="D563"/>
      <c r="E563"/>
    </row>
    <row r="564" spans="2:5">
      <c r="B564"/>
      <c r="C564"/>
      <c r="D564"/>
      <c r="E564"/>
    </row>
    <row r="565" spans="2:5">
      <c r="B565"/>
      <c r="C565"/>
      <c r="D565"/>
      <c r="E565"/>
    </row>
    <row r="566" spans="2:5">
      <c r="B566"/>
      <c r="C566"/>
      <c r="D566"/>
      <c r="E566"/>
    </row>
    <row r="567" spans="2:5">
      <c r="B567"/>
      <c r="C567"/>
      <c r="D567"/>
      <c r="E567"/>
    </row>
    <row r="568" spans="2:5">
      <c r="B568"/>
      <c r="C568"/>
      <c r="D568"/>
      <c r="E568"/>
    </row>
    <row r="569" spans="2:5">
      <c r="B569"/>
      <c r="C569"/>
      <c r="D569"/>
      <c r="E569"/>
    </row>
    <row r="570" spans="2:5">
      <c r="B570"/>
      <c r="C570"/>
      <c r="D570"/>
      <c r="E570"/>
    </row>
    <row r="571" spans="2:5">
      <c r="B571"/>
      <c r="C571"/>
      <c r="D571"/>
      <c r="E571"/>
    </row>
    <row r="572" spans="2:5">
      <c r="B572"/>
      <c r="C572"/>
      <c r="D572"/>
      <c r="E572"/>
    </row>
    <row r="573" spans="2:5">
      <c r="B573"/>
      <c r="C573"/>
      <c r="D573"/>
      <c r="E573"/>
    </row>
    <row r="574" spans="2:5">
      <c r="B574"/>
      <c r="C574"/>
      <c r="D574"/>
      <c r="E574"/>
    </row>
    <row r="575" spans="2:5">
      <c r="B575"/>
      <c r="C575"/>
      <c r="D575"/>
      <c r="E575"/>
    </row>
    <row r="576" spans="2:5">
      <c r="B576"/>
      <c r="C576"/>
      <c r="D576"/>
      <c r="E576"/>
    </row>
    <row r="577" spans="2:5">
      <c r="B577"/>
      <c r="C577"/>
      <c r="D577"/>
      <c r="E577"/>
    </row>
    <row r="578" spans="2:5">
      <c r="B578"/>
      <c r="C578"/>
      <c r="D578"/>
      <c r="E578"/>
    </row>
    <row r="579" spans="2:5">
      <c r="B579"/>
      <c r="C579"/>
      <c r="D579"/>
      <c r="E579"/>
    </row>
    <row r="580" spans="2:5">
      <c r="B580"/>
      <c r="C580"/>
      <c r="D580"/>
      <c r="E580"/>
    </row>
    <row r="581" spans="2:5">
      <c r="B581"/>
      <c r="C581"/>
      <c r="D581"/>
      <c r="E581"/>
    </row>
    <row r="582" spans="2:5">
      <c r="B582"/>
      <c r="C582"/>
      <c r="D582"/>
      <c r="E582"/>
    </row>
    <row r="583" spans="2:5">
      <c r="B583"/>
      <c r="C583"/>
      <c r="D583"/>
      <c r="E583"/>
    </row>
    <row r="584" spans="2:5">
      <c r="B584"/>
      <c r="C584"/>
      <c r="D584"/>
      <c r="E584"/>
    </row>
    <row r="585" spans="2:5">
      <c r="B585"/>
      <c r="C585"/>
      <c r="D585"/>
      <c r="E585"/>
    </row>
    <row r="586" spans="2:5">
      <c r="B586"/>
      <c r="C586"/>
      <c r="D586"/>
      <c r="E586"/>
    </row>
    <row r="587" spans="2:5">
      <c r="B587"/>
      <c r="C587"/>
      <c r="D587"/>
      <c r="E587"/>
    </row>
    <row r="588" spans="2:5">
      <c r="B588"/>
      <c r="C588"/>
      <c r="D588"/>
      <c r="E588"/>
    </row>
    <row r="589" spans="2:5">
      <c r="B589"/>
      <c r="C589"/>
      <c r="D589"/>
      <c r="E589"/>
    </row>
    <row r="590" spans="2:5">
      <c r="B590"/>
      <c r="C590"/>
      <c r="D590"/>
      <c r="E590"/>
    </row>
    <row r="591" spans="2:5">
      <c r="B591"/>
      <c r="C591"/>
      <c r="D591"/>
      <c r="E591"/>
    </row>
    <row r="592" spans="2:5">
      <c r="B592"/>
      <c r="C592"/>
      <c r="D592"/>
      <c r="E592"/>
    </row>
    <row r="593" spans="2:5">
      <c r="B593"/>
      <c r="C593"/>
      <c r="D593"/>
      <c r="E593"/>
    </row>
    <row r="594" spans="2:5">
      <c r="B594"/>
      <c r="C594"/>
      <c r="D594"/>
      <c r="E594"/>
    </row>
    <row r="595" spans="2:5">
      <c r="B595"/>
      <c r="C595"/>
      <c r="D595"/>
      <c r="E595"/>
    </row>
    <row r="596" spans="2:5">
      <c r="B596"/>
      <c r="C596"/>
      <c r="D596"/>
      <c r="E596"/>
    </row>
    <row r="597" spans="2:5">
      <c r="B597"/>
      <c r="C597"/>
      <c r="D597"/>
      <c r="E597"/>
    </row>
    <row r="598" spans="2:5">
      <c r="B598"/>
      <c r="C598"/>
      <c r="D598"/>
      <c r="E598"/>
    </row>
    <row r="599" spans="2:5">
      <c r="B599"/>
      <c r="C599"/>
      <c r="D599"/>
      <c r="E599"/>
    </row>
    <row r="600" spans="2:5">
      <c r="B600"/>
      <c r="C600"/>
      <c r="D600"/>
      <c r="E600"/>
    </row>
    <row r="601" spans="2:5">
      <c r="B601"/>
      <c r="C601"/>
      <c r="D601"/>
      <c r="E601"/>
    </row>
    <row r="602" spans="2:5">
      <c r="B602"/>
      <c r="C602"/>
      <c r="D602"/>
      <c r="E602"/>
    </row>
    <row r="603" spans="2:5">
      <c r="B603"/>
      <c r="C603"/>
      <c r="D603"/>
      <c r="E603"/>
    </row>
    <row r="604" spans="2:5">
      <c r="B604"/>
      <c r="C604"/>
      <c r="D604"/>
      <c r="E604"/>
    </row>
    <row r="605" spans="2:5">
      <c r="B605"/>
      <c r="C605"/>
      <c r="D605"/>
      <c r="E605"/>
    </row>
    <row r="606" spans="2:5">
      <c r="B606"/>
      <c r="C606"/>
      <c r="D606"/>
      <c r="E606"/>
    </row>
    <row r="607" spans="2:5">
      <c r="B607"/>
      <c r="C607"/>
      <c r="D607"/>
      <c r="E607"/>
    </row>
    <row r="608" spans="2:5">
      <c r="B608"/>
      <c r="C608"/>
      <c r="D608"/>
      <c r="E608"/>
    </row>
    <row r="609" spans="2:5">
      <c r="B609"/>
      <c r="C609"/>
      <c r="D609"/>
      <c r="E609"/>
    </row>
    <row r="610" spans="2:5">
      <c r="B610"/>
      <c r="C610"/>
      <c r="D610"/>
      <c r="E610"/>
    </row>
    <row r="611" spans="2:5">
      <c r="B611"/>
      <c r="C611"/>
      <c r="D611"/>
      <c r="E611"/>
    </row>
    <row r="612" spans="2:5">
      <c r="B612"/>
      <c r="C612"/>
      <c r="D612"/>
      <c r="E612"/>
    </row>
    <row r="613" spans="2:5">
      <c r="B613"/>
      <c r="C613"/>
      <c r="D613"/>
      <c r="E613"/>
    </row>
    <row r="614" spans="2:5">
      <c r="B614"/>
      <c r="C614"/>
      <c r="D614"/>
      <c r="E614"/>
    </row>
    <row r="615" spans="2:5">
      <c r="B615"/>
      <c r="C615"/>
      <c r="D615"/>
      <c r="E615"/>
    </row>
    <row r="616" spans="2:5">
      <c r="B616"/>
      <c r="C616"/>
      <c r="D616"/>
      <c r="E616"/>
    </row>
    <row r="617" spans="2:5">
      <c r="B617"/>
      <c r="C617"/>
      <c r="D617"/>
      <c r="E617"/>
    </row>
    <row r="618" spans="2:5">
      <c r="B618"/>
      <c r="C618"/>
      <c r="D618"/>
      <c r="E618"/>
    </row>
    <row r="619" spans="2:5">
      <c r="B619"/>
      <c r="C619"/>
      <c r="D619"/>
      <c r="E619"/>
    </row>
    <row r="620" spans="2:5">
      <c r="B620"/>
      <c r="C620"/>
      <c r="D620"/>
      <c r="E620"/>
    </row>
    <row r="621" spans="2:5">
      <c r="B621"/>
      <c r="C621"/>
      <c r="D621"/>
      <c r="E621"/>
    </row>
    <row r="622" spans="2:5">
      <c r="B622"/>
      <c r="C622"/>
      <c r="D622"/>
      <c r="E622"/>
    </row>
    <row r="623" spans="2:5">
      <c r="B623"/>
      <c r="C623"/>
      <c r="D623"/>
      <c r="E623"/>
    </row>
    <row r="624" spans="2:5">
      <c r="B624"/>
      <c r="C624"/>
      <c r="D624"/>
      <c r="E624"/>
    </row>
    <row r="625" spans="2:5">
      <c r="B625"/>
      <c r="C625"/>
      <c r="D625"/>
      <c r="E625"/>
    </row>
    <row r="626" spans="2:5">
      <c r="B626"/>
      <c r="C626"/>
      <c r="D626"/>
      <c r="E626"/>
    </row>
    <row r="627" spans="2:5">
      <c r="B627"/>
      <c r="C627"/>
      <c r="D627"/>
      <c r="E627"/>
    </row>
    <row r="628" spans="2:5">
      <c r="B628"/>
      <c r="C628"/>
      <c r="D628"/>
      <c r="E628"/>
    </row>
    <row r="629" spans="2:5">
      <c r="B629"/>
      <c r="C629"/>
      <c r="D629"/>
      <c r="E629"/>
    </row>
    <row r="630" spans="2:5">
      <c r="B630"/>
      <c r="C630"/>
      <c r="D630"/>
      <c r="E630"/>
    </row>
    <row r="631" spans="2:5">
      <c r="B631"/>
      <c r="C631"/>
      <c r="D631"/>
      <c r="E631"/>
    </row>
    <row r="632" spans="2:5">
      <c r="B632"/>
      <c r="C632"/>
      <c r="D632"/>
      <c r="E632"/>
    </row>
    <row r="633" spans="2:5">
      <c r="B633"/>
      <c r="C633"/>
      <c r="D633"/>
      <c r="E633"/>
    </row>
    <row r="634" spans="2:5">
      <c r="B634"/>
      <c r="C634"/>
      <c r="D634"/>
      <c r="E634"/>
    </row>
    <row r="635" spans="2:5">
      <c r="B635"/>
      <c r="C635"/>
      <c r="D635"/>
      <c r="E635"/>
    </row>
    <row r="636" spans="2:5">
      <c r="B636"/>
      <c r="C636"/>
      <c r="D636"/>
      <c r="E636"/>
    </row>
    <row r="637" spans="2:5">
      <c r="B637"/>
      <c r="C637"/>
      <c r="D637"/>
      <c r="E637"/>
    </row>
    <row r="638" spans="2:5">
      <c r="B638"/>
      <c r="C638"/>
      <c r="D638"/>
      <c r="E638"/>
    </row>
    <row r="639" spans="2:5">
      <c r="B639"/>
      <c r="C639"/>
      <c r="D639"/>
      <c r="E639"/>
    </row>
    <row r="640" spans="2:5">
      <c r="B640"/>
      <c r="C640"/>
      <c r="D640"/>
      <c r="E640"/>
    </row>
    <row r="641" spans="2:5">
      <c r="B641"/>
      <c r="C641"/>
      <c r="D641"/>
      <c r="E641"/>
    </row>
    <row r="642" spans="2:5">
      <c r="B642"/>
      <c r="C642"/>
      <c r="D642"/>
      <c r="E642"/>
    </row>
    <row r="643" spans="2:5">
      <c r="B643"/>
      <c r="C643"/>
      <c r="D643"/>
      <c r="E643"/>
    </row>
    <row r="644" spans="2:5">
      <c r="B644"/>
      <c r="C644"/>
      <c r="D644"/>
      <c r="E644"/>
    </row>
    <row r="645" spans="2:5">
      <c r="B645"/>
      <c r="C645"/>
      <c r="D645"/>
      <c r="E645"/>
    </row>
    <row r="646" spans="2:5">
      <c r="B646"/>
      <c r="C646"/>
      <c r="D646"/>
      <c r="E646"/>
    </row>
    <row r="647" spans="2:5">
      <c r="B647"/>
      <c r="C647"/>
      <c r="D647"/>
      <c r="E647"/>
    </row>
    <row r="648" spans="2:5">
      <c r="B648"/>
      <c r="C648"/>
      <c r="D648"/>
      <c r="E648"/>
    </row>
    <row r="649" spans="2:5">
      <c r="B649"/>
      <c r="C649"/>
      <c r="D649"/>
      <c r="E649"/>
    </row>
    <row r="650" spans="2:5">
      <c r="B650"/>
      <c r="C650"/>
      <c r="D650"/>
      <c r="E650"/>
    </row>
    <row r="651" spans="2:5">
      <c r="B651"/>
      <c r="C651"/>
      <c r="D651"/>
      <c r="E651"/>
    </row>
    <row r="652" spans="2:5">
      <c r="B652"/>
      <c r="C652"/>
      <c r="D652"/>
      <c r="E652"/>
    </row>
    <row r="653" spans="2:5">
      <c r="B653"/>
      <c r="C653"/>
      <c r="D653"/>
      <c r="E653"/>
    </row>
    <row r="654" spans="2:5">
      <c r="B654"/>
      <c r="C654"/>
      <c r="D654"/>
      <c r="E654"/>
    </row>
    <row r="655" spans="2:5">
      <c r="B655"/>
      <c r="C655"/>
      <c r="D655"/>
      <c r="E655"/>
    </row>
    <row r="656" spans="2:5">
      <c r="B656"/>
      <c r="C656"/>
      <c r="D656"/>
      <c r="E656"/>
    </row>
    <row r="657" spans="2:5">
      <c r="B657"/>
      <c r="C657"/>
      <c r="D657"/>
      <c r="E657"/>
    </row>
    <row r="658" spans="2:5">
      <c r="B658"/>
      <c r="C658"/>
      <c r="D658"/>
      <c r="E658"/>
    </row>
    <row r="659" spans="2:5">
      <c r="B659"/>
      <c r="C659"/>
      <c r="D659"/>
      <c r="E659"/>
    </row>
    <row r="660" spans="2:5">
      <c r="B660"/>
      <c r="C660"/>
      <c r="D660"/>
      <c r="E660"/>
    </row>
    <row r="661" spans="2:5">
      <c r="B661"/>
      <c r="C661"/>
      <c r="D661"/>
      <c r="E661"/>
    </row>
    <row r="662" spans="2:5">
      <c r="B662"/>
      <c r="C662"/>
      <c r="D662"/>
      <c r="E662"/>
    </row>
    <row r="663" spans="2:5">
      <c r="B663"/>
      <c r="C663"/>
      <c r="D663"/>
      <c r="E663"/>
    </row>
    <row r="664" spans="2:5">
      <c r="B664"/>
      <c r="C664"/>
      <c r="D664"/>
      <c r="E664"/>
    </row>
    <row r="665" spans="2:5">
      <c r="B665"/>
      <c r="C665"/>
      <c r="D665"/>
      <c r="E665"/>
    </row>
    <row r="666" spans="2:5">
      <c r="B666"/>
      <c r="C666"/>
      <c r="D666"/>
      <c r="E666"/>
    </row>
    <row r="667" spans="2:5">
      <c r="B667"/>
      <c r="C667"/>
      <c r="D667"/>
      <c r="E667"/>
    </row>
    <row r="668" spans="2:5">
      <c r="B668"/>
      <c r="C668"/>
      <c r="D668"/>
      <c r="E668"/>
    </row>
    <row r="669" spans="2:5">
      <c r="B669"/>
      <c r="C669"/>
      <c r="D669"/>
      <c r="E669"/>
    </row>
    <row r="670" spans="2:5">
      <c r="B670"/>
      <c r="C670"/>
      <c r="D670"/>
      <c r="E670"/>
    </row>
    <row r="671" spans="2:5">
      <c r="B671"/>
      <c r="C671"/>
      <c r="D671"/>
      <c r="E671"/>
    </row>
    <row r="672" spans="2:5">
      <c r="B672"/>
      <c r="C672"/>
      <c r="D672"/>
      <c r="E672"/>
    </row>
    <row r="673" spans="2:5">
      <c r="B673"/>
      <c r="C673"/>
      <c r="D673"/>
      <c r="E673"/>
    </row>
    <row r="674" spans="2:5">
      <c r="B674"/>
      <c r="C674"/>
      <c r="D674"/>
      <c r="E674"/>
    </row>
    <row r="675" spans="2:5">
      <c r="B675"/>
      <c r="C675"/>
      <c r="D675"/>
      <c r="E675"/>
    </row>
    <row r="676" spans="2:5">
      <c r="B676"/>
      <c r="C676"/>
      <c r="D676"/>
      <c r="E676"/>
    </row>
    <row r="677" spans="2:5">
      <c r="B677"/>
      <c r="C677"/>
      <c r="D677"/>
      <c r="E677"/>
    </row>
    <row r="678" spans="2:5">
      <c r="B678"/>
      <c r="C678"/>
      <c r="D678"/>
      <c r="E678"/>
    </row>
    <row r="679" spans="2:5">
      <c r="B679"/>
      <c r="C679"/>
      <c r="D679"/>
      <c r="E679"/>
    </row>
    <row r="680" spans="2:5">
      <c r="B680"/>
      <c r="C680"/>
      <c r="D680"/>
      <c r="E680"/>
    </row>
    <row r="681" spans="2:5">
      <c r="B681"/>
      <c r="C681"/>
      <c r="D681"/>
      <c r="E681"/>
    </row>
    <row r="682" spans="2:5">
      <c r="B682"/>
      <c r="C682"/>
      <c r="D682"/>
      <c r="E682"/>
    </row>
    <row r="683" spans="2:5">
      <c r="B683"/>
      <c r="C683"/>
      <c r="D683"/>
      <c r="E683"/>
    </row>
    <row r="684" spans="2:5">
      <c r="B684"/>
      <c r="C684"/>
      <c r="D684"/>
      <c r="E684"/>
    </row>
    <row r="685" spans="2:5">
      <c r="B685"/>
      <c r="C685"/>
      <c r="D685"/>
      <c r="E685"/>
    </row>
    <row r="686" spans="2:5">
      <c r="B686"/>
      <c r="C686"/>
      <c r="D686"/>
      <c r="E686"/>
    </row>
    <row r="687" spans="2:5">
      <c r="B687"/>
      <c r="C687"/>
      <c r="D687"/>
      <c r="E687"/>
    </row>
    <row r="688" spans="2:5">
      <c r="B688"/>
      <c r="C688"/>
      <c r="D688"/>
      <c r="E688"/>
    </row>
    <row r="689" spans="2:5">
      <c r="B689"/>
      <c r="C689"/>
      <c r="D689"/>
      <c r="E689"/>
    </row>
    <row r="690" spans="2:5">
      <c r="B690"/>
      <c r="C690"/>
      <c r="D690"/>
      <c r="E690"/>
    </row>
    <row r="691" spans="2:5">
      <c r="B691"/>
      <c r="C691"/>
      <c r="D691"/>
      <c r="E691"/>
    </row>
    <row r="692" spans="2:5">
      <c r="B692"/>
      <c r="C692"/>
      <c r="D692"/>
      <c r="E692"/>
    </row>
    <row r="693" spans="2:5">
      <c r="B693"/>
      <c r="C693"/>
      <c r="D693"/>
      <c r="E693"/>
    </row>
    <row r="694" spans="2:5">
      <c r="B694"/>
      <c r="C694"/>
      <c r="D694"/>
      <c r="E694"/>
    </row>
    <row r="695" spans="2:5">
      <c r="B695"/>
      <c r="C695"/>
      <c r="D695"/>
      <c r="E695"/>
    </row>
    <row r="696" spans="2:5">
      <c r="B696"/>
      <c r="C696"/>
      <c r="D696"/>
      <c r="E696"/>
    </row>
    <row r="697" spans="2:5">
      <c r="B697"/>
      <c r="C697"/>
      <c r="D697"/>
      <c r="E697"/>
    </row>
    <row r="698" spans="2:5">
      <c r="B698"/>
      <c r="C698"/>
      <c r="D698"/>
      <c r="E698"/>
    </row>
    <row r="699" spans="2:5">
      <c r="B699"/>
      <c r="C699"/>
      <c r="D699"/>
      <c r="E699"/>
    </row>
    <row r="700" spans="2:5">
      <c r="B700"/>
      <c r="C700"/>
      <c r="D700"/>
      <c r="E700"/>
    </row>
    <row r="701" spans="2:5">
      <c r="B701"/>
      <c r="C701"/>
      <c r="D701"/>
      <c r="E701"/>
    </row>
    <row r="702" spans="2:5">
      <c r="B702"/>
      <c r="C702"/>
      <c r="D702"/>
      <c r="E702"/>
    </row>
    <row r="703" spans="2:5">
      <c r="B703"/>
      <c r="C703"/>
      <c r="D703"/>
      <c r="E703"/>
    </row>
    <row r="704" spans="2:5">
      <c r="B704"/>
      <c r="C704"/>
      <c r="D704"/>
      <c r="E704"/>
    </row>
    <row r="705" spans="2:5">
      <c r="B705"/>
      <c r="C705"/>
      <c r="D705"/>
      <c r="E705"/>
    </row>
    <row r="706" spans="2:5">
      <c r="B706"/>
      <c r="C706"/>
      <c r="D706"/>
      <c r="E706"/>
    </row>
    <row r="707" spans="2:5">
      <c r="B707"/>
      <c r="C707"/>
      <c r="D707"/>
      <c r="E707"/>
    </row>
    <row r="708" spans="2:5">
      <c r="B708"/>
      <c r="C708"/>
      <c r="D708"/>
      <c r="E708"/>
    </row>
    <row r="709" spans="2:5">
      <c r="B709"/>
      <c r="C709"/>
      <c r="D709"/>
      <c r="E709"/>
    </row>
    <row r="710" spans="2:5">
      <c r="B710"/>
      <c r="C710"/>
      <c r="D710"/>
      <c r="E710"/>
    </row>
    <row r="711" spans="2:5">
      <c r="B711"/>
      <c r="C711"/>
      <c r="D711"/>
      <c r="E711"/>
    </row>
    <row r="712" spans="2:5">
      <c r="B712"/>
      <c r="C712"/>
      <c r="D712"/>
      <c r="E712"/>
    </row>
    <row r="713" spans="2:5">
      <c r="B713"/>
      <c r="C713"/>
      <c r="D713"/>
      <c r="E713"/>
    </row>
    <row r="714" spans="2:5">
      <c r="B714"/>
      <c r="C714"/>
      <c r="D714"/>
      <c r="E714"/>
    </row>
    <row r="715" spans="2:5">
      <c r="B715"/>
      <c r="C715"/>
      <c r="D715"/>
      <c r="E715"/>
    </row>
    <row r="716" spans="2:5">
      <c r="B716"/>
      <c r="C716"/>
      <c r="D716"/>
      <c r="E716"/>
    </row>
    <row r="717" spans="2:5">
      <c r="B717"/>
      <c r="C717"/>
      <c r="D717"/>
      <c r="E717"/>
    </row>
    <row r="718" spans="2:5">
      <c r="B718"/>
      <c r="C718"/>
      <c r="D718"/>
      <c r="E718"/>
    </row>
    <row r="719" spans="2:5">
      <c r="B719"/>
      <c r="C719"/>
      <c r="D719"/>
      <c r="E719"/>
    </row>
    <row r="720" spans="2:5">
      <c r="B720"/>
      <c r="C720"/>
      <c r="D720"/>
      <c r="E720"/>
    </row>
    <row r="721" spans="2:5">
      <c r="B721"/>
      <c r="C721"/>
      <c r="D721"/>
      <c r="E721"/>
    </row>
    <row r="722" spans="2:5">
      <c r="B722"/>
      <c r="C722"/>
      <c r="D722"/>
      <c r="E722"/>
    </row>
    <row r="723" spans="2:5">
      <c r="B723"/>
      <c r="C723"/>
      <c r="D723"/>
      <c r="E723"/>
    </row>
    <row r="724" spans="2:5">
      <c r="B724"/>
      <c r="C724"/>
      <c r="D724"/>
      <c r="E724"/>
    </row>
    <row r="725" spans="2:5">
      <c r="B725"/>
      <c r="C725"/>
      <c r="D725"/>
      <c r="E725"/>
    </row>
    <row r="726" spans="2:5">
      <c r="B726"/>
      <c r="C726"/>
      <c r="D726"/>
      <c r="E726"/>
    </row>
    <row r="727" spans="2:5">
      <c r="B727"/>
      <c r="C727"/>
      <c r="D727"/>
      <c r="E727"/>
    </row>
    <row r="728" spans="2:5">
      <c r="B728"/>
      <c r="C728"/>
      <c r="D728"/>
      <c r="E728"/>
    </row>
    <row r="729" spans="2:5">
      <c r="B729"/>
      <c r="C729"/>
      <c r="D729"/>
      <c r="E729"/>
    </row>
    <row r="730" spans="2:5">
      <c r="B730"/>
      <c r="C730"/>
      <c r="D730"/>
      <c r="E730"/>
    </row>
    <row r="731" spans="2:5">
      <c r="B731"/>
      <c r="C731"/>
      <c r="D731"/>
      <c r="E731"/>
    </row>
    <row r="732" spans="2:5">
      <c r="B732"/>
      <c r="C732"/>
      <c r="D732"/>
      <c r="E732"/>
    </row>
    <row r="733" spans="2:5">
      <c r="B733"/>
      <c r="C733"/>
      <c r="D733"/>
      <c r="E733"/>
    </row>
    <row r="734" spans="2:5">
      <c r="B734"/>
      <c r="C734"/>
      <c r="D734"/>
      <c r="E734"/>
    </row>
    <row r="735" spans="2:5">
      <c r="B735"/>
      <c r="C735"/>
      <c r="D735"/>
      <c r="E735"/>
    </row>
    <row r="736" spans="2:5">
      <c r="B736"/>
      <c r="C736"/>
      <c r="D736"/>
      <c r="E736"/>
    </row>
    <row r="737" spans="2:5">
      <c r="B737"/>
      <c r="C737"/>
      <c r="D737"/>
      <c r="E737"/>
    </row>
    <row r="738" spans="2:5">
      <c r="B738"/>
      <c r="C738"/>
      <c r="D738"/>
      <c r="E738"/>
    </row>
    <row r="739" spans="2:5">
      <c r="B739"/>
      <c r="C739"/>
      <c r="D739"/>
      <c r="E739"/>
    </row>
    <row r="740" spans="2:5">
      <c r="B740"/>
      <c r="C740"/>
      <c r="D740"/>
      <c r="E740"/>
    </row>
    <row r="741" spans="2:5">
      <c r="B741"/>
      <c r="C741"/>
      <c r="D741"/>
      <c r="E741"/>
    </row>
    <row r="742" spans="2:5">
      <c r="B742"/>
      <c r="C742"/>
      <c r="D742"/>
      <c r="E742"/>
    </row>
    <row r="743" spans="2:5">
      <c r="B743"/>
      <c r="C743"/>
      <c r="D743"/>
      <c r="E743"/>
    </row>
    <row r="744" spans="2:5">
      <c r="B744"/>
      <c r="C744"/>
      <c r="D744"/>
      <c r="E744"/>
    </row>
    <row r="745" spans="2:5">
      <c r="B745"/>
      <c r="C745"/>
      <c r="D745"/>
      <c r="E745"/>
    </row>
    <row r="746" spans="2:5">
      <c r="B746"/>
      <c r="C746"/>
      <c r="D746"/>
      <c r="E746"/>
    </row>
    <row r="747" spans="2:5">
      <c r="B747"/>
      <c r="C747"/>
      <c r="D747"/>
      <c r="E747"/>
    </row>
    <row r="748" spans="2:5">
      <c r="B748"/>
      <c r="C748"/>
      <c r="D748"/>
      <c r="E748"/>
    </row>
    <row r="749" spans="2:5">
      <c r="B749"/>
      <c r="C749"/>
      <c r="D749"/>
      <c r="E749"/>
    </row>
    <row r="750" spans="2:5">
      <c r="B750"/>
      <c r="C750"/>
      <c r="D750"/>
      <c r="E750"/>
    </row>
    <row r="751" spans="2:5">
      <c r="B751"/>
      <c r="C751"/>
      <c r="D751"/>
      <c r="E751"/>
    </row>
    <row r="752" spans="2:5">
      <c r="B752"/>
      <c r="C752"/>
      <c r="D752"/>
      <c r="E752"/>
    </row>
    <row r="753" spans="2:5">
      <c r="B753"/>
      <c r="C753"/>
      <c r="D753"/>
      <c r="E753"/>
    </row>
    <row r="754" spans="2:5">
      <c r="B754"/>
      <c r="C754"/>
      <c r="D754"/>
      <c r="E754"/>
    </row>
    <row r="755" spans="2:5">
      <c r="B755"/>
      <c r="C755"/>
      <c r="D755"/>
      <c r="E755"/>
    </row>
    <row r="756" spans="2:5">
      <c r="B756"/>
      <c r="C756"/>
      <c r="D756"/>
      <c r="E756"/>
    </row>
    <row r="757" spans="2:5">
      <c r="B757"/>
      <c r="C757"/>
      <c r="D757"/>
      <c r="E757"/>
    </row>
    <row r="758" spans="2:5">
      <c r="B758"/>
      <c r="C758"/>
      <c r="D758"/>
      <c r="E758"/>
    </row>
    <row r="759" spans="2:5">
      <c r="B759"/>
      <c r="C759"/>
      <c r="D759"/>
      <c r="E759"/>
    </row>
    <row r="760" spans="2:5">
      <c r="B760"/>
      <c r="C760"/>
      <c r="D760"/>
      <c r="E760"/>
    </row>
    <row r="761" spans="2:5">
      <c r="B761"/>
      <c r="C761"/>
      <c r="D761"/>
      <c r="E761"/>
    </row>
    <row r="762" spans="2:5">
      <c r="B762"/>
      <c r="C762"/>
      <c r="D762"/>
      <c r="E762"/>
    </row>
    <row r="763" spans="2:5">
      <c r="B763"/>
      <c r="C763"/>
      <c r="D763"/>
      <c r="E763"/>
    </row>
    <row r="764" spans="2:5">
      <c r="B764"/>
      <c r="C764"/>
      <c r="D764"/>
      <c r="E764"/>
    </row>
    <row r="765" spans="2:5">
      <c r="B765"/>
      <c r="C765"/>
      <c r="D765"/>
      <c r="E765"/>
    </row>
    <row r="766" spans="2:5">
      <c r="B766"/>
      <c r="C766"/>
      <c r="D766"/>
      <c r="E766"/>
    </row>
    <row r="767" spans="2:5">
      <c r="B767"/>
      <c r="C767"/>
      <c r="D767"/>
      <c r="E767"/>
    </row>
    <row r="768" spans="2:5">
      <c r="B768"/>
      <c r="C768"/>
      <c r="D768"/>
      <c r="E768"/>
    </row>
    <row r="769" spans="2:5">
      <c r="B769"/>
      <c r="C769"/>
      <c r="D769"/>
      <c r="E769"/>
    </row>
    <row r="770" spans="2:5">
      <c r="B770"/>
      <c r="C770"/>
      <c r="D770"/>
      <c r="E770"/>
    </row>
    <row r="771" spans="2:5">
      <c r="B771"/>
      <c r="C771"/>
      <c r="D771"/>
      <c r="E771"/>
    </row>
    <row r="772" spans="2:5">
      <c r="B772"/>
      <c r="C772"/>
      <c r="D772"/>
      <c r="E772"/>
    </row>
    <row r="773" spans="2:5">
      <c r="B773"/>
      <c r="C773"/>
      <c r="D773"/>
      <c r="E773"/>
    </row>
    <row r="774" spans="2:5">
      <c r="B774"/>
      <c r="C774"/>
      <c r="D774"/>
      <c r="E774"/>
    </row>
    <row r="775" spans="2:5">
      <c r="B775"/>
      <c r="C775"/>
      <c r="D775"/>
      <c r="E775"/>
    </row>
    <row r="776" spans="2:5">
      <c r="B776"/>
      <c r="C776"/>
      <c r="D776"/>
      <c r="E776"/>
    </row>
    <row r="777" spans="2:5">
      <c r="B777"/>
      <c r="C777"/>
      <c r="D777"/>
      <c r="E777"/>
    </row>
    <row r="778" spans="2:5">
      <c r="B778"/>
      <c r="C778"/>
      <c r="D778"/>
      <c r="E778"/>
    </row>
    <row r="779" spans="2:5">
      <c r="B779"/>
      <c r="C779"/>
      <c r="D779"/>
      <c r="E779"/>
    </row>
    <row r="780" spans="2:5">
      <c r="B780"/>
      <c r="C780"/>
      <c r="D780"/>
      <c r="E780"/>
    </row>
    <row r="781" spans="2:5">
      <c r="B781"/>
      <c r="C781"/>
      <c r="D781"/>
      <c r="E781"/>
    </row>
    <row r="782" spans="2:5">
      <c r="B782"/>
      <c r="C782"/>
      <c r="D782"/>
      <c r="E782"/>
    </row>
    <row r="783" spans="2:5">
      <c r="B783"/>
      <c r="C783"/>
      <c r="D783"/>
      <c r="E783"/>
    </row>
    <row r="784" spans="2:5">
      <c r="B784"/>
      <c r="C784"/>
      <c r="D784"/>
      <c r="E784"/>
    </row>
    <row r="785" spans="2:5">
      <c r="B785"/>
      <c r="C785"/>
      <c r="D785"/>
      <c r="E785"/>
    </row>
    <row r="786" spans="2:5">
      <c r="B786"/>
      <c r="C786"/>
      <c r="D786"/>
      <c r="E786"/>
    </row>
    <row r="787" spans="2:5">
      <c r="B787"/>
      <c r="C787"/>
      <c r="D787"/>
      <c r="E787"/>
    </row>
    <row r="788" spans="2:5">
      <c r="B788"/>
      <c r="C788"/>
      <c r="D788"/>
      <c r="E788"/>
    </row>
    <row r="789" spans="2:5">
      <c r="B789"/>
      <c r="C789"/>
      <c r="D789"/>
      <c r="E789"/>
    </row>
    <row r="790" spans="2:5">
      <c r="B790"/>
      <c r="C790"/>
      <c r="D790"/>
      <c r="E790"/>
    </row>
    <row r="791" spans="2:5">
      <c r="B791"/>
      <c r="C791"/>
      <c r="D791"/>
      <c r="E791"/>
    </row>
    <row r="792" spans="2:5">
      <c r="B792"/>
      <c r="C792"/>
      <c r="D792"/>
      <c r="E792"/>
    </row>
    <row r="793" spans="2:5">
      <c r="B793"/>
      <c r="C793"/>
      <c r="D793"/>
      <c r="E793"/>
    </row>
    <row r="794" spans="2:5">
      <c r="B794"/>
      <c r="C794"/>
      <c r="D794"/>
      <c r="E794"/>
    </row>
    <row r="795" spans="2:5">
      <c r="B795"/>
      <c r="C795"/>
      <c r="D795"/>
      <c r="E795"/>
    </row>
    <row r="796" spans="2:5">
      <c r="B796"/>
      <c r="C796"/>
      <c r="D796"/>
      <c r="E796"/>
    </row>
    <row r="797" spans="2:5">
      <c r="B797"/>
      <c r="C797"/>
      <c r="D797"/>
      <c r="E797"/>
    </row>
    <row r="798" spans="2:5">
      <c r="B798"/>
      <c r="C798"/>
      <c r="D798"/>
      <c r="E798"/>
    </row>
    <row r="799" spans="2:5">
      <c r="B799"/>
      <c r="C799"/>
      <c r="D799"/>
      <c r="E799"/>
    </row>
    <row r="800" spans="2:5">
      <c r="B800"/>
      <c r="C800"/>
      <c r="D800"/>
      <c r="E800"/>
    </row>
    <row r="801" spans="2:5">
      <c r="B801"/>
      <c r="C801"/>
      <c r="D801"/>
      <c r="E801"/>
    </row>
    <row r="802" spans="2:5">
      <c r="B802"/>
      <c r="C802"/>
      <c r="D802"/>
      <c r="E802"/>
    </row>
    <row r="803" spans="2:5">
      <c r="B803"/>
      <c r="C803"/>
      <c r="D803"/>
      <c r="E803"/>
    </row>
    <row r="804" spans="2:5">
      <c r="B804"/>
      <c r="C804"/>
      <c r="D804"/>
      <c r="E804"/>
    </row>
    <row r="805" spans="2:5">
      <c r="B805"/>
      <c r="C805"/>
      <c r="D805"/>
      <c r="E805"/>
    </row>
    <row r="806" spans="2:5">
      <c r="B806"/>
      <c r="C806"/>
      <c r="D806"/>
      <c r="E806"/>
    </row>
    <row r="807" spans="2:5">
      <c r="B807"/>
      <c r="C807"/>
      <c r="D807"/>
      <c r="E807"/>
    </row>
    <row r="808" spans="2:5">
      <c r="B808"/>
      <c r="C808"/>
      <c r="D808"/>
      <c r="E808"/>
    </row>
    <row r="809" spans="2:5">
      <c r="B809"/>
      <c r="C809"/>
      <c r="D809"/>
      <c r="E809"/>
    </row>
    <row r="810" spans="2:5">
      <c r="B810"/>
      <c r="C810"/>
      <c r="D810"/>
      <c r="E810"/>
    </row>
    <row r="811" spans="2:5">
      <c r="B811"/>
      <c r="C811"/>
      <c r="D811"/>
      <c r="E811"/>
    </row>
    <row r="812" spans="2:5">
      <c r="B812"/>
      <c r="C812"/>
      <c r="D812"/>
      <c r="E812"/>
    </row>
    <row r="813" spans="2:5">
      <c r="B813"/>
      <c r="C813"/>
      <c r="D813"/>
      <c r="E813"/>
    </row>
    <row r="814" spans="2:5">
      <c r="B814"/>
      <c r="C814"/>
      <c r="D814"/>
      <c r="E814"/>
    </row>
    <row r="815" spans="2:5">
      <c r="B815"/>
      <c r="C815"/>
      <c r="D815"/>
      <c r="E815"/>
    </row>
    <row r="816" spans="2:5">
      <c r="B816"/>
      <c r="C816"/>
      <c r="D816"/>
      <c r="E816"/>
    </row>
    <row r="817" spans="2:5">
      <c r="B817"/>
      <c r="C817"/>
      <c r="D817"/>
      <c r="E817"/>
    </row>
    <row r="818" spans="2:5">
      <c r="B818"/>
      <c r="C818"/>
      <c r="D818"/>
      <c r="E818"/>
    </row>
    <row r="819" spans="2:5">
      <c r="B819"/>
      <c r="C819"/>
      <c r="D819"/>
      <c r="E819"/>
    </row>
    <row r="820" spans="2:5">
      <c r="B820"/>
      <c r="C820"/>
      <c r="D820"/>
      <c r="E820"/>
    </row>
    <row r="821" spans="2:5">
      <c r="B821"/>
      <c r="C821"/>
      <c r="D821"/>
      <c r="E821"/>
    </row>
    <row r="822" spans="2:5">
      <c r="B822"/>
      <c r="C822"/>
      <c r="D822"/>
      <c r="E822"/>
    </row>
    <row r="823" spans="2:5">
      <c r="B823"/>
      <c r="C823"/>
      <c r="D823"/>
      <c r="E823"/>
    </row>
    <row r="824" spans="2:5">
      <c r="B824"/>
      <c r="C824"/>
      <c r="D824"/>
      <c r="E824"/>
    </row>
    <row r="825" spans="2:5">
      <c r="B825"/>
      <c r="C825"/>
      <c r="D825"/>
      <c r="E825"/>
    </row>
    <row r="826" spans="2:5">
      <c r="B826"/>
      <c r="C826"/>
      <c r="D826"/>
      <c r="E826"/>
    </row>
    <row r="827" spans="2:5">
      <c r="B827"/>
      <c r="C827"/>
      <c r="D827"/>
      <c r="E827"/>
    </row>
    <row r="828" spans="2:5">
      <c r="B828"/>
      <c r="C828"/>
      <c r="D828"/>
      <c r="E828"/>
    </row>
    <row r="829" spans="2:5">
      <c r="B829"/>
      <c r="C829"/>
      <c r="D829"/>
      <c r="E829"/>
    </row>
    <row r="830" spans="2:5">
      <c r="B830"/>
      <c r="C830"/>
      <c r="D830"/>
      <c r="E830"/>
    </row>
    <row r="831" spans="2:5">
      <c r="B831"/>
      <c r="C831"/>
      <c r="D831"/>
      <c r="E831"/>
    </row>
    <row r="832" spans="2:5">
      <c r="B832"/>
      <c r="C832"/>
      <c r="D832"/>
      <c r="E832"/>
    </row>
    <row r="833" spans="2:5">
      <c r="B833"/>
      <c r="C833"/>
      <c r="D833"/>
      <c r="E833"/>
    </row>
    <row r="834" spans="2:5">
      <c r="B834"/>
      <c r="C834"/>
      <c r="D834"/>
      <c r="E834"/>
    </row>
    <row r="835" spans="2:5">
      <c r="B835"/>
      <c r="C835"/>
      <c r="D835"/>
      <c r="E835"/>
    </row>
    <row r="836" spans="2:5">
      <c r="B836"/>
      <c r="C836"/>
      <c r="D836"/>
      <c r="E836"/>
    </row>
    <row r="837" spans="2:5">
      <c r="B837"/>
      <c r="C837"/>
      <c r="D837"/>
      <c r="E837"/>
    </row>
    <row r="838" spans="2:5">
      <c r="B838"/>
      <c r="C838"/>
      <c r="D838"/>
      <c r="E838"/>
    </row>
    <row r="839" spans="2:5">
      <c r="B839"/>
      <c r="C839"/>
      <c r="D839"/>
      <c r="E839"/>
    </row>
    <row r="840" spans="2:5">
      <c r="B840"/>
      <c r="C840"/>
      <c r="D840"/>
      <c r="E840"/>
    </row>
    <row r="841" spans="2:5">
      <c r="B841"/>
      <c r="C841"/>
      <c r="D841"/>
      <c r="E841"/>
    </row>
    <row r="842" spans="2:5">
      <c r="B842"/>
      <c r="C842"/>
      <c r="D842"/>
      <c r="E842"/>
    </row>
    <row r="843" spans="2:5">
      <c r="B843"/>
      <c r="C843"/>
      <c r="D843"/>
      <c r="E843"/>
    </row>
    <row r="844" spans="2:5">
      <c r="B844"/>
      <c r="C844"/>
      <c r="D844"/>
      <c r="E844"/>
    </row>
    <row r="845" spans="2:5">
      <c r="B845"/>
      <c r="C845"/>
      <c r="D845"/>
      <c r="E845"/>
    </row>
    <row r="846" spans="2:5">
      <c r="B846"/>
      <c r="C846"/>
      <c r="D846"/>
      <c r="E846"/>
    </row>
    <row r="847" spans="2:5">
      <c r="B847"/>
      <c r="C847"/>
      <c r="D847"/>
      <c r="E847"/>
    </row>
    <row r="848" spans="2:5">
      <c r="B848"/>
      <c r="C848"/>
      <c r="D848"/>
      <c r="E848"/>
    </row>
    <row r="849" spans="2:5">
      <c r="B849"/>
      <c r="C849"/>
      <c r="D849"/>
      <c r="E849"/>
    </row>
    <row r="850" spans="2:5">
      <c r="B850"/>
      <c r="C850"/>
      <c r="D850"/>
      <c r="E850"/>
    </row>
    <row r="851" spans="2:5">
      <c r="B851"/>
      <c r="C851"/>
      <c r="D851"/>
      <c r="E851"/>
    </row>
    <row r="852" spans="2:5">
      <c r="B852"/>
      <c r="C852"/>
      <c r="D852"/>
      <c r="E852"/>
    </row>
    <row r="853" spans="2:5">
      <c r="B853"/>
      <c r="C853"/>
      <c r="D853"/>
      <c r="E853"/>
    </row>
    <row r="854" spans="2:5">
      <c r="B854"/>
      <c r="C854"/>
      <c r="D854"/>
      <c r="E854"/>
    </row>
    <row r="855" spans="2:5">
      <c r="B855"/>
      <c r="C855"/>
      <c r="D855"/>
      <c r="E855"/>
    </row>
    <row r="856" spans="2:5">
      <c r="B856"/>
      <c r="C856"/>
      <c r="D856"/>
      <c r="E856"/>
    </row>
    <row r="857" spans="2:5">
      <c r="B857"/>
      <c r="C857"/>
      <c r="D857"/>
      <c r="E857"/>
    </row>
    <row r="858" spans="2:5">
      <c r="B858"/>
      <c r="C858"/>
      <c r="D858"/>
      <c r="E858"/>
    </row>
    <row r="859" spans="2:5">
      <c r="B859"/>
      <c r="C859"/>
      <c r="D859"/>
      <c r="E859"/>
    </row>
    <row r="860" spans="2:5">
      <c r="B860"/>
      <c r="C860"/>
      <c r="D860"/>
      <c r="E860"/>
    </row>
    <row r="861" spans="2:5">
      <c r="B861"/>
      <c r="C861"/>
      <c r="D861"/>
      <c r="E861"/>
    </row>
    <row r="862" spans="2:5">
      <c r="B862"/>
      <c r="C862"/>
      <c r="D862"/>
      <c r="E862"/>
    </row>
    <row r="863" spans="2:5">
      <c r="B863"/>
      <c r="C863"/>
      <c r="D863"/>
      <c r="E863"/>
    </row>
    <row r="864" spans="2:5">
      <c r="B864"/>
      <c r="C864"/>
      <c r="D864"/>
      <c r="E864"/>
    </row>
    <row r="865" spans="2:5">
      <c r="B865"/>
      <c r="C865"/>
      <c r="D865"/>
      <c r="E865"/>
    </row>
    <row r="866" spans="2:5">
      <c r="B866"/>
      <c r="C866"/>
      <c r="D866"/>
      <c r="E866"/>
    </row>
    <row r="867" spans="2:5">
      <c r="B867"/>
      <c r="C867"/>
      <c r="D867"/>
      <c r="E867"/>
    </row>
    <row r="868" spans="2:5">
      <c r="B868"/>
      <c r="C868"/>
      <c r="D868"/>
      <c r="E868"/>
    </row>
    <row r="869" spans="2:5">
      <c r="B869"/>
      <c r="C869"/>
      <c r="D869"/>
      <c r="E869"/>
    </row>
    <row r="870" spans="2:5">
      <c r="B870"/>
      <c r="C870"/>
      <c r="D870"/>
      <c r="E870"/>
    </row>
    <row r="871" spans="2:5">
      <c r="B871"/>
      <c r="C871"/>
      <c r="D871"/>
      <c r="E871"/>
    </row>
    <row r="872" spans="2:5">
      <c r="B872"/>
      <c r="C872"/>
      <c r="D872"/>
      <c r="E872"/>
    </row>
    <row r="873" spans="2:5">
      <c r="B873"/>
      <c r="C873"/>
      <c r="D873"/>
      <c r="E873"/>
    </row>
    <row r="874" spans="2:5">
      <c r="B874"/>
      <c r="C874"/>
      <c r="D874"/>
      <c r="E874"/>
    </row>
    <row r="875" spans="2:5">
      <c r="B875"/>
      <c r="C875"/>
      <c r="D875"/>
      <c r="E875"/>
    </row>
    <row r="876" spans="2:5">
      <c r="B876"/>
      <c r="C876"/>
      <c r="D876"/>
      <c r="E876"/>
    </row>
    <row r="877" spans="2:5">
      <c r="B877"/>
      <c r="C877"/>
      <c r="D877"/>
      <c r="E877"/>
    </row>
    <row r="878" spans="2:5">
      <c r="B878"/>
      <c r="C878"/>
      <c r="D878"/>
      <c r="E878"/>
    </row>
    <row r="879" spans="2:5">
      <c r="B879"/>
      <c r="C879"/>
      <c r="D879"/>
      <c r="E879"/>
    </row>
    <row r="880" spans="2:5">
      <c r="B880"/>
      <c r="C880"/>
      <c r="D880"/>
      <c r="E880"/>
    </row>
    <row r="881" spans="2:5">
      <c r="B881"/>
      <c r="C881"/>
      <c r="D881"/>
      <c r="E881"/>
    </row>
    <row r="882" spans="2:5">
      <c r="B882"/>
      <c r="C882"/>
      <c r="D882"/>
      <c r="E882"/>
    </row>
    <row r="883" spans="2:5">
      <c r="B883"/>
      <c r="C883"/>
      <c r="D883"/>
      <c r="E883"/>
    </row>
    <row r="884" spans="2:5">
      <c r="B884"/>
      <c r="C884"/>
      <c r="D884"/>
      <c r="E884"/>
    </row>
    <row r="885" spans="2:5">
      <c r="B885"/>
      <c r="C885"/>
      <c r="D885"/>
      <c r="E885"/>
    </row>
    <row r="886" spans="2:5">
      <c r="B886"/>
      <c r="C886"/>
      <c r="D886"/>
      <c r="E886"/>
    </row>
    <row r="887" spans="2:5">
      <c r="B887"/>
      <c r="C887"/>
      <c r="D887"/>
      <c r="E887"/>
    </row>
    <row r="888" spans="2:5">
      <c r="B888"/>
      <c r="C888"/>
      <c r="D888"/>
      <c r="E888"/>
    </row>
    <row r="889" spans="2:5">
      <c r="B889"/>
      <c r="C889"/>
      <c r="D889"/>
      <c r="E889"/>
    </row>
    <row r="890" spans="2:5">
      <c r="B890"/>
      <c r="C890"/>
      <c r="D890"/>
      <c r="E890"/>
    </row>
    <row r="891" spans="2:5">
      <c r="B891"/>
      <c r="C891"/>
      <c r="D891"/>
      <c r="E891"/>
    </row>
    <row r="892" spans="2:5">
      <c r="B892"/>
      <c r="C892"/>
      <c r="D892"/>
      <c r="E892"/>
    </row>
    <row r="893" spans="2:5">
      <c r="B893"/>
      <c r="C893"/>
      <c r="D893"/>
      <c r="E893"/>
    </row>
    <row r="894" spans="2:5">
      <c r="B894"/>
      <c r="C894"/>
      <c r="D894"/>
      <c r="E894"/>
    </row>
    <row r="895" spans="2:5">
      <c r="B895"/>
      <c r="C895"/>
      <c r="D895"/>
      <c r="E895"/>
    </row>
    <row r="896" spans="2:5">
      <c r="B896"/>
      <c r="C896"/>
      <c r="D896"/>
      <c r="E896"/>
    </row>
    <row r="897" spans="2:5">
      <c r="B897"/>
      <c r="C897"/>
      <c r="D897"/>
      <c r="E897"/>
    </row>
    <row r="898" spans="2:5">
      <c r="B898"/>
      <c r="C898"/>
      <c r="D898"/>
      <c r="E898"/>
    </row>
    <row r="899" spans="2:5">
      <c r="B899"/>
      <c r="C899"/>
      <c r="D899"/>
      <c r="E899"/>
    </row>
    <row r="900" spans="2:5">
      <c r="B900"/>
      <c r="C900"/>
      <c r="D900"/>
      <c r="E900"/>
    </row>
    <row r="901" spans="2:5">
      <c r="B901"/>
      <c r="C901"/>
      <c r="D901"/>
      <c r="E901"/>
    </row>
    <row r="902" spans="2:5">
      <c r="B902"/>
      <c r="C902"/>
      <c r="D902"/>
      <c r="E902"/>
    </row>
    <row r="903" spans="2:5">
      <c r="B903"/>
      <c r="C903"/>
      <c r="D903"/>
      <c r="E903"/>
    </row>
    <row r="904" spans="2:5">
      <c r="B904"/>
      <c r="C904"/>
      <c r="D904"/>
      <c r="E904"/>
    </row>
    <row r="905" spans="2:5">
      <c r="B905"/>
      <c r="C905"/>
      <c r="D905"/>
      <c r="E905"/>
    </row>
    <row r="906" spans="2:5">
      <c r="B906"/>
      <c r="C906"/>
      <c r="D906"/>
      <c r="E906"/>
    </row>
    <row r="907" spans="2:5">
      <c r="B907"/>
      <c r="C907"/>
      <c r="D907"/>
      <c r="E907"/>
    </row>
    <row r="908" spans="2:5">
      <c r="B908"/>
      <c r="C908"/>
      <c r="D908"/>
      <c r="E908"/>
    </row>
    <row r="909" spans="2:5">
      <c r="B909"/>
      <c r="C909"/>
      <c r="D909"/>
      <c r="E909"/>
    </row>
    <row r="910" spans="2:5">
      <c r="B910"/>
      <c r="C910"/>
      <c r="D910"/>
      <c r="E910"/>
    </row>
    <row r="911" spans="2:5">
      <c r="B911"/>
      <c r="C911"/>
      <c r="D911"/>
      <c r="E911"/>
    </row>
    <row r="912" spans="2:5">
      <c r="B912"/>
      <c r="C912"/>
      <c r="D912"/>
      <c r="E912"/>
    </row>
    <row r="913" spans="2:5">
      <c r="B913"/>
      <c r="C913"/>
      <c r="D913"/>
      <c r="E913"/>
    </row>
    <row r="914" spans="2:5">
      <c r="B914"/>
      <c r="C914"/>
      <c r="D914"/>
      <c r="E914"/>
    </row>
    <row r="915" spans="2:5">
      <c r="B915"/>
      <c r="C915"/>
      <c r="D915"/>
      <c r="E915"/>
    </row>
    <row r="916" spans="2:5">
      <c r="B916"/>
      <c r="C916"/>
      <c r="D916"/>
      <c r="E916"/>
    </row>
    <row r="917" spans="2:5">
      <c r="B917"/>
      <c r="C917"/>
      <c r="D917"/>
      <c r="E917"/>
    </row>
    <row r="918" spans="2:5">
      <c r="B918"/>
      <c r="C918"/>
      <c r="D918"/>
      <c r="E918"/>
    </row>
    <row r="919" spans="2:5">
      <c r="B919"/>
      <c r="C919"/>
      <c r="D919"/>
      <c r="E919"/>
    </row>
    <row r="920" spans="2:5">
      <c r="B920"/>
      <c r="C920"/>
      <c r="D920"/>
      <c r="E920"/>
    </row>
    <row r="921" spans="2:5">
      <c r="B921"/>
      <c r="C921"/>
      <c r="D921"/>
      <c r="E921"/>
    </row>
    <row r="922" spans="2:5">
      <c r="B922"/>
      <c r="C922"/>
      <c r="D922"/>
      <c r="E922"/>
    </row>
    <row r="923" spans="2:5">
      <c r="B923"/>
      <c r="C923"/>
      <c r="D923"/>
      <c r="E923"/>
    </row>
    <row r="924" spans="2:5">
      <c r="B924"/>
      <c r="C924"/>
      <c r="D924"/>
      <c r="E924"/>
    </row>
    <row r="925" spans="2:5">
      <c r="B925"/>
      <c r="C925"/>
      <c r="D925"/>
      <c r="E925"/>
    </row>
    <row r="926" spans="2:5">
      <c r="B926"/>
      <c r="C926"/>
      <c r="D926"/>
      <c r="E926"/>
    </row>
    <row r="927" spans="2:5">
      <c r="B927"/>
      <c r="C927"/>
      <c r="D927"/>
      <c r="E927"/>
    </row>
    <row r="928" spans="2:5">
      <c r="B928"/>
      <c r="C928"/>
      <c r="D928"/>
      <c r="E928"/>
    </row>
    <row r="929" spans="2:5">
      <c r="B929"/>
      <c r="C929"/>
      <c r="D929"/>
      <c r="E929"/>
    </row>
    <row r="930" spans="2:5">
      <c r="B930"/>
      <c r="C930"/>
      <c r="D930"/>
      <c r="E930"/>
    </row>
    <row r="931" spans="2:5">
      <c r="B931"/>
      <c r="C931"/>
      <c r="D931"/>
      <c r="E931"/>
    </row>
    <row r="932" spans="2:5">
      <c r="B932"/>
      <c r="C932"/>
      <c r="D932"/>
      <c r="E932"/>
    </row>
    <row r="933" spans="2:5">
      <c r="B933"/>
      <c r="C933"/>
      <c r="D933"/>
      <c r="E933"/>
    </row>
    <row r="934" spans="2:5">
      <c r="B934"/>
      <c r="C934"/>
      <c r="D934"/>
      <c r="E934"/>
    </row>
    <row r="935" spans="2:5">
      <c r="B935"/>
      <c r="C935"/>
      <c r="D935"/>
      <c r="E935"/>
    </row>
    <row r="936" spans="2:5">
      <c r="B936"/>
      <c r="C936"/>
      <c r="D936"/>
      <c r="E936"/>
    </row>
    <row r="937" spans="2:5">
      <c r="B937"/>
      <c r="C937"/>
      <c r="D937"/>
      <c r="E937"/>
    </row>
    <row r="938" spans="2:5">
      <c r="B938"/>
      <c r="C938"/>
      <c r="D938"/>
      <c r="E938"/>
    </row>
    <row r="939" spans="2:5">
      <c r="B939"/>
      <c r="C939"/>
      <c r="D939"/>
      <c r="E939"/>
    </row>
    <row r="940" spans="2:5">
      <c r="B940"/>
      <c r="C940"/>
      <c r="D940"/>
      <c r="E940"/>
    </row>
    <row r="941" spans="2:5">
      <c r="B941"/>
      <c r="C941"/>
      <c r="D941"/>
      <c r="E941"/>
    </row>
    <row r="942" spans="2:5">
      <c r="B942"/>
      <c r="C942"/>
      <c r="D942"/>
      <c r="E942"/>
    </row>
    <row r="943" spans="2:5">
      <c r="B943"/>
      <c r="C943"/>
      <c r="D943"/>
      <c r="E943"/>
    </row>
    <row r="944" spans="2:5">
      <c r="B944"/>
      <c r="C944"/>
      <c r="D944"/>
      <c r="E944"/>
    </row>
    <row r="945" spans="2:5">
      <c r="B945"/>
      <c r="C945"/>
      <c r="D945"/>
      <c r="E945"/>
    </row>
    <row r="946" spans="2:5">
      <c r="B946"/>
      <c r="C946"/>
      <c r="D946"/>
      <c r="E946"/>
    </row>
    <row r="947" spans="2:5">
      <c r="B947"/>
      <c r="C947"/>
      <c r="D947"/>
      <c r="E947"/>
    </row>
    <row r="948" spans="2:5">
      <c r="B948"/>
      <c r="C948"/>
      <c r="D948"/>
      <c r="E948"/>
    </row>
    <row r="949" spans="2:5">
      <c r="B949"/>
      <c r="C949"/>
      <c r="D949"/>
      <c r="E949"/>
    </row>
    <row r="950" spans="2:5">
      <c r="B950"/>
      <c r="C950"/>
      <c r="D950"/>
      <c r="E950"/>
    </row>
    <row r="951" spans="2:5">
      <c r="B951"/>
      <c r="C951"/>
      <c r="D951"/>
      <c r="E951"/>
    </row>
    <row r="952" spans="2:5">
      <c r="B952"/>
      <c r="C952"/>
      <c r="D952"/>
      <c r="E952"/>
    </row>
    <row r="953" spans="2:5">
      <c r="B953"/>
      <c r="C953"/>
      <c r="D953"/>
      <c r="E953"/>
    </row>
    <row r="954" spans="2:5">
      <c r="B954"/>
      <c r="C954"/>
      <c r="D954"/>
      <c r="E954"/>
    </row>
    <row r="955" spans="2:5">
      <c r="B955"/>
      <c r="C955"/>
      <c r="D955"/>
      <c r="E955"/>
    </row>
    <row r="956" spans="2:5">
      <c r="B956"/>
      <c r="C956"/>
      <c r="D956"/>
      <c r="E956"/>
    </row>
    <row r="957" spans="2:5">
      <c r="B957"/>
      <c r="C957"/>
      <c r="D957"/>
      <c r="E957"/>
    </row>
    <row r="958" spans="2:5">
      <c r="B958"/>
      <c r="C958"/>
      <c r="D958"/>
      <c r="E958"/>
    </row>
    <row r="959" spans="2:5">
      <c r="B959"/>
      <c r="C959"/>
      <c r="D959"/>
      <c r="E959"/>
    </row>
    <row r="960" spans="2:5">
      <c r="B960"/>
      <c r="C960"/>
      <c r="D960"/>
      <c r="E960"/>
    </row>
    <row r="961" spans="2:5">
      <c r="B961"/>
      <c r="C961"/>
      <c r="D961"/>
      <c r="E961"/>
    </row>
    <row r="962" spans="2:5">
      <c r="B962"/>
      <c r="C962"/>
      <c r="D962"/>
      <c r="E962"/>
    </row>
    <row r="963" spans="2:5">
      <c r="B963"/>
      <c r="C963"/>
      <c r="D963"/>
      <c r="E963"/>
    </row>
    <row r="964" spans="2:5">
      <c r="B964"/>
      <c r="C964"/>
      <c r="D964"/>
      <c r="E964"/>
    </row>
    <row r="965" spans="2:5">
      <c r="B965"/>
      <c r="C965"/>
      <c r="D965"/>
      <c r="E965"/>
    </row>
    <row r="966" spans="2:5">
      <c r="B966"/>
      <c r="C966"/>
      <c r="D966"/>
      <c r="E966"/>
    </row>
    <row r="967" spans="2:5">
      <c r="B967"/>
      <c r="C967"/>
      <c r="D967"/>
      <c r="E967"/>
    </row>
    <row r="968" spans="2:5">
      <c r="B968"/>
      <c r="C968"/>
      <c r="D968"/>
      <c r="E968"/>
    </row>
    <row r="969" spans="2:5">
      <c r="B969"/>
      <c r="C969"/>
      <c r="D969"/>
      <c r="E969"/>
    </row>
    <row r="970" spans="2:5">
      <c r="B970"/>
      <c r="C970"/>
      <c r="D970"/>
      <c r="E970"/>
    </row>
    <row r="971" spans="2:5">
      <c r="B971"/>
      <c r="C971"/>
      <c r="D971"/>
      <c r="E971"/>
    </row>
    <row r="972" spans="2:5">
      <c r="B972"/>
      <c r="C972"/>
      <c r="D972"/>
      <c r="E972"/>
    </row>
    <row r="973" spans="2:5">
      <c r="B973"/>
      <c r="C973"/>
      <c r="D973"/>
      <c r="E973"/>
    </row>
    <row r="974" spans="2:5">
      <c r="B974"/>
      <c r="C974"/>
      <c r="D974"/>
      <c r="E974"/>
    </row>
    <row r="975" spans="2:5">
      <c r="B975"/>
      <c r="C975"/>
      <c r="D975"/>
      <c r="E975"/>
    </row>
    <row r="976" spans="2:5">
      <c r="B976"/>
      <c r="C976"/>
      <c r="D976"/>
      <c r="E976"/>
    </row>
    <row r="977" spans="2:5">
      <c r="B977"/>
      <c r="C977"/>
      <c r="D977"/>
      <c r="E977"/>
    </row>
    <row r="978" spans="2:5">
      <c r="B978"/>
      <c r="C978"/>
      <c r="D978"/>
      <c r="E978"/>
    </row>
    <row r="979" spans="2:5">
      <c r="B979"/>
      <c r="C979"/>
      <c r="D979"/>
      <c r="E979"/>
    </row>
    <row r="980" spans="2:5">
      <c r="B980"/>
      <c r="C980"/>
      <c r="D980"/>
      <c r="E980"/>
    </row>
    <row r="981" spans="2:5">
      <c r="B981"/>
      <c r="C981"/>
      <c r="D981"/>
      <c r="E981"/>
    </row>
    <row r="982" spans="2:5">
      <c r="B982"/>
      <c r="C982"/>
      <c r="D982"/>
      <c r="E982"/>
    </row>
    <row r="983" spans="2:5">
      <c r="B983"/>
      <c r="C983"/>
      <c r="D983"/>
      <c r="E983"/>
    </row>
    <row r="984" spans="2:5">
      <c r="B984"/>
      <c r="C984"/>
      <c r="D984"/>
      <c r="E984"/>
    </row>
    <row r="985" spans="2:5">
      <c r="B985"/>
      <c r="C985"/>
      <c r="D985"/>
      <c r="E985"/>
    </row>
    <row r="986" spans="2:5">
      <c r="B986"/>
      <c r="C986"/>
      <c r="D986"/>
      <c r="E986"/>
    </row>
    <row r="987" spans="2:5">
      <c r="B987"/>
      <c r="C987"/>
      <c r="D987"/>
      <c r="E987"/>
    </row>
    <row r="988" spans="2:5">
      <c r="B988"/>
      <c r="C988"/>
      <c r="D988"/>
      <c r="E988"/>
    </row>
    <row r="989" spans="2:5">
      <c r="B989"/>
      <c r="C989"/>
      <c r="D989"/>
      <c r="E989"/>
    </row>
    <row r="990" spans="2:5">
      <c r="B990"/>
      <c r="C990"/>
      <c r="D990"/>
      <c r="E990"/>
    </row>
    <row r="991" spans="2:5">
      <c r="B991"/>
      <c r="C991"/>
      <c r="D991"/>
      <c r="E991"/>
    </row>
    <row r="992" spans="2:5">
      <c r="B992"/>
      <c r="C992"/>
      <c r="D992"/>
      <c r="E992"/>
    </row>
    <row r="993" spans="2:5">
      <c r="B993"/>
      <c r="C993"/>
      <c r="D993"/>
      <c r="E993"/>
    </row>
    <row r="994" spans="2:5">
      <c r="B994"/>
      <c r="C994"/>
      <c r="D994"/>
      <c r="E994"/>
    </row>
    <row r="995" spans="2:5">
      <c r="B995"/>
      <c r="C995"/>
      <c r="D995"/>
      <c r="E995"/>
    </row>
    <row r="996" spans="2:5">
      <c r="B996"/>
      <c r="C996"/>
      <c r="D996"/>
      <c r="E996"/>
    </row>
    <row r="997" spans="2:5">
      <c r="B997"/>
      <c r="C997"/>
      <c r="D997"/>
      <c r="E997"/>
    </row>
    <row r="998" spans="2:5">
      <c r="B998"/>
      <c r="C998"/>
      <c r="D998"/>
      <c r="E998"/>
    </row>
    <row r="999" spans="2:5">
      <c r="B999"/>
      <c r="C999"/>
      <c r="D999"/>
      <c r="E999"/>
    </row>
    <row r="1000" spans="2:5">
      <c r="B1000"/>
      <c r="C1000"/>
      <c r="D1000"/>
      <c r="E1000"/>
    </row>
    <row r="1001" spans="2:5">
      <c r="B1001"/>
      <c r="C1001"/>
      <c r="D1001"/>
      <c r="E1001"/>
    </row>
    <row r="1002" spans="2:5">
      <c r="B1002"/>
      <c r="C1002"/>
      <c r="D1002"/>
      <c r="E1002"/>
    </row>
    <row r="1003" spans="2:5">
      <c r="B1003"/>
      <c r="C1003"/>
      <c r="D1003"/>
      <c r="E1003"/>
    </row>
    <row r="1004" spans="2:5">
      <c r="B1004"/>
      <c r="C1004"/>
      <c r="D1004"/>
      <c r="E1004"/>
    </row>
    <row r="1005" spans="2:5">
      <c r="B1005"/>
      <c r="C1005"/>
      <c r="D1005"/>
      <c r="E1005"/>
    </row>
    <row r="1006" spans="2:5">
      <c r="B1006"/>
      <c r="C1006"/>
      <c r="D1006"/>
      <c r="E1006"/>
    </row>
    <row r="1007" spans="2:5">
      <c r="B1007"/>
      <c r="C1007"/>
      <c r="D1007"/>
      <c r="E1007"/>
    </row>
    <row r="1008" spans="2:5">
      <c r="B1008"/>
      <c r="C1008"/>
      <c r="D1008"/>
      <c r="E1008"/>
    </row>
    <row r="1009" spans="2:5">
      <c r="B1009"/>
      <c r="C1009"/>
      <c r="D1009"/>
      <c r="E1009"/>
    </row>
    <row r="1010" spans="2:5">
      <c r="B1010"/>
      <c r="C1010"/>
      <c r="D1010"/>
      <c r="E1010"/>
    </row>
    <row r="1011" spans="2:5">
      <c r="B1011"/>
      <c r="C1011"/>
      <c r="D1011"/>
      <c r="E1011"/>
    </row>
    <row r="1012" spans="2:5">
      <c r="B1012"/>
      <c r="C1012"/>
      <c r="D1012"/>
      <c r="E1012"/>
    </row>
    <row r="1013" spans="2:5">
      <c r="B1013"/>
      <c r="C1013"/>
      <c r="D1013"/>
      <c r="E1013"/>
    </row>
    <row r="1014" spans="2:5">
      <c r="B1014"/>
      <c r="C1014"/>
      <c r="D1014"/>
      <c r="E1014"/>
    </row>
    <row r="1015" spans="2:5">
      <c r="B1015"/>
      <c r="C1015"/>
      <c r="D1015"/>
      <c r="E1015"/>
    </row>
    <row r="1016" spans="2:5">
      <c r="B1016"/>
      <c r="C1016"/>
      <c r="D1016"/>
      <c r="E1016"/>
    </row>
    <row r="1017" spans="2:5">
      <c r="B1017"/>
      <c r="C1017"/>
      <c r="D1017"/>
      <c r="E1017"/>
    </row>
    <row r="1018" spans="2:5">
      <c r="B1018"/>
      <c r="C1018"/>
      <c r="D1018"/>
      <c r="E1018"/>
    </row>
    <row r="1019" spans="2:5">
      <c r="B1019"/>
      <c r="C1019"/>
      <c r="D1019"/>
      <c r="E1019"/>
    </row>
    <row r="1020" spans="2:5">
      <c r="B1020"/>
      <c r="C1020"/>
      <c r="D1020"/>
      <c r="E1020"/>
    </row>
    <row r="1021" spans="2:5">
      <c r="B1021"/>
      <c r="C1021"/>
      <c r="D1021"/>
      <c r="E1021"/>
    </row>
    <row r="1022" spans="2:5">
      <c r="B1022"/>
      <c r="C1022"/>
      <c r="D1022"/>
      <c r="E1022"/>
    </row>
    <row r="1023" spans="2:5">
      <c r="B1023"/>
      <c r="C1023"/>
      <c r="D1023"/>
      <c r="E1023"/>
    </row>
    <row r="1024" spans="2:5">
      <c r="B1024"/>
      <c r="C1024"/>
      <c r="D1024"/>
      <c r="E1024"/>
    </row>
    <row r="1025" spans="2:5">
      <c r="B1025"/>
      <c r="C1025"/>
      <c r="D1025"/>
      <c r="E1025"/>
    </row>
    <row r="1026" spans="2:5">
      <c r="B1026"/>
      <c r="C1026"/>
      <c r="D1026"/>
      <c r="E1026"/>
    </row>
    <row r="1027" spans="2:5">
      <c r="B1027"/>
      <c r="C1027"/>
      <c r="D1027"/>
      <c r="E1027"/>
    </row>
    <row r="1028" spans="2:5">
      <c r="B1028"/>
      <c r="C1028"/>
      <c r="D1028"/>
      <c r="E1028"/>
    </row>
    <row r="1029" spans="2:5">
      <c r="B1029"/>
      <c r="C1029"/>
      <c r="D1029"/>
      <c r="E1029"/>
    </row>
    <row r="1030" spans="2:5">
      <c r="B1030"/>
      <c r="C1030"/>
      <c r="D1030"/>
      <c r="E1030"/>
    </row>
    <row r="1031" spans="2:5">
      <c r="B1031"/>
      <c r="C1031"/>
      <c r="D1031"/>
      <c r="E1031"/>
    </row>
    <row r="1032" spans="2:5">
      <c r="B1032"/>
      <c r="C1032"/>
      <c r="D1032"/>
      <c r="E1032"/>
    </row>
    <row r="1033" spans="2:5">
      <c r="B1033"/>
      <c r="C1033"/>
      <c r="D1033"/>
      <c r="E1033"/>
    </row>
    <row r="1034" spans="2:5">
      <c r="B1034"/>
      <c r="C1034"/>
      <c r="D1034"/>
      <c r="E1034"/>
    </row>
    <row r="1035" spans="2:5">
      <c r="B1035"/>
      <c r="C1035"/>
      <c r="D1035"/>
      <c r="E1035"/>
    </row>
    <row r="1036" spans="2:5">
      <c r="B1036"/>
      <c r="C1036"/>
      <c r="D1036"/>
      <c r="E1036"/>
    </row>
    <row r="1037" spans="2:5">
      <c r="B1037"/>
      <c r="C1037"/>
      <c r="D1037"/>
      <c r="E1037"/>
    </row>
    <row r="1038" spans="2:5">
      <c r="B1038"/>
      <c r="C1038"/>
      <c r="D1038"/>
      <c r="E1038"/>
    </row>
    <row r="1039" spans="2:5">
      <c r="B1039"/>
      <c r="C1039"/>
      <c r="D1039"/>
      <c r="E1039"/>
    </row>
    <row r="1040" spans="2:5">
      <c r="B1040"/>
      <c r="C1040"/>
      <c r="D1040"/>
      <c r="E1040"/>
    </row>
    <row r="1041" spans="2:5">
      <c r="B1041"/>
      <c r="C1041"/>
      <c r="D1041"/>
      <c r="E1041"/>
    </row>
    <row r="1042" spans="2:5">
      <c r="B1042"/>
      <c r="C1042"/>
      <c r="D1042"/>
      <c r="E1042"/>
    </row>
    <row r="1043" spans="2:5">
      <c r="B1043"/>
      <c r="C1043"/>
      <c r="D1043"/>
      <c r="E1043"/>
    </row>
    <row r="1044" spans="2:5">
      <c r="B1044"/>
      <c r="C1044"/>
      <c r="D1044"/>
      <c r="E1044"/>
    </row>
    <row r="1045" spans="2:5">
      <c r="B1045"/>
      <c r="C1045"/>
      <c r="D1045"/>
      <c r="E1045"/>
    </row>
    <row r="1046" spans="2:5">
      <c r="B1046"/>
      <c r="C1046"/>
      <c r="D1046"/>
      <c r="E1046"/>
    </row>
    <row r="1047" spans="2:5">
      <c r="B1047"/>
      <c r="C1047"/>
      <c r="D1047"/>
      <c r="E1047"/>
    </row>
    <row r="1048" spans="2:5">
      <c r="B1048"/>
      <c r="C1048"/>
      <c r="D1048"/>
      <c r="E1048"/>
    </row>
    <row r="1049" spans="2:5">
      <c r="B1049"/>
      <c r="C1049"/>
      <c r="D1049"/>
      <c r="E1049"/>
    </row>
    <row r="1050" spans="2:5">
      <c r="B1050"/>
      <c r="C1050"/>
      <c r="D1050"/>
      <c r="E1050"/>
    </row>
    <row r="1051" spans="2:5">
      <c r="B1051"/>
      <c r="C1051"/>
      <c r="D1051"/>
      <c r="E1051"/>
    </row>
    <row r="1052" spans="2:5">
      <c r="B1052"/>
      <c r="C1052"/>
      <c r="D1052"/>
      <c r="E1052"/>
    </row>
    <row r="1053" spans="2:5">
      <c r="B1053"/>
      <c r="C1053"/>
      <c r="D1053"/>
      <c r="E1053"/>
    </row>
    <row r="1054" spans="2:5">
      <c r="B1054"/>
      <c r="C1054"/>
      <c r="D1054"/>
      <c r="E1054"/>
    </row>
    <row r="1055" spans="2:5">
      <c r="B1055"/>
      <c r="C1055"/>
      <c r="D1055"/>
      <c r="E1055"/>
    </row>
    <row r="1056" spans="2:5">
      <c r="B1056"/>
      <c r="C1056"/>
      <c r="D1056"/>
      <c r="E1056"/>
    </row>
    <row r="1057" spans="2:5">
      <c r="B1057"/>
      <c r="C1057"/>
      <c r="D1057"/>
      <c r="E1057"/>
    </row>
    <row r="1058" spans="2:5">
      <c r="B1058"/>
      <c r="C1058"/>
      <c r="D1058"/>
      <c r="E1058"/>
    </row>
    <row r="1059" spans="2:5">
      <c r="B1059"/>
      <c r="C1059"/>
      <c r="D1059"/>
      <c r="E1059"/>
    </row>
    <row r="1060" spans="2:5">
      <c r="B1060"/>
      <c r="C1060"/>
      <c r="D1060"/>
      <c r="E1060"/>
    </row>
    <row r="1061" spans="2:5">
      <c r="B1061"/>
      <c r="C1061"/>
      <c r="D1061"/>
      <c r="E1061"/>
    </row>
    <row r="1062" spans="2:5">
      <c r="B1062"/>
      <c r="C1062"/>
      <c r="D1062"/>
      <c r="E1062"/>
    </row>
    <row r="1063" spans="2:5">
      <c r="B1063"/>
      <c r="C1063"/>
      <c r="D1063"/>
      <c r="E1063"/>
    </row>
    <row r="1064" spans="2:5">
      <c r="B1064"/>
      <c r="C1064"/>
      <c r="D1064"/>
      <c r="E1064"/>
    </row>
    <row r="1065" spans="2:5">
      <c r="B1065"/>
      <c r="C1065"/>
      <c r="D1065"/>
      <c r="E1065"/>
    </row>
    <row r="1066" spans="2:5">
      <c r="B1066"/>
      <c r="C1066"/>
      <c r="D1066"/>
      <c r="E1066"/>
    </row>
    <row r="1067" spans="2:5">
      <c r="B1067"/>
      <c r="C1067"/>
      <c r="D1067"/>
      <c r="E1067"/>
    </row>
    <row r="1068" spans="2:5">
      <c r="B1068"/>
      <c r="C1068"/>
      <c r="D1068"/>
      <c r="E1068"/>
    </row>
    <row r="1069" spans="2:5">
      <c r="B1069"/>
      <c r="C1069"/>
      <c r="D1069"/>
      <c r="E1069"/>
    </row>
    <row r="1070" spans="2:5">
      <c r="B1070"/>
      <c r="C1070"/>
      <c r="D1070"/>
      <c r="E1070"/>
    </row>
    <row r="1071" spans="2:5">
      <c r="B1071"/>
      <c r="C1071"/>
      <c r="D1071"/>
      <c r="E1071"/>
    </row>
    <row r="1072" spans="2:5">
      <c r="B1072"/>
      <c r="C1072"/>
      <c r="D1072"/>
      <c r="E1072"/>
    </row>
    <row r="1073" spans="2:5">
      <c r="B1073"/>
      <c r="C1073"/>
      <c r="D1073"/>
      <c r="E1073"/>
    </row>
    <row r="1074" spans="2:5">
      <c r="B1074"/>
      <c r="C1074"/>
      <c r="D1074"/>
      <c r="E1074"/>
    </row>
    <row r="1075" spans="2:5">
      <c r="B1075"/>
      <c r="C1075"/>
      <c r="D1075"/>
      <c r="E1075"/>
    </row>
    <row r="1076" spans="2:5">
      <c r="B1076"/>
      <c r="C1076"/>
      <c r="D1076"/>
      <c r="E1076"/>
    </row>
    <row r="1077" spans="2:5">
      <c r="B1077"/>
      <c r="C1077"/>
      <c r="D1077"/>
      <c r="E1077"/>
    </row>
    <row r="1078" spans="2:5">
      <c r="B1078"/>
      <c r="C1078"/>
      <c r="D1078"/>
      <c r="E1078"/>
    </row>
    <row r="1079" spans="2:5">
      <c r="B1079"/>
      <c r="C1079"/>
      <c r="D1079"/>
      <c r="E1079"/>
    </row>
    <row r="1080" spans="2:5">
      <c r="B1080"/>
      <c r="C1080"/>
      <c r="D1080"/>
      <c r="E1080"/>
    </row>
    <row r="1081" spans="2:5">
      <c r="B1081"/>
      <c r="C1081"/>
      <c r="D1081"/>
      <c r="E1081"/>
    </row>
    <row r="1082" spans="2:5">
      <c r="B1082"/>
      <c r="C1082"/>
      <c r="D1082"/>
      <c r="E1082"/>
    </row>
    <row r="1083" spans="2:5">
      <c r="B1083"/>
      <c r="C1083"/>
      <c r="D1083"/>
      <c r="E1083"/>
    </row>
    <row r="1084" spans="2:5">
      <c r="B1084"/>
      <c r="C1084"/>
      <c r="D1084"/>
      <c r="E1084"/>
    </row>
    <row r="1085" spans="2:5">
      <c r="B1085"/>
      <c r="C1085"/>
      <c r="D1085"/>
      <c r="E1085"/>
    </row>
    <row r="1086" spans="2:5">
      <c r="B1086"/>
      <c r="C1086"/>
      <c r="D1086"/>
      <c r="E1086"/>
    </row>
    <row r="1087" spans="2:5">
      <c r="B1087"/>
      <c r="C1087"/>
      <c r="D1087"/>
      <c r="E1087"/>
    </row>
    <row r="1088" spans="2:5">
      <c r="B1088"/>
      <c r="C1088"/>
      <c r="D1088"/>
      <c r="E1088"/>
    </row>
    <row r="1089" spans="2:5">
      <c r="B1089"/>
      <c r="C1089"/>
      <c r="D1089"/>
      <c r="E1089"/>
    </row>
    <row r="1090" spans="2:5">
      <c r="B1090"/>
      <c r="C1090"/>
      <c r="D1090"/>
      <c r="E1090"/>
    </row>
    <row r="1091" spans="2:5">
      <c r="B1091"/>
      <c r="C1091"/>
      <c r="D1091"/>
      <c r="E1091"/>
    </row>
    <row r="1092" spans="2:5">
      <c r="B1092"/>
      <c r="C1092"/>
      <c r="D1092"/>
      <c r="E1092"/>
    </row>
    <row r="1093" spans="2:5">
      <c r="B1093"/>
      <c r="C1093"/>
      <c r="D1093"/>
      <c r="E1093"/>
    </row>
    <row r="1094" spans="2:5">
      <c r="B1094"/>
      <c r="C1094"/>
      <c r="D1094"/>
      <c r="E1094"/>
    </row>
    <row r="1095" spans="2:5">
      <c r="B1095"/>
      <c r="C1095"/>
      <c r="D1095"/>
      <c r="E1095"/>
    </row>
    <row r="1096" spans="2:5">
      <c r="B1096"/>
      <c r="C1096"/>
      <c r="D1096"/>
      <c r="E1096"/>
    </row>
    <row r="1097" spans="2:5">
      <c r="B1097"/>
      <c r="C1097"/>
      <c r="D1097"/>
      <c r="E1097"/>
    </row>
    <row r="1098" spans="2:5">
      <c r="B1098"/>
      <c r="C1098"/>
      <c r="D1098"/>
      <c r="E1098"/>
    </row>
    <row r="1099" spans="2:5">
      <c r="B1099"/>
      <c r="C1099"/>
      <c r="D1099"/>
      <c r="E1099"/>
    </row>
    <row r="1100" spans="2:5">
      <c r="B1100"/>
      <c r="C1100"/>
      <c r="D1100"/>
      <c r="E1100"/>
    </row>
    <row r="1101" spans="2:5">
      <c r="B1101"/>
      <c r="C1101"/>
      <c r="D1101"/>
      <c r="E1101"/>
    </row>
    <row r="1102" spans="2:5">
      <c r="B1102"/>
      <c r="C1102"/>
      <c r="D1102"/>
      <c r="E1102"/>
    </row>
    <row r="1103" spans="2:5">
      <c r="B1103"/>
      <c r="C1103"/>
      <c r="D1103"/>
      <c r="E1103"/>
    </row>
    <row r="1104" spans="2:5">
      <c r="B1104"/>
      <c r="C1104"/>
      <c r="D1104"/>
      <c r="E1104"/>
    </row>
    <row r="1105" spans="2:5">
      <c r="B1105"/>
      <c r="C1105"/>
      <c r="D1105"/>
      <c r="E1105"/>
    </row>
    <row r="1106" spans="2:5">
      <c r="B1106"/>
      <c r="C1106"/>
      <c r="D1106"/>
      <c r="E1106"/>
    </row>
    <row r="1107" spans="2:5">
      <c r="B1107"/>
      <c r="C1107"/>
      <c r="D1107"/>
      <c r="E1107"/>
    </row>
    <row r="1108" spans="2:5">
      <c r="B1108"/>
      <c r="C1108"/>
      <c r="D1108"/>
      <c r="E1108"/>
    </row>
    <row r="1109" spans="2:5">
      <c r="B1109"/>
      <c r="C1109"/>
      <c r="D1109"/>
      <c r="E1109"/>
    </row>
    <row r="1110" spans="2:5">
      <c r="B1110"/>
      <c r="C1110"/>
      <c r="D1110"/>
      <c r="E1110"/>
    </row>
    <row r="1111" spans="2:5">
      <c r="B1111"/>
      <c r="C1111"/>
      <c r="D1111"/>
      <c r="E1111"/>
    </row>
    <row r="1112" spans="2:5">
      <c r="B1112"/>
      <c r="C1112"/>
      <c r="D1112"/>
      <c r="E1112"/>
    </row>
    <row r="1113" spans="2:5">
      <c r="B1113"/>
      <c r="C1113"/>
      <c r="D1113"/>
      <c r="E1113"/>
    </row>
    <row r="1114" spans="2:5">
      <c r="B1114"/>
      <c r="C1114"/>
      <c r="D1114"/>
      <c r="E1114"/>
    </row>
    <row r="1115" spans="2:5">
      <c r="B1115"/>
      <c r="C1115"/>
      <c r="D1115"/>
      <c r="E1115"/>
    </row>
    <row r="1116" spans="2:5">
      <c r="B1116"/>
      <c r="C1116"/>
      <c r="D1116"/>
      <c r="E1116"/>
    </row>
    <row r="1117" spans="2:5">
      <c r="B1117"/>
      <c r="C1117"/>
      <c r="D1117"/>
      <c r="E1117"/>
    </row>
    <row r="1118" spans="2:5">
      <c r="B1118"/>
      <c r="C1118"/>
      <c r="D1118"/>
      <c r="E1118"/>
    </row>
    <row r="1119" spans="2:5">
      <c r="B1119"/>
      <c r="C1119"/>
      <c r="D1119"/>
      <c r="E1119"/>
    </row>
    <row r="1120" spans="2:5">
      <c r="B1120"/>
      <c r="C1120"/>
      <c r="D1120"/>
      <c r="E1120"/>
    </row>
    <row r="1121" spans="2:5">
      <c r="B1121"/>
      <c r="C1121"/>
      <c r="D1121"/>
      <c r="E1121"/>
    </row>
    <row r="1122" spans="2:5">
      <c r="B1122"/>
      <c r="C1122"/>
      <c r="D1122"/>
      <c r="E1122"/>
    </row>
    <row r="1123" spans="2:5">
      <c r="B1123"/>
      <c r="C1123"/>
      <c r="D1123"/>
      <c r="E1123"/>
    </row>
    <row r="1124" spans="2:5">
      <c r="B1124"/>
      <c r="C1124"/>
      <c r="D1124"/>
      <c r="E1124"/>
    </row>
    <row r="1125" spans="2:5">
      <c r="B1125"/>
      <c r="C1125"/>
      <c r="D1125"/>
      <c r="E1125"/>
    </row>
    <row r="1126" spans="2:5">
      <c r="B1126"/>
      <c r="C1126"/>
      <c r="D1126"/>
      <c r="E1126"/>
    </row>
    <row r="1127" spans="2:5">
      <c r="B1127"/>
      <c r="C1127"/>
      <c r="D1127"/>
      <c r="E1127"/>
    </row>
    <row r="1128" spans="2:5">
      <c r="B1128"/>
      <c r="C1128"/>
      <c r="D1128"/>
      <c r="E1128"/>
    </row>
    <row r="1129" spans="2:5">
      <c r="B1129"/>
      <c r="C1129"/>
      <c r="D1129"/>
      <c r="E1129"/>
    </row>
    <row r="1130" spans="2:5">
      <c r="B1130"/>
      <c r="C1130"/>
      <c r="D1130"/>
      <c r="E1130"/>
    </row>
    <row r="1131" spans="2:5">
      <c r="B1131"/>
      <c r="C1131"/>
      <c r="D1131"/>
      <c r="E1131"/>
    </row>
    <row r="1132" spans="2:5">
      <c r="B1132"/>
      <c r="C1132"/>
      <c r="D1132"/>
      <c r="E1132"/>
    </row>
    <row r="1133" spans="2:5">
      <c r="B1133"/>
      <c r="C1133"/>
      <c r="D1133"/>
      <c r="E1133"/>
    </row>
    <row r="1134" spans="2:5">
      <c r="B1134"/>
      <c r="C1134"/>
      <c r="D1134"/>
      <c r="E1134"/>
    </row>
    <row r="1135" spans="2:5">
      <c r="B1135"/>
      <c r="C1135"/>
      <c r="D1135"/>
      <c r="E1135"/>
    </row>
    <row r="1136" spans="2:5">
      <c r="B1136"/>
      <c r="C1136"/>
      <c r="D1136"/>
      <c r="E1136"/>
    </row>
    <row r="1137" spans="2:5">
      <c r="B1137"/>
      <c r="C1137"/>
      <c r="D1137"/>
      <c r="E1137"/>
    </row>
    <row r="1138" spans="2:5">
      <c r="B1138"/>
      <c r="C1138"/>
      <c r="D1138"/>
      <c r="E1138"/>
    </row>
    <row r="1139" spans="2:5">
      <c r="B1139"/>
      <c r="C1139"/>
      <c r="D1139"/>
      <c r="E1139"/>
    </row>
    <row r="1140" spans="2:5">
      <c r="B1140"/>
      <c r="C1140"/>
      <c r="D1140"/>
      <c r="E1140"/>
    </row>
    <row r="1141" spans="2:5">
      <c r="B1141"/>
      <c r="C1141"/>
      <c r="D1141"/>
      <c r="E1141"/>
    </row>
    <row r="1142" spans="2:5">
      <c r="B1142"/>
      <c r="C1142"/>
      <c r="D1142"/>
      <c r="E1142"/>
    </row>
    <row r="1143" spans="2:5">
      <c r="B1143"/>
      <c r="C1143"/>
      <c r="D1143"/>
      <c r="E1143"/>
    </row>
    <row r="1144" spans="2:5">
      <c r="B1144"/>
      <c r="C1144"/>
      <c r="D1144"/>
      <c r="E1144"/>
    </row>
    <row r="1145" spans="2:5">
      <c r="B1145"/>
      <c r="C1145"/>
      <c r="D1145"/>
      <c r="E1145"/>
    </row>
    <row r="1146" spans="2:5">
      <c r="B1146"/>
      <c r="C1146"/>
      <c r="D1146"/>
      <c r="E1146"/>
    </row>
    <row r="1147" spans="2:5">
      <c r="B1147"/>
      <c r="C1147"/>
      <c r="D1147"/>
      <c r="E1147"/>
    </row>
    <row r="1148" spans="2:5">
      <c r="B1148"/>
      <c r="C1148"/>
      <c r="D1148"/>
      <c r="E1148"/>
    </row>
    <row r="1149" spans="2:5">
      <c r="B1149"/>
      <c r="C1149"/>
      <c r="D1149"/>
      <c r="E1149"/>
    </row>
    <row r="1150" spans="2:5">
      <c r="B1150"/>
      <c r="C1150"/>
      <c r="D1150"/>
      <c r="E1150"/>
    </row>
    <row r="1151" spans="2:5">
      <c r="B1151"/>
      <c r="C1151"/>
      <c r="D1151"/>
      <c r="E1151"/>
    </row>
    <row r="1152" spans="2:5">
      <c r="B1152"/>
      <c r="C1152"/>
      <c r="D1152"/>
      <c r="E1152"/>
    </row>
    <row r="1153" spans="2:5">
      <c r="B1153"/>
      <c r="C1153"/>
      <c r="D1153"/>
      <c r="E1153"/>
    </row>
    <row r="1154" spans="2:5">
      <c r="B1154"/>
      <c r="C1154"/>
      <c r="D1154"/>
      <c r="E1154"/>
    </row>
    <row r="1155" spans="2:5">
      <c r="B1155"/>
      <c r="C1155"/>
      <c r="D1155"/>
      <c r="E1155"/>
    </row>
    <row r="1156" spans="2:5">
      <c r="B1156"/>
      <c r="C1156"/>
      <c r="D1156"/>
      <c r="E1156"/>
    </row>
    <row r="1157" spans="2:5">
      <c r="B1157"/>
      <c r="C1157"/>
      <c r="D1157"/>
      <c r="E1157"/>
    </row>
    <row r="1158" spans="2:5">
      <c r="B1158"/>
      <c r="C1158"/>
      <c r="D1158"/>
      <c r="E1158"/>
    </row>
    <row r="1159" spans="2:5">
      <c r="B1159"/>
      <c r="C1159"/>
      <c r="D1159"/>
      <c r="E1159"/>
    </row>
    <row r="1160" spans="2:5">
      <c r="B1160"/>
      <c r="C1160"/>
      <c r="D1160"/>
      <c r="E1160"/>
    </row>
    <row r="1161" spans="2:5">
      <c r="B1161"/>
      <c r="C1161"/>
      <c r="D1161"/>
      <c r="E1161"/>
    </row>
    <row r="1162" spans="2:5">
      <c r="B1162"/>
      <c r="C1162"/>
      <c r="D1162"/>
      <c r="E1162"/>
    </row>
    <row r="1163" spans="2:5">
      <c r="B1163"/>
      <c r="C1163"/>
      <c r="D1163"/>
      <c r="E1163"/>
    </row>
    <row r="1164" spans="2:5">
      <c r="B1164"/>
      <c r="C1164"/>
      <c r="D1164"/>
      <c r="E1164"/>
    </row>
    <row r="1165" spans="2:5">
      <c r="B1165"/>
      <c r="C1165"/>
      <c r="D1165"/>
      <c r="E1165"/>
    </row>
    <row r="1166" spans="2:5">
      <c r="B1166"/>
      <c r="C1166"/>
      <c r="D1166"/>
      <c r="E1166"/>
    </row>
    <row r="1167" spans="2:5">
      <c r="B1167"/>
      <c r="C1167"/>
      <c r="D1167"/>
      <c r="E1167"/>
    </row>
    <row r="1168" spans="2:5">
      <c r="B1168"/>
      <c r="C1168"/>
      <c r="D1168"/>
      <c r="E1168"/>
    </row>
    <row r="1169" spans="2:5">
      <c r="B1169"/>
      <c r="C1169"/>
      <c r="D1169"/>
      <c r="E1169"/>
    </row>
    <row r="1170" spans="2:5">
      <c r="B1170"/>
      <c r="C1170"/>
      <c r="D1170"/>
      <c r="E1170"/>
    </row>
    <row r="1171" spans="2:5">
      <c r="B1171"/>
      <c r="C1171"/>
      <c r="D1171"/>
      <c r="E1171"/>
    </row>
    <row r="1172" spans="2:5">
      <c r="B1172"/>
      <c r="C1172"/>
      <c r="D1172"/>
      <c r="E1172"/>
    </row>
    <row r="1173" spans="2:5">
      <c r="B1173"/>
      <c r="C1173"/>
      <c r="D1173"/>
      <c r="E1173"/>
    </row>
    <row r="1174" spans="2:5">
      <c r="B1174"/>
      <c r="C1174"/>
      <c r="D1174"/>
      <c r="E1174"/>
    </row>
    <row r="1175" spans="2:5">
      <c r="B1175"/>
      <c r="C1175"/>
      <c r="D1175"/>
      <c r="E1175"/>
    </row>
    <row r="1176" spans="2:5">
      <c r="B1176"/>
      <c r="C1176"/>
      <c r="D1176"/>
      <c r="E1176"/>
    </row>
    <row r="1177" spans="2:5">
      <c r="B1177"/>
      <c r="C1177"/>
      <c r="D1177"/>
      <c r="E1177"/>
    </row>
    <row r="1178" spans="2:5">
      <c r="B1178"/>
      <c r="C1178"/>
      <c r="D1178"/>
      <c r="E1178"/>
    </row>
    <row r="1179" spans="2:5">
      <c r="B1179"/>
      <c r="C1179"/>
      <c r="D1179"/>
      <c r="E1179"/>
    </row>
    <row r="1180" spans="2:5">
      <c r="B1180"/>
      <c r="C1180"/>
      <c r="D1180"/>
      <c r="E1180"/>
    </row>
    <row r="1181" spans="2:5">
      <c r="B1181"/>
      <c r="C1181"/>
      <c r="D1181"/>
      <c r="E1181"/>
    </row>
    <row r="1182" spans="2:5">
      <c r="B1182"/>
      <c r="C1182"/>
      <c r="D1182"/>
      <c r="E1182"/>
    </row>
    <row r="1183" spans="2:5">
      <c r="B1183"/>
      <c r="C1183"/>
      <c r="D1183"/>
      <c r="E1183"/>
    </row>
    <row r="1184" spans="2:5">
      <c r="B1184"/>
      <c r="C1184"/>
      <c r="D1184"/>
      <c r="E1184"/>
    </row>
    <row r="1185" spans="2:5">
      <c r="B1185"/>
      <c r="C1185"/>
      <c r="D1185"/>
      <c r="E1185"/>
    </row>
    <row r="1186" spans="2:5">
      <c r="B1186"/>
      <c r="C1186"/>
      <c r="D1186"/>
      <c r="E1186"/>
    </row>
    <row r="1187" spans="2:5">
      <c r="B1187"/>
      <c r="C1187"/>
      <c r="D1187"/>
      <c r="E1187"/>
    </row>
    <row r="1188" spans="2:5">
      <c r="B1188"/>
      <c r="C1188"/>
      <c r="D1188"/>
      <c r="E1188"/>
    </row>
    <row r="1189" spans="2:5">
      <c r="B1189"/>
      <c r="C1189"/>
      <c r="D1189"/>
      <c r="E1189"/>
    </row>
    <row r="1190" spans="2:5">
      <c r="B1190"/>
      <c r="C1190"/>
      <c r="D1190"/>
      <c r="E1190"/>
    </row>
    <row r="1191" spans="2:5">
      <c r="B1191"/>
      <c r="C1191"/>
      <c r="D1191"/>
      <c r="E1191"/>
    </row>
    <row r="1192" spans="2:5">
      <c r="B1192"/>
      <c r="C1192"/>
      <c r="D1192"/>
      <c r="E1192"/>
    </row>
    <row r="1193" spans="2:5">
      <c r="B1193"/>
      <c r="C1193"/>
      <c r="D1193"/>
      <c r="E1193"/>
    </row>
    <row r="1194" spans="2:5">
      <c r="B1194"/>
      <c r="C1194"/>
      <c r="D1194"/>
      <c r="E1194"/>
    </row>
    <row r="1195" spans="2:5">
      <c r="B1195"/>
      <c r="C1195"/>
      <c r="D1195"/>
      <c r="E1195"/>
    </row>
    <row r="1196" spans="2:5">
      <c r="B1196"/>
      <c r="C1196"/>
      <c r="D1196"/>
      <c r="E1196"/>
    </row>
    <row r="1197" spans="2:5">
      <c r="B1197"/>
      <c r="C1197"/>
      <c r="D1197"/>
      <c r="E1197"/>
    </row>
    <row r="1198" spans="2:5">
      <c r="B1198"/>
      <c r="C1198"/>
      <c r="D1198"/>
      <c r="E1198"/>
    </row>
    <row r="1199" spans="2:5">
      <c r="B1199"/>
      <c r="C1199"/>
      <c r="D1199"/>
      <c r="E1199"/>
    </row>
    <row r="1200" spans="2:5">
      <c r="B1200"/>
      <c r="C1200"/>
      <c r="D1200"/>
      <c r="E1200"/>
    </row>
    <row r="1201" spans="2:5">
      <c r="B1201"/>
      <c r="C1201"/>
      <c r="D1201"/>
      <c r="E1201"/>
    </row>
    <row r="1202" spans="2:5">
      <c r="B1202"/>
      <c r="C1202"/>
      <c r="D1202"/>
      <c r="E1202"/>
    </row>
    <row r="1203" spans="2:5">
      <c r="B1203"/>
      <c r="C1203"/>
      <c r="D1203"/>
      <c r="E1203"/>
    </row>
    <row r="1204" spans="2:5">
      <c r="B1204"/>
      <c r="C1204"/>
      <c r="D1204"/>
      <c r="E1204"/>
    </row>
    <row r="1205" spans="2:5">
      <c r="B1205"/>
      <c r="C1205"/>
      <c r="D1205"/>
      <c r="E1205"/>
    </row>
    <row r="1206" spans="2:5">
      <c r="B1206"/>
      <c r="C1206"/>
      <c r="D1206"/>
      <c r="E1206"/>
    </row>
    <row r="1207" spans="2:5">
      <c r="B1207"/>
      <c r="C1207"/>
      <c r="D1207"/>
      <c r="E1207"/>
    </row>
    <row r="1208" spans="2:5">
      <c r="B1208"/>
      <c r="C1208"/>
      <c r="D1208"/>
      <c r="E1208"/>
    </row>
    <row r="1209" spans="2:5">
      <c r="B1209"/>
      <c r="C1209"/>
      <c r="D1209"/>
      <c r="E1209"/>
    </row>
    <row r="1210" spans="2:5">
      <c r="B1210"/>
      <c r="C1210"/>
      <c r="D1210"/>
      <c r="E1210"/>
    </row>
    <row r="1211" spans="2:5">
      <c r="B1211"/>
      <c r="C1211"/>
      <c r="D1211"/>
      <c r="E1211"/>
    </row>
    <row r="1212" spans="2:5">
      <c r="B1212"/>
      <c r="C1212"/>
      <c r="D1212"/>
      <c r="E1212"/>
    </row>
    <row r="1213" spans="2:5">
      <c r="B1213"/>
      <c r="C1213"/>
      <c r="D1213"/>
      <c r="E1213"/>
    </row>
    <row r="1214" spans="2:5">
      <c r="B1214"/>
      <c r="C1214"/>
      <c r="D1214"/>
      <c r="E1214"/>
    </row>
    <row r="1215" spans="2:5">
      <c r="B1215"/>
      <c r="C1215"/>
      <c r="D1215"/>
      <c r="E1215"/>
    </row>
    <row r="1216" spans="2:5">
      <c r="B1216"/>
      <c r="C1216"/>
      <c r="D1216"/>
      <c r="E1216"/>
    </row>
    <row r="1217" spans="2:5">
      <c r="B1217"/>
      <c r="C1217"/>
      <c r="D1217"/>
      <c r="E1217"/>
    </row>
    <row r="1218" spans="2:5">
      <c r="B1218"/>
      <c r="C1218"/>
      <c r="D1218"/>
      <c r="E1218"/>
    </row>
    <row r="1219" spans="2:5">
      <c r="B1219"/>
      <c r="C1219"/>
      <c r="D1219"/>
      <c r="E1219"/>
    </row>
    <row r="1220" spans="2:5">
      <c r="B1220"/>
      <c r="C1220"/>
      <c r="D1220"/>
      <c r="E1220"/>
    </row>
    <row r="1221" spans="2:5">
      <c r="B1221"/>
      <c r="C1221"/>
      <c r="D1221"/>
      <c r="E1221"/>
    </row>
    <row r="1222" spans="2:5">
      <c r="B1222"/>
      <c r="C1222"/>
      <c r="D1222"/>
      <c r="E1222"/>
    </row>
    <row r="1223" spans="2:5">
      <c r="B1223"/>
      <c r="C1223"/>
      <c r="D1223"/>
      <c r="E1223"/>
    </row>
    <row r="1224" spans="2:5">
      <c r="B1224"/>
      <c r="C1224"/>
      <c r="D1224"/>
      <c r="E1224"/>
    </row>
    <row r="1225" spans="2:5">
      <c r="B1225"/>
      <c r="C1225"/>
      <c r="D1225"/>
      <c r="E1225"/>
    </row>
    <row r="1226" spans="2:5">
      <c r="B1226"/>
      <c r="C1226"/>
      <c r="D1226"/>
      <c r="E1226"/>
    </row>
    <row r="1227" spans="2:5">
      <c r="B1227"/>
      <c r="C1227"/>
      <c r="D1227"/>
      <c r="E1227"/>
    </row>
    <row r="1228" spans="2:5">
      <c r="B1228"/>
      <c r="C1228"/>
      <c r="D1228"/>
      <c r="E1228"/>
    </row>
    <row r="1229" spans="2:5">
      <c r="B1229"/>
      <c r="C1229"/>
      <c r="D1229"/>
      <c r="E1229"/>
    </row>
    <row r="1230" spans="2:5">
      <c r="B1230"/>
      <c r="C1230"/>
      <c r="D1230"/>
      <c r="E1230"/>
    </row>
    <row r="1231" spans="2:5">
      <c r="B1231"/>
      <c r="C1231"/>
      <c r="D1231"/>
      <c r="E1231"/>
    </row>
    <row r="1232" spans="2:5">
      <c r="B1232"/>
      <c r="C1232"/>
      <c r="D1232"/>
      <c r="E1232"/>
    </row>
    <row r="1233" spans="2:5">
      <c r="B1233"/>
      <c r="C1233"/>
      <c r="D1233"/>
      <c r="E1233"/>
    </row>
    <row r="1234" spans="2:5">
      <c r="B1234"/>
      <c r="C1234"/>
      <c r="D1234"/>
      <c r="E1234"/>
    </row>
    <row r="1235" spans="2:5">
      <c r="B1235"/>
      <c r="C1235"/>
      <c r="D1235"/>
      <c r="E1235"/>
    </row>
    <row r="1236" spans="2:5">
      <c r="B1236"/>
      <c r="C1236"/>
      <c r="D1236"/>
      <c r="E1236"/>
    </row>
    <row r="1237" spans="2:5">
      <c r="B1237"/>
      <c r="C1237"/>
      <c r="D1237"/>
      <c r="E1237"/>
    </row>
    <row r="1238" spans="2:5">
      <c r="B1238"/>
      <c r="C1238"/>
      <c r="D1238"/>
      <c r="E1238"/>
    </row>
    <row r="1239" spans="2:5">
      <c r="B1239"/>
      <c r="C1239"/>
      <c r="D1239"/>
      <c r="E1239"/>
    </row>
    <row r="1240" spans="2:5">
      <c r="B1240"/>
      <c r="C1240"/>
      <c r="D1240"/>
      <c r="E1240"/>
    </row>
    <row r="1241" spans="2:5">
      <c r="B1241"/>
      <c r="C1241"/>
      <c r="D1241"/>
      <c r="E1241"/>
    </row>
    <row r="1242" spans="2:5">
      <c r="B1242"/>
      <c r="C1242"/>
      <c r="D1242"/>
      <c r="E1242"/>
    </row>
    <row r="1243" spans="2:5">
      <c r="B1243"/>
      <c r="C1243"/>
      <c r="D1243"/>
      <c r="E1243"/>
    </row>
    <row r="1244" spans="2:5">
      <c r="B1244"/>
      <c r="C1244"/>
      <c r="D1244"/>
      <c r="E1244"/>
    </row>
    <row r="1245" spans="2:5">
      <c r="B1245"/>
      <c r="C1245"/>
      <c r="D1245"/>
      <c r="E1245"/>
    </row>
    <row r="1246" spans="2:5">
      <c r="B1246"/>
      <c r="C1246"/>
      <c r="D1246"/>
      <c r="E1246"/>
    </row>
    <row r="1247" spans="2:5">
      <c r="B1247"/>
      <c r="C1247"/>
      <c r="D1247"/>
      <c r="E1247"/>
    </row>
    <row r="1248" spans="2:5">
      <c r="B1248"/>
      <c r="C1248"/>
      <c r="D1248"/>
      <c r="E1248"/>
    </row>
    <row r="1249" spans="2:5">
      <c r="B1249"/>
      <c r="C1249"/>
      <c r="D1249"/>
      <c r="E1249"/>
    </row>
    <row r="1250" spans="2:5">
      <c r="B1250"/>
      <c r="C1250"/>
      <c r="D1250"/>
      <c r="E1250"/>
    </row>
    <row r="1251" spans="2:5">
      <c r="B1251"/>
      <c r="C1251"/>
      <c r="D1251"/>
      <c r="E1251"/>
    </row>
    <row r="1252" spans="2:5">
      <c r="B1252"/>
      <c r="C1252"/>
      <c r="D1252"/>
      <c r="E1252"/>
    </row>
    <row r="1253" spans="2:5">
      <c r="B1253"/>
      <c r="C1253"/>
      <c r="D1253"/>
      <c r="E1253"/>
    </row>
    <row r="1254" spans="2:5">
      <c r="B1254"/>
      <c r="C1254"/>
      <c r="D1254"/>
      <c r="E1254"/>
    </row>
    <row r="1255" spans="2:5">
      <c r="B1255"/>
      <c r="C1255"/>
      <c r="D1255"/>
      <c r="E1255"/>
    </row>
    <row r="1256" spans="2:5">
      <c r="B1256"/>
      <c r="C1256"/>
      <c r="D1256"/>
      <c r="E1256"/>
    </row>
    <row r="1257" spans="2:5">
      <c r="B1257"/>
      <c r="C1257"/>
      <c r="D1257"/>
      <c r="E1257"/>
    </row>
    <row r="1258" spans="2:5">
      <c r="B1258"/>
      <c r="C1258"/>
      <c r="D1258"/>
      <c r="E1258"/>
    </row>
    <row r="1259" spans="2:5">
      <c r="B1259"/>
      <c r="C1259"/>
      <c r="D1259"/>
      <c r="E1259"/>
    </row>
    <row r="1260" spans="2:5">
      <c r="B1260"/>
      <c r="C1260"/>
      <c r="D1260"/>
      <c r="E1260"/>
    </row>
    <row r="1261" spans="2:5">
      <c r="B1261"/>
      <c r="C1261"/>
      <c r="D1261"/>
      <c r="E1261"/>
    </row>
    <row r="1262" spans="2:5">
      <c r="B1262"/>
      <c r="C1262"/>
      <c r="D1262"/>
      <c r="E1262"/>
    </row>
    <row r="1263" spans="2:5">
      <c r="B1263"/>
      <c r="C1263"/>
      <c r="D1263"/>
      <c r="E1263"/>
    </row>
    <row r="1264" spans="2:5">
      <c r="B1264"/>
      <c r="C1264"/>
      <c r="D1264"/>
      <c r="E1264"/>
    </row>
    <row r="1265" spans="2:5">
      <c r="B1265"/>
      <c r="C1265"/>
      <c r="D1265"/>
      <c r="E1265"/>
    </row>
    <row r="1266" spans="2:5">
      <c r="B1266"/>
      <c r="C1266"/>
      <c r="D1266"/>
      <c r="E1266"/>
    </row>
    <row r="1267" spans="2:5">
      <c r="B1267"/>
      <c r="C1267"/>
      <c r="D1267"/>
      <c r="E1267"/>
    </row>
    <row r="1268" spans="2:5">
      <c r="B1268"/>
      <c r="C1268"/>
      <c r="D1268"/>
      <c r="E1268"/>
    </row>
    <row r="1269" spans="2:5">
      <c r="B1269"/>
      <c r="C1269"/>
      <c r="D1269"/>
      <c r="E1269"/>
    </row>
    <row r="1270" spans="2:5">
      <c r="B1270"/>
      <c r="C1270"/>
      <c r="D1270"/>
      <c r="E1270"/>
    </row>
    <row r="1271" spans="2:5">
      <c r="B1271"/>
      <c r="C1271"/>
      <c r="D1271"/>
      <c r="E1271"/>
    </row>
    <row r="1272" spans="2:5">
      <c r="B1272"/>
      <c r="C1272"/>
      <c r="D1272"/>
      <c r="E1272"/>
    </row>
    <row r="1273" spans="2:5">
      <c r="B1273"/>
      <c r="C1273"/>
      <c r="D1273"/>
      <c r="E1273"/>
    </row>
    <row r="1274" spans="2:5">
      <c r="B1274"/>
      <c r="C1274"/>
      <c r="D1274"/>
      <c r="E1274"/>
    </row>
    <row r="1275" spans="2:5">
      <c r="B1275"/>
      <c r="C1275"/>
      <c r="D1275"/>
      <c r="E1275"/>
    </row>
    <row r="1276" spans="2:5">
      <c r="B1276"/>
      <c r="C1276"/>
      <c r="D1276"/>
      <c r="E1276"/>
    </row>
    <row r="1277" spans="2:5">
      <c r="B1277"/>
      <c r="C1277"/>
      <c r="D1277"/>
      <c r="E1277"/>
    </row>
    <row r="1278" spans="2:5">
      <c r="B1278"/>
      <c r="C1278"/>
      <c r="D1278"/>
      <c r="E1278"/>
    </row>
    <row r="1279" spans="2:5">
      <c r="B1279"/>
      <c r="C1279"/>
      <c r="D1279"/>
      <c r="E1279"/>
    </row>
    <row r="1280" spans="2:5">
      <c r="B1280"/>
      <c r="C1280"/>
      <c r="D1280"/>
      <c r="E1280"/>
    </row>
    <row r="1281" spans="2:5">
      <c r="B1281"/>
      <c r="C1281"/>
      <c r="D1281"/>
      <c r="E1281"/>
    </row>
    <row r="1282" spans="2:5">
      <c r="B1282"/>
      <c r="C1282"/>
      <c r="D1282"/>
      <c r="E1282"/>
    </row>
    <row r="1283" spans="2:5">
      <c r="B1283"/>
      <c r="C1283"/>
      <c r="D1283"/>
      <c r="E1283"/>
    </row>
    <row r="1284" spans="2:5">
      <c r="B1284"/>
      <c r="C1284"/>
      <c r="D1284"/>
      <c r="E1284"/>
    </row>
    <row r="1285" spans="2:5">
      <c r="B1285"/>
      <c r="C1285"/>
      <c r="D1285"/>
      <c r="E1285"/>
    </row>
    <row r="1286" spans="2:5">
      <c r="B1286"/>
      <c r="C1286"/>
      <c r="D1286"/>
      <c r="E1286"/>
    </row>
    <row r="1287" spans="2:5">
      <c r="B1287"/>
      <c r="C1287"/>
      <c r="D1287"/>
      <c r="E1287"/>
    </row>
    <row r="1288" spans="2:5">
      <c r="B1288"/>
      <c r="C1288"/>
      <c r="D1288"/>
      <c r="E1288"/>
    </row>
    <row r="1289" spans="2:5">
      <c r="B1289"/>
      <c r="C1289"/>
      <c r="D1289"/>
      <c r="E1289"/>
    </row>
    <row r="1290" spans="2:5">
      <c r="B1290"/>
      <c r="C1290"/>
      <c r="D1290"/>
      <c r="E1290"/>
    </row>
    <row r="1291" spans="2:5">
      <c r="B1291"/>
      <c r="C1291"/>
      <c r="D1291"/>
      <c r="E1291"/>
    </row>
    <row r="1292" spans="2:5">
      <c r="B1292"/>
      <c r="C1292"/>
      <c r="D1292"/>
      <c r="E1292"/>
    </row>
    <row r="1293" spans="2:5">
      <c r="B1293"/>
      <c r="C1293"/>
      <c r="D1293"/>
      <c r="E1293"/>
    </row>
    <row r="1294" spans="2:5">
      <c r="B1294"/>
      <c r="C1294"/>
      <c r="D1294"/>
      <c r="E1294"/>
    </row>
    <row r="1295" spans="2:5">
      <c r="B1295"/>
      <c r="C1295"/>
      <c r="D1295"/>
      <c r="E1295"/>
    </row>
    <row r="1296" spans="2:5">
      <c r="B1296"/>
      <c r="C1296"/>
      <c r="D1296"/>
      <c r="E1296"/>
    </row>
    <row r="1297" spans="2:5">
      <c r="B1297"/>
      <c r="C1297"/>
      <c r="D1297"/>
      <c r="E1297"/>
    </row>
    <row r="1298" spans="2:5">
      <c r="B1298"/>
      <c r="C1298"/>
      <c r="D1298"/>
      <c r="E1298"/>
    </row>
    <row r="1299" spans="2:5">
      <c r="B1299"/>
      <c r="C1299"/>
      <c r="D1299"/>
      <c r="E1299"/>
    </row>
    <row r="1300" spans="2:5">
      <c r="B1300"/>
      <c r="C1300"/>
      <c r="D1300"/>
      <c r="E1300"/>
    </row>
    <row r="1301" spans="2:5">
      <c r="B1301"/>
      <c r="C1301"/>
      <c r="D1301"/>
      <c r="E1301"/>
    </row>
    <row r="1302" spans="2:5">
      <c r="B1302"/>
      <c r="C1302"/>
      <c r="D1302"/>
      <c r="E1302"/>
    </row>
    <row r="1303" spans="2:5">
      <c r="B1303"/>
      <c r="C1303"/>
      <c r="D1303"/>
      <c r="E1303"/>
    </row>
    <row r="1304" spans="2:5">
      <c r="B1304"/>
      <c r="C1304"/>
      <c r="D1304"/>
      <c r="E1304"/>
    </row>
    <row r="1305" spans="2:5">
      <c r="B1305"/>
      <c r="C1305"/>
      <c r="D1305"/>
      <c r="E1305"/>
    </row>
    <row r="1306" spans="2:5">
      <c r="B1306"/>
      <c r="C1306"/>
      <c r="D1306"/>
      <c r="E1306"/>
    </row>
    <row r="1307" spans="2:5">
      <c r="B1307"/>
      <c r="C1307"/>
      <c r="D1307"/>
      <c r="E1307"/>
    </row>
    <row r="1308" spans="2:5">
      <c r="B1308"/>
      <c r="C1308"/>
      <c r="D1308"/>
      <c r="E1308"/>
    </row>
    <row r="1309" spans="2:5">
      <c r="B1309"/>
      <c r="C1309"/>
      <c r="D1309"/>
      <c r="E1309"/>
    </row>
    <row r="1310" spans="2:5">
      <c r="B1310"/>
      <c r="C1310"/>
      <c r="D1310"/>
      <c r="E1310"/>
    </row>
    <row r="1311" spans="2:5">
      <c r="B1311"/>
      <c r="C1311"/>
      <c r="D1311"/>
      <c r="E1311"/>
    </row>
    <row r="1312" spans="2:5">
      <c r="B1312"/>
      <c r="C1312"/>
      <c r="D1312"/>
      <c r="E1312"/>
    </row>
    <row r="1313" spans="2:5">
      <c r="B1313"/>
      <c r="C1313"/>
      <c r="D1313"/>
      <c r="E1313"/>
    </row>
    <row r="1314" spans="2:5">
      <c r="B1314"/>
      <c r="C1314"/>
      <c r="D1314"/>
      <c r="E1314"/>
    </row>
    <row r="1315" spans="2:5">
      <c r="B1315"/>
      <c r="C1315"/>
      <c r="D1315"/>
      <c r="E1315"/>
    </row>
    <row r="1316" spans="2:5">
      <c r="B1316"/>
      <c r="C1316"/>
      <c r="D1316"/>
      <c r="E1316"/>
    </row>
    <row r="1317" spans="2:5">
      <c r="B1317"/>
      <c r="C1317"/>
      <c r="D1317"/>
      <c r="E1317"/>
    </row>
    <row r="1318" spans="2:5">
      <c r="B1318"/>
      <c r="C1318"/>
      <c r="D1318"/>
      <c r="E1318"/>
    </row>
    <row r="1319" spans="2:5">
      <c r="B1319"/>
      <c r="C1319"/>
      <c r="D1319"/>
      <c r="E1319"/>
    </row>
    <row r="1320" spans="2:5">
      <c r="B1320"/>
      <c r="C1320"/>
      <c r="D1320"/>
      <c r="E1320"/>
    </row>
    <row r="1321" spans="2:5">
      <c r="B1321"/>
      <c r="C1321"/>
      <c r="D1321"/>
      <c r="E1321"/>
    </row>
    <row r="1322" spans="2:5">
      <c r="B1322"/>
      <c r="C1322"/>
      <c r="D1322"/>
      <c r="E1322"/>
    </row>
    <row r="1323" spans="2:5">
      <c r="B1323"/>
      <c r="C1323"/>
      <c r="D1323"/>
      <c r="E1323"/>
    </row>
    <row r="1324" spans="2:5">
      <c r="B1324"/>
      <c r="C1324"/>
      <c r="D1324"/>
      <c r="E1324"/>
    </row>
    <row r="1325" spans="2:5">
      <c r="B1325"/>
      <c r="C1325"/>
      <c r="D1325"/>
      <c r="E1325"/>
    </row>
    <row r="1326" spans="2:5">
      <c r="B1326"/>
      <c r="C1326"/>
      <c r="D1326"/>
      <c r="E1326"/>
    </row>
    <row r="1327" spans="2:5">
      <c r="B1327"/>
      <c r="C1327"/>
      <c r="D1327"/>
      <c r="E1327"/>
    </row>
    <row r="1328" spans="2:5">
      <c r="B1328"/>
      <c r="C1328"/>
      <c r="D1328"/>
      <c r="E1328"/>
    </row>
    <row r="1329" spans="2:5">
      <c r="B1329"/>
      <c r="C1329"/>
      <c r="D1329"/>
      <c r="E1329"/>
    </row>
    <row r="1330" spans="2:5">
      <c r="B1330"/>
      <c r="C1330"/>
      <c r="D1330"/>
      <c r="E1330"/>
    </row>
    <row r="1331" spans="2:5">
      <c r="B1331"/>
      <c r="C1331"/>
      <c r="D1331"/>
      <c r="E1331"/>
    </row>
    <row r="1332" spans="2:5">
      <c r="B1332"/>
      <c r="C1332"/>
      <c r="D1332"/>
      <c r="E1332"/>
    </row>
    <row r="1333" spans="2:5">
      <c r="B1333"/>
      <c r="C1333"/>
      <c r="D1333"/>
      <c r="E1333"/>
    </row>
    <row r="1334" spans="2:5">
      <c r="B1334"/>
      <c r="C1334"/>
      <c r="D1334"/>
      <c r="E1334"/>
    </row>
    <row r="1335" spans="2:5">
      <c r="B1335"/>
      <c r="C1335"/>
      <c r="D1335"/>
      <c r="E1335"/>
    </row>
    <row r="1336" spans="2:5">
      <c r="B1336"/>
      <c r="C1336"/>
      <c r="D1336"/>
      <c r="E1336"/>
    </row>
    <row r="1337" spans="2:5">
      <c r="B1337"/>
      <c r="C1337"/>
      <c r="D1337"/>
      <c r="E1337"/>
    </row>
    <row r="1338" spans="2:5">
      <c r="B1338"/>
      <c r="C1338"/>
      <c r="D1338"/>
      <c r="E1338"/>
    </row>
    <row r="1339" spans="2:5">
      <c r="B1339"/>
      <c r="C1339"/>
      <c r="D1339"/>
      <c r="E1339"/>
    </row>
    <row r="1340" spans="2:5">
      <c r="B1340"/>
      <c r="C1340"/>
      <c r="D1340"/>
      <c r="E1340"/>
    </row>
    <row r="1341" spans="2:5">
      <c r="B1341"/>
      <c r="C1341"/>
      <c r="D1341"/>
      <c r="E1341"/>
    </row>
    <row r="1342" spans="2:5">
      <c r="B1342"/>
      <c r="C1342"/>
      <c r="D1342"/>
      <c r="E1342"/>
    </row>
    <row r="1343" spans="2:5">
      <c r="B1343"/>
      <c r="C1343"/>
      <c r="D1343"/>
      <c r="E1343"/>
    </row>
    <row r="1344" spans="2:5">
      <c r="B1344"/>
      <c r="C1344"/>
      <c r="D1344"/>
      <c r="E1344"/>
    </row>
    <row r="1345" spans="2:5">
      <c r="B1345"/>
      <c r="C1345"/>
      <c r="D1345"/>
      <c r="E1345"/>
    </row>
    <row r="1346" spans="2:5">
      <c r="B1346"/>
      <c r="C1346"/>
      <c r="D1346"/>
      <c r="E1346"/>
    </row>
    <row r="1347" spans="2:5">
      <c r="B1347"/>
      <c r="C1347"/>
      <c r="D1347"/>
      <c r="E1347"/>
    </row>
    <row r="1348" spans="2:5">
      <c r="B1348"/>
      <c r="C1348"/>
      <c r="D1348"/>
      <c r="E1348"/>
    </row>
    <row r="1349" spans="2:5">
      <c r="B1349"/>
      <c r="C1349"/>
      <c r="D1349"/>
      <c r="E1349"/>
    </row>
    <row r="1350" spans="2:5">
      <c r="B1350"/>
      <c r="C1350"/>
      <c r="D1350"/>
      <c r="E1350"/>
    </row>
    <row r="1351" spans="2:5">
      <c r="B1351"/>
      <c r="C1351"/>
      <c r="D1351"/>
      <c r="E1351"/>
    </row>
    <row r="1352" spans="2:5">
      <c r="B1352"/>
      <c r="C1352"/>
      <c r="D1352"/>
      <c r="E1352"/>
    </row>
    <row r="1353" spans="2:5">
      <c r="B1353"/>
      <c r="C1353"/>
      <c r="D1353"/>
      <c r="E1353"/>
    </row>
    <row r="1354" spans="2:5">
      <c r="B1354"/>
      <c r="C1354"/>
      <c r="D1354"/>
      <c r="E1354"/>
    </row>
    <row r="1355" spans="2:5">
      <c r="B1355"/>
      <c r="C1355"/>
      <c r="D1355"/>
      <c r="E1355"/>
    </row>
    <row r="1356" spans="2:5">
      <c r="B1356"/>
      <c r="C1356"/>
      <c r="D1356"/>
      <c r="E1356"/>
    </row>
    <row r="1357" spans="2:5">
      <c r="B1357"/>
      <c r="C1357"/>
      <c r="D1357"/>
      <c r="E1357"/>
    </row>
    <row r="1358" spans="2:5">
      <c r="B1358"/>
      <c r="C1358"/>
      <c r="D1358"/>
      <c r="E1358"/>
    </row>
    <row r="1359" spans="2:5">
      <c r="B1359"/>
      <c r="C1359"/>
      <c r="D1359"/>
      <c r="E1359"/>
    </row>
    <row r="1360" spans="2:5">
      <c r="B1360"/>
      <c r="C1360"/>
      <c r="D1360"/>
      <c r="E1360"/>
    </row>
    <row r="1361" spans="2:5">
      <c r="B1361"/>
      <c r="C1361"/>
      <c r="D1361"/>
      <c r="E1361"/>
    </row>
    <row r="1362" spans="2:5">
      <c r="B1362"/>
      <c r="C1362"/>
      <c r="D1362"/>
      <c r="E1362"/>
    </row>
    <row r="1363" spans="2:5">
      <c r="B1363"/>
      <c r="C1363"/>
      <c r="D1363"/>
      <c r="E1363"/>
    </row>
    <row r="1364" spans="2:5">
      <c r="B1364"/>
      <c r="C1364"/>
      <c r="D1364"/>
      <c r="E1364"/>
    </row>
    <row r="1365" spans="2:5">
      <c r="B1365"/>
      <c r="C1365"/>
      <c r="D1365"/>
      <c r="E1365"/>
    </row>
    <row r="1366" spans="2:5">
      <c r="B1366"/>
      <c r="C1366"/>
      <c r="D1366"/>
      <c r="E1366"/>
    </row>
    <row r="1367" spans="2:5">
      <c r="B1367"/>
      <c r="C1367"/>
      <c r="D1367"/>
      <c r="E1367"/>
    </row>
    <row r="1368" spans="2:5">
      <c r="B1368"/>
      <c r="C1368"/>
      <c r="D1368"/>
      <c r="E1368"/>
    </row>
    <row r="1369" spans="2:5">
      <c r="B1369"/>
      <c r="C1369"/>
      <c r="D1369"/>
      <c r="E1369"/>
    </row>
    <row r="1370" spans="2:5">
      <c r="B1370"/>
      <c r="C1370"/>
      <c r="D1370"/>
      <c r="E1370"/>
    </row>
    <row r="1371" spans="2:5">
      <c r="B1371"/>
      <c r="C1371"/>
      <c r="D1371"/>
      <c r="E1371"/>
    </row>
    <row r="1372" spans="2:5">
      <c r="B1372"/>
      <c r="C1372"/>
      <c r="D1372"/>
      <c r="E1372"/>
    </row>
    <row r="1373" spans="2:5">
      <c r="B1373"/>
      <c r="C1373"/>
      <c r="D1373"/>
      <c r="E1373"/>
    </row>
    <row r="1374" spans="2:5">
      <c r="B1374"/>
      <c r="C1374"/>
      <c r="D1374"/>
      <c r="E1374"/>
    </row>
    <row r="1375" spans="2:5">
      <c r="B1375"/>
      <c r="C1375"/>
      <c r="D1375"/>
      <c r="E1375"/>
    </row>
    <row r="1376" spans="2:5">
      <c r="B1376"/>
      <c r="C1376"/>
      <c r="D1376"/>
      <c r="E1376"/>
    </row>
    <row r="1377" spans="2:5">
      <c r="B1377"/>
      <c r="C1377"/>
      <c r="D1377"/>
      <c r="E1377"/>
    </row>
    <row r="1378" spans="2:5">
      <c r="B1378"/>
      <c r="C1378"/>
      <c r="D1378"/>
      <c r="E1378"/>
    </row>
    <row r="1379" spans="2:5">
      <c r="B1379"/>
      <c r="C1379"/>
      <c r="D1379"/>
      <c r="E1379"/>
    </row>
    <row r="1380" spans="2:5">
      <c r="B1380"/>
      <c r="C1380"/>
      <c r="D1380"/>
      <c r="E1380"/>
    </row>
    <row r="1381" spans="2:5">
      <c r="B1381"/>
      <c r="C1381"/>
      <c r="D1381"/>
      <c r="E1381"/>
    </row>
    <row r="1382" spans="2:5">
      <c r="B1382"/>
      <c r="C1382"/>
      <c r="D1382"/>
      <c r="E1382"/>
    </row>
    <row r="1383" spans="2:5">
      <c r="B1383"/>
      <c r="C1383"/>
      <c r="D1383"/>
      <c r="E1383"/>
    </row>
    <row r="1384" spans="2:5">
      <c r="B1384"/>
      <c r="C1384"/>
      <c r="D1384"/>
      <c r="E1384"/>
    </row>
    <row r="1385" spans="2:5">
      <c r="B1385"/>
      <c r="C1385"/>
      <c r="D1385"/>
      <c r="E1385"/>
    </row>
    <row r="1386" spans="2:5">
      <c r="B1386"/>
      <c r="C1386"/>
      <c r="D1386"/>
      <c r="E1386"/>
    </row>
    <row r="1387" spans="2:5">
      <c r="B1387"/>
      <c r="C1387"/>
      <c r="D1387"/>
      <c r="E1387"/>
    </row>
    <row r="1388" spans="2:5">
      <c r="B1388"/>
      <c r="C1388"/>
      <c r="D1388"/>
      <c r="E1388"/>
    </row>
    <row r="1389" spans="2:5">
      <c r="B1389"/>
      <c r="C1389"/>
      <c r="D1389"/>
      <c r="E1389"/>
    </row>
    <row r="1390" spans="2:5">
      <c r="B1390"/>
      <c r="C1390"/>
      <c r="D1390"/>
      <c r="E1390"/>
    </row>
    <row r="1391" spans="2:5">
      <c r="B1391"/>
      <c r="C1391"/>
      <c r="D1391"/>
      <c r="E1391"/>
    </row>
    <row r="1392" spans="2:5">
      <c r="B1392"/>
      <c r="C1392"/>
      <c r="D1392"/>
      <c r="E1392"/>
    </row>
    <row r="1393" spans="2:5">
      <c r="B1393"/>
      <c r="C1393"/>
      <c r="D1393"/>
      <c r="E1393"/>
    </row>
    <row r="1394" spans="2:5">
      <c r="B1394"/>
      <c r="C1394"/>
      <c r="D1394"/>
      <c r="E1394"/>
    </row>
    <row r="1395" spans="2:5">
      <c r="B1395"/>
      <c r="C1395"/>
      <c r="D1395"/>
      <c r="E1395"/>
    </row>
    <row r="1396" spans="2:5">
      <c r="B1396"/>
      <c r="C1396"/>
      <c r="D1396"/>
      <c r="E1396"/>
    </row>
    <row r="1397" spans="2:5">
      <c r="B1397"/>
      <c r="C1397"/>
      <c r="D1397"/>
      <c r="E1397"/>
    </row>
    <row r="1398" spans="2:5">
      <c r="B1398"/>
      <c r="C1398"/>
      <c r="D1398"/>
      <c r="E1398"/>
    </row>
    <row r="1399" spans="2:5">
      <c r="B1399"/>
      <c r="C1399"/>
      <c r="D1399"/>
      <c r="E1399"/>
    </row>
    <row r="1400" spans="2:5">
      <c r="B1400"/>
      <c r="C1400"/>
      <c r="D1400"/>
      <c r="E1400"/>
    </row>
    <row r="1401" spans="2:5">
      <c r="B1401"/>
      <c r="C1401"/>
      <c r="D1401"/>
      <c r="E1401"/>
    </row>
    <row r="1402" spans="2:5">
      <c r="B1402"/>
      <c r="C1402"/>
      <c r="D1402"/>
      <c r="E1402"/>
    </row>
    <row r="1403" spans="2:5">
      <c r="B1403"/>
      <c r="C1403"/>
      <c r="D1403"/>
      <c r="E1403"/>
    </row>
    <row r="1404" spans="2:5">
      <c r="B1404"/>
      <c r="C1404"/>
      <c r="D1404"/>
      <c r="E1404"/>
    </row>
    <row r="1405" spans="2:5">
      <c r="B1405"/>
      <c r="C1405"/>
      <c r="D1405"/>
      <c r="E1405"/>
    </row>
    <row r="1406" spans="2:5">
      <c r="B1406"/>
      <c r="C1406"/>
      <c r="D1406"/>
      <c r="E1406"/>
    </row>
    <row r="1407" spans="2:5">
      <c r="B1407"/>
      <c r="C1407"/>
      <c r="D1407"/>
      <c r="E1407"/>
    </row>
    <row r="1408" spans="2:5">
      <c r="B1408"/>
      <c r="C1408"/>
      <c r="D1408"/>
      <c r="E1408"/>
    </row>
    <row r="1409" spans="2:5">
      <c r="B1409"/>
      <c r="C1409"/>
      <c r="D1409"/>
      <c r="E1409"/>
    </row>
    <row r="1410" spans="2:5">
      <c r="B1410"/>
      <c r="C1410"/>
      <c r="D1410"/>
      <c r="E1410"/>
    </row>
    <row r="1411" spans="2:5">
      <c r="B1411"/>
      <c r="C1411"/>
      <c r="D1411"/>
      <c r="E1411"/>
    </row>
    <row r="1412" spans="2:5">
      <c r="B1412"/>
      <c r="C1412"/>
      <c r="D1412"/>
      <c r="E1412"/>
    </row>
    <row r="1413" spans="2:5">
      <c r="B1413"/>
      <c r="C1413"/>
      <c r="D1413"/>
      <c r="E1413"/>
    </row>
    <row r="1414" spans="2:5">
      <c r="B1414"/>
      <c r="C1414"/>
      <c r="D1414"/>
      <c r="E1414"/>
    </row>
    <row r="1415" spans="2:5">
      <c r="B1415"/>
      <c r="C1415"/>
      <c r="D1415"/>
      <c r="E1415"/>
    </row>
    <row r="1416" spans="2:5">
      <c r="B1416"/>
      <c r="C1416"/>
      <c r="D1416"/>
      <c r="E1416"/>
    </row>
    <row r="1417" spans="2:5">
      <c r="B1417"/>
      <c r="C1417"/>
      <c r="D1417"/>
      <c r="E1417"/>
    </row>
    <row r="1418" spans="2:5">
      <c r="B1418"/>
      <c r="C1418"/>
      <c r="D1418"/>
      <c r="E1418"/>
    </row>
    <row r="1419" spans="2:5">
      <c r="B1419"/>
      <c r="C1419"/>
      <c r="D1419"/>
      <c r="E1419"/>
    </row>
    <row r="1420" spans="2:5">
      <c r="B1420"/>
      <c r="C1420"/>
      <c r="D1420"/>
      <c r="E1420"/>
    </row>
    <row r="1421" spans="2:5">
      <c r="B1421"/>
      <c r="C1421"/>
      <c r="D1421"/>
      <c r="E1421"/>
    </row>
    <row r="1422" spans="2:5">
      <c r="B1422"/>
      <c r="C1422"/>
      <c r="D1422"/>
      <c r="E1422"/>
    </row>
    <row r="1423" spans="2:5">
      <c r="B1423"/>
      <c r="C1423"/>
      <c r="D1423"/>
      <c r="E1423"/>
    </row>
    <row r="1424" spans="2:5">
      <c r="B1424"/>
      <c r="C1424"/>
      <c r="D1424"/>
      <c r="E1424"/>
    </row>
    <row r="1425" spans="2:5">
      <c r="B1425"/>
      <c r="C1425"/>
      <c r="D1425"/>
      <c r="E1425"/>
    </row>
    <row r="1426" spans="2:5">
      <c r="B1426"/>
      <c r="C1426"/>
      <c r="D1426"/>
      <c r="E1426"/>
    </row>
    <row r="1427" spans="2:5">
      <c r="B1427"/>
      <c r="C1427"/>
      <c r="D1427"/>
      <c r="E1427"/>
    </row>
    <row r="1428" spans="2:5">
      <c r="B1428"/>
      <c r="C1428"/>
      <c r="D1428"/>
      <c r="E1428"/>
    </row>
    <row r="1429" spans="2:5">
      <c r="B1429"/>
      <c r="C1429"/>
      <c r="D1429"/>
      <c r="E1429"/>
    </row>
    <row r="1430" spans="2:5">
      <c r="B1430"/>
      <c r="C1430"/>
      <c r="D1430"/>
      <c r="E1430"/>
    </row>
    <row r="1431" spans="2:5">
      <c r="B1431"/>
      <c r="C1431"/>
      <c r="D1431"/>
      <c r="E1431"/>
    </row>
    <row r="1432" spans="2:5">
      <c r="B1432"/>
      <c r="C1432"/>
      <c r="D1432"/>
      <c r="E1432"/>
    </row>
    <row r="1433" spans="2:5">
      <c r="B1433"/>
      <c r="C1433"/>
      <c r="D1433"/>
      <c r="E1433"/>
    </row>
    <row r="1434" spans="2:5">
      <c r="B1434"/>
      <c r="C1434"/>
      <c r="D1434"/>
      <c r="E1434"/>
    </row>
    <row r="1435" spans="2:5">
      <c r="B1435"/>
      <c r="C1435"/>
      <c r="D1435"/>
      <c r="E1435"/>
    </row>
    <row r="1436" spans="2:5">
      <c r="B1436"/>
      <c r="C1436"/>
      <c r="D1436"/>
      <c r="E1436"/>
    </row>
    <row r="1437" spans="2:5">
      <c r="B1437"/>
      <c r="C1437"/>
      <c r="D1437"/>
      <c r="E1437"/>
    </row>
    <row r="1438" spans="2:5">
      <c r="B1438"/>
      <c r="C1438"/>
      <c r="D1438"/>
      <c r="E1438"/>
    </row>
    <row r="1439" spans="2:5">
      <c r="B1439"/>
      <c r="C1439"/>
      <c r="D1439"/>
      <c r="E1439"/>
    </row>
    <row r="1440" spans="2:5">
      <c r="B1440"/>
      <c r="C1440"/>
      <c r="D1440"/>
      <c r="E1440"/>
    </row>
    <row r="1441" spans="2:5">
      <c r="B1441"/>
      <c r="C1441"/>
      <c r="D1441"/>
      <c r="E1441"/>
    </row>
    <row r="1442" spans="2:5">
      <c r="B1442"/>
      <c r="C1442"/>
      <c r="D1442"/>
      <c r="E1442"/>
    </row>
    <row r="1443" spans="2:5">
      <c r="B1443"/>
      <c r="C1443"/>
      <c r="D1443"/>
      <c r="E1443"/>
    </row>
    <row r="1444" spans="2:5">
      <c r="B1444"/>
      <c r="C1444"/>
      <c r="D1444"/>
      <c r="E1444"/>
    </row>
    <row r="1445" spans="2:5">
      <c r="B1445"/>
      <c r="C1445"/>
      <c r="D1445"/>
      <c r="E1445"/>
    </row>
    <row r="1446" spans="2:5">
      <c r="B1446"/>
      <c r="C1446"/>
      <c r="D1446"/>
      <c r="E1446"/>
    </row>
    <row r="1447" spans="2:5">
      <c r="B1447"/>
      <c r="C1447"/>
      <c r="D1447"/>
      <c r="E1447"/>
    </row>
    <row r="1448" spans="2:5">
      <c r="B1448"/>
      <c r="C1448"/>
      <c r="D1448"/>
      <c r="E1448"/>
    </row>
    <row r="1449" spans="2:5">
      <c r="B1449"/>
      <c r="C1449"/>
      <c r="D1449"/>
      <c r="E1449"/>
    </row>
    <row r="1450" spans="2:5">
      <c r="B1450"/>
      <c r="C1450"/>
      <c r="D1450"/>
      <c r="E1450"/>
    </row>
    <row r="1451" spans="2:5">
      <c r="B1451"/>
      <c r="C1451"/>
      <c r="D1451"/>
      <c r="E1451"/>
    </row>
    <row r="1452" spans="2:5">
      <c r="B1452"/>
      <c r="C1452"/>
      <c r="D1452"/>
      <c r="E1452"/>
    </row>
    <row r="1453" spans="2:5">
      <c r="B1453"/>
      <c r="C1453"/>
      <c r="D1453"/>
      <c r="E1453"/>
    </row>
    <row r="1454" spans="2:5">
      <c r="B1454"/>
      <c r="C1454"/>
      <c r="D1454"/>
      <c r="E1454"/>
    </row>
    <row r="1455" spans="2:5">
      <c r="B1455"/>
      <c r="C1455"/>
      <c r="D1455"/>
      <c r="E1455"/>
    </row>
    <row r="1456" spans="2:5">
      <c r="B1456"/>
      <c r="C1456"/>
      <c r="D1456"/>
      <c r="E1456"/>
    </row>
    <row r="1457" spans="2:5">
      <c r="B1457"/>
      <c r="C1457"/>
      <c r="D1457"/>
      <c r="E1457"/>
    </row>
    <row r="1458" spans="2:5">
      <c r="B1458"/>
      <c r="C1458"/>
      <c r="D1458"/>
      <c r="E1458"/>
    </row>
    <row r="1459" spans="2:5">
      <c r="B1459"/>
      <c r="C1459"/>
      <c r="D1459"/>
      <c r="E1459"/>
    </row>
    <row r="1460" spans="2:5">
      <c r="B1460"/>
      <c r="C1460"/>
      <c r="D1460"/>
      <c r="E1460"/>
    </row>
    <row r="1461" spans="2:5">
      <c r="B1461"/>
      <c r="C1461"/>
      <c r="D1461"/>
      <c r="E1461"/>
    </row>
    <row r="1462" spans="2:5">
      <c r="B1462"/>
      <c r="C1462"/>
      <c r="D1462"/>
      <c r="E1462"/>
    </row>
    <row r="1463" spans="2:5">
      <c r="B1463"/>
      <c r="C1463"/>
      <c r="D1463"/>
      <c r="E1463"/>
    </row>
    <row r="1464" spans="2:5">
      <c r="B1464"/>
      <c r="C1464"/>
      <c r="D1464"/>
      <c r="E1464"/>
    </row>
    <row r="1465" spans="2:5">
      <c r="B1465"/>
      <c r="C1465"/>
      <c r="D1465"/>
      <c r="E1465"/>
    </row>
    <row r="1466" spans="2:5">
      <c r="B1466"/>
      <c r="C1466"/>
      <c r="D1466"/>
      <c r="E1466"/>
    </row>
    <row r="1467" spans="2:5">
      <c r="B1467"/>
      <c r="C1467"/>
      <c r="D1467"/>
      <c r="E1467"/>
    </row>
    <row r="1468" spans="2:5">
      <c r="B1468"/>
      <c r="C1468"/>
      <c r="D1468"/>
      <c r="E1468"/>
    </row>
    <row r="1469" spans="2:5">
      <c r="B1469"/>
      <c r="C1469"/>
      <c r="D1469"/>
      <c r="E1469"/>
    </row>
    <row r="1470" spans="2:5">
      <c r="B1470"/>
      <c r="C1470"/>
      <c r="D1470"/>
      <c r="E1470"/>
    </row>
    <row r="1471" spans="2:5">
      <c r="B1471"/>
      <c r="C1471"/>
      <c r="D1471"/>
      <c r="E1471"/>
    </row>
    <row r="1472" spans="2:5">
      <c r="B1472"/>
      <c r="C1472"/>
      <c r="D1472"/>
      <c r="E1472"/>
    </row>
    <row r="1473" spans="2:5">
      <c r="B1473"/>
      <c r="C1473"/>
      <c r="D1473"/>
      <c r="E1473"/>
    </row>
    <row r="1474" spans="2:5">
      <c r="B1474"/>
      <c r="C1474"/>
      <c r="D1474"/>
      <c r="E1474"/>
    </row>
    <row r="1475" spans="2:5">
      <c r="B1475"/>
      <c r="C1475"/>
      <c r="D1475"/>
      <c r="E1475"/>
    </row>
    <row r="1476" spans="2:5">
      <c r="B1476"/>
      <c r="C1476"/>
      <c r="D1476"/>
      <c r="E1476"/>
    </row>
    <row r="1477" spans="2:5">
      <c r="B1477"/>
      <c r="C1477"/>
      <c r="D1477"/>
      <c r="E1477"/>
    </row>
    <row r="1478" spans="2:5">
      <c r="B1478"/>
      <c r="C1478"/>
      <c r="D1478"/>
      <c r="E1478"/>
    </row>
    <row r="1479" spans="2:5">
      <c r="B1479"/>
      <c r="C1479"/>
      <c r="D1479"/>
      <c r="E1479"/>
    </row>
    <row r="1480" spans="2:5">
      <c r="B1480"/>
      <c r="C1480"/>
      <c r="D1480"/>
      <c r="E1480"/>
    </row>
    <row r="1481" spans="2:5">
      <c r="B1481"/>
      <c r="C1481"/>
      <c r="D1481"/>
      <c r="E1481"/>
    </row>
    <row r="1482" spans="2:5">
      <c r="B1482"/>
      <c r="C1482"/>
      <c r="D1482"/>
      <c r="E1482"/>
    </row>
    <row r="1483" spans="2:5">
      <c r="B1483"/>
      <c r="C1483"/>
      <c r="D1483"/>
      <c r="E1483"/>
    </row>
    <row r="1484" spans="2:5">
      <c r="B1484"/>
      <c r="C1484"/>
      <c r="D1484"/>
      <c r="E1484"/>
    </row>
    <row r="1485" spans="2:5">
      <c r="B1485"/>
      <c r="C1485"/>
      <c r="D1485"/>
      <c r="E1485"/>
    </row>
    <row r="1486" spans="2:5">
      <c r="B1486"/>
      <c r="C1486"/>
      <c r="D1486"/>
      <c r="E1486"/>
    </row>
    <row r="1487" spans="2:5">
      <c r="B1487"/>
      <c r="C1487"/>
      <c r="D1487"/>
      <c r="E1487"/>
    </row>
    <row r="1488" spans="2:5">
      <c r="B1488"/>
      <c r="C1488"/>
      <c r="D1488"/>
      <c r="E1488"/>
    </row>
    <row r="1489" spans="2:5">
      <c r="B1489"/>
      <c r="C1489"/>
      <c r="D1489"/>
      <c r="E1489"/>
    </row>
    <row r="1490" spans="2:5">
      <c r="B1490"/>
      <c r="C1490"/>
      <c r="D1490"/>
      <c r="E1490"/>
    </row>
    <row r="1491" spans="2:5">
      <c r="B1491"/>
      <c r="C1491"/>
      <c r="D1491"/>
      <c r="E1491"/>
    </row>
    <row r="1492" spans="2:5">
      <c r="B1492"/>
      <c r="C1492"/>
      <c r="D1492"/>
      <c r="E1492"/>
    </row>
    <row r="1493" spans="2:5">
      <c r="B1493"/>
      <c r="C1493"/>
      <c r="D1493"/>
      <c r="E1493"/>
    </row>
    <row r="1494" spans="2:5">
      <c r="B1494"/>
      <c r="C1494"/>
      <c r="D1494"/>
      <c r="E1494"/>
    </row>
    <row r="1495" spans="2:5">
      <c r="B1495"/>
      <c r="C1495"/>
      <c r="D1495"/>
      <c r="E1495"/>
    </row>
    <row r="1496" spans="2:5">
      <c r="B1496"/>
      <c r="C1496"/>
      <c r="D1496"/>
      <c r="E1496"/>
    </row>
    <row r="1497" spans="2:5">
      <c r="B1497"/>
      <c r="C1497"/>
      <c r="D1497"/>
      <c r="E1497"/>
    </row>
    <row r="1498" spans="2:5">
      <c r="B1498"/>
      <c r="C1498"/>
      <c r="D1498"/>
      <c r="E1498"/>
    </row>
    <row r="1499" spans="2:5">
      <c r="B1499"/>
      <c r="C1499"/>
      <c r="D1499"/>
      <c r="E1499"/>
    </row>
    <row r="1500" spans="2:5">
      <c r="B1500"/>
      <c r="C1500"/>
      <c r="D1500"/>
      <c r="E1500"/>
    </row>
    <row r="1501" spans="2:5">
      <c r="B1501"/>
      <c r="C1501"/>
      <c r="D1501"/>
      <c r="E1501"/>
    </row>
    <row r="1502" spans="2:5">
      <c r="B1502"/>
      <c r="C1502"/>
      <c r="D1502"/>
      <c r="E1502"/>
    </row>
    <row r="1503" spans="2:5">
      <c r="B1503"/>
      <c r="C1503"/>
      <c r="D1503"/>
      <c r="E1503"/>
    </row>
    <row r="1504" spans="2:5">
      <c r="B1504"/>
      <c r="C1504"/>
      <c r="D1504"/>
      <c r="E1504"/>
    </row>
    <row r="1505" spans="2:5">
      <c r="B1505"/>
      <c r="C1505"/>
      <c r="D1505"/>
      <c r="E1505"/>
    </row>
    <row r="1506" spans="2:5">
      <c r="B1506"/>
      <c r="C1506"/>
      <c r="D1506"/>
      <c r="E1506"/>
    </row>
    <row r="1507" spans="2:5">
      <c r="B1507"/>
      <c r="C1507"/>
      <c r="D1507"/>
      <c r="E1507"/>
    </row>
    <row r="1508" spans="2:5">
      <c r="B1508"/>
      <c r="C1508"/>
      <c r="D1508"/>
      <c r="E1508"/>
    </row>
    <row r="1509" spans="2:5">
      <c r="B1509"/>
      <c r="C1509"/>
      <c r="D1509"/>
      <c r="E1509"/>
    </row>
    <row r="1510" spans="2:5">
      <c r="B1510"/>
      <c r="C1510"/>
      <c r="D1510"/>
      <c r="E1510"/>
    </row>
    <row r="1511" spans="2:5">
      <c r="B1511"/>
      <c r="C1511"/>
      <c r="D1511"/>
      <c r="E1511"/>
    </row>
    <row r="1512" spans="2:5">
      <c r="B1512"/>
      <c r="C1512"/>
      <c r="D1512"/>
      <c r="E1512"/>
    </row>
    <row r="1513" spans="2:5">
      <c r="B1513"/>
      <c r="C1513"/>
      <c r="D1513"/>
      <c r="E1513"/>
    </row>
    <row r="1514" spans="2:5">
      <c r="B1514"/>
      <c r="C1514"/>
      <c r="D1514"/>
      <c r="E1514"/>
    </row>
    <row r="1515" spans="2:5">
      <c r="B1515"/>
      <c r="C1515"/>
      <c r="D1515"/>
      <c r="E1515"/>
    </row>
    <row r="1516" spans="2:5">
      <c r="B1516"/>
      <c r="C1516"/>
      <c r="D1516"/>
      <c r="E1516"/>
    </row>
    <row r="1517" spans="2:5">
      <c r="B1517"/>
      <c r="C1517"/>
      <c r="D1517"/>
      <c r="E1517"/>
    </row>
    <row r="1518" spans="2:5">
      <c r="B1518"/>
      <c r="C1518"/>
      <c r="D1518"/>
      <c r="E1518"/>
    </row>
    <row r="1519" spans="2:5">
      <c r="B1519"/>
      <c r="C1519"/>
      <c r="D1519"/>
      <c r="E1519"/>
    </row>
    <row r="1520" spans="2:5">
      <c r="B1520"/>
      <c r="C1520"/>
      <c r="D1520"/>
      <c r="E1520"/>
    </row>
    <row r="1521" spans="2:5">
      <c r="B1521"/>
      <c r="C1521"/>
      <c r="D1521"/>
      <c r="E1521"/>
    </row>
    <row r="1522" spans="2:5">
      <c r="B1522"/>
      <c r="C1522"/>
      <c r="D1522"/>
      <c r="E1522"/>
    </row>
    <row r="1523" spans="2:5">
      <c r="B1523"/>
      <c r="C1523"/>
      <c r="D1523"/>
      <c r="E1523"/>
    </row>
    <row r="1524" spans="2:5">
      <c r="B1524"/>
      <c r="C1524"/>
      <c r="D1524"/>
      <c r="E1524"/>
    </row>
    <row r="1525" spans="2:5">
      <c r="B1525"/>
      <c r="C1525"/>
      <c r="D1525"/>
      <c r="E1525"/>
    </row>
    <row r="1526" spans="2:5">
      <c r="B1526"/>
      <c r="C1526"/>
      <c r="D1526"/>
      <c r="E1526"/>
    </row>
    <row r="1527" spans="2:5">
      <c r="B1527"/>
      <c r="C1527"/>
      <c r="D1527"/>
      <c r="E1527"/>
    </row>
    <row r="1528" spans="2:5">
      <c r="B1528"/>
      <c r="C1528"/>
      <c r="D1528"/>
      <c r="E1528"/>
    </row>
    <row r="1529" spans="2:5">
      <c r="B1529"/>
      <c r="C1529"/>
      <c r="D1529"/>
      <c r="E1529"/>
    </row>
    <row r="1530" spans="2:5">
      <c r="B1530"/>
      <c r="C1530"/>
      <c r="D1530"/>
      <c r="E1530"/>
    </row>
    <row r="1531" spans="2:5">
      <c r="B1531"/>
      <c r="C1531"/>
      <c r="D1531"/>
      <c r="E1531"/>
    </row>
    <row r="1532" spans="2:5">
      <c r="B1532"/>
      <c r="C1532"/>
      <c r="D1532"/>
      <c r="E1532"/>
    </row>
    <row r="1533" spans="2:5">
      <c r="B1533"/>
      <c r="C1533"/>
      <c r="D1533"/>
      <c r="E1533"/>
    </row>
    <row r="1534" spans="2:5">
      <c r="B1534"/>
      <c r="C1534"/>
      <c r="D1534"/>
      <c r="E1534"/>
    </row>
    <row r="1535" spans="2:5">
      <c r="B1535"/>
      <c r="C1535"/>
      <c r="D1535"/>
      <c r="E1535"/>
    </row>
    <row r="1536" spans="2:5">
      <c r="B1536"/>
      <c r="C1536"/>
      <c r="D1536"/>
      <c r="E1536"/>
    </row>
    <row r="1537" spans="2:5">
      <c r="B1537"/>
      <c r="C1537"/>
      <c r="D1537"/>
      <c r="E1537"/>
    </row>
    <row r="1538" spans="2:5">
      <c r="B1538"/>
      <c r="C1538"/>
      <c r="D1538"/>
      <c r="E1538"/>
    </row>
    <row r="1539" spans="2:5">
      <c r="B1539"/>
      <c r="C1539"/>
      <c r="D1539"/>
      <c r="E1539"/>
    </row>
    <row r="1540" spans="2:5">
      <c r="B1540"/>
      <c r="C1540"/>
      <c r="D1540"/>
      <c r="E1540"/>
    </row>
    <row r="1541" spans="2:5">
      <c r="B1541"/>
      <c r="C1541"/>
      <c r="D1541"/>
      <c r="E1541"/>
    </row>
    <row r="1542" spans="2:5">
      <c r="B1542"/>
      <c r="C1542"/>
      <c r="D1542"/>
      <c r="E1542"/>
    </row>
    <row r="1543" spans="2:5">
      <c r="B1543"/>
      <c r="C1543"/>
      <c r="D1543"/>
      <c r="E1543"/>
    </row>
    <row r="1544" spans="2:5">
      <c r="B1544"/>
      <c r="C1544"/>
      <c r="D1544"/>
      <c r="E1544"/>
    </row>
    <row r="1545" spans="2:5">
      <c r="B1545"/>
      <c r="C1545"/>
      <c r="D1545"/>
      <c r="E1545"/>
    </row>
    <row r="1546" spans="2:5">
      <c r="B1546"/>
      <c r="C1546"/>
      <c r="D1546"/>
      <c r="E1546"/>
    </row>
    <row r="1547" spans="2:5">
      <c r="B1547"/>
      <c r="C1547"/>
      <c r="D1547"/>
      <c r="E1547"/>
    </row>
    <row r="1548" spans="2:5">
      <c r="B1548"/>
      <c r="C1548"/>
      <c r="D1548"/>
      <c r="E1548"/>
    </row>
    <row r="1549" spans="2:5">
      <c r="B1549"/>
      <c r="C1549"/>
      <c r="D1549"/>
      <c r="E1549"/>
    </row>
    <row r="1550" spans="2:5">
      <c r="B1550"/>
      <c r="C1550"/>
      <c r="D1550"/>
      <c r="E1550"/>
    </row>
    <row r="1551" spans="2:5">
      <c r="B1551"/>
      <c r="C1551"/>
      <c r="D1551"/>
      <c r="E1551"/>
    </row>
    <row r="1552" spans="2:5">
      <c r="B1552"/>
      <c r="C1552"/>
      <c r="D1552"/>
      <c r="E1552"/>
    </row>
    <row r="1553" spans="2:5">
      <c r="B1553"/>
      <c r="C1553"/>
      <c r="D1553"/>
      <c r="E1553"/>
    </row>
    <row r="1554" spans="2:5">
      <c r="B1554"/>
      <c r="C1554"/>
      <c r="D1554"/>
      <c r="E1554"/>
    </row>
    <row r="1555" spans="2:5">
      <c r="B1555"/>
      <c r="C1555"/>
      <c r="D1555"/>
      <c r="E1555"/>
    </row>
    <row r="1556" spans="2:5">
      <c r="B1556"/>
      <c r="C1556"/>
      <c r="D1556"/>
      <c r="E1556"/>
    </row>
    <row r="1557" spans="2:5">
      <c r="B1557"/>
      <c r="C1557"/>
      <c r="D1557"/>
      <c r="E1557"/>
    </row>
    <row r="1558" spans="2:5">
      <c r="B1558"/>
      <c r="C1558"/>
      <c r="D1558"/>
      <c r="E1558"/>
    </row>
    <row r="1559" spans="2:5">
      <c r="B1559"/>
      <c r="C1559"/>
      <c r="D1559"/>
      <c r="E1559"/>
    </row>
    <row r="1560" spans="2:5">
      <c r="B1560"/>
      <c r="C1560"/>
      <c r="D1560"/>
      <c r="E1560"/>
    </row>
    <row r="1561" spans="2:5">
      <c r="B1561"/>
      <c r="C1561"/>
      <c r="D1561"/>
      <c r="E1561"/>
    </row>
    <row r="1562" spans="2:5">
      <c r="B1562"/>
      <c r="C1562"/>
      <c r="D1562"/>
      <c r="E1562"/>
    </row>
    <row r="1563" spans="2:5">
      <c r="B1563"/>
      <c r="C1563"/>
      <c r="D1563"/>
      <c r="E1563"/>
    </row>
    <row r="1564" spans="2:5">
      <c r="B1564"/>
      <c r="C1564"/>
      <c r="D1564"/>
      <c r="E1564"/>
    </row>
    <row r="1565" spans="2:5">
      <c r="B1565"/>
      <c r="C1565"/>
      <c r="D1565"/>
      <c r="E1565"/>
    </row>
    <row r="1566" spans="2:5">
      <c r="B1566"/>
      <c r="C1566"/>
      <c r="D1566"/>
      <c r="E1566"/>
    </row>
    <row r="1567" spans="2:5">
      <c r="B1567"/>
      <c r="C1567"/>
      <c r="D1567"/>
      <c r="E1567"/>
    </row>
    <row r="1568" spans="2:5">
      <c r="B1568"/>
      <c r="C1568"/>
      <c r="D1568"/>
      <c r="E1568"/>
    </row>
    <row r="1569" spans="2:5">
      <c r="B1569"/>
      <c r="C1569"/>
      <c r="D1569"/>
      <c r="E1569"/>
    </row>
    <row r="1570" spans="2:5">
      <c r="B1570"/>
      <c r="C1570"/>
      <c r="D1570"/>
      <c r="E1570"/>
    </row>
    <row r="1571" spans="2:5">
      <c r="B1571"/>
      <c r="C1571"/>
      <c r="D1571"/>
      <c r="E1571"/>
    </row>
    <row r="1572" spans="2:5">
      <c r="B1572"/>
      <c r="C1572"/>
      <c r="D1572"/>
      <c r="E1572"/>
    </row>
    <row r="1573" spans="2:5">
      <c r="B1573"/>
      <c r="C1573"/>
      <c r="D1573"/>
      <c r="E1573"/>
    </row>
    <row r="1574" spans="2:5">
      <c r="B1574"/>
      <c r="C1574"/>
      <c r="D1574"/>
      <c r="E1574"/>
    </row>
    <row r="1575" spans="2:5">
      <c r="B1575"/>
      <c r="C1575"/>
      <c r="D1575"/>
      <c r="E1575"/>
    </row>
    <row r="1576" spans="2:5">
      <c r="B1576"/>
      <c r="C1576"/>
      <c r="D1576"/>
      <c r="E1576"/>
    </row>
    <row r="1577" spans="2:5">
      <c r="B1577"/>
      <c r="C1577"/>
      <c r="D1577"/>
      <c r="E1577"/>
    </row>
    <row r="1578" spans="2:5">
      <c r="B1578"/>
      <c r="C1578"/>
      <c r="D1578"/>
      <c r="E1578"/>
    </row>
    <row r="1579" spans="2:5">
      <c r="B1579"/>
      <c r="C1579"/>
      <c r="D1579"/>
      <c r="E1579"/>
    </row>
    <row r="1580" spans="2:5">
      <c r="B1580"/>
      <c r="C1580"/>
      <c r="D1580"/>
      <c r="E1580"/>
    </row>
    <row r="1581" spans="2:5">
      <c r="B1581"/>
      <c r="C1581"/>
      <c r="D1581"/>
      <c r="E1581"/>
    </row>
    <row r="1582" spans="2:5">
      <c r="B1582"/>
      <c r="C1582"/>
      <c r="D1582"/>
      <c r="E1582"/>
    </row>
    <row r="1583" spans="2:5">
      <c r="B1583"/>
      <c r="C1583"/>
      <c r="D1583"/>
      <c r="E1583"/>
    </row>
    <row r="1584" spans="2:5">
      <c r="B1584"/>
      <c r="C1584"/>
      <c r="D1584"/>
      <c r="E1584"/>
    </row>
    <row r="1585" spans="2:5">
      <c r="B1585"/>
      <c r="C1585"/>
      <c r="D1585"/>
      <c r="E1585"/>
    </row>
    <row r="1586" spans="2:5">
      <c r="B1586"/>
      <c r="C1586"/>
      <c r="D1586"/>
      <c r="E1586"/>
    </row>
    <row r="1587" spans="2:5">
      <c r="B1587"/>
      <c r="C1587"/>
      <c r="D1587"/>
      <c r="E1587"/>
    </row>
    <row r="1588" spans="2:5">
      <c r="B1588"/>
      <c r="C1588"/>
      <c r="D1588"/>
      <c r="E1588"/>
    </row>
    <row r="1589" spans="2:5">
      <c r="B1589"/>
      <c r="C1589"/>
      <c r="D1589"/>
      <c r="E1589"/>
    </row>
    <row r="1590" spans="2:5">
      <c r="B1590"/>
      <c r="C1590"/>
      <c r="D1590"/>
      <c r="E1590"/>
    </row>
    <row r="1591" spans="2:5">
      <c r="B1591"/>
      <c r="C1591"/>
      <c r="D1591"/>
      <c r="E1591"/>
    </row>
    <row r="1592" spans="2:5">
      <c r="B1592"/>
      <c r="C1592"/>
      <c r="D1592"/>
      <c r="E1592"/>
    </row>
    <row r="1593" spans="2:5">
      <c r="B1593"/>
      <c r="C1593"/>
      <c r="D1593"/>
      <c r="E1593"/>
    </row>
    <row r="1594" spans="2:5">
      <c r="B1594"/>
      <c r="C1594"/>
      <c r="D1594"/>
      <c r="E1594"/>
    </row>
    <row r="1595" spans="2:5">
      <c r="B1595"/>
      <c r="C1595"/>
      <c r="D1595"/>
      <c r="E1595"/>
    </row>
    <row r="1596" spans="2:5">
      <c r="B1596"/>
      <c r="C1596"/>
      <c r="D1596"/>
      <c r="E1596"/>
    </row>
    <row r="1597" spans="2:5">
      <c r="B1597"/>
      <c r="C1597"/>
      <c r="D1597"/>
      <c r="E1597"/>
    </row>
    <row r="1598" spans="2:5">
      <c r="B1598"/>
      <c r="C1598"/>
      <c r="D1598"/>
      <c r="E1598"/>
    </row>
    <row r="1599" spans="2:5">
      <c r="B1599"/>
      <c r="C1599"/>
      <c r="D1599"/>
      <c r="E1599"/>
    </row>
    <row r="1600" spans="2:5">
      <c r="B1600"/>
      <c r="C1600"/>
      <c r="D1600"/>
      <c r="E1600"/>
    </row>
    <row r="1601" spans="2:5">
      <c r="B1601"/>
      <c r="C1601"/>
      <c r="D1601"/>
      <c r="E1601"/>
    </row>
    <row r="1602" spans="2:5">
      <c r="B1602"/>
      <c r="C1602"/>
      <c r="D1602"/>
      <c r="E1602"/>
    </row>
    <row r="1603" spans="2:5">
      <c r="B1603"/>
      <c r="C1603"/>
      <c r="D1603"/>
      <c r="E1603"/>
    </row>
    <row r="1604" spans="2:5">
      <c r="B1604"/>
      <c r="C1604"/>
      <c r="D1604"/>
      <c r="E1604"/>
    </row>
    <row r="1605" spans="2:5">
      <c r="B1605"/>
      <c r="C1605"/>
      <c r="D1605"/>
      <c r="E1605"/>
    </row>
    <row r="1606" spans="2:5">
      <c r="B1606"/>
      <c r="C1606"/>
      <c r="D1606"/>
      <c r="E1606"/>
    </row>
    <row r="1607" spans="2:5">
      <c r="B1607"/>
      <c r="C1607"/>
      <c r="D1607"/>
      <c r="E1607"/>
    </row>
    <row r="1608" spans="2:5">
      <c r="B1608"/>
      <c r="C1608"/>
      <c r="D1608"/>
      <c r="E1608"/>
    </row>
    <row r="1609" spans="2:5">
      <c r="B1609"/>
      <c r="C1609"/>
      <c r="D1609"/>
      <c r="E1609"/>
    </row>
    <row r="1610" spans="2:5">
      <c r="B1610"/>
      <c r="C1610"/>
      <c r="D1610"/>
      <c r="E1610"/>
    </row>
    <row r="1611" spans="2:5">
      <c r="B1611"/>
      <c r="C1611"/>
      <c r="D1611"/>
      <c r="E1611"/>
    </row>
    <row r="1612" spans="2:5">
      <c r="B1612"/>
      <c r="C1612"/>
      <c r="D1612"/>
      <c r="E1612"/>
    </row>
    <row r="1613" spans="2:5">
      <c r="B1613"/>
      <c r="C1613"/>
      <c r="D1613"/>
      <c r="E1613"/>
    </row>
    <row r="1614" spans="2:5">
      <c r="B1614"/>
      <c r="C1614"/>
      <c r="D1614"/>
      <c r="E1614"/>
    </row>
    <row r="1615" spans="2:5">
      <c r="B1615"/>
      <c r="C1615"/>
      <c r="D1615"/>
      <c r="E1615"/>
    </row>
    <row r="1616" spans="2:5">
      <c r="B1616"/>
      <c r="C1616"/>
      <c r="D1616"/>
      <c r="E1616"/>
    </row>
    <row r="1617" spans="2:5">
      <c r="B1617"/>
      <c r="C1617"/>
      <c r="D1617"/>
      <c r="E1617"/>
    </row>
    <row r="1618" spans="2:5">
      <c r="B1618"/>
      <c r="C1618"/>
      <c r="D1618"/>
      <c r="E1618"/>
    </row>
    <row r="1619" spans="2:5">
      <c r="B1619"/>
      <c r="C1619"/>
      <c r="D1619"/>
      <c r="E1619"/>
    </row>
    <row r="1620" spans="2:5">
      <c r="B1620"/>
      <c r="C1620"/>
      <c r="D1620"/>
      <c r="E1620"/>
    </row>
    <row r="1621" spans="2:5">
      <c r="B1621"/>
      <c r="C1621"/>
      <c r="D1621"/>
      <c r="E1621"/>
    </row>
    <row r="1622" spans="2:5">
      <c r="B1622"/>
      <c r="C1622"/>
      <c r="D1622"/>
      <c r="E1622"/>
    </row>
    <row r="1623" spans="2:5">
      <c r="B1623"/>
      <c r="C1623"/>
      <c r="D1623"/>
      <c r="E1623"/>
    </row>
    <row r="1624" spans="2:5">
      <c r="B1624"/>
      <c r="C1624"/>
      <c r="D1624"/>
      <c r="E1624"/>
    </row>
    <row r="1625" spans="2:5">
      <c r="B1625"/>
      <c r="C1625"/>
      <c r="D1625"/>
      <c r="E1625"/>
    </row>
    <row r="1626" spans="2:5">
      <c r="B1626"/>
      <c r="C1626"/>
      <c r="D1626"/>
      <c r="E1626"/>
    </row>
    <row r="1627" spans="2:5">
      <c r="B1627"/>
      <c r="C1627"/>
      <c r="D1627"/>
      <c r="E1627"/>
    </row>
    <row r="1628" spans="2:5">
      <c r="B1628"/>
      <c r="C1628"/>
      <c r="D1628"/>
      <c r="E1628"/>
    </row>
    <row r="1629" spans="2:5">
      <c r="B1629"/>
      <c r="C1629"/>
      <c r="D1629"/>
      <c r="E1629"/>
    </row>
    <row r="1630" spans="2:5">
      <c r="B1630"/>
      <c r="C1630"/>
      <c r="D1630"/>
      <c r="E1630"/>
    </row>
    <row r="1631" spans="2:5">
      <c r="B1631"/>
      <c r="C1631"/>
      <c r="D1631"/>
      <c r="E1631"/>
    </row>
    <row r="1632" spans="2:5">
      <c r="B1632"/>
      <c r="C1632"/>
      <c r="D1632"/>
      <c r="E1632"/>
    </row>
    <row r="1633" spans="2:5">
      <c r="B1633"/>
      <c r="C1633"/>
      <c r="D1633"/>
      <c r="E1633"/>
    </row>
    <row r="1634" spans="2:5">
      <c r="B1634"/>
      <c r="C1634"/>
      <c r="D1634"/>
      <c r="E1634"/>
    </row>
    <row r="1635" spans="2:5">
      <c r="B1635"/>
      <c r="C1635"/>
      <c r="D1635"/>
      <c r="E1635"/>
    </row>
    <row r="1636" spans="2:5">
      <c r="B1636"/>
      <c r="C1636"/>
      <c r="D1636"/>
      <c r="E1636"/>
    </row>
    <row r="1637" spans="2:5">
      <c r="B1637"/>
      <c r="C1637"/>
      <c r="D1637"/>
      <c r="E1637"/>
    </row>
    <row r="1638" spans="2:5">
      <c r="B1638"/>
      <c r="C1638"/>
      <c r="D1638"/>
      <c r="E1638"/>
    </row>
    <row r="1639" spans="2:5">
      <c r="B1639"/>
      <c r="C1639"/>
      <c r="D1639"/>
      <c r="E1639"/>
    </row>
    <row r="1640" spans="2:5">
      <c r="B1640"/>
      <c r="C1640"/>
      <c r="D1640"/>
      <c r="E1640"/>
    </row>
    <row r="1641" spans="2:5">
      <c r="B1641"/>
      <c r="C1641"/>
      <c r="D1641"/>
      <c r="E1641"/>
    </row>
    <row r="1642" spans="2:5">
      <c r="B1642"/>
      <c r="C1642"/>
      <c r="D1642"/>
      <c r="E1642"/>
    </row>
    <row r="1643" spans="2:5">
      <c r="B1643"/>
      <c r="C1643"/>
      <c r="D1643"/>
      <c r="E1643"/>
    </row>
    <row r="1644" spans="2:5">
      <c r="B1644"/>
      <c r="C1644"/>
      <c r="D1644"/>
      <c r="E1644"/>
    </row>
    <row r="1645" spans="2:5">
      <c r="B1645"/>
      <c r="C1645"/>
      <c r="D1645"/>
      <c r="E1645"/>
    </row>
    <row r="1646" spans="2:5">
      <c r="B1646"/>
      <c r="C1646"/>
      <c r="D1646"/>
      <c r="E1646"/>
    </row>
    <row r="1647" spans="2:5">
      <c r="B1647"/>
      <c r="C1647"/>
      <c r="D1647"/>
      <c r="E1647"/>
    </row>
    <row r="1648" spans="2:5">
      <c r="B1648"/>
      <c r="C1648"/>
      <c r="D1648"/>
      <c r="E1648"/>
    </row>
    <row r="1649" spans="2:5">
      <c r="B1649"/>
      <c r="C1649"/>
      <c r="D1649"/>
      <c r="E1649"/>
    </row>
    <row r="1650" spans="2:5">
      <c r="B1650"/>
      <c r="C1650"/>
      <c r="D1650"/>
      <c r="E1650"/>
    </row>
    <row r="1651" spans="2:5">
      <c r="B1651"/>
      <c r="C1651"/>
      <c r="D1651"/>
      <c r="E1651"/>
    </row>
    <row r="1652" spans="2:5">
      <c r="B1652"/>
      <c r="C1652"/>
      <c r="D1652"/>
      <c r="E1652"/>
    </row>
    <row r="1653" spans="2:5">
      <c r="B1653"/>
      <c r="C1653"/>
      <c r="D1653"/>
      <c r="E1653"/>
    </row>
    <row r="1654" spans="2:5">
      <c r="B1654"/>
      <c r="C1654"/>
      <c r="D1654"/>
      <c r="E1654"/>
    </row>
    <row r="1655" spans="2:5">
      <c r="B1655"/>
      <c r="C1655"/>
      <c r="D1655"/>
      <c r="E1655"/>
    </row>
    <row r="1656" spans="2:5">
      <c r="B1656"/>
      <c r="C1656"/>
      <c r="D1656"/>
      <c r="E1656"/>
    </row>
    <row r="1657" spans="2:5">
      <c r="B1657"/>
      <c r="C1657"/>
      <c r="D1657"/>
      <c r="E1657"/>
    </row>
    <row r="1658" spans="2:5">
      <c r="B1658"/>
      <c r="C1658"/>
      <c r="D1658"/>
      <c r="E1658"/>
    </row>
    <row r="1659" spans="2:5">
      <c r="B1659"/>
      <c r="C1659"/>
      <c r="D1659"/>
      <c r="E1659"/>
    </row>
    <row r="1660" spans="2:5">
      <c r="B1660"/>
      <c r="C1660"/>
      <c r="D1660"/>
      <c r="E1660"/>
    </row>
    <row r="1661" spans="2:5">
      <c r="B1661"/>
      <c r="C1661"/>
      <c r="D1661"/>
      <c r="E1661"/>
    </row>
    <row r="1662" spans="2:5">
      <c r="B1662"/>
      <c r="C1662"/>
      <c r="D1662"/>
      <c r="E1662"/>
    </row>
    <row r="1663" spans="2:5">
      <c r="B1663"/>
      <c r="C1663"/>
      <c r="D1663"/>
      <c r="E1663"/>
    </row>
    <row r="1664" spans="2:5">
      <c r="B1664"/>
      <c r="C1664"/>
      <c r="D1664"/>
      <c r="E1664"/>
    </row>
    <row r="1665" spans="2:5">
      <c r="B1665"/>
      <c r="C1665"/>
      <c r="D1665"/>
      <c r="E1665"/>
    </row>
    <row r="1666" spans="2:5">
      <c r="B1666"/>
      <c r="C1666"/>
      <c r="D1666"/>
      <c r="E1666"/>
    </row>
    <row r="1667" spans="2:5">
      <c r="B1667"/>
      <c r="C1667"/>
      <c r="D1667"/>
      <c r="E1667"/>
    </row>
    <row r="1668" spans="2:5">
      <c r="B1668"/>
      <c r="C1668"/>
      <c r="D1668"/>
      <c r="E1668"/>
    </row>
    <row r="1669" spans="2:5">
      <c r="B1669"/>
      <c r="C1669"/>
      <c r="D1669"/>
      <c r="E1669"/>
    </row>
    <row r="1670" spans="2:5">
      <c r="B1670"/>
      <c r="C1670"/>
      <c r="D1670"/>
      <c r="E1670"/>
    </row>
    <row r="1671" spans="2:5">
      <c r="B1671"/>
      <c r="C1671"/>
      <c r="D1671"/>
      <c r="E1671"/>
    </row>
    <row r="1672" spans="2:5">
      <c r="B1672"/>
      <c r="C1672"/>
      <c r="D1672"/>
      <c r="E1672"/>
    </row>
    <row r="1673" spans="2:5">
      <c r="B1673"/>
      <c r="C1673"/>
      <c r="D1673"/>
      <c r="E1673"/>
    </row>
    <row r="1674" spans="2:5">
      <c r="B1674"/>
      <c r="C1674"/>
      <c r="D1674"/>
      <c r="E1674"/>
    </row>
    <row r="1675" spans="2:5">
      <c r="B1675"/>
      <c r="C1675"/>
      <c r="D1675"/>
      <c r="E1675"/>
    </row>
    <row r="1676" spans="2:5">
      <c r="B1676"/>
      <c r="C1676"/>
      <c r="D1676"/>
      <c r="E1676"/>
    </row>
    <row r="1677" spans="2:5">
      <c r="B1677"/>
      <c r="C1677"/>
      <c r="D1677"/>
      <c r="E1677"/>
    </row>
    <row r="1678" spans="2:5">
      <c r="B1678"/>
      <c r="C1678"/>
      <c r="D1678"/>
      <c r="E1678"/>
    </row>
    <row r="1679" spans="2:5">
      <c r="B1679"/>
      <c r="C1679"/>
      <c r="D1679"/>
      <c r="E1679"/>
    </row>
    <row r="1680" spans="2:5">
      <c r="B1680"/>
      <c r="C1680"/>
      <c r="D1680"/>
      <c r="E1680"/>
    </row>
    <row r="1681" spans="2:5">
      <c r="B1681"/>
      <c r="C1681"/>
      <c r="D1681"/>
      <c r="E1681"/>
    </row>
    <row r="1682" spans="2:5">
      <c r="B1682"/>
      <c r="C1682"/>
      <c r="D1682"/>
      <c r="E1682"/>
    </row>
    <row r="1683" spans="2:5">
      <c r="B1683"/>
      <c r="C1683"/>
      <c r="D1683"/>
      <c r="E1683"/>
    </row>
    <row r="1684" spans="2:5">
      <c r="B1684"/>
      <c r="C1684"/>
      <c r="D1684"/>
      <c r="E1684"/>
    </row>
    <row r="1685" spans="2:5">
      <c r="B1685"/>
      <c r="C1685"/>
      <c r="D1685"/>
      <c r="E1685"/>
    </row>
    <row r="1686" spans="2:5">
      <c r="B1686"/>
      <c r="C1686"/>
      <c r="D1686"/>
      <c r="E1686"/>
    </row>
    <row r="1687" spans="2:5">
      <c r="B1687"/>
      <c r="C1687"/>
      <c r="D1687"/>
      <c r="E1687"/>
    </row>
    <row r="1688" spans="2:5">
      <c r="B1688"/>
      <c r="C1688"/>
      <c r="D1688"/>
      <c r="E1688"/>
    </row>
    <row r="1689" spans="2:5">
      <c r="B1689"/>
      <c r="C1689"/>
      <c r="D1689"/>
      <c r="E1689"/>
    </row>
    <row r="1690" spans="2:5">
      <c r="B1690"/>
      <c r="C1690"/>
      <c r="D1690"/>
      <c r="E1690"/>
    </row>
    <row r="1691" spans="2:5">
      <c r="B1691"/>
      <c r="C1691"/>
      <c r="D1691"/>
      <c r="E1691"/>
    </row>
    <row r="1692" spans="2:5">
      <c r="B1692"/>
      <c r="C1692"/>
      <c r="D1692"/>
      <c r="E1692"/>
    </row>
    <row r="1693" spans="2:5">
      <c r="B1693"/>
      <c r="C1693"/>
      <c r="D1693"/>
      <c r="E1693"/>
    </row>
    <row r="1694" spans="2:5">
      <c r="B1694"/>
      <c r="C1694"/>
      <c r="D1694"/>
      <c r="E1694"/>
    </row>
    <row r="1695" spans="2:5">
      <c r="B1695"/>
      <c r="C1695"/>
      <c r="D1695"/>
      <c r="E1695"/>
    </row>
    <row r="1696" spans="2:5">
      <c r="B1696"/>
      <c r="C1696"/>
      <c r="D1696"/>
      <c r="E1696"/>
    </row>
    <row r="1697" spans="2:5">
      <c r="B1697"/>
      <c r="C1697"/>
      <c r="D1697"/>
      <c r="E1697"/>
    </row>
    <row r="1698" spans="2:5">
      <c r="B1698"/>
      <c r="C1698"/>
      <c r="D1698"/>
      <c r="E1698"/>
    </row>
    <row r="1699" spans="2:5">
      <c r="B1699"/>
      <c r="C1699"/>
      <c r="D1699"/>
      <c r="E1699"/>
    </row>
    <row r="1700" spans="2:5">
      <c r="B1700"/>
      <c r="C1700"/>
      <c r="D1700"/>
      <c r="E1700"/>
    </row>
    <row r="1701" spans="2:5">
      <c r="B1701"/>
      <c r="C1701"/>
      <c r="D1701"/>
      <c r="E1701"/>
    </row>
    <row r="1702" spans="2:5">
      <c r="B1702"/>
      <c r="C1702"/>
      <c r="D1702"/>
      <c r="E1702"/>
    </row>
    <row r="1703" spans="2:5">
      <c r="B1703"/>
      <c r="C1703"/>
      <c r="D1703"/>
      <c r="E1703"/>
    </row>
    <row r="1704" spans="2:5">
      <c r="B1704"/>
      <c r="C1704"/>
      <c r="D1704"/>
      <c r="E1704"/>
    </row>
    <row r="1705" spans="2:5">
      <c r="B1705"/>
      <c r="C1705"/>
      <c r="D1705"/>
      <c r="E1705"/>
    </row>
    <row r="1706" spans="2:5">
      <c r="B1706"/>
      <c r="C1706"/>
      <c r="D1706"/>
      <c r="E1706"/>
    </row>
    <row r="1707" spans="2:5">
      <c r="B1707"/>
      <c r="C1707"/>
      <c r="D1707"/>
      <c r="E1707"/>
    </row>
    <row r="1708" spans="2:5">
      <c r="B1708"/>
      <c r="C1708"/>
      <c r="D1708"/>
      <c r="E1708"/>
    </row>
    <row r="1709" spans="2:5">
      <c r="B1709"/>
      <c r="C1709"/>
      <c r="D1709"/>
      <c r="E1709"/>
    </row>
    <row r="1710" spans="2:5">
      <c r="B1710"/>
      <c r="C1710"/>
      <c r="D1710"/>
      <c r="E1710"/>
    </row>
    <row r="1711" spans="2:5">
      <c r="B1711"/>
      <c r="C1711"/>
      <c r="D1711"/>
      <c r="E1711"/>
    </row>
    <row r="1712" spans="2:5">
      <c r="B1712"/>
      <c r="C1712"/>
      <c r="D1712"/>
      <c r="E1712"/>
    </row>
    <row r="1713" spans="2:5">
      <c r="B1713"/>
      <c r="C1713"/>
      <c r="D1713"/>
      <c r="E1713"/>
    </row>
    <row r="1714" spans="2:5">
      <c r="B1714"/>
      <c r="C1714"/>
      <c r="D1714"/>
      <c r="E1714"/>
    </row>
    <row r="1715" spans="2:5">
      <c r="B1715"/>
      <c r="C1715"/>
      <c r="D1715"/>
      <c r="E1715"/>
    </row>
    <row r="1716" spans="2:5">
      <c r="B1716"/>
      <c r="C1716"/>
      <c r="D1716"/>
      <c r="E1716"/>
    </row>
    <row r="1717" spans="2:5">
      <c r="B1717"/>
      <c r="C1717"/>
      <c r="D1717"/>
      <c r="E1717"/>
    </row>
    <row r="1718" spans="2:5">
      <c r="B1718"/>
      <c r="C1718"/>
      <c r="D1718"/>
      <c r="E1718"/>
    </row>
    <row r="1719" spans="2:5">
      <c r="B1719"/>
      <c r="C1719"/>
      <c r="D1719"/>
      <c r="E1719"/>
    </row>
    <row r="1720" spans="2:5">
      <c r="B1720"/>
      <c r="C1720"/>
      <c r="D1720"/>
      <c r="E1720"/>
    </row>
    <row r="1721" spans="2:5">
      <c r="B1721"/>
      <c r="C1721"/>
      <c r="D1721"/>
      <c r="E1721"/>
    </row>
    <row r="1722" spans="2:5">
      <c r="B1722"/>
      <c r="C1722"/>
      <c r="D1722"/>
      <c r="E1722"/>
    </row>
    <row r="1723" spans="2:5">
      <c r="B1723"/>
      <c r="C1723"/>
      <c r="D1723"/>
      <c r="E1723"/>
    </row>
    <row r="1724" spans="2:5">
      <c r="B1724"/>
      <c r="C1724"/>
      <c r="D1724"/>
      <c r="E1724"/>
    </row>
    <row r="1725" spans="2:5">
      <c r="B1725"/>
      <c r="C1725"/>
      <c r="D1725"/>
      <c r="E1725"/>
    </row>
    <row r="1726" spans="2:5">
      <c r="B1726"/>
      <c r="C1726"/>
      <c r="D1726"/>
      <c r="E1726"/>
    </row>
    <row r="1727" spans="2:5">
      <c r="B1727"/>
      <c r="C1727"/>
      <c r="D1727"/>
      <c r="E1727"/>
    </row>
    <row r="1728" spans="2:5">
      <c r="B1728"/>
      <c r="C1728"/>
      <c r="D1728"/>
      <c r="E1728"/>
    </row>
    <row r="1729" spans="2:5">
      <c r="B1729"/>
      <c r="C1729"/>
      <c r="D1729"/>
      <c r="E1729"/>
    </row>
    <row r="1730" spans="2:5">
      <c r="B1730"/>
      <c r="C1730"/>
      <c r="D1730"/>
      <c r="E1730"/>
    </row>
    <row r="1731" spans="2:5">
      <c r="B1731"/>
      <c r="C1731"/>
      <c r="D1731"/>
      <c r="E1731"/>
    </row>
    <row r="1732" spans="2:5">
      <c r="B1732"/>
      <c r="C1732"/>
      <c r="D1732"/>
      <c r="E1732"/>
    </row>
    <row r="1733" spans="2:5">
      <c r="B1733"/>
      <c r="C1733"/>
      <c r="D1733"/>
      <c r="E1733"/>
    </row>
    <row r="1734" spans="2:5">
      <c r="B1734"/>
      <c r="C1734"/>
      <c r="D1734"/>
      <c r="E1734"/>
    </row>
    <row r="1735" spans="2:5">
      <c r="B1735"/>
      <c r="C1735"/>
      <c r="D1735"/>
      <c r="E1735"/>
    </row>
    <row r="1736" spans="2:5">
      <c r="B1736"/>
      <c r="C1736"/>
      <c r="D1736"/>
      <c r="E1736"/>
    </row>
    <row r="1737" spans="2:5">
      <c r="B1737"/>
      <c r="C1737"/>
      <c r="D1737"/>
      <c r="E1737"/>
    </row>
    <row r="1738" spans="2:5">
      <c r="B1738"/>
      <c r="C1738"/>
      <c r="D1738"/>
      <c r="E1738"/>
    </row>
    <row r="1739" spans="2:5">
      <c r="B1739"/>
      <c r="C1739"/>
      <c r="D1739"/>
      <c r="E1739"/>
    </row>
    <row r="1740" spans="2:5">
      <c r="B1740"/>
      <c r="C1740"/>
      <c r="D1740"/>
      <c r="E1740"/>
    </row>
    <row r="1741" spans="2:5">
      <c r="B1741"/>
      <c r="C1741"/>
      <c r="D1741"/>
      <c r="E1741"/>
    </row>
    <row r="1742" spans="2:5">
      <c r="B1742"/>
      <c r="C1742"/>
      <c r="D1742"/>
      <c r="E1742"/>
    </row>
    <row r="1743" spans="2:5">
      <c r="B1743"/>
      <c r="C1743"/>
      <c r="D1743"/>
      <c r="E1743"/>
    </row>
    <row r="1744" spans="2:5">
      <c r="B1744"/>
      <c r="C1744"/>
      <c r="D1744"/>
      <c r="E1744"/>
    </row>
    <row r="1745" spans="2:5">
      <c r="B1745"/>
      <c r="C1745"/>
      <c r="D1745"/>
      <c r="E1745"/>
    </row>
    <row r="1746" spans="2:5">
      <c r="B1746"/>
      <c r="C1746"/>
      <c r="D1746"/>
      <c r="E1746"/>
    </row>
    <row r="1747" spans="2:5">
      <c r="B1747"/>
      <c r="C1747"/>
      <c r="D1747"/>
      <c r="E1747"/>
    </row>
    <row r="1748" spans="2:5">
      <c r="B1748"/>
      <c r="C1748"/>
      <c r="D1748"/>
      <c r="E1748"/>
    </row>
    <row r="1749" spans="2:5">
      <c r="B1749"/>
      <c r="C1749"/>
      <c r="D1749"/>
      <c r="E1749"/>
    </row>
    <row r="1750" spans="2:5">
      <c r="B1750"/>
      <c r="C1750"/>
      <c r="D1750"/>
      <c r="E1750"/>
    </row>
    <row r="1751" spans="2:5">
      <c r="B1751"/>
      <c r="C1751"/>
      <c r="D1751"/>
      <c r="E1751"/>
    </row>
    <row r="1752" spans="2:5">
      <c r="B1752"/>
      <c r="C1752"/>
      <c r="D1752"/>
      <c r="E1752"/>
    </row>
    <row r="1753" spans="2:5">
      <c r="B1753"/>
      <c r="C1753"/>
      <c r="D1753"/>
      <c r="E1753"/>
    </row>
    <row r="1754" spans="2:5">
      <c r="B1754"/>
      <c r="C1754"/>
      <c r="D1754"/>
      <c r="E1754"/>
    </row>
    <row r="1755" spans="2:5">
      <c r="B1755"/>
      <c r="C1755"/>
      <c r="D1755"/>
      <c r="E1755"/>
    </row>
    <row r="1756" spans="2:5">
      <c r="B1756"/>
      <c r="C1756"/>
      <c r="D1756"/>
      <c r="E1756"/>
    </row>
    <row r="1757" spans="2:5">
      <c r="B1757"/>
      <c r="C1757"/>
      <c r="D1757"/>
      <c r="E1757"/>
    </row>
    <row r="1758" spans="2:5">
      <c r="B1758"/>
      <c r="C1758"/>
      <c r="D1758"/>
      <c r="E1758"/>
    </row>
    <row r="1759" spans="2:5">
      <c r="B1759"/>
      <c r="C1759"/>
      <c r="D1759"/>
      <c r="E1759"/>
    </row>
    <row r="1760" spans="2:5">
      <c r="B1760"/>
      <c r="C1760"/>
      <c r="D1760"/>
      <c r="E1760"/>
    </row>
    <row r="1761" spans="2:5">
      <c r="B1761"/>
      <c r="C1761"/>
      <c r="D1761"/>
      <c r="E1761"/>
    </row>
    <row r="1762" spans="2:5">
      <c r="B1762"/>
      <c r="C1762"/>
      <c r="D1762"/>
      <c r="E1762"/>
    </row>
    <row r="1763" spans="2:5">
      <c r="B1763"/>
      <c r="C1763"/>
      <c r="D1763"/>
      <c r="E1763"/>
    </row>
    <row r="1764" spans="2:5">
      <c r="B1764"/>
      <c r="C1764"/>
      <c r="D1764"/>
      <c r="E1764"/>
    </row>
    <row r="1765" spans="2:5">
      <c r="B1765"/>
      <c r="C1765"/>
      <c r="D1765"/>
      <c r="E1765"/>
    </row>
    <row r="1766" spans="2:5">
      <c r="B1766"/>
      <c r="C1766"/>
      <c r="D1766"/>
      <c r="E1766"/>
    </row>
    <row r="1767" spans="2:5">
      <c r="B1767"/>
      <c r="C1767"/>
      <c r="D1767"/>
      <c r="E1767"/>
    </row>
    <row r="1768" spans="2:5">
      <c r="B1768"/>
      <c r="C1768"/>
      <c r="D1768"/>
      <c r="E1768"/>
    </row>
    <row r="1769" spans="2:5">
      <c r="B1769"/>
      <c r="C1769"/>
      <c r="D1769"/>
      <c r="E1769"/>
    </row>
    <row r="1770" spans="2:5">
      <c r="B1770"/>
      <c r="C1770"/>
      <c r="D1770"/>
      <c r="E1770"/>
    </row>
    <row r="1771" spans="2:5">
      <c r="B1771"/>
      <c r="C1771"/>
      <c r="D1771"/>
      <c r="E1771"/>
    </row>
    <row r="1772" spans="2:5">
      <c r="B1772"/>
      <c r="C1772"/>
      <c r="D1772"/>
      <c r="E1772"/>
    </row>
    <row r="1773" spans="2:5">
      <c r="B1773"/>
      <c r="C1773"/>
      <c r="D1773"/>
      <c r="E1773"/>
    </row>
    <row r="1774" spans="2:5">
      <c r="B1774"/>
      <c r="C1774"/>
      <c r="D1774"/>
      <c r="E1774"/>
    </row>
    <row r="1775" spans="2:5">
      <c r="B1775"/>
      <c r="C1775"/>
      <c r="D1775"/>
      <c r="E1775"/>
    </row>
    <row r="1776" spans="2:5">
      <c r="B1776"/>
      <c r="C1776"/>
      <c r="D1776"/>
      <c r="E1776"/>
    </row>
    <row r="1777" spans="2:5">
      <c r="B1777"/>
      <c r="C1777"/>
      <c r="D1777"/>
      <c r="E1777"/>
    </row>
    <row r="1778" spans="2:5">
      <c r="B1778"/>
      <c r="C1778"/>
      <c r="D1778"/>
      <c r="E1778"/>
    </row>
    <row r="1779" spans="2:5">
      <c r="B1779"/>
      <c r="C1779"/>
      <c r="D1779"/>
      <c r="E1779"/>
    </row>
    <row r="1780" spans="2:5">
      <c r="B1780"/>
      <c r="C1780"/>
      <c r="D1780"/>
      <c r="E1780"/>
    </row>
    <row r="1781" spans="2:5">
      <c r="B1781"/>
      <c r="C1781"/>
      <c r="D1781"/>
      <c r="E1781"/>
    </row>
    <row r="1782" spans="2:5">
      <c r="B1782"/>
      <c r="C1782"/>
      <c r="D1782"/>
      <c r="E1782"/>
    </row>
    <row r="1783" spans="2:5">
      <c r="B1783"/>
      <c r="C1783"/>
      <c r="D1783"/>
      <c r="E1783"/>
    </row>
    <row r="1784" spans="2:5">
      <c r="B1784"/>
      <c r="C1784"/>
      <c r="D1784"/>
      <c r="E1784"/>
    </row>
    <row r="1785" spans="2:5">
      <c r="B1785"/>
      <c r="C1785"/>
      <c r="D1785"/>
      <c r="E1785"/>
    </row>
    <row r="1786" spans="2:5">
      <c r="B1786"/>
      <c r="C1786"/>
      <c r="D1786"/>
      <c r="E1786"/>
    </row>
    <row r="1787" spans="2:5">
      <c r="B1787"/>
      <c r="C1787"/>
      <c r="D1787"/>
      <c r="E1787"/>
    </row>
    <row r="1788" spans="2:5">
      <c r="B1788"/>
      <c r="C1788"/>
      <c r="D1788"/>
      <c r="E1788"/>
    </row>
    <row r="1789" spans="2:5">
      <c r="B1789"/>
      <c r="C1789"/>
      <c r="D1789"/>
      <c r="E1789"/>
    </row>
    <row r="1790" spans="2:5">
      <c r="B1790"/>
      <c r="C1790"/>
      <c r="D1790"/>
      <c r="E1790"/>
    </row>
    <row r="1791" spans="2:5">
      <c r="B1791"/>
      <c r="C1791"/>
      <c r="D1791"/>
      <c r="E1791"/>
    </row>
    <row r="1792" spans="2:5">
      <c r="B1792"/>
      <c r="C1792"/>
      <c r="D1792"/>
      <c r="E1792"/>
    </row>
    <row r="1793" spans="2:5">
      <c r="B1793"/>
      <c r="C1793"/>
      <c r="D1793"/>
      <c r="E1793"/>
    </row>
    <row r="1794" spans="2:5">
      <c r="B1794"/>
      <c r="C1794"/>
      <c r="D1794"/>
      <c r="E1794"/>
    </row>
    <row r="1795" spans="2:5">
      <c r="B1795"/>
      <c r="C1795"/>
      <c r="D1795"/>
      <c r="E1795"/>
    </row>
    <row r="1796" spans="2:5">
      <c r="B1796"/>
      <c r="C1796"/>
      <c r="D1796"/>
      <c r="E1796"/>
    </row>
    <row r="1797" spans="2:5">
      <c r="B1797"/>
      <c r="C1797"/>
      <c r="D1797"/>
      <c r="E1797"/>
    </row>
    <row r="1798" spans="2:5">
      <c r="B1798"/>
      <c r="C1798"/>
      <c r="D1798"/>
      <c r="E1798"/>
    </row>
    <row r="1799" spans="2:5">
      <c r="B1799"/>
      <c r="C1799"/>
      <c r="D1799"/>
      <c r="E1799"/>
    </row>
    <row r="1800" spans="2:5">
      <c r="B1800"/>
      <c r="C1800"/>
      <c r="D1800"/>
      <c r="E1800"/>
    </row>
    <row r="1801" spans="2:5">
      <c r="B1801"/>
      <c r="C1801"/>
      <c r="D1801"/>
      <c r="E1801"/>
    </row>
    <row r="1802" spans="2:5">
      <c r="B1802"/>
      <c r="C1802"/>
      <c r="D1802"/>
      <c r="E1802"/>
    </row>
    <row r="1803" spans="2:5">
      <c r="B1803"/>
      <c r="C1803"/>
      <c r="D1803"/>
      <c r="E1803"/>
    </row>
    <row r="1804" spans="2:5">
      <c r="B1804"/>
      <c r="C1804"/>
      <c r="D1804"/>
      <c r="E1804"/>
    </row>
    <row r="1805" spans="2:5">
      <c r="B1805"/>
      <c r="C1805"/>
      <c r="D1805"/>
      <c r="E1805"/>
    </row>
    <row r="1806" spans="2:5">
      <c r="B1806"/>
      <c r="C1806"/>
      <c r="D1806"/>
      <c r="E1806"/>
    </row>
    <row r="1807" spans="2:5">
      <c r="B1807"/>
      <c r="C1807"/>
      <c r="D1807"/>
      <c r="E1807"/>
    </row>
    <row r="1808" spans="2:5">
      <c r="B1808"/>
      <c r="C1808"/>
      <c r="D1808"/>
      <c r="E1808"/>
    </row>
    <row r="1809" spans="2:5">
      <c r="B1809"/>
      <c r="C1809"/>
      <c r="D1809"/>
      <c r="E1809"/>
    </row>
    <row r="1810" spans="2:5">
      <c r="B1810"/>
      <c r="C1810"/>
      <c r="D1810"/>
      <c r="E1810"/>
    </row>
    <row r="1811" spans="2:5">
      <c r="B1811"/>
      <c r="C1811"/>
      <c r="D1811"/>
      <c r="E1811"/>
    </row>
    <row r="1812" spans="2:5">
      <c r="B1812"/>
      <c r="C1812"/>
      <c r="D1812"/>
      <c r="E1812"/>
    </row>
    <row r="1813" spans="2:5">
      <c r="B1813"/>
      <c r="C1813"/>
      <c r="D1813"/>
      <c r="E1813"/>
    </row>
    <row r="1814" spans="2:5">
      <c r="B1814"/>
      <c r="C1814"/>
      <c r="D1814"/>
      <c r="E1814"/>
    </row>
    <row r="1815" spans="2:5">
      <c r="B1815"/>
      <c r="C1815"/>
      <c r="D1815"/>
      <c r="E1815"/>
    </row>
    <row r="1816" spans="2:5">
      <c r="B1816"/>
      <c r="C1816"/>
      <c r="D1816"/>
      <c r="E1816"/>
    </row>
    <row r="1817" spans="2:5">
      <c r="B1817"/>
      <c r="C1817"/>
      <c r="D1817"/>
      <c r="E1817"/>
    </row>
    <row r="1818" spans="2:5">
      <c r="B1818"/>
      <c r="C1818"/>
      <c r="D1818"/>
      <c r="E1818"/>
    </row>
    <row r="1819" spans="2:5">
      <c r="B1819"/>
      <c r="C1819"/>
      <c r="D1819"/>
      <c r="E1819"/>
    </row>
    <row r="1820" spans="2:5">
      <c r="B1820"/>
      <c r="C1820"/>
      <c r="D1820"/>
      <c r="E1820"/>
    </row>
    <row r="1821" spans="2:5">
      <c r="B1821"/>
      <c r="C1821"/>
      <c r="D1821"/>
      <c r="E1821"/>
    </row>
    <row r="1822" spans="2:5">
      <c r="B1822"/>
      <c r="C1822"/>
      <c r="D1822"/>
      <c r="E1822"/>
    </row>
    <row r="1823" spans="2:5">
      <c r="B1823"/>
      <c r="C1823"/>
      <c r="D1823"/>
      <c r="E1823"/>
    </row>
    <row r="1824" spans="2:5">
      <c r="B1824"/>
      <c r="C1824"/>
      <c r="D1824"/>
      <c r="E1824"/>
    </row>
    <row r="1825" spans="2:5">
      <c r="B1825"/>
      <c r="C1825"/>
      <c r="D1825"/>
      <c r="E1825"/>
    </row>
    <row r="1826" spans="2:5">
      <c r="B1826"/>
      <c r="C1826"/>
      <c r="D1826"/>
      <c r="E1826"/>
    </row>
    <row r="1827" spans="2:5">
      <c r="B1827"/>
      <c r="C1827"/>
      <c r="D1827"/>
      <c r="E1827"/>
    </row>
    <row r="1828" spans="2:5">
      <c r="B1828"/>
      <c r="C1828"/>
      <c r="D1828"/>
      <c r="E1828"/>
    </row>
    <row r="1829" spans="2:5">
      <c r="B1829"/>
      <c r="C1829"/>
      <c r="D1829"/>
      <c r="E1829"/>
    </row>
    <row r="1830" spans="2:5">
      <c r="B1830"/>
      <c r="C1830"/>
      <c r="D1830"/>
      <c r="E1830"/>
    </row>
    <row r="1831" spans="2:5">
      <c r="B1831"/>
      <c r="C1831"/>
      <c r="D1831"/>
      <c r="E1831"/>
    </row>
    <row r="1832" spans="2:5">
      <c r="B1832"/>
      <c r="C1832"/>
      <c r="D1832"/>
      <c r="E1832"/>
    </row>
    <row r="1833" spans="2:5">
      <c r="B1833"/>
      <c r="C1833"/>
      <c r="D1833"/>
      <c r="E1833"/>
    </row>
    <row r="1834" spans="2:5">
      <c r="B1834"/>
      <c r="C1834"/>
      <c r="D1834"/>
      <c r="E1834"/>
    </row>
    <row r="1835" spans="2:5">
      <c r="B1835"/>
      <c r="C1835"/>
      <c r="D1835"/>
      <c r="E1835"/>
    </row>
    <row r="1836" spans="2:5">
      <c r="B1836"/>
      <c r="C1836"/>
      <c r="D1836"/>
      <c r="E1836"/>
    </row>
    <row r="1837" spans="2:5">
      <c r="B1837"/>
      <c r="C1837"/>
      <c r="D1837"/>
      <c r="E1837"/>
    </row>
    <row r="1838" spans="2:5">
      <c r="B1838"/>
      <c r="C1838"/>
      <c r="D1838"/>
      <c r="E1838"/>
    </row>
    <row r="1839" spans="2:5">
      <c r="B1839"/>
      <c r="C1839"/>
      <c r="D1839"/>
      <c r="E1839"/>
    </row>
    <row r="1840" spans="2:5">
      <c r="B1840"/>
      <c r="C1840"/>
      <c r="D1840"/>
      <c r="E1840"/>
    </row>
    <row r="1841" spans="2:5">
      <c r="B1841"/>
      <c r="C1841"/>
      <c r="D1841"/>
      <c r="E1841"/>
    </row>
    <row r="1842" spans="2:5">
      <c r="B1842"/>
      <c r="C1842"/>
      <c r="D1842"/>
      <c r="E1842"/>
    </row>
    <row r="1843" spans="2:5">
      <c r="B1843"/>
      <c r="C1843"/>
      <c r="D1843"/>
      <c r="E1843"/>
    </row>
    <row r="1844" spans="2:5">
      <c r="B1844"/>
      <c r="C1844"/>
      <c r="D1844"/>
      <c r="E1844"/>
    </row>
    <row r="1845" spans="2:5">
      <c r="B1845"/>
      <c r="C1845"/>
      <c r="D1845"/>
      <c r="E1845"/>
    </row>
    <row r="1846" spans="2:5">
      <c r="B1846"/>
      <c r="C1846"/>
      <c r="D1846"/>
      <c r="E1846"/>
    </row>
    <row r="1847" spans="2:5">
      <c r="B1847"/>
      <c r="C1847"/>
      <c r="D1847"/>
      <c r="E1847"/>
    </row>
    <row r="1848" spans="2:5">
      <c r="B1848"/>
      <c r="C1848"/>
      <c r="D1848"/>
      <c r="E1848"/>
    </row>
    <row r="1849" spans="2:5">
      <c r="B1849"/>
      <c r="C1849"/>
      <c r="D1849"/>
      <c r="E1849"/>
    </row>
    <row r="1850" spans="2:5">
      <c r="B1850"/>
      <c r="C1850"/>
      <c r="D1850"/>
      <c r="E1850"/>
    </row>
    <row r="1851" spans="2:5">
      <c r="B1851"/>
      <c r="C1851"/>
      <c r="D1851"/>
      <c r="E1851"/>
    </row>
    <row r="1852" spans="2:5">
      <c r="B1852"/>
      <c r="C1852"/>
      <c r="D1852"/>
      <c r="E1852"/>
    </row>
    <row r="1853" spans="2:5">
      <c r="B1853"/>
      <c r="C1853"/>
      <c r="D1853"/>
      <c r="E1853"/>
    </row>
    <row r="1854" spans="2:5">
      <c r="B1854"/>
      <c r="C1854"/>
      <c r="D1854"/>
      <c r="E1854"/>
    </row>
    <row r="1855" spans="2:5">
      <c r="B1855"/>
      <c r="C1855"/>
      <c r="D1855"/>
      <c r="E1855"/>
    </row>
    <row r="1856" spans="2:5">
      <c r="B1856"/>
      <c r="C1856"/>
      <c r="D1856"/>
      <c r="E1856"/>
    </row>
    <row r="1857" spans="2:5">
      <c r="B1857"/>
      <c r="C1857"/>
      <c r="D1857"/>
      <c r="E1857"/>
    </row>
    <row r="1858" spans="2:5">
      <c r="B1858"/>
      <c r="C1858"/>
      <c r="D1858"/>
      <c r="E1858"/>
    </row>
    <row r="1859" spans="2:5">
      <c r="B1859"/>
      <c r="C1859"/>
      <c r="D1859"/>
      <c r="E1859"/>
    </row>
    <row r="1860" spans="2:5">
      <c r="B1860"/>
      <c r="C1860"/>
      <c r="D1860"/>
      <c r="E1860"/>
    </row>
    <row r="1861" spans="2:5">
      <c r="B1861"/>
      <c r="C1861"/>
      <c r="D1861"/>
      <c r="E1861"/>
    </row>
    <row r="1862" spans="2:5">
      <c r="B1862"/>
      <c r="C1862"/>
      <c r="D1862"/>
      <c r="E1862"/>
    </row>
    <row r="1863" spans="2:5">
      <c r="B1863"/>
      <c r="C1863"/>
      <c r="D1863"/>
      <c r="E1863"/>
    </row>
    <row r="1864" spans="2:5">
      <c r="B1864"/>
      <c r="C1864"/>
      <c r="D1864"/>
      <c r="E1864"/>
    </row>
    <row r="1865" spans="2:5">
      <c r="B1865"/>
      <c r="C1865"/>
      <c r="D1865"/>
      <c r="E1865"/>
    </row>
    <row r="1866" spans="2:5">
      <c r="B1866"/>
      <c r="C1866"/>
      <c r="D1866"/>
      <c r="E1866"/>
    </row>
    <row r="1867" spans="2:5">
      <c r="B1867"/>
      <c r="C1867"/>
      <c r="D1867"/>
      <c r="E1867"/>
    </row>
    <row r="1868" spans="2:5">
      <c r="B1868"/>
      <c r="C1868"/>
      <c r="D1868"/>
      <c r="E1868"/>
    </row>
    <row r="1869" spans="2:5">
      <c r="B1869"/>
      <c r="C1869"/>
      <c r="D1869"/>
      <c r="E1869"/>
    </row>
    <row r="1870" spans="2:5">
      <c r="B1870"/>
      <c r="C1870"/>
      <c r="D1870"/>
      <c r="E1870"/>
    </row>
    <row r="1871" spans="2:5">
      <c r="B1871"/>
      <c r="C1871"/>
      <c r="D1871"/>
      <c r="E1871"/>
    </row>
    <row r="1872" spans="2:5">
      <c r="B1872"/>
      <c r="C1872"/>
      <c r="D1872"/>
      <c r="E1872"/>
    </row>
    <row r="1873" spans="2:5">
      <c r="B1873"/>
      <c r="C1873"/>
      <c r="D1873"/>
      <c r="E1873"/>
    </row>
    <row r="1874" spans="2:5">
      <c r="B1874"/>
      <c r="C1874"/>
      <c r="D1874"/>
      <c r="E1874"/>
    </row>
    <row r="1875" spans="2:5">
      <c r="B1875"/>
      <c r="C1875"/>
      <c r="D1875"/>
      <c r="E1875"/>
    </row>
    <row r="1876" spans="2:5">
      <c r="B1876"/>
      <c r="C1876"/>
      <c r="D1876"/>
      <c r="E1876"/>
    </row>
    <row r="1877" spans="2:5">
      <c r="B1877"/>
      <c r="C1877"/>
      <c r="D1877"/>
      <c r="E1877"/>
    </row>
    <row r="1878" spans="2:5">
      <c r="B1878"/>
      <c r="C1878"/>
      <c r="D1878"/>
      <c r="E1878"/>
    </row>
    <row r="1879" spans="2:5">
      <c r="B1879"/>
      <c r="C1879"/>
      <c r="D1879"/>
      <c r="E1879"/>
    </row>
    <row r="1880" spans="2:5">
      <c r="B1880"/>
      <c r="C1880"/>
      <c r="D1880"/>
      <c r="E1880"/>
    </row>
    <row r="1881" spans="2:5">
      <c r="B1881"/>
      <c r="C1881"/>
      <c r="D1881"/>
      <c r="E1881"/>
    </row>
    <row r="1882" spans="2:5">
      <c r="B1882"/>
      <c r="C1882"/>
      <c r="D1882"/>
      <c r="E1882"/>
    </row>
    <row r="1883" spans="2:5">
      <c r="B1883"/>
      <c r="C1883"/>
      <c r="D1883"/>
      <c r="E1883"/>
    </row>
    <row r="1884" spans="2:5">
      <c r="B1884"/>
      <c r="C1884"/>
      <c r="D1884"/>
      <c r="E1884"/>
    </row>
    <row r="1885" spans="2:5">
      <c r="B1885"/>
      <c r="C1885"/>
      <c r="D1885"/>
      <c r="E1885"/>
    </row>
    <row r="1886" spans="2:5">
      <c r="B1886"/>
      <c r="C1886"/>
      <c r="D1886"/>
      <c r="E1886"/>
    </row>
    <row r="1887" spans="2:5">
      <c r="B1887"/>
      <c r="C1887"/>
      <c r="D1887"/>
      <c r="E1887"/>
    </row>
    <row r="1888" spans="2:5">
      <c r="B1888"/>
      <c r="C1888"/>
      <c r="D1888"/>
      <c r="E1888"/>
    </row>
    <row r="1889" spans="2:5">
      <c r="B1889"/>
      <c r="C1889"/>
      <c r="D1889"/>
      <c r="E1889"/>
    </row>
    <row r="1890" spans="2:5">
      <c r="B1890"/>
      <c r="C1890"/>
      <c r="D1890"/>
      <c r="E1890"/>
    </row>
    <row r="1891" spans="2:5">
      <c r="B1891"/>
      <c r="C1891"/>
      <c r="D1891"/>
      <c r="E1891"/>
    </row>
    <row r="1892" spans="2:5">
      <c r="B1892"/>
      <c r="C1892"/>
      <c r="D1892"/>
      <c r="E1892"/>
    </row>
    <row r="1893" spans="2:5">
      <c r="B1893"/>
      <c r="C1893"/>
      <c r="D1893"/>
      <c r="E1893"/>
    </row>
    <row r="1894" spans="2:5">
      <c r="B1894"/>
      <c r="C1894"/>
      <c r="D1894"/>
      <c r="E1894"/>
    </row>
    <row r="1895" spans="2:5">
      <c r="B1895"/>
      <c r="C1895"/>
      <c r="D1895"/>
      <c r="E1895"/>
    </row>
    <row r="1896" spans="2:5">
      <c r="B1896"/>
      <c r="C1896"/>
      <c r="D1896"/>
      <c r="E1896"/>
    </row>
    <row r="1897" spans="2:5">
      <c r="B1897"/>
      <c r="C1897"/>
      <c r="D1897"/>
      <c r="E1897"/>
    </row>
    <row r="1898" spans="2:5">
      <c r="B1898"/>
      <c r="C1898"/>
      <c r="D1898"/>
      <c r="E1898"/>
    </row>
    <row r="1899" spans="2:5">
      <c r="B1899"/>
      <c r="C1899"/>
      <c r="D1899"/>
      <c r="E1899"/>
    </row>
    <row r="1900" spans="2:5">
      <c r="B1900"/>
      <c r="C1900"/>
      <c r="D1900"/>
      <c r="E1900"/>
    </row>
    <row r="1901" spans="2:5">
      <c r="B1901"/>
      <c r="C1901"/>
      <c r="D1901"/>
      <c r="E1901"/>
    </row>
    <row r="1902" spans="2:5">
      <c r="B1902"/>
      <c r="C1902"/>
      <c r="D1902"/>
      <c r="E1902"/>
    </row>
    <row r="1903" spans="2:5">
      <c r="B1903"/>
      <c r="C1903"/>
      <c r="D1903"/>
      <c r="E1903"/>
    </row>
    <row r="1904" spans="2:5">
      <c r="B1904"/>
      <c r="C1904"/>
      <c r="D1904"/>
      <c r="E1904"/>
    </row>
    <row r="1905" spans="2:5">
      <c r="B1905"/>
      <c r="C1905"/>
      <c r="D1905"/>
      <c r="E1905"/>
    </row>
    <row r="1906" spans="2:5">
      <c r="B1906"/>
      <c r="C1906"/>
      <c r="D1906"/>
      <c r="E1906"/>
    </row>
    <row r="1907" spans="2:5">
      <c r="B1907"/>
      <c r="C1907"/>
      <c r="D1907"/>
      <c r="E1907"/>
    </row>
    <row r="1908" spans="2:5">
      <c r="B1908"/>
      <c r="C1908"/>
      <c r="D1908"/>
      <c r="E1908"/>
    </row>
    <row r="1909" spans="2:5">
      <c r="B1909"/>
      <c r="C1909"/>
      <c r="D1909"/>
      <c r="E1909"/>
    </row>
    <row r="1910" spans="2:5">
      <c r="B1910"/>
      <c r="C1910"/>
      <c r="D1910"/>
      <c r="E1910"/>
    </row>
    <row r="1911" spans="2:5">
      <c r="B1911"/>
      <c r="C1911"/>
      <c r="D1911"/>
      <c r="E1911"/>
    </row>
    <row r="1912" spans="2:5">
      <c r="B1912"/>
      <c r="C1912"/>
      <c r="D1912"/>
      <c r="E1912"/>
    </row>
    <row r="1913" spans="2:5">
      <c r="B1913"/>
      <c r="C1913"/>
      <c r="D1913"/>
      <c r="E1913"/>
    </row>
    <row r="1914" spans="2:5">
      <c r="B1914"/>
      <c r="C1914"/>
      <c r="D1914"/>
      <c r="E1914"/>
    </row>
    <row r="1915" spans="2:5">
      <c r="B1915"/>
      <c r="C1915"/>
      <c r="D1915"/>
      <c r="E1915"/>
    </row>
    <row r="1916" spans="2:5">
      <c r="B1916"/>
      <c r="C1916"/>
      <c r="D1916"/>
      <c r="E1916"/>
    </row>
    <row r="1917" spans="2:5">
      <c r="B1917"/>
      <c r="C1917"/>
      <c r="D1917"/>
      <c r="E1917"/>
    </row>
    <row r="1918" spans="2:5">
      <c r="B1918"/>
      <c r="C1918"/>
      <c r="D1918"/>
      <c r="E1918"/>
    </row>
    <row r="1919" spans="2:5">
      <c r="B1919"/>
      <c r="C1919"/>
      <c r="D1919"/>
      <c r="E1919"/>
    </row>
    <row r="1920" spans="2:5">
      <c r="B1920"/>
      <c r="C1920"/>
      <c r="D1920"/>
      <c r="E1920"/>
    </row>
    <row r="1921" spans="2:5">
      <c r="B1921"/>
      <c r="C1921"/>
      <c r="D1921"/>
      <c r="E1921"/>
    </row>
    <row r="1922" spans="2:5">
      <c r="B1922"/>
      <c r="C1922"/>
      <c r="D1922"/>
      <c r="E1922"/>
    </row>
    <row r="1923" spans="2:5">
      <c r="B1923"/>
      <c r="C1923"/>
      <c r="D1923"/>
      <c r="E1923"/>
    </row>
    <row r="1924" spans="2:5">
      <c r="B1924"/>
      <c r="C1924"/>
      <c r="D1924"/>
      <c r="E1924"/>
    </row>
    <row r="1925" spans="2:5">
      <c r="B1925"/>
      <c r="C1925"/>
      <c r="D1925"/>
      <c r="E1925"/>
    </row>
    <row r="1926" spans="2:5">
      <c r="B1926"/>
      <c r="C1926"/>
      <c r="D1926"/>
      <c r="E1926"/>
    </row>
    <row r="1927" spans="2:5">
      <c r="B1927"/>
      <c r="C1927"/>
      <c r="D1927"/>
      <c r="E1927"/>
    </row>
    <row r="1928" spans="2:5">
      <c r="B1928"/>
      <c r="C1928"/>
      <c r="D1928"/>
      <c r="E1928"/>
    </row>
    <row r="1929" spans="2:5">
      <c r="B1929"/>
      <c r="C1929"/>
      <c r="D1929"/>
      <c r="E1929"/>
    </row>
    <row r="1930" spans="2:5">
      <c r="B1930"/>
      <c r="C1930"/>
      <c r="D1930"/>
      <c r="E1930"/>
    </row>
    <row r="1931" spans="2:5">
      <c r="B1931"/>
      <c r="C1931"/>
      <c r="D1931"/>
      <c r="E1931"/>
    </row>
    <row r="1932" spans="2:5">
      <c r="B1932"/>
      <c r="C1932"/>
      <c r="D1932"/>
      <c r="E1932"/>
    </row>
    <row r="1933" spans="2:5">
      <c r="B1933"/>
      <c r="C1933"/>
      <c r="D1933"/>
      <c r="E1933"/>
    </row>
    <row r="1934" spans="2:5">
      <c r="B1934"/>
      <c r="C1934"/>
      <c r="D1934"/>
      <c r="E1934"/>
    </row>
    <row r="1935" spans="2:5">
      <c r="B1935"/>
      <c r="C1935"/>
      <c r="D1935"/>
      <c r="E1935"/>
    </row>
    <row r="1936" spans="2:5">
      <c r="B1936"/>
      <c r="C1936"/>
      <c r="D1936"/>
      <c r="E1936"/>
    </row>
    <row r="1937" spans="2:5">
      <c r="B1937"/>
      <c r="C1937"/>
      <c r="D1937"/>
      <c r="E1937"/>
    </row>
    <row r="1938" spans="2:5">
      <c r="B1938"/>
      <c r="C1938"/>
      <c r="D1938"/>
      <c r="E1938"/>
    </row>
    <row r="1939" spans="2:5">
      <c r="B1939"/>
      <c r="C1939"/>
      <c r="D1939"/>
      <c r="E1939"/>
    </row>
    <row r="1940" spans="2:5">
      <c r="B1940"/>
      <c r="C1940"/>
      <c r="D1940"/>
      <c r="E1940"/>
    </row>
    <row r="1941" spans="2:5">
      <c r="B1941"/>
      <c r="C1941"/>
      <c r="D1941"/>
      <c r="E1941"/>
    </row>
    <row r="1942" spans="2:5">
      <c r="B1942"/>
      <c r="C1942"/>
      <c r="D1942"/>
      <c r="E1942"/>
    </row>
    <row r="1943" spans="2:5">
      <c r="B1943"/>
      <c r="C1943"/>
      <c r="D1943"/>
      <c r="E1943"/>
    </row>
    <row r="1944" spans="2:5">
      <c r="B1944"/>
      <c r="C1944"/>
      <c r="D1944"/>
      <c r="E1944"/>
    </row>
    <row r="1945" spans="2:5">
      <c r="B1945"/>
      <c r="C1945"/>
      <c r="D1945"/>
      <c r="E1945"/>
    </row>
    <row r="1946" spans="2:5">
      <c r="B1946"/>
      <c r="C1946"/>
      <c r="D1946"/>
      <c r="E1946"/>
    </row>
    <row r="1947" spans="2:5">
      <c r="B1947"/>
      <c r="C1947"/>
      <c r="D1947"/>
      <c r="E1947"/>
    </row>
    <row r="1948" spans="2:5">
      <c r="B1948"/>
      <c r="C1948"/>
      <c r="D1948"/>
      <c r="E1948"/>
    </row>
    <row r="1949" spans="2:5">
      <c r="B1949"/>
      <c r="C1949"/>
      <c r="D1949"/>
      <c r="E1949"/>
    </row>
    <row r="1950" spans="2:5">
      <c r="B1950"/>
      <c r="C1950"/>
      <c r="D1950"/>
      <c r="E1950"/>
    </row>
    <row r="1951" spans="2:5">
      <c r="B1951"/>
      <c r="C1951"/>
      <c r="D1951"/>
      <c r="E1951"/>
    </row>
    <row r="1952" spans="2:5">
      <c r="B1952"/>
      <c r="C1952"/>
      <c r="D1952"/>
      <c r="E1952"/>
    </row>
    <row r="1953" spans="2:5">
      <c r="B1953"/>
      <c r="C1953"/>
      <c r="D1953"/>
      <c r="E1953"/>
    </row>
    <row r="1954" spans="2:5">
      <c r="B1954"/>
      <c r="C1954"/>
      <c r="D1954"/>
      <c r="E1954"/>
    </row>
    <row r="1955" spans="2:5">
      <c r="B1955"/>
      <c r="C1955"/>
      <c r="D1955"/>
      <c r="E1955"/>
    </row>
    <row r="1956" spans="2:5">
      <c r="B1956"/>
      <c r="C1956"/>
      <c r="D1956"/>
      <c r="E1956"/>
    </row>
    <row r="1957" spans="2:5">
      <c r="B1957"/>
      <c r="C1957"/>
      <c r="D1957"/>
      <c r="E1957"/>
    </row>
    <row r="1958" spans="2:5">
      <c r="B1958"/>
      <c r="C1958"/>
      <c r="D1958"/>
      <c r="E1958"/>
    </row>
    <row r="1959" spans="2:5">
      <c r="B1959"/>
      <c r="C1959"/>
      <c r="D1959"/>
      <c r="E1959"/>
    </row>
    <row r="1960" spans="2:5">
      <c r="B1960"/>
      <c r="C1960"/>
      <c r="D1960"/>
      <c r="E1960"/>
    </row>
    <row r="1961" spans="2:5">
      <c r="B1961"/>
      <c r="C1961"/>
      <c r="D1961"/>
      <c r="E1961"/>
    </row>
    <row r="1962" spans="2:5">
      <c r="B1962"/>
      <c r="C1962"/>
      <c r="D1962"/>
      <c r="E1962"/>
    </row>
    <row r="1963" spans="2:5">
      <c r="B1963"/>
      <c r="C1963"/>
      <c r="D1963"/>
      <c r="E1963"/>
    </row>
    <row r="1964" spans="2:5">
      <c r="B1964"/>
      <c r="C1964"/>
      <c r="D1964"/>
      <c r="E1964"/>
    </row>
    <row r="1965" spans="2:5">
      <c r="B1965"/>
      <c r="C1965"/>
      <c r="D1965"/>
      <c r="E1965"/>
    </row>
    <row r="1966" spans="2:5">
      <c r="B1966"/>
      <c r="C1966"/>
      <c r="D1966"/>
      <c r="E1966"/>
    </row>
    <row r="1967" spans="2:5">
      <c r="B1967"/>
      <c r="C1967"/>
      <c r="D1967"/>
      <c r="E1967"/>
    </row>
    <row r="1968" spans="2:5">
      <c r="B1968"/>
      <c r="C1968"/>
      <c r="D1968"/>
      <c r="E1968"/>
    </row>
    <row r="1969" spans="2:5">
      <c r="B1969"/>
      <c r="C1969"/>
      <c r="D1969"/>
      <c r="E1969"/>
    </row>
    <row r="1970" spans="2:5">
      <c r="B1970"/>
      <c r="C1970"/>
      <c r="D1970"/>
      <c r="E1970"/>
    </row>
    <row r="1971" spans="2:5">
      <c r="B1971"/>
      <c r="C1971"/>
      <c r="D1971"/>
      <c r="E1971"/>
    </row>
    <row r="1972" spans="2:5">
      <c r="B1972"/>
      <c r="C1972"/>
      <c r="D1972"/>
      <c r="E1972"/>
    </row>
    <row r="1973" spans="2:5">
      <c r="B1973"/>
      <c r="C1973"/>
      <c r="D1973"/>
      <c r="E1973"/>
    </row>
    <row r="1974" spans="2:5">
      <c r="B1974"/>
      <c r="C1974"/>
      <c r="D1974"/>
      <c r="E1974"/>
    </row>
    <row r="1975" spans="2:5">
      <c r="B1975"/>
      <c r="C1975"/>
      <c r="D1975"/>
      <c r="E1975"/>
    </row>
    <row r="1976" spans="2:5">
      <c r="B1976"/>
      <c r="C1976"/>
      <c r="D1976"/>
      <c r="E1976"/>
    </row>
    <row r="1977" spans="2:5">
      <c r="B1977"/>
      <c r="C1977"/>
      <c r="D1977"/>
      <c r="E1977"/>
    </row>
    <row r="1978" spans="2:5">
      <c r="B1978"/>
      <c r="C1978"/>
      <c r="D1978"/>
      <c r="E1978"/>
    </row>
    <row r="1979" spans="2:5">
      <c r="B1979"/>
      <c r="C1979"/>
      <c r="D1979"/>
      <c r="E1979"/>
    </row>
    <row r="1980" spans="2:5">
      <c r="B1980"/>
      <c r="C1980"/>
      <c r="D1980"/>
      <c r="E1980"/>
    </row>
    <row r="1981" spans="2:5">
      <c r="B1981"/>
      <c r="C1981"/>
      <c r="D1981"/>
      <c r="E1981"/>
    </row>
    <row r="1982" spans="2:5">
      <c r="B1982"/>
      <c r="C1982"/>
      <c r="D1982"/>
      <c r="E1982"/>
    </row>
    <row r="1983" spans="2:5">
      <c r="B1983"/>
      <c r="C1983"/>
      <c r="D1983"/>
      <c r="E1983"/>
    </row>
    <row r="1984" spans="2:5">
      <c r="B1984"/>
      <c r="C1984"/>
      <c r="D1984"/>
      <c r="E1984"/>
    </row>
    <row r="1985" spans="2:5">
      <c r="B1985"/>
      <c r="C1985"/>
      <c r="D1985"/>
      <c r="E1985"/>
    </row>
    <row r="1986" spans="2:5">
      <c r="B1986"/>
      <c r="C1986"/>
      <c r="D1986"/>
      <c r="E1986"/>
    </row>
    <row r="1987" spans="2:5">
      <c r="B1987"/>
      <c r="C1987"/>
      <c r="D1987"/>
      <c r="E1987"/>
    </row>
    <row r="1988" spans="2:5">
      <c r="B1988"/>
      <c r="C1988"/>
      <c r="D1988"/>
      <c r="E1988"/>
    </row>
    <row r="1989" spans="2:5">
      <c r="B1989"/>
      <c r="C1989"/>
      <c r="D1989"/>
      <c r="E1989"/>
    </row>
    <row r="1990" spans="2:5">
      <c r="B1990"/>
      <c r="C1990"/>
      <c r="D1990"/>
      <c r="E1990"/>
    </row>
    <row r="1991" spans="2:5">
      <c r="B1991"/>
      <c r="C1991"/>
      <c r="D1991"/>
      <c r="E1991"/>
    </row>
    <row r="1992" spans="2:5">
      <c r="B1992"/>
      <c r="C1992"/>
      <c r="D1992"/>
      <c r="E1992"/>
    </row>
    <row r="1993" spans="2:5">
      <c r="B1993"/>
      <c r="C1993"/>
      <c r="D1993"/>
      <c r="E1993"/>
    </row>
    <row r="1994" spans="2:5">
      <c r="B1994"/>
      <c r="C1994"/>
      <c r="D1994"/>
      <c r="E1994"/>
    </row>
    <row r="1995" spans="2:5">
      <c r="B1995"/>
      <c r="C1995"/>
      <c r="D1995"/>
      <c r="E1995"/>
    </row>
    <row r="1996" spans="2:5">
      <c r="B1996"/>
      <c r="C1996"/>
      <c r="D1996"/>
      <c r="E1996"/>
    </row>
    <row r="1997" spans="2:5">
      <c r="B1997"/>
      <c r="C1997"/>
      <c r="D1997"/>
      <c r="E1997"/>
    </row>
    <row r="1998" spans="2:5">
      <c r="B1998"/>
      <c r="C1998"/>
      <c r="D1998"/>
      <c r="E1998"/>
    </row>
    <row r="1999" spans="2:5">
      <c r="B1999"/>
      <c r="C1999"/>
      <c r="D1999"/>
      <c r="E1999"/>
    </row>
    <row r="2000" spans="2:5">
      <c r="B2000"/>
      <c r="C2000"/>
      <c r="D2000"/>
      <c r="E2000"/>
    </row>
    <row r="2001" spans="2:5">
      <c r="B2001"/>
      <c r="C2001"/>
      <c r="D2001"/>
      <c r="E2001"/>
    </row>
    <row r="2002" spans="2:5">
      <c r="B2002"/>
      <c r="C2002"/>
      <c r="D2002"/>
      <c r="E2002"/>
    </row>
    <row r="2003" spans="2:5">
      <c r="B2003"/>
      <c r="C2003"/>
      <c r="D2003"/>
      <c r="E2003"/>
    </row>
    <row r="2004" spans="2:5">
      <c r="B2004"/>
      <c r="C2004"/>
      <c r="D2004"/>
      <c r="E2004"/>
    </row>
    <row r="2005" spans="2:5">
      <c r="B2005"/>
      <c r="C2005"/>
      <c r="D2005"/>
      <c r="E2005"/>
    </row>
    <row r="2006" spans="2:5">
      <c r="B2006"/>
      <c r="C2006"/>
      <c r="D2006"/>
      <c r="E2006"/>
    </row>
    <row r="2007" spans="2:5">
      <c r="B2007"/>
      <c r="C2007"/>
      <c r="D2007"/>
      <c r="E2007"/>
    </row>
    <row r="2008" spans="2:5">
      <c r="B2008"/>
      <c r="C2008"/>
      <c r="D2008"/>
      <c r="E2008"/>
    </row>
    <row r="2009" spans="2:5">
      <c r="B2009"/>
      <c r="C2009"/>
      <c r="D2009"/>
      <c r="E2009"/>
    </row>
    <row r="2010" spans="2:5">
      <c r="B2010"/>
      <c r="C2010"/>
      <c r="D2010"/>
      <c r="E2010"/>
    </row>
    <row r="2011" spans="2:5">
      <c r="B2011"/>
      <c r="C2011"/>
      <c r="D2011"/>
      <c r="E2011"/>
    </row>
    <row r="2012" spans="2:5">
      <c r="B2012"/>
      <c r="C2012"/>
      <c r="D2012"/>
      <c r="E2012"/>
    </row>
    <row r="2013" spans="2:5">
      <c r="B2013"/>
      <c r="C2013"/>
      <c r="D2013"/>
      <c r="E2013"/>
    </row>
    <row r="2014" spans="2:5">
      <c r="B2014"/>
      <c r="C2014"/>
      <c r="D2014"/>
      <c r="E2014"/>
    </row>
    <row r="2015" spans="2:5">
      <c r="B2015"/>
      <c r="C2015"/>
      <c r="D2015"/>
      <c r="E2015"/>
    </row>
    <row r="2016" spans="2:5">
      <c r="B2016"/>
      <c r="C2016"/>
      <c r="D2016"/>
      <c r="E2016"/>
    </row>
    <row r="2017" spans="2:5">
      <c r="B2017"/>
      <c r="C2017"/>
      <c r="D2017"/>
      <c r="E2017"/>
    </row>
    <row r="2018" spans="2:5">
      <c r="B2018"/>
      <c r="C2018"/>
      <c r="D2018"/>
      <c r="E2018"/>
    </row>
    <row r="2019" spans="2:5">
      <c r="B2019"/>
      <c r="C2019"/>
      <c r="D2019"/>
      <c r="E2019"/>
    </row>
    <row r="2020" spans="2:5">
      <c r="B2020"/>
      <c r="C2020"/>
      <c r="D2020"/>
      <c r="E2020"/>
    </row>
    <row r="2021" spans="2:5">
      <c r="B2021"/>
      <c r="C2021"/>
      <c r="D2021"/>
      <c r="E2021"/>
    </row>
    <row r="2022" spans="2:5">
      <c r="B2022"/>
      <c r="C2022"/>
      <c r="D2022"/>
      <c r="E2022"/>
    </row>
    <row r="2023" spans="2:5">
      <c r="B2023"/>
      <c r="C2023"/>
      <c r="D2023"/>
      <c r="E2023"/>
    </row>
    <row r="2024" spans="2:5">
      <c r="B2024"/>
      <c r="C2024"/>
      <c r="D2024"/>
      <c r="E2024"/>
    </row>
    <row r="2025" spans="2:5">
      <c r="B2025"/>
      <c r="C2025"/>
      <c r="D2025"/>
      <c r="E2025"/>
    </row>
    <row r="2026" spans="2:5">
      <c r="B2026"/>
      <c r="C2026"/>
      <c r="D2026"/>
      <c r="E2026"/>
    </row>
    <row r="2027" spans="2:5">
      <c r="B2027"/>
      <c r="C2027"/>
      <c r="D2027"/>
      <c r="E2027"/>
    </row>
    <row r="2028" spans="2:5">
      <c r="B2028"/>
      <c r="C2028"/>
      <c r="D2028"/>
      <c r="E2028"/>
    </row>
    <row r="2029" spans="2:5">
      <c r="B2029"/>
      <c r="C2029"/>
      <c r="D2029"/>
      <c r="E2029"/>
    </row>
    <row r="2030" spans="2:5">
      <c r="B2030"/>
      <c r="C2030"/>
      <c r="D2030"/>
      <c r="E2030"/>
    </row>
    <row r="2031" spans="2:5">
      <c r="B2031"/>
      <c r="C2031"/>
      <c r="D2031"/>
      <c r="E2031"/>
    </row>
    <row r="2032" spans="2:5">
      <c r="B2032"/>
      <c r="C2032"/>
      <c r="D2032"/>
      <c r="E2032"/>
    </row>
    <row r="2033" spans="2:5">
      <c r="B2033"/>
      <c r="C2033"/>
      <c r="D2033"/>
      <c r="E2033"/>
    </row>
    <row r="2034" spans="2:5">
      <c r="B2034"/>
      <c r="C2034"/>
      <c r="D2034"/>
      <c r="E2034"/>
    </row>
    <row r="2035" spans="2:5">
      <c r="B2035"/>
      <c r="C2035"/>
      <c r="D2035"/>
      <c r="E2035"/>
    </row>
    <row r="2036" spans="2:5">
      <c r="B2036"/>
      <c r="C2036"/>
      <c r="D2036"/>
      <c r="E2036"/>
    </row>
    <row r="2037" spans="2:5">
      <c r="B2037"/>
      <c r="C2037"/>
      <c r="D2037"/>
      <c r="E2037"/>
    </row>
    <row r="2038" spans="2:5">
      <c r="B2038"/>
      <c r="C2038"/>
      <c r="D2038"/>
      <c r="E2038"/>
    </row>
    <row r="2039" spans="2:5">
      <c r="B2039"/>
      <c r="C2039"/>
      <c r="D2039"/>
      <c r="E2039"/>
    </row>
    <row r="2040" spans="2:5">
      <c r="B2040"/>
      <c r="C2040"/>
      <c r="D2040"/>
      <c r="E2040"/>
    </row>
    <row r="2041" spans="2:5">
      <c r="B2041"/>
      <c r="C2041"/>
      <c r="D2041"/>
      <c r="E2041"/>
    </row>
    <row r="2042" spans="2:5">
      <c r="B2042"/>
      <c r="C2042"/>
      <c r="D2042"/>
      <c r="E2042"/>
    </row>
    <row r="2043" spans="2:5">
      <c r="B2043"/>
      <c r="C2043"/>
      <c r="D2043"/>
      <c r="E2043"/>
    </row>
    <row r="2044" spans="2:5">
      <c r="B2044"/>
      <c r="C2044"/>
      <c r="D2044"/>
      <c r="E2044"/>
    </row>
    <row r="2045" spans="2:5">
      <c r="B2045"/>
      <c r="C2045"/>
      <c r="D2045"/>
      <c r="E2045"/>
    </row>
    <row r="2046" spans="2:5">
      <c r="B2046"/>
      <c r="C2046"/>
      <c r="D2046"/>
      <c r="E2046"/>
    </row>
    <row r="2047" spans="2:5">
      <c r="B2047"/>
      <c r="C2047"/>
      <c r="D2047"/>
      <c r="E2047"/>
    </row>
    <row r="2048" spans="2:5">
      <c r="B2048"/>
      <c r="C2048"/>
      <c r="D2048"/>
      <c r="E2048"/>
    </row>
    <row r="2049" spans="2:5">
      <c r="B2049"/>
      <c r="C2049"/>
      <c r="D2049"/>
      <c r="E2049"/>
    </row>
    <row r="2050" spans="2:5">
      <c r="B2050"/>
      <c r="C2050"/>
      <c r="D2050"/>
      <c r="E2050"/>
    </row>
    <row r="2051" spans="2:5">
      <c r="B2051"/>
      <c r="C2051"/>
      <c r="D2051"/>
      <c r="E2051"/>
    </row>
    <row r="2052" spans="2:5">
      <c r="B2052"/>
      <c r="C2052"/>
      <c r="D2052"/>
      <c r="E2052"/>
    </row>
    <row r="2053" spans="2:5">
      <c r="B2053"/>
      <c r="C2053"/>
      <c r="D2053"/>
      <c r="E2053"/>
    </row>
    <row r="2054" spans="2:5">
      <c r="B2054"/>
      <c r="C2054"/>
      <c r="D2054"/>
      <c r="E2054"/>
    </row>
    <row r="2055" spans="2:5">
      <c r="B2055"/>
      <c r="C2055"/>
      <c r="D2055"/>
      <c r="E2055"/>
    </row>
    <row r="2056" spans="2:5">
      <c r="B2056"/>
      <c r="C2056"/>
      <c r="D2056"/>
      <c r="E2056"/>
    </row>
    <row r="2057" spans="2:5">
      <c r="B2057"/>
      <c r="C2057"/>
      <c r="D2057"/>
      <c r="E2057"/>
    </row>
    <row r="2058" spans="2:5">
      <c r="B2058"/>
      <c r="C2058"/>
      <c r="D2058"/>
      <c r="E2058"/>
    </row>
    <row r="2059" spans="2:5">
      <c r="B2059"/>
      <c r="C2059"/>
      <c r="D2059"/>
      <c r="E2059"/>
    </row>
    <row r="2060" spans="2:5">
      <c r="B2060"/>
      <c r="C2060"/>
      <c r="D2060"/>
      <c r="E2060"/>
    </row>
    <row r="2061" spans="2:5">
      <c r="B2061"/>
      <c r="C2061"/>
      <c r="D2061"/>
      <c r="E2061"/>
    </row>
    <row r="2062" spans="2:5">
      <c r="B2062"/>
      <c r="C2062"/>
      <c r="D2062"/>
      <c r="E2062"/>
    </row>
    <row r="2063" spans="2:5">
      <c r="B2063"/>
      <c r="C2063"/>
      <c r="D2063"/>
      <c r="E2063"/>
    </row>
    <row r="2064" spans="2:5">
      <c r="B2064"/>
      <c r="C2064"/>
      <c r="D2064"/>
      <c r="E2064"/>
    </row>
    <row r="2065" spans="2:5">
      <c r="B2065"/>
      <c r="C2065"/>
      <c r="D2065"/>
      <c r="E2065"/>
    </row>
    <row r="2066" spans="2:5">
      <c r="B2066"/>
      <c r="C2066"/>
      <c r="D2066"/>
      <c r="E2066"/>
    </row>
    <row r="2067" spans="2:5">
      <c r="B2067"/>
      <c r="C2067"/>
      <c r="D2067"/>
      <c r="E2067"/>
    </row>
    <row r="2068" spans="2:5">
      <c r="B2068"/>
      <c r="C2068"/>
      <c r="D2068"/>
      <c r="E2068"/>
    </row>
    <row r="2069" spans="2:5">
      <c r="B2069"/>
      <c r="C2069"/>
      <c r="D2069"/>
      <c r="E2069"/>
    </row>
    <row r="2070" spans="2:5">
      <c r="B2070"/>
      <c r="C2070"/>
      <c r="D2070"/>
      <c r="E2070"/>
    </row>
    <row r="2071" spans="2:5">
      <c r="B2071"/>
      <c r="C2071"/>
      <c r="D2071"/>
      <c r="E2071"/>
    </row>
    <row r="2072" spans="2:5">
      <c r="B2072"/>
      <c r="C2072"/>
      <c r="D2072"/>
      <c r="E2072"/>
    </row>
    <row r="2073" spans="2:5">
      <c r="B2073"/>
      <c r="C2073"/>
      <c r="D2073"/>
      <c r="E2073"/>
    </row>
    <row r="2074" spans="2:5">
      <c r="B2074"/>
      <c r="C2074"/>
      <c r="D2074"/>
      <c r="E2074"/>
    </row>
    <row r="2075" spans="2:5">
      <c r="B2075"/>
      <c r="C2075"/>
      <c r="D2075"/>
      <c r="E2075"/>
    </row>
    <row r="2076" spans="2:5">
      <c r="B2076"/>
      <c r="C2076"/>
      <c r="D2076"/>
      <c r="E2076"/>
    </row>
    <row r="2077" spans="2:5">
      <c r="B2077"/>
      <c r="C2077"/>
      <c r="D2077"/>
      <c r="E2077"/>
    </row>
    <row r="2078" spans="2:5">
      <c r="B2078"/>
      <c r="C2078"/>
      <c r="D2078"/>
      <c r="E2078"/>
    </row>
    <row r="2079" spans="2:5">
      <c r="B2079"/>
      <c r="C2079"/>
      <c r="D2079"/>
      <c r="E2079"/>
    </row>
    <row r="2080" spans="2:5">
      <c r="B2080"/>
      <c r="C2080"/>
      <c r="D2080"/>
      <c r="E2080"/>
    </row>
    <row r="2081" spans="2:5">
      <c r="B2081"/>
      <c r="C2081"/>
      <c r="D2081"/>
      <c r="E2081"/>
    </row>
    <row r="2082" spans="2:5">
      <c r="B2082"/>
      <c r="C2082"/>
      <c r="D2082"/>
      <c r="E2082"/>
    </row>
    <row r="2083" spans="2:5">
      <c r="B2083"/>
      <c r="C2083"/>
      <c r="D2083"/>
      <c r="E2083"/>
    </row>
    <row r="2084" spans="2:5">
      <c r="B2084"/>
      <c r="C2084"/>
      <c r="D2084"/>
      <c r="E2084"/>
    </row>
    <row r="2085" spans="2:5">
      <c r="B2085"/>
      <c r="C2085"/>
      <c r="D2085"/>
      <c r="E2085"/>
    </row>
    <row r="2086" spans="2:5">
      <c r="B2086"/>
      <c r="C2086"/>
      <c r="D2086"/>
      <c r="E2086"/>
    </row>
    <row r="2087" spans="2:5">
      <c r="B2087"/>
      <c r="C2087"/>
      <c r="D2087"/>
      <c r="E2087"/>
    </row>
    <row r="2088" spans="2:5">
      <c r="B2088"/>
      <c r="C2088"/>
      <c r="D2088"/>
      <c r="E2088"/>
    </row>
    <row r="2089" spans="2:5">
      <c r="B2089"/>
      <c r="C2089"/>
      <c r="D2089"/>
      <c r="E2089"/>
    </row>
    <row r="2090" spans="2:5">
      <c r="B2090"/>
      <c r="C2090"/>
      <c r="D2090"/>
      <c r="E2090"/>
    </row>
    <row r="2091" spans="2:5">
      <c r="B2091"/>
      <c r="C2091"/>
      <c r="D2091"/>
      <c r="E2091"/>
    </row>
    <row r="2092" spans="2:5">
      <c r="B2092"/>
      <c r="C2092"/>
      <c r="D2092"/>
      <c r="E2092"/>
    </row>
    <row r="2093" spans="2:5">
      <c r="B2093"/>
      <c r="C2093"/>
      <c r="D2093"/>
      <c r="E2093"/>
    </row>
    <row r="2094" spans="2:5">
      <c r="B2094"/>
      <c r="C2094"/>
      <c r="D2094"/>
      <c r="E2094"/>
    </row>
    <row r="2095" spans="2:5">
      <c r="B2095"/>
      <c r="C2095"/>
      <c r="D2095"/>
      <c r="E2095"/>
    </row>
    <row r="2096" spans="2:5">
      <c r="B2096"/>
      <c r="C2096"/>
      <c r="D2096"/>
      <c r="E2096"/>
    </row>
    <row r="2097" spans="2:5">
      <c r="B2097"/>
      <c r="C2097"/>
      <c r="D2097"/>
      <c r="E2097"/>
    </row>
    <row r="2098" spans="2:5">
      <c r="B2098"/>
      <c r="C2098"/>
      <c r="D2098"/>
      <c r="E2098"/>
    </row>
    <row r="2099" spans="2:5">
      <c r="B2099"/>
      <c r="C2099"/>
      <c r="D2099"/>
      <c r="E2099"/>
    </row>
    <row r="2100" spans="2:5">
      <c r="B2100"/>
      <c r="C2100"/>
      <c r="D2100"/>
      <c r="E2100"/>
    </row>
    <row r="2101" spans="2:5">
      <c r="B2101"/>
      <c r="C2101"/>
      <c r="D2101"/>
      <c r="E2101"/>
    </row>
    <row r="2102" spans="2:5">
      <c r="B2102"/>
      <c r="C2102"/>
      <c r="D2102"/>
      <c r="E2102"/>
    </row>
    <row r="2103" spans="2:5">
      <c r="B2103"/>
      <c r="C2103"/>
      <c r="D2103"/>
      <c r="E2103"/>
    </row>
    <row r="2104" spans="2:5">
      <c r="B2104"/>
      <c r="C2104"/>
      <c r="D2104"/>
      <c r="E2104"/>
    </row>
    <row r="2105" spans="2:5">
      <c r="B2105"/>
      <c r="C2105"/>
      <c r="D2105"/>
      <c r="E2105"/>
    </row>
    <row r="2106" spans="2:5">
      <c r="B2106"/>
      <c r="C2106"/>
      <c r="D2106"/>
      <c r="E2106"/>
    </row>
    <row r="2107" spans="2:5">
      <c r="B2107"/>
      <c r="C2107"/>
      <c r="D2107"/>
      <c r="E2107"/>
    </row>
    <row r="2108" spans="2:5">
      <c r="B2108"/>
      <c r="C2108"/>
      <c r="D2108"/>
      <c r="E2108"/>
    </row>
    <row r="2109" spans="2:5">
      <c r="B2109"/>
      <c r="C2109"/>
      <c r="D2109"/>
      <c r="E2109"/>
    </row>
    <row r="2110" spans="2:5">
      <c r="B2110"/>
      <c r="C2110"/>
      <c r="D2110"/>
      <c r="E2110"/>
    </row>
    <row r="2111" spans="2:5">
      <c r="B2111"/>
      <c r="C2111"/>
      <c r="D2111"/>
      <c r="E2111"/>
    </row>
    <row r="2112" spans="2:5">
      <c r="B2112"/>
      <c r="C2112"/>
      <c r="D2112"/>
      <c r="E2112"/>
    </row>
    <row r="2113" spans="2:5">
      <c r="B2113"/>
      <c r="C2113"/>
      <c r="D2113"/>
      <c r="E2113"/>
    </row>
    <row r="2114" spans="2:5">
      <c r="B2114"/>
      <c r="C2114"/>
      <c r="D2114"/>
      <c r="E2114"/>
    </row>
    <row r="2115" spans="2:5">
      <c r="B2115"/>
      <c r="C2115"/>
      <c r="D2115"/>
      <c r="E2115"/>
    </row>
    <row r="2116" spans="2:5">
      <c r="B2116"/>
      <c r="C2116"/>
      <c r="D2116"/>
      <c r="E2116"/>
    </row>
    <row r="2117" spans="2:5">
      <c r="B2117"/>
      <c r="C2117"/>
      <c r="D2117"/>
      <c r="E2117"/>
    </row>
    <row r="2118" spans="2:5">
      <c r="B2118"/>
      <c r="C2118"/>
      <c r="D2118"/>
      <c r="E2118"/>
    </row>
    <row r="2119" spans="2:5">
      <c r="B2119"/>
      <c r="C2119"/>
      <c r="D2119"/>
      <c r="E2119"/>
    </row>
    <row r="2120" spans="2:5">
      <c r="B2120"/>
      <c r="C2120"/>
      <c r="D2120"/>
      <c r="E2120"/>
    </row>
    <row r="2121" spans="2:5">
      <c r="B2121"/>
      <c r="C2121"/>
      <c r="D2121"/>
      <c r="E2121"/>
    </row>
    <row r="2122" spans="2:5">
      <c r="B2122"/>
      <c r="C2122"/>
      <c r="D2122"/>
      <c r="E2122"/>
    </row>
    <row r="2123" spans="2:5">
      <c r="B2123"/>
      <c r="C2123"/>
      <c r="D2123"/>
      <c r="E2123"/>
    </row>
    <row r="2124" spans="2:5">
      <c r="B2124"/>
      <c r="C2124"/>
      <c r="D2124"/>
      <c r="E2124"/>
    </row>
    <row r="2125" spans="2:5">
      <c r="B2125"/>
      <c r="C2125"/>
      <c r="D2125"/>
      <c r="E2125"/>
    </row>
    <row r="2126" spans="2:5">
      <c r="B2126"/>
      <c r="C2126"/>
      <c r="D2126"/>
      <c r="E2126"/>
    </row>
    <row r="2127" spans="2:5">
      <c r="B2127"/>
      <c r="C2127"/>
      <c r="D2127"/>
      <c r="E2127"/>
    </row>
    <row r="2128" spans="2:5">
      <c r="B2128"/>
      <c r="C2128"/>
      <c r="D2128"/>
      <c r="E2128"/>
    </row>
    <row r="2129" spans="2:5">
      <c r="B2129"/>
      <c r="C2129"/>
      <c r="D2129"/>
      <c r="E2129"/>
    </row>
    <row r="2130" spans="2:5">
      <c r="B2130"/>
      <c r="C2130"/>
      <c r="D2130"/>
      <c r="E2130"/>
    </row>
    <row r="2131" spans="2:5">
      <c r="B2131"/>
      <c r="C2131"/>
      <c r="D2131"/>
      <c r="E2131"/>
    </row>
    <row r="2132" spans="2:5">
      <c r="B2132"/>
      <c r="C2132"/>
      <c r="D2132"/>
      <c r="E2132"/>
    </row>
    <row r="2133" spans="2:5">
      <c r="B2133"/>
      <c r="C2133"/>
      <c r="D2133"/>
      <c r="E2133"/>
    </row>
    <row r="2134" spans="2:5">
      <c r="B2134"/>
      <c r="C2134"/>
      <c r="D2134"/>
      <c r="E2134"/>
    </row>
    <row r="2135" spans="2:5">
      <c r="B2135"/>
      <c r="C2135"/>
      <c r="D2135"/>
      <c r="E2135"/>
    </row>
    <row r="2136" spans="2:5">
      <c r="B2136"/>
      <c r="C2136"/>
      <c r="D2136"/>
      <c r="E2136"/>
    </row>
    <row r="2137" spans="2:5">
      <c r="B2137"/>
      <c r="C2137"/>
      <c r="D2137"/>
      <c r="E2137"/>
    </row>
    <row r="2138" spans="2:5">
      <c r="B2138"/>
      <c r="C2138"/>
      <c r="D2138"/>
      <c r="E2138"/>
    </row>
    <row r="2139" spans="2:5">
      <c r="B2139"/>
      <c r="C2139"/>
      <c r="D2139"/>
      <c r="E2139"/>
    </row>
    <row r="2140" spans="2:5">
      <c r="B2140"/>
      <c r="C2140"/>
      <c r="D2140"/>
      <c r="E2140"/>
    </row>
    <row r="2141" spans="2:5">
      <c r="B2141"/>
      <c r="C2141"/>
      <c r="D2141"/>
      <c r="E2141"/>
    </row>
    <row r="2142" spans="2:5">
      <c r="B2142"/>
      <c r="C2142"/>
      <c r="D2142"/>
      <c r="E2142"/>
    </row>
    <row r="2143" spans="2:5">
      <c r="B2143"/>
      <c r="C2143"/>
      <c r="D2143"/>
      <c r="E2143"/>
    </row>
    <row r="2144" spans="2:5">
      <c r="B2144"/>
      <c r="C2144"/>
      <c r="D2144"/>
      <c r="E2144"/>
    </row>
    <row r="2145" spans="2:5">
      <c r="B2145"/>
      <c r="C2145"/>
      <c r="D2145"/>
      <c r="E2145"/>
    </row>
    <row r="2146" spans="2:5">
      <c r="B2146"/>
      <c r="C2146"/>
      <c r="D2146"/>
      <c r="E2146"/>
    </row>
    <row r="2147" spans="2:5">
      <c r="B2147"/>
      <c r="C2147"/>
      <c r="D2147"/>
      <c r="E2147"/>
    </row>
    <row r="2148" spans="2:5">
      <c r="B2148"/>
      <c r="C2148"/>
      <c r="D2148"/>
      <c r="E2148"/>
    </row>
    <row r="2149" spans="2:5">
      <c r="B2149"/>
      <c r="C2149"/>
      <c r="D2149"/>
      <c r="E2149"/>
    </row>
    <row r="2150" spans="2:5">
      <c r="B2150"/>
      <c r="C2150"/>
      <c r="D2150"/>
      <c r="E2150"/>
    </row>
    <row r="2151" spans="2:5">
      <c r="B2151"/>
      <c r="C2151"/>
      <c r="D2151"/>
      <c r="E2151"/>
    </row>
    <row r="2152" spans="2:5">
      <c r="B2152"/>
      <c r="C2152"/>
      <c r="D2152"/>
      <c r="E2152"/>
    </row>
    <row r="2153" spans="2:5">
      <c r="B2153"/>
      <c r="C2153"/>
      <c r="D2153"/>
      <c r="E2153"/>
    </row>
    <row r="2154" spans="2:5">
      <c r="B2154"/>
      <c r="C2154"/>
      <c r="D2154"/>
      <c r="E2154"/>
    </row>
    <row r="2155" spans="2:5">
      <c r="B2155"/>
      <c r="C2155"/>
      <c r="D2155"/>
      <c r="E2155"/>
    </row>
    <row r="2156" spans="2:5">
      <c r="B2156"/>
      <c r="C2156"/>
      <c r="D2156"/>
      <c r="E2156"/>
    </row>
    <row r="2157" spans="2:5">
      <c r="B2157"/>
      <c r="C2157"/>
      <c r="D2157"/>
      <c r="E2157"/>
    </row>
    <row r="2158" spans="2:5">
      <c r="B2158"/>
      <c r="C2158"/>
      <c r="D2158"/>
      <c r="E2158"/>
    </row>
    <row r="2159" spans="2:5">
      <c r="B2159"/>
      <c r="C2159"/>
      <c r="D2159"/>
      <c r="E2159"/>
    </row>
    <row r="2160" spans="2:5">
      <c r="B2160"/>
      <c r="C2160"/>
      <c r="D2160"/>
      <c r="E2160"/>
    </row>
    <row r="2161" spans="2:5">
      <c r="B2161"/>
      <c r="C2161"/>
      <c r="D2161"/>
      <c r="E2161"/>
    </row>
    <row r="2162" spans="2:5">
      <c r="B2162"/>
      <c r="C2162"/>
      <c r="D2162"/>
      <c r="E2162"/>
    </row>
    <row r="2163" spans="2:5">
      <c r="B2163"/>
      <c r="C2163"/>
      <c r="D2163"/>
      <c r="E2163"/>
    </row>
    <row r="2164" spans="2:5">
      <c r="B2164"/>
      <c r="C2164"/>
      <c r="D2164"/>
      <c r="E2164"/>
    </row>
    <row r="2165" spans="2:5">
      <c r="B2165"/>
      <c r="C2165"/>
      <c r="D2165"/>
      <c r="E2165"/>
    </row>
    <row r="2166" spans="2:5">
      <c r="B2166"/>
      <c r="C2166"/>
      <c r="D2166"/>
      <c r="E2166"/>
    </row>
    <row r="2167" spans="2:5">
      <c r="B2167"/>
      <c r="C2167"/>
      <c r="D2167"/>
      <c r="E2167"/>
    </row>
    <row r="2168" spans="2:5">
      <c r="B2168"/>
      <c r="C2168"/>
      <c r="D2168"/>
      <c r="E2168"/>
    </row>
    <row r="2169" spans="2:5">
      <c r="B2169"/>
      <c r="C2169"/>
      <c r="D2169"/>
      <c r="E2169"/>
    </row>
    <row r="2170" spans="2:5">
      <c r="B2170"/>
      <c r="C2170"/>
      <c r="D2170"/>
      <c r="E2170"/>
    </row>
    <row r="2171" spans="2:5">
      <c r="B2171"/>
      <c r="C2171"/>
      <c r="D2171"/>
      <c r="E2171"/>
    </row>
    <row r="2172" spans="2:5">
      <c r="B2172"/>
      <c r="C2172"/>
      <c r="D2172"/>
      <c r="E2172"/>
    </row>
    <row r="2173" spans="2:5">
      <c r="B2173"/>
      <c r="C2173"/>
      <c r="D2173"/>
      <c r="E2173"/>
    </row>
    <row r="2174" spans="2:5">
      <c r="B2174"/>
      <c r="C2174"/>
      <c r="D2174"/>
      <c r="E2174"/>
    </row>
    <row r="2175" spans="2:5">
      <c r="B2175"/>
      <c r="C2175"/>
      <c r="D2175"/>
      <c r="E2175"/>
    </row>
    <row r="2176" spans="2:5">
      <c r="B2176"/>
      <c r="C2176"/>
      <c r="D2176"/>
      <c r="E2176"/>
    </row>
    <row r="2177" spans="2:5">
      <c r="B2177"/>
      <c r="C2177"/>
      <c r="D2177"/>
      <c r="E2177"/>
    </row>
    <row r="2178" spans="2:5">
      <c r="B2178"/>
      <c r="C2178"/>
      <c r="D2178"/>
      <c r="E2178"/>
    </row>
    <row r="2179" spans="2:5">
      <c r="B2179"/>
      <c r="C2179"/>
      <c r="D2179"/>
      <c r="E2179"/>
    </row>
    <row r="2180" spans="2:5">
      <c r="B2180"/>
      <c r="C2180"/>
      <c r="D2180"/>
      <c r="E2180"/>
    </row>
    <row r="2181" spans="2:5">
      <c r="B2181"/>
      <c r="C2181"/>
      <c r="D2181"/>
      <c r="E2181"/>
    </row>
    <row r="2182" spans="2:5">
      <c r="B2182"/>
      <c r="C2182"/>
      <c r="D2182"/>
      <c r="E2182"/>
    </row>
    <row r="2183" spans="2:5">
      <c r="B2183"/>
      <c r="C2183"/>
      <c r="D2183"/>
      <c r="E2183"/>
    </row>
    <row r="2184" spans="2:5">
      <c r="B2184"/>
      <c r="C2184"/>
      <c r="D2184"/>
      <c r="E2184"/>
    </row>
    <row r="2185" spans="2:5">
      <c r="B2185"/>
      <c r="C2185"/>
      <c r="D2185"/>
      <c r="E2185"/>
    </row>
    <row r="2186" spans="2:5">
      <c r="B2186"/>
      <c r="C2186"/>
      <c r="D2186"/>
      <c r="E2186"/>
    </row>
    <row r="2187" spans="2:5">
      <c r="B2187"/>
      <c r="C2187"/>
      <c r="D2187"/>
      <c r="E2187"/>
    </row>
    <row r="2188" spans="2:5">
      <c r="B2188"/>
      <c r="C2188"/>
      <c r="D2188"/>
      <c r="E2188"/>
    </row>
    <row r="2189" spans="2:5">
      <c r="B2189"/>
      <c r="C2189"/>
      <c r="D2189"/>
      <c r="E2189"/>
    </row>
    <row r="2190" spans="2:5">
      <c r="B2190"/>
      <c r="C2190"/>
      <c r="D2190"/>
      <c r="E2190"/>
    </row>
    <row r="2191" spans="2:5">
      <c r="B2191"/>
      <c r="C2191"/>
      <c r="D2191"/>
      <c r="E2191"/>
    </row>
    <row r="2192" spans="2:5">
      <c r="B2192"/>
      <c r="C2192"/>
      <c r="D2192"/>
      <c r="E2192"/>
    </row>
    <row r="2193" spans="2:5">
      <c r="B2193"/>
      <c r="C2193"/>
      <c r="D2193"/>
      <c r="E2193"/>
    </row>
    <row r="2194" spans="2:5">
      <c r="B2194"/>
      <c r="C2194"/>
      <c r="D2194"/>
      <c r="E2194"/>
    </row>
    <row r="2195" spans="2:5">
      <c r="B2195"/>
      <c r="C2195"/>
      <c r="D2195"/>
      <c r="E2195"/>
    </row>
    <row r="2196" spans="2:5">
      <c r="B2196"/>
      <c r="C2196"/>
      <c r="D2196"/>
      <c r="E2196"/>
    </row>
    <row r="2197" spans="2:5">
      <c r="B2197"/>
      <c r="C2197"/>
      <c r="D2197"/>
      <c r="E2197"/>
    </row>
    <row r="2198" spans="2:5">
      <c r="B2198"/>
      <c r="C2198"/>
      <c r="D2198"/>
      <c r="E2198"/>
    </row>
    <row r="2199" spans="2:5">
      <c r="B2199"/>
      <c r="C2199"/>
      <c r="D2199"/>
      <c r="E2199"/>
    </row>
    <row r="2200" spans="2:5">
      <c r="B2200"/>
      <c r="C2200"/>
      <c r="D2200"/>
      <c r="E2200"/>
    </row>
    <row r="2201" spans="2:5">
      <c r="B2201"/>
      <c r="C2201"/>
      <c r="D2201"/>
      <c r="E2201"/>
    </row>
    <row r="2202" spans="2:5">
      <c r="B2202"/>
      <c r="C2202"/>
      <c r="D2202"/>
      <c r="E2202"/>
    </row>
    <row r="2203" spans="2:5">
      <c r="B2203"/>
      <c r="C2203"/>
      <c r="D2203"/>
      <c r="E2203"/>
    </row>
    <row r="2204" spans="2:5">
      <c r="B2204"/>
      <c r="C2204"/>
      <c r="D2204"/>
      <c r="E2204"/>
    </row>
    <row r="2205" spans="2:5">
      <c r="B2205"/>
      <c r="C2205"/>
      <c r="D2205"/>
      <c r="E2205"/>
    </row>
    <row r="2206" spans="2:5">
      <c r="B2206"/>
      <c r="C2206"/>
      <c r="D2206"/>
      <c r="E2206"/>
    </row>
    <row r="2207" spans="2:5">
      <c r="B2207"/>
      <c r="C2207"/>
      <c r="D2207"/>
      <c r="E2207"/>
    </row>
    <row r="2208" spans="2:5">
      <c r="B2208"/>
      <c r="C2208"/>
      <c r="D2208"/>
      <c r="E2208"/>
    </row>
    <row r="2209" spans="2:5">
      <c r="B2209"/>
      <c r="C2209"/>
      <c r="D2209"/>
      <c r="E2209"/>
    </row>
    <row r="2210" spans="2:5">
      <c r="B2210"/>
      <c r="C2210"/>
      <c r="D2210"/>
      <c r="E2210"/>
    </row>
    <row r="2211" spans="2:5">
      <c r="B2211"/>
      <c r="C2211"/>
      <c r="D2211"/>
      <c r="E2211"/>
    </row>
    <row r="2212" spans="2:5">
      <c r="B2212"/>
      <c r="C2212"/>
      <c r="D2212"/>
      <c r="E2212"/>
    </row>
    <row r="2213" spans="2:5">
      <c r="B2213"/>
      <c r="C2213"/>
      <c r="D2213"/>
      <c r="E2213"/>
    </row>
    <row r="2214" spans="2:5">
      <c r="B2214"/>
      <c r="C2214"/>
      <c r="D2214"/>
      <c r="E2214"/>
    </row>
    <row r="2215" spans="2:5">
      <c r="B2215"/>
      <c r="C2215"/>
      <c r="D2215"/>
      <c r="E2215"/>
    </row>
    <row r="2216" spans="2:5">
      <c r="B2216"/>
      <c r="C2216"/>
      <c r="D2216"/>
      <c r="E2216"/>
    </row>
    <row r="2217" spans="2:5">
      <c r="B2217"/>
      <c r="C2217"/>
      <c r="D2217"/>
      <c r="E2217"/>
    </row>
    <row r="2218" spans="2:5">
      <c r="B2218"/>
      <c r="C2218"/>
      <c r="D2218"/>
      <c r="E2218"/>
    </row>
    <row r="2219" spans="2:5">
      <c r="B2219"/>
      <c r="C2219"/>
      <c r="D2219"/>
      <c r="E2219"/>
    </row>
    <row r="2220" spans="2:5">
      <c r="B2220"/>
      <c r="C2220"/>
      <c r="D2220"/>
      <c r="E2220"/>
    </row>
    <row r="2221" spans="2:5">
      <c r="B2221"/>
      <c r="C2221"/>
      <c r="D2221"/>
      <c r="E2221"/>
    </row>
    <row r="2222" spans="2:5">
      <c r="B2222"/>
      <c r="C2222"/>
      <c r="D2222"/>
      <c r="E2222"/>
    </row>
    <row r="2223" spans="2:5">
      <c r="B2223"/>
      <c r="C2223"/>
      <c r="D2223"/>
      <c r="E2223"/>
    </row>
    <row r="2224" spans="2:5">
      <c r="B2224"/>
      <c r="C2224"/>
      <c r="D2224"/>
      <c r="E2224"/>
    </row>
    <row r="2225" spans="2:5">
      <c r="B2225"/>
      <c r="C2225"/>
      <c r="D2225"/>
      <c r="E2225"/>
    </row>
    <row r="2226" spans="2:5">
      <c r="B2226"/>
      <c r="C2226"/>
      <c r="D2226"/>
      <c r="E2226"/>
    </row>
    <row r="2227" spans="2:5">
      <c r="B2227"/>
      <c r="C2227"/>
      <c r="D2227"/>
      <c r="E2227"/>
    </row>
    <row r="2228" spans="2:5">
      <c r="B2228"/>
      <c r="C2228"/>
      <c r="D2228"/>
      <c r="E2228"/>
    </row>
    <row r="2229" spans="2:5">
      <c r="B2229"/>
      <c r="C2229"/>
      <c r="D2229"/>
      <c r="E2229"/>
    </row>
    <row r="2230" spans="2:5">
      <c r="B2230"/>
      <c r="C2230"/>
      <c r="D2230"/>
      <c r="E2230"/>
    </row>
    <row r="2231" spans="2:5">
      <c r="B2231"/>
      <c r="C2231"/>
      <c r="D2231"/>
      <c r="E2231"/>
    </row>
    <row r="2232" spans="2:5">
      <c r="B2232"/>
      <c r="C2232"/>
      <c r="D2232"/>
      <c r="E2232"/>
    </row>
    <row r="2233" spans="2:5">
      <c r="B2233"/>
      <c r="C2233"/>
      <c r="D2233"/>
      <c r="E2233"/>
    </row>
    <row r="2234" spans="2:5">
      <c r="B2234"/>
      <c r="C2234"/>
      <c r="D2234"/>
      <c r="E2234"/>
    </row>
    <row r="2235" spans="2:5">
      <c r="B2235"/>
      <c r="C2235"/>
      <c r="D2235"/>
      <c r="E2235"/>
    </row>
    <row r="2236" spans="2:5">
      <c r="B2236"/>
      <c r="C2236"/>
      <c r="D2236"/>
      <c r="E2236"/>
    </row>
    <row r="2237" spans="2:5">
      <c r="B2237"/>
      <c r="C2237"/>
      <c r="D2237"/>
      <c r="E2237"/>
    </row>
    <row r="2238" spans="2:5">
      <c r="B2238"/>
      <c r="C2238"/>
      <c r="D2238"/>
      <c r="E2238"/>
    </row>
    <row r="2239" spans="2:5">
      <c r="B2239"/>
      <c r="C2239"/>
      <c r="D2239"/>
      <c r="E2239"/>
    </row>
    <row r="2240" spans="2:5">
      <c r="B2240"/>
      <c r="C2240"/>
      <c r="D2240"/>
      <c r="E2240"/>
    </row>
    <row r="2241" spans="2:5">
      <c r="B2241"/>
      <c r="C2241"/>
      <c r="D2241"/>
      <c r="E2241"/>
    </row>
    <row r="2242" spans="2:5">
      <c r="B2242"/>
      <c r="C2242"/>
      <c r="D2242"/>
      <c r="E2242"/>
    </row>
    <row r="2243" spans="2:5">
      <c r="B2243"/>
      <c r="C2243"/>
      <c r="D2243"/>
      <c r="E2243"/>
    </row>
    <row r="2244" spans="2:5">
      <c r="B2244"/>
      <c r="C2244"/>
      <c r="D2244"/>
      <c r="E2244"/>
    </row>
    <row r="2245" spans="2:5">
      <c r="B2245"/>
      <c r="C2245"/>
      <c r="D2245"/>
      <c r="E2245"/>
    </row>
    <row r="2246" spans="2:5">
      <c r="B2246"/>
      <c r="C2246"/>
      <c r="D2246"/>
      <c r="E2246"/>
    </row>
    <row r="2247" spans="2:5">
      <c r="B2247"/>
      <c r="C2247"/>
      <c r="D2247"/>
      <c r="E2247"/>
    </row>
    <row r="2248" spans="2:5">
      <c r="B2248"/>
      <c r="C2248"/>
      <c r="D2248"/>
      <c r="E2248"/>
    </row>
    <row r="2249" spans="2:5">
      <c r="B2249"/>
      <c r="C2249"/>
      <c r="D2249"/>
      <c r="E2249"/>
    </row>
    <row r="2250" spans="2:5">
      <c r="B2250"/>
      <c r="C2250"/>
      <c r="D2250"/>
      <c r="E2250"/>
    </row>
    <row r="2251" spans="2:5">
      <c r="B2251"/>
      <c r="C2251"/>
      <c r="D2251"/>
      <c r="E2251"/>
    </row>
    <row r="2252" spans="2:5">
      <c r="B2252"/>
      <c r="C2252"/>
      <c r="D2252"/>
      <c r="E2252"/>
    </row>
    <row r="2253" spans="2:5">
      <c r="B2253"/>
      <c r="C2253"/>
      <c r="D2253"/>
      <c r="E2253"/>
    </row>
    <row r="2254" spans="2:5">
      <c r="B2254"/>
      <c r="C2254"/>
      <c r="D2254"/>
      <c r="E2254"/>
    </row>
    <row r="2255" spans="2:5">
      <c r="B2255"/>
      <c r="C2255"/>
      <c r="D2255"/>
      <c r="E2255"/>
    </row>
    <row r="2256" spans="2:5">
      <c r="B2256"/>
      <c r="C2256"/>
      <c r="D2256"/>
      <c r="E2256"/>
    </row>
    <row r="2257" spans="2:5">
      <c r="B2257"/>
      <c r="C2257"/>
      <c r="D2257"/>
      <c r="E2257"/>
    </row>
    <row r="2258" spans="2:5">
      <c r="B2258"/>
      <c r="C2258"/>
      <c r="D2258"/>
      <c r="E2258"/>
    </row>
    <row r="2259" spans="2:5">
      <c r="B2259"/>
      <c r="C2259"/>
      <c r="D2259"/>
      <c r="E2259"/>
    </row>
    <row r="2260" spans="2:5">
      <c r="B2260"/>
      <c r="C2260"/>
      <c r="D2260"/>
      <c r="E2260"/>
    </row>
    <row r="2261" spans="2:5">
      <c r="B2261"/>
      <c r="C2261"/>
      <c r="D2261"/>
      <c r="E2261"/>
    </row>
    <row r="2262" spans="2:5">
      <c r="B2262"/>
      <c r="C2262"/>
      <c r="D2262"/>
      <c r="E2262"/>
    </row>
    <row r="2263" spans="2:5">
      <c r="B2263"/>
      <c r="C2263"/>
      <c r="D2263"/>
      <c r="E2263"/>
    </row>
    <row r="2264" spans="2:5">
      <c r="B2264"/>
      <c r="C2264"/>
      <c r="D2264"/>
      <c r="E2264"/>
    </row>
    <row r="2265" spans="2:5">
      <c r="B2265"/>
      <c r="C2265"/>
      <c r="D2265"/>
      <c r="E2265"/>
    </row>
    <row r="2266" spans="2:5">
      <c r="B2266"/>
      <c r="C2266"/>
      <c r="D2266"/>
      <c r="E2266"/>
    </row>
    <row r="2267" spans="2:5">
      <c r="B2267"/>
      <c r="C2267"/>
      <c r="D2267"/>
      <c r="E2267"/>
    </row>
    <row r="2268" spans="2:5">
      <c r="B2268"/>
      <c r="C2268"/>
      <c r="D2268"/>
      <c r="E2268"/>
    </row>
    <row r="2269" spans="2:5">
      <c r="B2269"/>
      <c r="C2269"/>
      <c r="D2269"/>
      <c r="E2269"/>
    </row>
    <row r="2270" spans="2:5">
      <c r="B2270"/>
      <c r="C2270"/>
      <c r="D2270"/>
      <c r="E2270"/>
    </row>
    <row r="2271" spans="2:5">
      <c r="B2271"/>
      <c r="C2271"/>
      <c r="D2271"/>
      <c r="E2271"/>
    </row>
    <row r="2272" spans="2:5">
      <c r="B2272"/>
      <c r="C2272"/>
      <c r="D2272"/>
      <c r="E2272"/>
    </row>
    <row r="2273" spans="2:5">
      <c r="B2273"/>
      <c r="C2273"/>
      <c r="D2273"/>
      <c r="E2273"/>
    </row>
    <row r="2274" spans="2:5">
      <c r="B2274"/>
      <c r="C2274"/>
      <c r="D2274"/>
      <c r="E2274"/>
    </row>
    <row r="2275" spans="2:5">
      <c r="B2275"/>
      <c r="C2275"/>
      <c r="D2275"/>
      <c r="E2275"/>
    </row>
    <row r="2276" spans="2:5">
      <c r="B2276"/>
      <c r="C2276"/>
      <c r="D2276"/>
      <c r="E2276"/>
    </row>
    <row r="2277" spans="2:5">
      <c r="B2277"/>
      <c r="C2277"/>
      <c r="D2277"/>
      <c r="E2277"/>
    </row>
    <row r="2278" spans="2:5">
      <c r="B2278"/>
      <c r="C2278"/>
      <c r="D2278"/>
      <c r="E2278"/>
    </row>
    <row r="2279" spans="2:5">
      <c r="B2279"/>
      <c r="C2279"/>
      <c r="D2279"/>
      <c r="E2279"/>
    </row>
    <row r="2280" spans="2:5">
      <c r="B2280"/>
      <c r="C2280"/>
      <c r="D2280"/>
      <c r="E2280"/>
    </row>
    <row r="2281" spans="2:5">
      <c r="B2281"/>
      <c r="C2281"/>
      <c r="D2281"/>
      <c r="E2281"/>
    </row>
    <row r="2282" spans="2:5">
      <c r="B2282"/>
      <c r="C2282"/>
      <c r="D2282"/>
      <c r="E2282"/>
    </row>
    <row r="2283" spans="2:5">
      <c r="B2283"/>
      <c r="C2283"/>
      <c r="D2283"/>
      <c r="E2283"/>
    </row>
    <row r="2284" spans="2:5">
      <c r="B2284"/>
      <c r="C2284"/>
      <c r="D2284"/>
      <c r="E2284"/>
    </row>
    <row r="2285" spans="2:5">
      <c r="B2285"/>
      <c r="C2285"/>
      <c r="D2285"/>
      <c r="E2285"/>
    </row>
    <row r="2286" spans="2:5">
      <c r="B2286"/>
      <c r="C2286"/>
      <c r="D2286"/>
      <c r="E2286"/>
    </row>
    <row r="2287" spans="2:5">
      <c r="B2287"/>
      <c r="C2287"/>
      <c r="D2287"/>
      <c r="E2287"/>
    </row>
    <row r="2288" spans="2:5">
      <c r="B2288"/>
      <c r="C2288"/>
      <c r="D2288"/>
      <c r="E2288"/>
    </row>
    <row r="2289" spans="2:5">
      <c r="B2289"/>
      <c r="C2289"/>
      <c r="D2289"/>
      <c r="E2289"/>
    </row>
    <row r="2290" spans="2:5">
      <c r="B2290"/>
      <c r="C2290"/>
      <c r="D2290"/>
      <c r="E2290"/>
    </row>
    <row r="2291" spans="2:5">
      <c r="B2291"/>
      <c r="C2291"/>
      <c r="D2291"/>
      <c r="E2291"/>
    </row>
    <row r="2292" spans="2:5">
      <c r="B2292"/>
      <c r="C2292"/>
      <c r="D2292"/>
      <c r="E2292"/>
    </row>
    <row r="2293" spans="2:5">
      <c r="B2293"/>
      <c r="C2293"/>
      <c r="D2293"/>
      <c r="E2293"/>
    </row>
    <row r="2294" spans="2:5">
      <c r="B2294"/>
      <c r="C2294"/>
      <c r="D2294"/>
      <c r="E2294"/>
    </row>
    <row r="2295" spans="2:5">
      <c r="B2295"/>
      <c r="C2295"/>
      <c r="D2295"/>
      <c r="E2295"/>
    </row>
    <row r="2296" spans="2:5">
      <c r="B2296"/>
      <c r="C2296"/>
      <c r="D2296"/>
      <c r="E2296"/>
    </row>
    <row r="2297" spans="2:5">
      <c r="B2297"/>
      <c r="C2297"/>
      <c r="D2297"/>
      <c r="E2297"/>
    </row>
    <row r="2298" spans="2:5">
      <c r="B2298"/>
      <c r="C2298"/>
      <c r="D2298"/>
      <c r="E2298"/>
    </row>
    <row r="2299" spans="2:5">
      <c r="B2299"/>
      <c r="C2299"/>
      <c r="D2299"/>
      <c r="E2299"/>
    </row>
    <row r="2300" spans="2:5">
      <c r="B2300"/>
      <c r="C2300"/>
      <c r="D2300"/>
      <c r="E2300"/>
    </row>
    <row r="2301" spans="2:5">
      <c r="B2301"/>
      <c r="C2301"/>
      <c r="D2301"/>
      <c r="E2301"/>
    </row>
    <row r="2302" spans="2:5">
      <c r="B2302"/>
      <c r="C2302"/>
      <c r="D2302"/>
      <c r="E2302"/>
    </row>
    <row r="2303" spans="2:5">
      <c r="B2303"/>
      <c r="C2303"/>
      <c r="D2303"/>
      <c r="E2303"/>
    </row>
    <row r="2304" spans="2:5">
      <c r="B2304"/>
      <c r="C2304"/>
      <c r="D2304"/>
      <c r="E2304"/>
    </row>
    <row r="2305" spans="2:5">
      <c r="B2305"/>
      <c r="C2305"/>
      <c r="D2305"/>
      <c r="E2305"/>
    </row>
    <row r="2306" spans="2:5">
      <c r="B2306"/>
      <c r="C2306"/>
      <c r="D2306"/>
      <c r="E2306"/>
    </row>
    <row r="2307" spans="2:5">
      <c r="B2307"/>
      <c r="C2307"/>
      <c r="D2307"/>
      <c r="E2307"/>
    </row>
    <row r="2308" spans="2:5">
      <c r="B2308"/>
      <c r="C2308"/>
      <c r="D2308"/>
      <c r="E2308"/>
    </row>
    <row r="2309" spans="2:5">
      <c r="B2309"/>
      <c r="C2309"/>
      <c r="D2309"/>
      <c r="E2309"/>
    </row>
    <row r="2310" spans="2:5">
      <c r="B2310"/>
      <c r="C2310"/>
      <c r="D2310"/>
      <c r="E2310"/>
    </row>
    <row r="2311" spans="2:5">
      <c r="B2311"/>
      <c r="C2311"/>
      <c r="D2311"/>
      <c r="E2311"/>
    </row>
    <row r="2312" spans="2:5">
      <c r="B2312"/>
      <c r="C2312"/>
      <c r="D2312"/>
      <c r="E2312"/>
    </row>
    <row r="2313" spans="2:5">
      <c r="B2313"/>
      <c r="C2313"/>
      <c r="D2313"/>
      <c r="E2313"/>
    </row>
    <row r="2314" spans="2:5">
      <c r="B2314"/>
      <c r="C2314"/>
      <c r="D2314"/>
      <c r="E2314"/>
    </row>
    <row r="2315" spans="2:5">
      <c r="B2315"/>
      <c r="C2315"/>
      <c r="D2315"/>
      <c r="E2315"/>
    </row>
    <row r="2316" spans="2:5">
      <c r="B2316"/>
      <c r="C2316"/>
      <c r="D2316"/>
      <c r="E2316"/>
    </row>
    <row r="2317" spans="2:5">
      <c r="B2317"/>
      <c r="C2317"/>
      <c r="D2317"/>
      <c r="E2317"/>
    </row>
    <row r="2318" spans="2:5">
      <c r="B2318"/>
      <c r="C2318"/>
      <c r="D2318"/>
      <c r="E2318"/>
    </row>
    <row r="2319" spans="2:5">
      <c r="B2319"/>
      <c r="C2319"/>
      <c r="D2319"/>
      <c r="E2319"/>
    </row>
    <row r="2320" spans="2:5">
      <c r="B2320"/>
      <c r="C2320"/>
      <c r="D2320"/>
      <c r="E2320"/>
    </row>
    <row r="2321" spans="2:5">
      <c r="B2321"/>
      <c r="C2321"/>
      <c r="D2321"/>
      <c r="E2321"/>
    </row>
    <row r="2322" spans="2:5">
      <c r="B2322"/>
      <c r="C2322"/>
      <c r="D2322"/>
      <c r="E2322"/>
    </row>
    <row r="2323" spans="2:5">
      <c r="B2323"/>
      <c r="C2323"/>
      <c r="D2323"/>
      <c r="E2323"/>
    </row>
    <row r="2324" spans="2:5">
      <c r="B2324"/>
      <c r="C2324"/>
      <c r="D2324"/>
      <c r="E2324"/>
    </row>
    <row r="2325" spans="2:5">
      <c r="B2325"/>
      <c r="C2325"/>
      <c r="D2325"/>
      <c r="E2325"/>
    </row>
    <row r="2326" spans="2:5">
      <c r="B2326"/>
      <c r="C2326"/>
      <c r="D2326"/>
      <c r="E2326"/>
    </row>
    <row r="2327" spans="2:5">
      <c r="B2327"/>
      <c r="C2327"/>
      <c r="D2327"/>
      <c r="E2327"/>
    </row>
    <row r="2328" spans="2:5">
      <c r="B2328"/>
      <c r="C2328"/>
      <c r="D2328"/>
      <c r="E2328"/>
    </row>
    <row r="2329" spans="2:5">
      <c r="B2329"/>
      <c r="C2329"/>
      <c r="D2329"/>
      <c r="E2329"/>
    </row>
    <row r="2330" spans="2:5">
      <c r="B2330"/>
      <c r="C2330"/>
      <c r="D2330"/>
      <c r="E2330"/>
    </row>
    <row r="2331" spans="2:5">
      <c r="B2331"/>
      <c r="C2331"/>
      <c r="D2331"/>
      <c r="E2331"/>
    </row>
    <row r="2332" spans="2:5">
      <c r="B2332"/>
      <c r="C2332"/>
      <c r="D2332"/>
      <c r="E2332"/>
    </row>
    <row r="2333" spans="2:5">
      <c r="B2333"/>
      <c r="C2333"/>
      <c r="D2333"/>
      <c r="E2333"/>
    </row>
    <row r="2334" spans="2:5">
      <c r="B2334"/>
      <c r="C2334"/>
      <c r="D2334"/>
      <c r="E2334"/>
    </row>
    <row r="2335" spans="2:5">
      <c r="B2335"/>
      <c r="C2335"/>
      <c r="D2335"/>
      <c r="E2335"/>
    </row>
    <row r="2336" spans="2:5">
      <c r="B2336"/>
      <c r="C2336"/>
      <c r="D2336"/>
      <c r="E2336"/>
    </row>
    <row r="2337" spans="2:5">
      <c r="B2337"/>
      <c r="C2337"/>
      <c r="D2337"/>
      <c r="E2337"/>
    </row>
    <row r="2338" spans="2:5">
      <c r="B2338"/>
      <c r="C2338"/>
      <c r="D2338"/>
      <c r="E2338"/>
    </row>
    <row r="2339" spans="2:5">
      <c r="B2339"/>
      <c r="C2339"/>
      <c r="D2339"/>
      <c r="E2339"/>
    </row>
    <row r="2340" spans="2:5">
      <c r="B2340"/>
      <c r="C2340"/>
      <c r="D2340"/>
      <c r="E2340"/>
    </row>
    <row r="2341" spans="2:5">
      <c r="B2341"/>
      <c r="C2341"/>
      <c r="D2341"/>
      <c r="E2341"/>
    </row>
    <row r="2342" spans="2:5">
      <c r="B2342"/>
      <c r="C2342"/>
      <c r="D2342"/>
      <c r="E2342"/>
    </row>
    <row r="2343" spans="2:5">
      <c r="B2343"/>
      <c r="C2343"/>
      <c r="D2343"/>
      <c r="E2343"/>
    </row>
    <row r="2344" spans="2:5">
      <c r="B2344"/>
      <c r="C2344"/>
      <c r="D2344"/>
      <c r="E2344"/>
    </row>
    <row r="2345" spans="2:5">
      <c r="B2345"/>
      <c r="C2345"/>
      <c r="D2345"/>
      <c r="E2345"/>
    </row>
    <row r="2346" spans="2:5">
      <c r="B2346"/>
      <c r="C2346"/>
      <c r="D2346"/>
      <c r="E2346"/>
    </row>
    <row r="2347" spans="2:5">
      <c r="B2347"/>
      <c r="C2347"/>
      <c r="D2347"/>
      <c r="E2347"/>
    </row>
    <row r="2348" spans="2:5">
      <c r="B2348"/>
      <c r="C2348"/>
      <c r="D2348"/>
      <c r="E2348"/>
    </row>
    <row r="2349" spans="2:5">
      <c r="B2349"/>
      <c r="C2349"/>
      <c r="D2349"/>
      <c r="E2349"/>
    </row>
    <row r="2350" spans="2:5">
      <c r="B2350"/>
      <c r="C2350"/>
      <c r="D2350"/>
      <c r="E2350"/>
    </row>
    <row r="2351" spans="2:5">
      <c r="B2351"/>
      <c r="C2351"/>
      <c r="D2351"/>
      <c r="E2351"/>
    </row>
    <row r="2352" spans="2:5">
      <c r="B2352"/>
      <c r="C2352"/>
      <c r="D2352"/>
      <c r="E2352"/>
    </row>
    <row r="2353" spans="2:5">
      <c r="B2353"/>
      <c r="C2353"/>
      <c r="D2353"/>
      <c r="E2353"/>
    </row>
    <row r="2354" spans="2:5">
      <c r="B2354"/>
      <c r="C2354"/>
      <c r="D2354"/>
      <c r="E2354"/>
    </row>
    <row r="2355" spans="2:5">
      <c r="B2355"/>
      <c r="C2355"/>
      <c r="D2355"/>
      <c r="E2355"/>
    </row>
    <row r="2356" spans="2:5">
      <c r="B2356"/>
      <c r="C2356"/>
      <c r="D2356"/>
      <c r="E2356"/>
    </row>
    <row r="2357" spans="2:5">
      <c r="B2357"/>
      <c r="C2357"/>
      <c r="D2357"/>
      <c r="E2357"/>
    </row>
    <row r="2358" spans="2:5">
      <c r="B2358"/>
      <c r="C2358"/>
      <c r="D2358"/>
      <c r="E2358"/>
    </row>
    <row r="2359" spans="2:5">
      <c r="B2359"/>
      <c r="C2359"/>
      <c r="D2359"/>
      <c r="E2359"/>
    </row>
    <row r="2360" spans="2:5">
      <c r="B2360"/>
      <c r="C2360"/>
      <c r="D2360"/>
      <c r="E2360"/>
    </row>
    <row r="2361" spans="2:5">
      <c r="B2361"/>
      <c r="C2361"/>
      <c r="D2361"/>
      <c r="E2361"/>
    </row>
    <row r="2362" spans="2:5">
      <c r="B2362"/>
      <c r="C2362"/>
      <c r="D2362"/>
      <c r="E2362"/>
    </row>
    <row r="2363" spans="2:5">
      <c r="B2363"/>
      <c r="C2363"/>
      <c r="D2363"/>
      <c r="E2363"/>
    </row>
    <row r="2364" spans="2:5">
      <c r="B2364"/>
      <c r="C2364"/>
      <c r="D2364"/>
      <c r="E2364"/>
    </row>
    <row r="2365" spans="2:5">
      <c r="B2365"/>
      <c r="C2365"/>
      <c r="D2365"/>
      <c r="E2365"/>
    </row>
    <row r="2366" spans="2:5">
      <c r="B2366"/>
      <c r="C2366"/>
      <c r="D2366"/>
      <c r="E2366"/>
    </row>
    <row r="2367" spans="2:5">
      <c r="B2367"/>
      <c r="C2367"/>
      <c r="D2367"/>
      <c r="E2367"/>
    </row>
    <row r="2368" spans="2:5">
      <c r="B2368"/>
      <c r="C2368"/>
      <c r="D2368"/>
      <c r="E2368"/>
    </row>
    <row r="2369" spans="2:5">
      <c r="B2369"/>
      <c r="C2369"/>
      <c r="D2369"/>
      <c r="E2369"/>
    </row>
    <row r="2370" spans="2:5">
      <c r="B2370"/>
      <c r="C2370"/>
      <c r="D2370"/>
      <c r="E2370"/>
    </row>
    <row r="2371" spans="2:5">
      <c r="B2371"/>
      <c r="C2371"/>
      <c r="D2371"/>
      <c r="E2371"/>
    </row>
    <row r="2372" spans="2:5">
      <c r="B2372"/>
      <c r="C2372"/>
      <c r="D2372"/>
      <c r="E2372"/>
    </row>
    <row r="2373" spans="2:5">
      <c r="B2373"/>
      <c r="C2373"/>
      <c r="D2373"/>
      <c r="E2373"/>
    </row>
    <row r="2374" spans="2:5">
      <c r="B2374"/>
      <c r="C2374"/>
      <c r="D2374"/>
      <c r="E2374"/>
    </row>
    <row r="2375" spans="2:5">
      <c r="B2375"/>
      <c r="C2375"/>
      <c r="D2375"/>
      <c r="E2375"/>
    </row>
    <row r="2376" spans="2:5">
      <c r="B2376"/>
      <c r="C2376"/>
      <c r="D2376"/>
      <c r="E2376"/>
    </row>
    <row r="2377" spans="2:5">
      <c r="B2377"/>
      <c r="C2377"/>
      <c r="D2377"/>
      <c r="E2377"/>
    </row>
    <row r="2378" spans="2:5">
      <c r="B2378"/>
      <c r="C2378"/>
      <c r="D2378"/>
      <c r="E2378"/>
    </row>
    <row r="2379" spans="2:5">
      <c r="B2379"/>
      <c r="C2379"/>
      <c r="D2379"/>
      <c r="E2379"/>
    </row>
    <row r="2380" spans="2:5">
      <c r="B2380"/>
      <c r="C2380"/>
      <c r="D2380"/>
      <c r="E2380"/>
    </row>
    <row r="2381" spans="2:5">
      <c r="B2381"/>
      <c r="C2381"/>
      <c r="D2381"/>
      <c r="E2381"/>
    </row>
    <row r="2382" spans="2:5">
      <c r="B2382"/>
      <c r="C2382"/>
      <c r="D2382"/>
      <c r="E2382"/>
    </row>
    <row r="2383" spans="2:5">
      <c r="B2383"/>
      <c r="C2383"/>
      <c r="D2383"/>
      <c r="E2383"/>
    </row>
    <row r="2384" spans="2:5">
      <c r="B2384"/>
      <c r="C2384"/>
      <c r="D2384"/>
      <c r="E2384"/>
    </row>
    <row r="2385" spans="2:5">
      <c r="B2385"/>
      <c r="C2385"/>
      <c r="D2385"/>
      <c r="E2385"/>
    </row>
    <row r="2386" spans="2:5">
      <c r="B2386"/>
      <c r="C2386"/>
      <c r="D2386"/>
      <c r="E2386"/>
    </row>
    <row r="2387" spans="2:5">
      <c r="B2387"/>
      <c r="C2387"/>
      <c r="D2387"/>
      <c r="E2387"/>
    </row>
    <row r="2388" spans="2:5">
      <c r="B2388"/>
      <c r="C2388"/>
      <c r="D2388"/>
      <c r="E2388"/>
    </row>
    <row r="2389" spans="2:5">
      <c r="B2389"/>
      <c r="C2389"/>
      <c r="D2389"/>
      <c r="E2389"/>
    </row>
    <row r="2390" spans="2:5">
      <c r="B2390"/>
      <c r="C2390"/>
      <c r="D2390"/>
      <c r="E2390"/>
    </row>
    <row r="2391" spans="2:5">
      <c r="B2391"/>
      <c r="C2391"/>
      <c r="D2391"/>
      <c r="E2391"/>
    </row>
    <row r="2392" spans="2:5">
      <c r="B2392"/>
      <c r="C2392"/>
      <c r="D2392"/>
      <c r="E2392"/>
    </row>
    <row r="2393" spans="2:5">
      <c r="B2393"/>
      <c r="C2393"/>
      <c r="D2393"/>
      <c r="E2393"/>
    </row>
    <row r="2394" spans="2:5">
      <c r="B2394"/>
      <c r="C2394"/>
      <c r="D2394"/>
      <c r="E2394"/>
    </row>
    <row r="2395" spans="2:5">
      <c r="B2395"/>
      <c r="C2395"/>
      <c r="D2395"/>
      <c r="E2395"/>
    </row>
    <row r="2396" spans="2:5">
      <c r="B2396"/>
      <c r="C2396"/>
      <c r="D2396"/>
      <c r="E2396"/>
    </row>
    <row r="2397" spans="2:5">
      <c r="B2397"/>
      <c r="C2397"/>
      <c r="D2397"/>
      <c r="E2397"/>
    </row>
    <row r="2398" spans="2:5">
      <c r="B2398"/>
      <c r="C2398"/>
      <c r="D2398"/>
      <c r="E2398"/>
    </row>
    <row r="2399" spans="2:5">
      <c r="B2399"/>
      <c r="C2399"/>
      <c r="D2399"/>
      <c r="E2399"/>
    </row>
    <row r="2400" spans="2:5">
      <c r="B2400"/>
      <c r="C2400"/>
      <c r="D2400"/>
      <c r="E2400"/>
    </row>
    <row r="2401" spans="2:5">
      <c r="B2401"/>
      <c r="C2401"/>
      <c r="D2401"/>
      <c r="E2401"/>
    </row>
    <row r="2402" spans="2:5">
      <c r="B2402"/>
      <c r="C2402"/>
      <c r="D2402"/>
      <c r="E2402"/>
    </row>
    <row r="2403" spans="2:5">
      <c r="B2403"/>
      <c r="C2403"/>
      <c r="D2403"/>
      <c r="E2403"/>
    </row>
    <row r="2404" spans="2:5">
      <c r="B2404"/>
      <c r="C2404"/>
      <c r="D2404"/>
      <c r="E2404"/>
    </row>
    <row r="2405" spans="2:5">
      <c r="B2405"/>
      <c r="C2405"/>
      <c r="D2405"/>
      <c r="E2405"/>
    </row>
    <row r="2406" spans="2:5">
      <c r="B2406"/>
      <c r="C2406"/>
      <c r="D2406"/>
      <c r="E2406"/>
    </row>
    <row r="2407" spans="2:5">
      <c r="B2407"/>
      <c r="C2407"/>
      <c r="D2407"/>
      <c r="E2407"/>
    </row>
    <row r="2408" spans="2:5">
      <c r="B2408"/>
      <c r="C2408"/>
      <c r="D2408"/>
      <c r="E2408"/>
    </row>
    <row r="2409" spans="2:5">
      <c r="B2409"/>
      <c r="C2409"/>
      <c r="D2409"/>
      <c r="E2409"/>
    </row>
    <row r="2410" spans="2:5">
      <c r="B2410"/>
      <c r="C2410"/>
      <c r="D2410"/>
      <c r="E2410"/>
    </row>
    <row r="2411" spans="2:5">
      <c r="B2411"/>
      <c r="C2411"/>
      <c r="D2411"/>
      <c r="E2411"/>
    </row>
    <row r="2412" spans="2:5">
      <c r="B2412"/>
      <c r="C2412"/>
      <c r="D2412"/>
      <c r="E2412"/>
    </row>
    <row r="2413" spans="2:5">
      <c r="B2413"/>
      <c r="C2413"/>
      <c r="D2413"/>
      <c r="E2413"/>
    </row>
    <row r="2414" spans="2:5">
      <c r="B2414"/>
      <c r="C2414"/>
      <c r="D2414"/>
      <c r="E2414"/>
    </row>
    <row r="2415" spans="2:5">
      <c r="B2415"/>
      <c r="C2415"/>
      <c r="D2415"/>
      <c r="E2415"/>
    </row>
    <row r="2416" spans="2:5">
      <c r="B2416"/>
      <c r="C2416"/>
      <c r="D2416"/>
      <c r="E2416"/>
    </row>
    <row r="2417" spans="2:5">
      <c r="B2417"/>
      <c r="C2417"/>
      <c r="D2417"/>
      <c r="E2417"/>
    </row>
    <row r="2418" spans="2:5">
      <c r="B2418"/>
      <c r="C2418"/>
      <c r="D2418"/>
      <c r="E2418"/>
    </row>
    <row r="2419" spans="2:5">
      <c r="B2419"/>
      <c r="C2419"/>
      <c r="D2419"/>
      <c r="E2419"/>
    </row>
    <row r="2420" spans="2:5">
      <c r="B2420"/>
      <c r="C2420"/>
      <c r="D2420"/>
      <c r="E2420"/>
    </row>
    <row r="2421" spans="2:5">
      <c r="B2421"/>
      <c r="C2421"/>
      <c r="D2421"/>
      <c r="E2421"/>
    </row>
    <row r="2422" spans="2:5">
      <c r="B2422"/>
      <c r="C2422"/>
      <c r="D2422"/>
      <c r="E2422"/>
    </row>
    <row r="2423" spans="2:5">
      <c r="B2423"/>
      <c r="C2423"/>
      <c r="D2423"/>
      <c r="E2423"/>
    </row>
    <row r="2424" spans="2:5">
      <c r="B2424"/>
      <c r="C2424"/>
      <c r="D2424"/>
      <c r="E2424"/>
    </row>
    <row r="2425" spans="2:5">
      <c r="B2425"/>
      <c r="C2425"/>
      <c r="D2425"/>
      <c r="E2425"/>
    </row>
    <row r="2426" spans="2:5">
      <c r="B2426"/>
      <c r="C2426"/>
      <c r="D2426"/>
      <c r="E2426"/>
    </row>
    <row r="2427" spans="2:5">
      <c r="B2427"/>
      <c r="C2427"/>
      <c r="D2427"/>
      <c r="E2427"/>
    </row>
    <row r="2428" spans="2:5">
      <c r="B2428"/>
      <c r="C2428"/>
      <c r="D2428"/>
      <c r="E2428"/>
    </row>
    <row r="2429" spans="2:5">
      <c r="B2429"/>
      <c r="C2429"/>
      <c r="D2429"/>
      <c r="E2429"/>
    </row>
    <row r="2430" spans="2:5">
      <c r="B2430"/>
      <c r="C2430"/>
      <c r="D2430"/>
      <c r="E2430"/>
    </row>
    <row r="2431" spans="2:5">
      <c r="B2431"/>
      <c r="C2431"/>
      <c r="D2431"/>
      <c r="E2431"/>
    </row>
    <row r="2432" spans="2:5">
      <c r="B2432"/>
      <c r="C2432"/>
      <c r="D2432"/>
      <c r="E2432"/>
    </row>
    <row r="2433" spans="2:5">
      <c r="B2433"/>
      <c r="C2433"/>
      <c r="D2433"/>
      <c r="E2433"/>
    </row>
    <row r="2434" spans="2:5">
      <c r="B2434"/>
      <c r="C2434"/>
      <c r="D2434"/>
      <c r="E2434"/>
    </row>
    <row r="2435" spans="2:5">
      <c r="B2435"/>
      <c r="C2435"/>
      <c r="D2435"/>
      <c r="E2435"/>
    </row>
    <row r="2436" spans="2:5">
      <c r="B2436"/>
      <c r="C2436"/>
      <c r="D2436"/>
      <c r="E2436"/>
    </row>
    <row r="2437" spans="2:5">
      <c r="B2437"/>
      <c r="C2437"/>
      <c r="D2437"/>
      <c r="E2437"/>
    </row>
    <row r="2438" spans="2:5">
      <c r="B2438"/>
      <c r="C2438"/>
      <c r="D2438"/>
      <c r="E2438"/>
    </row>
    <row r="2439" spans="2:5">
      <c r="B2439"/>
      <c r="C2439"/>
      <c r="D2439"/>
      <c r="E2439"/>
    </row>
    <row r="2440" spans="2:5">
      <c r="B2440"/>
      <c r="C2440"/>
      <c r="D2440"/>
      <c r="E2440"/>
    </row>
    <row r="2441" spans="2:5">
      <c r="B2441"/>
      <c r="C2441"/>
      <c r="D2441"/>
      <c r="E2441"/>
    </row>
    <row r="2442" spans="2:5">
      <c r="B2442"/>
      <c r="C2442"/>
      <c r="D2442"/>
      <c r="E2442"/>
    </row>
    <row r="2443" spans="2:5">
      <c r="B2443"/>
      <c r="C2443"/>
      <c r="D2443"/>
      <c r="E2443"/>
    </row>
    <row r="2444" spans="2:5">
      <c r="B2444"/>
      <c r="C2444"/>
      <c r="D2444"/>
      <c r="E2444"/>
    </row>
    <row r="2445" spans="2:5">
      <c r="B2445"/>
      <c r="C2445"/>
      <c r="D2445"/>
      <c r="E2445"/>
    </row>
    <row r="2446" spans="2:5">
      <c r="B2446"/>
      <c r="C2446"/>
      <c r="D2446"/>
      <c r="E2446"/>
    </row>
    <row r="2447" spans="2:5">
      <c r="B2447"/>
      <c r="C2447"/>
      <c r="D2447"/>
      <c r="E2447"/>
    </row>
    <row r="2448" spans="2:5">
      <c r="B2448"/>
      <c r="C2448"/>
      <c r="D2448"/>
      <c r="E2448"/>
    </row>
    <row r="2449" spans="2:5">
      <c r="B2449"/>
      <c r="C2449"/>
      <c r="D2449"/>
      <c r="E2449"/>
    </row>
    <row r="2450" spans="2:5">
      <c r="B2450"/>
      <c r="C2450"/>
      <c r="D2450"/>
      <c r="E2450"/>
    </row>
    <row r="2451" spans="2:5">
      <c r="B2451"/>
      <c r="C2451"/>
      <c r="D2451"/>
      <c r="E2451"/>
    </row>
    <row r="2452" spans="2:5">
      <c r="B2452"/>
      <c r="C2452"/>
      <c r="D2452"/>
      <c r="E2452"/>
    </row>
    <row r="2453" spans="2:5">
      <c r="B2453"/>
      <c r="C2453"/>
      <c r="D2453"/>
      <c r="E2453"/>
    </row>
    <row r="2454" spans="2:5">
      <c r="B2454"/>
      <c r="C2454"/>
      <c r="D2454"/>
      <c r="E2454"/>
    </row>
    <row r="2455" spans="2:5">
      <c r="B2455"/>
      <c r="C2455"/>
      <c r="D2455"/>
      <c r="E2455"/>
    </row>
    <row r="2456" spans="2:5">
      <c r="B2456"/>
      <c r="C2456"/>
      <c r="D2456"/>
      <c r="E2456"/>
    </row>
    <row r="2457" spans="2:5">
      <c r="B2457"/>
      <c r="C2457"/>
      <c r="D2457"/>
      <c r="E2457"/>
    </row>
    <row r="2458" spans="2:5">
      <c r="B2458"/>
      <c r="C2458"/>
      <c r="D2458"/>
      <c r="E2458"/>
    </row>
    <row r="2459" spans="2:5">
      <c r="B2459"/>
      <c r="C2459"/>
      <c r="D2459"/>
      <c r="E2459"/>
    </row>
    <row r="2460" spans="2:5">
      <c r="B2460"/>
      <c r="C2460"/>
      <c r="D2460"/>
      <c r="E2460"/>
    </row>
    <row r="2461" spans="2:5">
      <c r="B2461"/>
      <c r="C2461"/>
      <c r="D2461"/>
      <c r="E2461"/>
    </row>
    <row r="2462" spans="2:5">
      <c r="B2462"/>
      <c r="C2462"/>
      <c r="D2462"/>
      <c r="E2462"/>
    </row>
    <row r="2463" spans="2:5">
      <c r="B2463"/>
      <c r="C2463"/>
      <c r="D2463"/>
      <c r="E2463"/>
    </row>
    <row r="2464" spans="2:5">
      <c r="B2464"/>
      <c r="C2464"/>
      <c r="D2464"/>
      <c r="E2464"/>
    </row>
    <row r="2465" spans="2:5">
      <c r="B2465"/>
      <c r="C2465"/>
      <c r="D2465"/>
      <c r="E2465"/>
    </row>
    <row r="2466" spans="2:5">
      <c r="B2466"/>
      <c r="C2466"/>
      <c r="D2466"/>
      <c r="E2466"/>
    </row>
    <row r="2467" spans="2:5">
      <c r="B2467"/>
      <c r="C2467"/>
      <c r="D2467"/>
      <c r="E2467"/>
    </row>
    <row r="2468" spans="2:5">
      <c r="B2468"/>
      <c r="C2468"/>
      <c r="D2468"/>
      <c r="E2468"/>
    </row>
    <row r="2469" spans="2:5">
      <c r="B2469"/>
      <c r="C2469"/>
      <c r="D2469"/>
      <c r="E2469"/>
    </row>
    <row r="2470" spans="2:5">
      <c r="B2470"/>
      <c r="C2470"/>
      <c r="D2470"/>
      <c r="E2470"/>
    </row>
    <row r="2471" spans="2:5">
      <c r="B2471"/>
      <c r="C2471"/>
      <c r="D2471"/>
      <c r="E2471"/>
    </row>
    <row r="2472" spans="2:5">
      <c r="B2472"/>
      <c r="C2472"/>
      <c r="D2472"/>
      <c r="E2472"/>
    </row>
    <row r="2473" spans="2:5">
      <c r="B2473"/>
      <c r="C2473"/>
      <c r="D2473"/>
      <c r="E2473"/>
    </row>
    <row r="2474" spans="2:5">
      <c r="B2474"/>
      <c r="C2474"/>
      <c r="D2474"/>
      <c r="E2474"/>
    </row>
    <row r="2475" spans="2:5">
      <c r="B2475"/>
      <c r="C2475"/>
      <c r="D2475"/>
      <c r="E2475"/>
    </row>
    <row r="2476" spans="2:5">
      <c r="B2476"/>
      <c r="C2476"/>
      <c r="D2476"/>
      <c r="E2476"/>
    </row>
    <row r="2477" spans="2:5">
      <c r="B2477"/>
      <c r="C2477"/>
      <c r="D2477"/>
      <c r="E2477"/>
    </row>
    <row r="2478" spans="2:5">
      <c r="B2478"/>
      <c r="C2478"/>
      <c r="D2478"/>
      <c r="E2478"/>
    </row>
    <row r="2479" spans="2:5">
      <c r="B2479"/>
      <c r="C2479"/>
      <c r="D2479"/>
      <c r="E2479"/>
    </row>
    <row r="2480" spans="2:5">
      <c r="B2480"/>
      <c r="C2480"/>
      <c r="D2480"/>
      <c r="E2480"/>
    </row>
    <row r="2481" spans="2:5">
      <c r="B2481"/>
      <c r="C2481"/>
      <c r="D2481"/>
      <c r="E2481"/>
    </row>
    <row r="2482" spans="2:5">
      <c r="B2482"/>
      <c r="C2482"/>
      <c r="D2482"/>
      <c r="E2482"/>
    </row>
    <row r="2483" spans="2:5">
      <c r="B2483"/>
      <c r="C2483"/>
      <c r="D2483"/>
      <c r="E2483"/>
    </row>
    <row r="2484" spans="2:5">
      <c r="B2484"/>
      <c r="C2484"/>
      <c r="D2484"/>
      <c r="E2484"/>
    </row>
    <row r="2485" spans="2:5">
      <c r="B2485"/>
      <c r="C2485"/>
      <c r="D2485"/>
      <c r="E2485"/>
    </row>
    <row r="2486" spans="2:5">
      <c r="B2486"/>
      <c r="C2486"/>
      <c r="D2486"/>
      <c r="E2486"/>
    </row>
    <row r="2487" spans="2:5">
      <c r="B2487"/>
      <c r="C2487"/>
      <c r="D2487"/>
      <c r="E2487"/>
    </row>
    <row r="2488" spans="2:5">
      <c r="B2488"/>
      <c r="C2488"/>
      <c r="D2488"/>
      <c r="E2488"/>
    </row>
    <row r="2489" spans="2:5">
      <c r="B2489"/>
      <c r="C2489"/>
      <c r="D2489"/>
      <c r="E2489"/>
    </row>
    <row r="2490" spans="2:5">
      <c r="B2490"/>
      <c r="C2490"/>
      <c r="D2490"/>
      <c r="E2490"/>
    </row>
    <row r="2491" spans="2:5">
      <c r="B2491"/>
      <c r="C2491"/>
      <c r="D2491"/>
      <c r="E2491"/>
    </row>
    <row r="2492" spans="2:5">
      <c r="B2492"/>
      <c r="C2492"/>
      <c r="D2492"/>
      <c r="E2492"/>
    </row>
    <row r="2493" spans="2:5">
      <c r="B2493"/>
      <c r="C2493"/>
      <c r="D2493"/>
      <c r="E2493"/>
    </row>
    <row r="2494" spans="2:5">
      <c r="B2494"/>
      <c r="C2494"/>
      <c r="D2494"/>
      <c r="E2494"/>
    </row>
    <row r="2495" spans="2:5">
      <c r="B2495"/>
      <c r="C2495"/>
      <c r="D2495"/>
      <c r="E2495"/>
    </row>
    <row r="2496" spans="2:5">
      <c r="B2496"/>
      <c r="C2496"/>
      <c r="D2496"/>
      <c r="E2496"/>
    </row>
    <row r="2497" spans="2:5">
      <c r="B2497"/>
      <c r="C2497"/>
      <c r="D2497"/>
      <c r="E2497"/>
    </row>
    <row r="2498" spans="2:5">
      <c r="B2498"/>
      <c r="C2498"/>
      <c r="D2498"/>
      <c r="E2498"/>
    </row>
    <row r="2499" spans="2:5">
      <c r="B2499"/>
      <c r="C2499"/>
      <c r="D2499"/>
      <c r="E2499"/>
    </row>
    <row r="2500" spans="2:5">
      <c r="B2500"/>
      <c r="C2500"/>
      <c r="D2500"/>
      <c r="E2500"/>
    </row>
    <row r="2501" spans="2:5">
      <c r="B2501"/>
      <c r="C2501"/>
      <c r="D2501"/>
      <c r="E2501"/>
    </row>
    <row r="2502" spans="2:5">
      <c r="B2502"/>
      <c r="C2502"/>
      <c r="D2502"/>
      <c r="E2502"/>
    </row>
    <row r="2503" spans="2:5">
      <c r="B2503"/>
      <c r="C2503"/>
      <c r="D2503"/>
      <c r="E2503"/>
    </row>
    <row r="2504" spans="2:5">
      <c r="B2504"/>
      <c r="C2504"/>
      <c r="D2504"/>
      <c r="E2504"/>
    </row>
    <row r="2505" spans="2:5">
      <c r="B2505"/>
      <c r="C2505"/>
      <c r="D2505"/>
      <c r="E2505"/>
    </row>
    <row r="2506" spans="2:5">
      <c r="B2506"/>
      <c r="C2506"/>
      <c r="D2506"/>
      <c r="E2506"/>
    </row>
    <row r="2507" spans="2:5">
      <c r="B2507"/>
      <c r="C2507"/>
      <c r="D2507"/>
      <c r="E2507"/>
    </row>
    <row r="2508" spans="2:5">
      <c r="B2508"/>
      <c r="C2508"/>
      <c r="D2508"/>
      <c r="E2508"/>
    </row>
    <row r="2509" spans="2:5">
      <c r="B2509"/>
      <c r="C2509"/>
      <c r="D2509"/>
      <c r="E2509"/>
    </row>
    <row r="2510" spans="2:5">
      <c r="B2510"/>
      <c r="C2510"/>
      <c r="D2510"/>
      <c r="E2510"/>
    </row>
    <row r="2511" spans="2:5">
      <c r="B2511"/>
      <c r="C2511"/>
      <c r="D2511"/>
      <c r="E2511"/>
    </row>
    <row r="2512" spans="2:5">
      <c r="B2512"/>
      <c r="C2512"/>
      <c r="D2512"/>
      <c r="E2512"/>
    </row>
    <row r="2513" spans="2:5">
      <c r="B2513"/>
      <c r="C2513"/>
      <c r="D2513"/>
      <c r="E2513"/>
    </row>
    <row r="2514" spans="2:5">
      <c r="B2514"/>
      <c r="C2514"/>
      <c r="D2514"/>
      <c r="E2514"/>
    </row>
    <row r="2515" spans="2:5">
      <c r="B2515"/>
      <c r="C2515"/>
      <c r="D2515"/>
      <c r="E2515"/>
    </row>
    <row r="2516" spans="2:5">
      <c r="B2516"/>
      <c r="C2516"/>
      <c r="D2516"/>
      <c r="E2516"/>
    </row>
    <row r="2517" spans="2:5">
      <c r="B2517"/>
      <c r="C2517"/>
      <c r="D2517"/>
      <c r="E2517"/>
    </row>
    <row r="2518" spans="2:5">
      <c r="B2518"/>
      <c r="C2518"/>
      <c r="D2518"/>
      <c r="E2518"/>
    </row>
    <row r="2519" spans="2:5">
      <c r="B2519"/>
      <c r="C2519"/>
      <c r="D2519"/>
      <c r="E2519"/>
    </row>
    <row r="2520" spans="2:5">
      <c r="B2520"/>
      <c r="C2520"/>
      <c r="D2520"/>
      <c r="E2520"/>
    </row>
    <row r="2521" spans="2:5">
      <c r="B2521"/>
      <c r="C2521"/>
      <c r="D2521"/>
      <c r="E2521"/>
    </row>
    <row r="2522" spans="2:5">
      <c r="B2522"/>
      <c r="C2522"/>
      <c r="D2522"/>
      <c r="E2522"/>
    </row>
    <row r="2523" spans="2:5">
      <c r="B2523"/>
      <c r="C2523"/>
      <c r="D2523"/>
      <c r="E2523"/>
    </row>
    <row r="2524" spans="2:5">
      <c r="B2524"/>
      <c r="C2524"/>
      <c r="D2524"/>
      <c r="E2524"/>
    </row>
    <row r="2525" spans="2:5">
      <c r="B2525"/>
      <c r="C2525"/>
      <c r="D2525"/>
      <c r="E2525"/>
    </row>
    <row r="2526" spans="2:5">
      <c r="B2526"/>
      <c r="C2526"/>
      <c r="D2526"/>
      <c r="E2526"/>
    </row>
    <row r="2527" spans="2:5">
      <c r="B2527"/>
      <c r="C2527"/>
      <c r="D2527"/>
      <c r="E2527"/>
    </row>
    <row r="2528" spans="2:5">
      <c r="B2528"/>
      <c r="C2528"/>
      <c r="D2528"/>
      <c r="E2528"/>
    </row>
    <row r="2529" spans="2:5">
      <c r="B2529"/>
      <c r="C2529"/>
      <c r="D2529"/>
      <c r="E2529"/>
    </row>
    <row r="2530" spans="2:5">
      <c r="B2530"/>
      <c r="C2530"/>
      <c r="D2530"/>
      <c r="E2530"/>
    </row>
    <row r="2531" spans="2:5">
      <c r="B2531"/>
      <c r="C2531"/>
      <c r="D2531"/>
      <c r="E2531"/>
    </row>
    <row r="2532" spans="2:5">
      <c r="B2532"/>
      <c r="C2532"/>
      <c r="D2532"/>
      <c r="E2532"/>
    </row>
    <row r="2533" spans="2:5">
      <c r="B2533"/>
      <c r="C2533"/>
      <c r="D2533"/>
      <c r="E2533"/>
    </row>
    <row r="2534" spans="2:5">
      <c r="B2534"/>
      <c r="C2534"/>
      <c r="D2534"/>
      <c r="E2534"/>
    </row>
    <row r="2535" spans="2:5">
      <c r="B2535"/>
      <c r="C2535"/>
      <c r="D2535"/>
      <c r="E2535"/>
    </row>
    <row r="2536" spans="2:5">
      <c r="B2536"/>
      <c r="C2536"/>
      <c r="D2536"/>
      <c r="E2536"/>
    </row>
    <row r="2537" spans="2:5">
      <c r="B2537"/>
      <c r="C2537"/>
      <c r="D2537"/>
      <c r="E2537"/>
    </row>
    <row r="2538" spans="2:5">
      <c r="B2538"/>
      <c r="C2538"/>
      <c r="D2538"/>
      <c r="E2538"/>
    </row>
    <row r="2539" spans="2:5">
      <c r="B2539"/>
      <c r="C2539"/>
      <c r="D2539"/>
      <c r="E2539"/>
    </row>
    <row r="2540" spans="2:5">
      <c r="B2540"/>
      <c r="C2540"/>
      <c r="D2540"/>
      <c r="E2540"/>
    </row>
    <row r="2541" spans="2:5">
      <c r="B2541"/>
      <c r="C2541"/>
      <c r="D2541"/>
      <c r="E2541"/>
    </row>
    <row r="2542" spans="2:5">
      <c r="B2542"/>
      <c r="C2542"/>
      <c r="D2542"/>
      <c r="E2542"/>
    </row>
    <row r="2543" spans="2:5">
      <c r="B2543"/>
      <c r="C2543"/>
      <c r="D2543"/>
      <c r="E2543"/>
    </row>
    <row r="2544" spans="2:5">
      <c r="B2544"/>
      <c r="C2544"/>
      <c r="D2544"/>
      <c r="E2544"/>
    </row>
    <row r="2545" spans="2:5">
      <c r="B2545"/>
      <c r="C2545"/>
      <c r="D2545"/>
      <c r="E2545"/>
    </row>
    <row r="2546" spans="2:5">
      <c r="B2546"/>
      <c r="C2546"/>
      <c r="D2546"/>
      <c r="E2546"/>
    </row>
    <row r="2547" spans="2:5">
      <c r="B2547"/>
      <c r="C2547"/>
      <c r="D2547"/>
      <c r="E2547"/>
    </row>
    <row r="2548" spans="2:5">
      <c r="B2548"/>
      <c r="C2548"/>
      <c r="D2548"/>
      <c r="E2548"/>
    </row>
    <row r="2549" spans="2:5">
      <c r="B2549"/>
      <c r="C2549"/>
      <c r="D2549"/>
      <c r="E2549"/>
    </row>
    <row r="2550" spans="2:5">
      <c r="B2550"/>
      <c r="C2550"/>
      <c r="D2550"/>
      <c r="E2550"/>
    </row>
    <row r="2551" spans="2:5">
      <c r="B2551"/>
      <c r="C2551"/>
      <c r="D2551"/>
      <c r="E2551"/>
    </row>
    <row r="2552" spans="2:5">
      <c r="B2552"/>
      <c r="C2552"/>
      <c r="D2552"/>
      <c r="E2552"/>
    </row>
    <row r="2553" spans="2:5">
      <c r="B2553"/>
      <c r="C2553"/>
      <c r="D2553"/>
      <c r="E2553"/>
    </row>
    <row r="2554" spans="2:5">
      <c r="B2554"/>
      <c r="C2554"/>
      <c r="D2554"/>
      <c r="E2554"/>
    </row>
    <row r="2555" spans="2:5">
      <c r="B2555"/>
      <c r="C2555"/>
      <c r="D2555"/>
      <c r="E2555"/>
    </row>
    <row r="2556" spans="2:5">
      <c r="B2556"/>
      <c r="C2556"/>
      <c r="D2556"/>
      <c r="E2556"/>
    </row>
    <row r="2557" spans="2:5">
      <c r="B2557"/>
      <c r="C2557"/>
      <c r="D2557"/>
      <c r="E2557"/>
    </row>
    <row r="2558" spans="2:5">
      <c r="B2558"/>
      <c r="C2558"/>
      <c r="D2558"/>
      <c r="E2558"/>
    </row>
    <row r="2559" spans="2:5">
      <c r="B2559"/>
      <c r="C2559"/>
      <c r="D2559"/>
      <c r="E2559"/>
    </row>
    <row r="2560" spans="2:5">
      <c r="B2560"/>
      <c r="C2560"/>
      <c r="D2560"/>
      <c r="E2560"/>
    </row>
    <row r="2561" spans="2:5">
      <c r="B2561"/>
      <c r="C2561"/>
      <c r="D2561"/>
      <c r="E2561"/>
    </row>
    <row r="2562" spans="2:5">
      <c r="B2562"/>
      <c r="C2562"/>
      <c r="D2562"/>
      <c r="E2562"/>
    </row>
    <row r="2563" spans="2:5">
      <c r="B2563"/>
      <c r="C2563"/>
      <c r="D2563"/>
      <c r="E2563"/>
    </row>
    <row r="2564" spans="2:5">
      <c r="B2564"/>
      <c r="C2564"/>
      <c r="D2564"/>
      <c r="E2564"/>
    </row>
    <row r="2565" spans="2:5">
      <c r="B2565"/>
      <c r="C2565"/>
      <c r="D2565"/>
      <c r="E2565"/>
    </row>
    <row r="2566" spans="2:5">
      <c r="B2566"/>
      <c r="C2566"/>
      <c r="D2566"/>
      <c r="E2566"/>
    </row>
    <row r="2567" spans="2:5">
      <c r="B2567"/>
      <c r="C2567"/>
      <c r="D2567"/>
      <c r="E2567"/>
    </row>
    <row r="2568" spans="2:5">
      <c r="B2568"/>
      <c r="C2568"/>
      <c r="D2568"/>
      <c r="E2568"/>
    </row>
    <row r="2569" spans="2:5">
      <c r="B2569"/>
      <c r="C2569"/>
      <c r="D2569"/>
      <c r="E2569"/>
    </row>
    <row r="2570" spans="2:5">
      <c r="B2570"/>
      <c r="C2570"/>
      <c r="D2570"/>
      <c r="E2570"/>
    </row>
    <row r="2571" spans="2:5">
      <c r="B2571"/>
      <c r="C2571"/>
      <c r="D2571"/>
      <c r="E2571"/>
    </row>
    <row r="2572" spans="2:5">
      <c r="B2572"/>
      <c r="C2572"/>
      <c r="D2572"/>
      <c r="E2572"/>
    </row>
    <row r="2573" spans="2:5">
      <c r="B2573"/>
      <c r="C2573"/>
      <c r="D2573"/>
      <c r="E2573"/>
    </row>
    <row r="2574" spans="2:5">
      <c r="B2574"/>
      <c r="C2574"/>
      <c r="D2574"/>
      <c r="E2574"/>
    </row>
    <row r="2575" spans="2:5">
      <c r="B2575"/>
      <c r="C2575"/>
      <c r="D2575"/>
      <c r="E2575"/>
    </row>
    <row r="2576" spans="2:5">
      <c r="B2576"/>
      <c r="C2576"/>
      <c r="D2576"/>
      <c r="E2576"/>
    </row>
    <row r="2577" spans="2:5">
      <c r="B2577"/>
      <c r="C2577"/>
      <c r="D2577"/>
      <c r="E2577"/>
    </row>
    <row r="2578" spans="2:5">
      <c r="B2578"/>
      <c r="C2578"/>
      <c r="D2578"/>
      <c r="E2578"/>
    </row>
    <row r="2579" spans="2:5">
      <c r="B2579"/>
      <c r="C2579"/>
      <c r="D2579"/>
      <c r="E2579"/>
    </row>
    <row r="2580" spans="2:5">
      <c r="B2580"/>
      <c r="C2580"/>
      <c r="D2580"/>
      <c r="E2580"/>
    </row>
    <row r="2581" spans="2:5">
      <c r="B2581"/>
      <c r="C2581"/>
      <c r="D2581"/>
      <c r="E2581"/>
    </row>
    <row r="2582" spans="2:5">
      <c r="B2582"/>
      <c r="C2582"/>
      <c r="D2582"/>
      <c r="E2582"/>
    </row>
    <row r="2583" spans="2:5">
      <c r="B2583"/>
      <c r="C2583"/>
      <c r="D2583"/>
      <c r="E2583"/>
    </row>
    <row r="2584" spans="2:5">
      <c r="B2584"/>
      <c r="C2584"/>
      <c r="D2584"/>
      <c r="E2584"/>
    </row>
    <row r="2585" spans="2:5">
      <c r="B2585"/>
      <c r="C2585"/>
      <c r="D2585"/>
      <c r="E2585"/>
    </row>
    <row r="2586" spans="2:5">
      <c r="B2586"/>
      <c r="C2586"/>
      <c r="D2586"/>
      <c r="E2586"/>
    </row>
    <row r="2587" spans="2:5">
      <c r="B2587"/>
      <c r="C2587"/>
      <c r="D2587"/>
      <c r="E2587"/>
    </row>
    <row r="2588" spans="2:5">
      <c r="B2588"/>
      <c r="C2588"/>
      <c r="D2588"/>
      <c r="E2588"/>
    </row>
    <row r="2589" spans="2:5">
      <c r="B2589"/>
      <c r="C2589"/>
      <c r="D2589"/>
      <c r="E2589"/>
    </row>
    <row r="2590" spans="2:5">
      <c r="B2590"/>
      <c r="C2590"/>
      <c r="D2590"/>
      <c r="E2590"/>
    </row>
    <row r="2591" spans="2:5">
      <c r="B2591"/>
      <c r="C2591"/>
      <c r="D2591"/>
      <c r="E2591"/>
    </row>
    <row r="2592" spans="2:5">
      <c r="B2592"/>
      <c r="C2592"/>
      <c r="D2592"/>
      <c r="E2592"/>
    </row>
    <row r="2593" spans="2:5">
      <c r="B2593"/>
      <c r="C2593"/>
      <c r="D2593"/>
      <c r="E2593"/>
    </row>
    <row r="2594" spans="2:5">
      <c r="B2594"/>
      <c r="C2594"/>
      <c r="D2594"/>
      <c r="E2594"/>
    </row>
    <row r="2595" spans="2:5">
      <c r="B2595"/>
      <c r="C2595"/>
      <c r="D2595"/>
      <c r="E2595"/>
    </row>
    <row r="2596" spans="2:5">
      <c r="B2596"/>
      <c r="C2596"/>
      <c r="D2596"/>
      <c r="E2596"/>
    </row>
    <row r="2597" spans="2:5">
      <c r="B2597"/>
      <c r="C2597"/>
      <c r="D2597"/>
      <c r="E2597"/>
    </row>
    <row r="2598" spans="2:5">
      <c r="B2598"/>
      <c r="C2598"/>
      <c r="D2598"/>
      <c r="E2598"/>
    </row>
    <row r="2599" spans="2:5">
      <c r="B2599"/>
      <c r="C2599"/>
      <c r="D2599"/>
      <c r="E2599"/>
    </row>
    <row r="2600" spans="2:5">
      <c r="B2600"/>
      <c r="C2600"/>
      <c r="D2600"/>
      <c r="E2600"/>
    </row>
    <row r="2601" spans="2:5">
      <c r="B2601"/>
      <c r="C2601"/>
      <c r="D2601"/>
      <c r="E2601"/>
    </row>
    <row r="2602" spans="2:5">
      <c r="B2602"/>
      <c r="C2602"/>
      <c r="D2602"/>
      <c r="E2602"/>
    </row>
    <row r="2603" spans="2:5">
      <c r="B2603"/>
      <c r="C2603"/>
      <c r="D2603"/>
      <c r="E2603"/>
    </row>
    <row r="2604" spans="2:5">
      <c r="B2604"/>
      <c r="C2604"/>
      <c r="D2604"/>
      <c r="E2604"/>
    </row>
    <row r="2605" spans="2:5">
      <c r="B2605"/>
      <c r="C2605"/>
      <c r="D2605"/>
      <c r="E2605"/>
    </row>
    <row r="2606" spans="2:5">
      <c r="B2606"/>
      <c r="C2606"/>
      <c r="D2606"/>
      <c r="E2606"/>
    </row>
    <row r="2607" spans="2:5">
      <c r="B2607"/>
      <c r="C2607"/>
      <c r="D2607"/>
      <c r="E2607"/>
    </row>
    <row r="2608" spans="2:5">
      <c r="B2608"/>
      <c r="C2608"/>
      <c r="D2608"/>
      <c r="E2608"/>
    </row>
    <row r="2609" spans="2:5">
      <c r="B2609"/>
      <c r="C2609"/>
      <c r="D2609"/>
      <c r="E2609"/>
    </row>
    <row r="2610" spans="2:5">
      <c r="B2610"/>
      <c r="C2610"/>
      <c r="D2610"/>
      <c r="E2610"/>
    </row>
    <row r="2611" spans="2:5">
      <c r="B2611"/>
      <c r="C2611"/>
      <c r="D2611"/>
      <c r="E2611"/>
    </row>
    <row r="2612" spans="2:5">
      <c r="B2612"/>
      <c r="C2612"/>
      <c r="D2612"/>
      <c r="E2612"/>
    </row>
    <row r="2613" spans="2:5">
      <c r="B2613"/>
      <c r="C2613"/>
      <c r="D2613"/>
      <c r="E2613"/>
    </row>
    <row r="2614" spans="2:5">
      <c r="B2614"/>
      <c r="C2614"/>
      <c r="D2614"/>
      <c r="E2614"/>
    </row>
    <row r="2615" spans="2:5">
      <c r="B2615"/>
      <c r="C2615"/>
      <c r="D2615"/>
      <c r="E2615"/>
    </row>
    <row r="2616" spans="2:5">
      <c r="B2616"/>
      <c r="C2616"/>
      <c r="D2616"/>
      <c r="E2616"/>
    </row>
    <row r="2617" spans="2:5">
      <c r="B2617"/>
      <c r="C2617"/>
      <c r="D2617"/>
      <c r="E2617"/>
    </row>
    <row r="2618" spans="2:5">
      <c r="B2618"/>
      <c r="C2618"/>
      <c r="D2618"/>
      <c r="E2618"/>
    </row>
    <row r="2619" spans="2:5">
      <c r="B2619"/>
      <c r="C2619"/>
      <c r="D2619"/>
      <c r="E2619"/>
    </row>
    <row r="2620" spans="2:5">
      <c r="B2620"/>
      <c r="C2620"/>
      <c r="D2620"/>
      <c r="E2620"/>
    </row>
    <row r="2621" spans="2:5">
      <c r="B2621"/>
      <c r="C2621"/>
      <c r="D2621"/>
      <c r="E2621"/>
    </row>
    <row r="2622" spans="2:5">
      <c r="B2622"/>
      <c r="C2622"/>
      <c r="D2622"/>
      <c r="E2622"/>
    </row>
    <row r="2623" spans="2:5">
      <c r="B2623"/>
      <c r="C2623"/>
      <c r="D2623"/>
      <c r="E2623"/>
    </row>
    <row r="2624" spans="2:5">
      <c r="B2624"/>
      <c r="C2624"/>
      <c r="D2624"/>
      <c r="E2624"/>
    </row>
    <row r="2625" spans="2:5">
      <c r="B2625"/>
      <c r="C2625"/>
      <c r="D2625"/>
      <c r="E2625"/>
    </row>
    <row r="2626" spans="2:5">
      <c r="B2626"/>
      <c r="C2626"/>
      <c r="D2626"/>
      <c r="E2626"/>
    </row>
    <row r="2627" spans="2:5">
      <c r="B2627"/>
      <c r="C2627"/>
      <c r="D2627"/>
      <c r="E2627"/>
    </row>
    <row r="2628" spans="2:5">
      <c r="B2628"/>
      <c r="C2628"/>
      <c r="D2628"/>
      <c r="E2628"/>
    </row>
    <row r="2629" spans="2:5">
      <c r="B2629"/>
      <c r="C2629"/>
      <c r="D2629"/>
      <c r="E2629"/>
    </row>
    <row r="2630" spans="2:5">
      <c r="B2630"/>
      <c r="C2630"/>
      <c r="D2630"/>
      <c r="E2630"/>
    </row>
    <row r="2631" spans="2:5">
      <c r="B2631"/>
      <c r="C2631"/>
      <c r="D2631"/>
      <c r="E2631"/>
    </row>
    <row r="2632" spans="2:5">
      <c r="B2632"/>
      <c r="C2632"/>
      <c r="D2632"/>
      <c r="E2632"/>
    </row>
    <row r="2633" spans="2:5">
      <c r="B2633"/>
      <c r="C2633"/>
      <c r="D2633"/>
      <c r="E2633"/>
    </row>
    <row r="2634" spans="2:5">
      <c r="B2634"/>
      <c r="C2634"/>
      <c r="D2634"/>
      <c r="E2634"/>
    </row>
    <row r="2635" spans="2:5">
      <c r="B2635"/>
      <c r="C2635"/>
      <c r="D2635"/>
      <c r="E2635"/>
    </row>
    <row r="2636" spans="2:5">
      <c r="B2636"/>
      <c r="C2636"/>
      <c r="D2636"/>
      <c r="E2636"/>
    </row>
    <row r="2637" spans="2:5">
      <c r="B2637"/>
      <c r="C2637"/>
      <c r="D2637"/>
      <c r="E2637"/>
    </row>
    <row r="2638" spans="2:5">
      <c r="B2638"/>
      <c r="C2638"/>
      <c r="D2638"/>
      <c r="E2638"/>
    </row>
    <row r="2639" spans="2:5">
      <c r="B2639"/>
      <c r="C2639"/>
      <c r="D2639"/>
      <c r="E2639"/>
    </row>
    <row r="2640" spans="2:5">
      <c r="B2640"/>
      <c r="C2640"/>
      <c r="D2640"/>
      <c r="E2640"/>
    </row>
    <row r="2641" spans="2:5">
      <c r="B2641"/>
      <c r="C2641"/>
      <c r="D2641"/>
      <c r="E2641"/>
    </row>
    <row r="2642" spans="2:5">
      <c r="B2642"/>
      <c r="C2642"/>
      <c r="D2642"/>
      <c r="E2642"/>
    </row>
    <row r="2643" spans="2:5">
      <c r="B2643"/>
      <c r="C2643"/>
      <c r="D2643"/>
      <c r="E2643"/>
    </row>
    <row r="2644" spans="2:5">
      <c r="B2644"/>
      <c r="C2644"/>
      <c r="D2644"/>
      <c r="E2644"/>
    </row>
    <row r="2645" spans="2:5">
      <c r="B2645"/>
      <c r="C2645"/>
      <c r="D2645"/>
      <c r="E2645"/>
    </row>
    <row r="2646" spans="2:5">
      <c r="B2646"/>
      <c r="C2646"/>
      <c r="D2646"/>
      <c r="E2646"/>
    </row>
    <row r="2647" spans="2:5">
      <c r="B2647"/>
      <c r="C2647"/>
      <c r="D2647"/>
      <c r="E2647"/>
    </row>
    <row r="2648" spans="2:5">
      <c r="B2648"/>
      <c r="C2648"/>
      <c r="D2648"/>
      <c r="E2648"/>
    </row>
    <row r="2649" spans="2:5">
      <c r="B2649"/>
      <c r="C2649"/>
      <c r="D2649"/>
      <c r="E2649"/>
    </row>
    <row r="2650" spans="2:5">
      <c r="B2650"/>
      <c r="C2650"/>
      <c r="D2650"/>
      <c r="E2650"/>
    </row>
    <row r="2651" spans="2:5">
      <c r="B2651"/>
      <c r="C2651"/>
      <c r="D2651"/>
      <c r="E2651"/>
    </row>
    <row r="2652" spans="2:5">
      <c r="B2652"/>
      <c r="C2652"/>
      <c r="D2652"/>
      <c r="E2652"/>
    </row>
    <row r="2653" spans="2:5">
      <c r="B2653"/>
      <c r="C2653"/>
      <c r="D2653"/>
      <c r="E2653"/>
    </row>
    <row r="2654" spans="2:5">
      <c r="B2654"/>
      <c r="C2654"/>
      <c r="D2654"/>
      <c r="E2654"/>
    </row>
    <row r="2655" spans="2:5">
      <c r="B2655"/>
      <c r="C2655"/>
      <c r="D2655"/>
      <c r="E2655"/>
    </row>
    <row r="2656" spans="2:5">
      <c r="B2656"/>
      <c r="C2656"/>
      <c r="D2656"/>
      <c r="E2656"/>
    </row>
    <row r="2657" spans="2:5">
      <c r="B2657"/>
      <c r="C2657"/>
      <c r="D2657"/>
      <c r="E2657"/>
    </row>
    <row r="2658" spans="2:5">
      <c r="B2658"/>
      <c r="C2658"/>
      <c r="D2658"/>
      <c r="E2658"/>
    </row>
    <row r="2659" spans="2:5">
      <c r="B2659"/>
      <c r="C2659"/>
      <c r="D2659"/>
      <c r="E2659"/>
    </row>
    <row r="2660" spans="2:5">
      <c r="B2660"/>
      <c r="C2660"/>
      <c r="D2660"/>
      <c r="E2660"/>
    </row>
    <row r="2661" spans="2:5">
      <c r="B2661"/>
      <c r="C2661"/>
      <c r="D2661"/>
      <c r="E2661"/>
    </row>
    <row r="2662" spans="2:5">
      <c r="B2662"/>
      <c r="C2662"/>
      <c r="D2662"/>
      <c r="E2662"/>
    </row>
    <row r="2663" spans="2:5">
      <c r="B2663"/>
      <c r="C2663"/>
      <c r="D2663"/>
      <c r="E2663"/>
    </row>
    <row r="2664" spans="2:5">
      <c r="B2664"/>
      <c r="C2664"/>
      <c r="D2664"/>
      <c r="E2664"/>
    </row>
    <row r="2665" spans="2:5">
      <c r="B2665"/>
      <c r="C2665"/>
      <c r="D2665"/>
      <c r="E2665"/>
    </row>
    <row r="2666" spans="2:5">
      <c r="B2666"/>
      <c r="C2666"/>
      <c r="D2666"/>
      <c r="E2666"/>
    </row>
    <row r="2667" spans="2:5">
      <c r="B2667"/>
      <c r="C2667"/>
      <c r="D2667"/>
      <c r="E2667"/>
    </row>
    <row r="2668" spans="2:5">
      <c r="B2668"/>
      <c r="C2668"/>
      <c r="D2668"/>
      <c r="E2668"/>
    </row>
    <row r="2669" spans="2:5">
      <c r="B2669"/>
      <c r="C2669"/>
      <c r="D2669"/>
      <c r="E2669"/>
    </row>
    <row r="2670" spans="2:5">
      <c r="B2670"/>
      <c r="C2670"/>
      <c r="D2670"/>
      <c r="E2670"/>
    </row>
    <row r="2671" spans="2:5">
      <c r="B2671"/>
      <c r="C2671"/>
      <c r="D2671"/>
      <c r="E2671"/>
    </row>
    <row r="2672" spans="2:5">
      <c r="B2672"/>
      <c r="C2672"/>
      <c r="D2672"/>
      <c r="E2672"/>
    </row>
    <row r="2673" spans="2:5">
      <c r="B2673"/>
      <c r="C2673"/>
      <c r="D2673"/>
      <c r="E2673"/>
    </row>
    <row r="2674" spans="2:5">
      <c r="B2674"/>
      <c r="C2674"/>
      <c r="D2674"/>
      <c r="E2674"/>
    </row>
    <row r="2675" spans="2:5">
      <c r="B2675"/>
      <c r="C2675"/>
      <c r="D2675"/>
      <c r="E2675"/>
    </row>
    <row r="2676" spans="2:5">
      <c r="B2676"/>
      <c r="C2676"/>
      <c r="D2676"/>
      <c r="E2676"/>
    </row>
    <row r="2677" spans="2:5">
      <c r="B2677"/>
      <c r="C2677"/>
      <c r="D2677"/>
      <c r="E2677"/>
    </row>
    <row r="2678" spans="2:5">
      <c r="B2678"/>
      <c r="C2678"/>
      <c r="D2678"/>
      <c r="E2678"/>
    </row>
    <row r="2679" spans="2:5">
      <c r="B2679"/>
      <c r="C2679"/>
      <c r="D2679"/>
      <c r="E2679"/>
    </row>
    <row r="2680" spans="2:5">
      <c r="B2680"/>
      <c r="C2680"/>
      <c r="D2680"/>
      <c r="E2680"/>
    </row>
    <row r="2681" spans="2:5">
      <c r="B2681"/>
      <c r="C2681"/>
      <c r="D2681"/>
      <c r="E2681"/>
    </row>
    <row r="2682" spans="2:5">
      <c r="B2682"/>
      <c r="C2682"/>
      <c r="D2682"/>
      <c r="E2682"/>
    </row>
    <row r="2683" spans="2:5">
      <c r="B2683"/>
      <c r="C2683"/>
      <c r="D2683"/>
      <c r="E2683"/>
    </row>
    <row r="2684" spans="2:5">
      <c r="B2684"/>
      <c r="C2684"/>
      <c r="D2684"/>
      <c r="E2684"/>
    </row>
    <row r="2685" spans="2:5">
      <c r="B2685"/>
      <c r="C2685"/>
      <c r="D2685"/>
      <c r="E2685"/>
    </row>
    <row r="2686" spans="2:5">
      <c r="B2686"/>
      <c r="C2686"/>
      <c r="D2686"/>
      <c r="E2686"/>
    </row>
    <row r="2687" spans="2:5">
      <c r="B2687"/>
      <c r="C2687"/>
      <c r="D2687"/>
      <c r="E2687"/>
    </row>
    <row r="2688" spans="2:5">
      <c r="B2688"/>
      <c r="C2688"/>
      <c r="D2688"/>
      <c r="E2688"/>
    </row>
    <row r="2689" spans="2:5">
      <c r="B2689"/>
      <c r="C2689"/>
      <c r="D2689"/>
      <c r="E2689"/>
    </row>
    <row r="2690" spans="2:5">
      <c r="B2690"/>
      <c r="C2690"/>
      <c r="D2690"/>
      <c r="E2690"/>
    </row>
    <row r="2691" spans="2:5">
      <c r="B2691"/>
      <c r="C2691"/>
      <c r="D2691"/>
      <c r="E2691"/>
    </row>
    <row r="2692" spans="2:5">
      <c r="B2692"/>
      <c r="C2692"/>
      <c r="D2692"/>
      <c r="E2692"/>
    </row>
    <row r="2693" spans="2:5">
      <c r="B2693"/>
      <c r="C2693"/>
      <c r="D2693"/>
      <c r="E2693"/>
    </row>
    <row r="2694" spans="2:5">
      <c r="B2694"/>
      <c r="C2694"/>
      <c r="D2694"/>
      <c r="E2694"/>
    </row>
    <row r="2695" spans="2:5">
      <c r="B2695"/>
      <c r="C2695"/>
      <c r="D2695"/>
      <c r="E2695"/>
    </row>
    <row r="2696" spans="2:5">
      <c r="B2696"/>
      <c r="C2696"/>
      <c r="D2696"/>
      <c r="E2696"/>
    </row>
    <row r="2697" spans="2:5">
      <c r="B2697"/>
      <c r="C2697"/>
      <c r="D2697"/>
      <c r="E2697"/>
    </row>
    <row r="2698" spans="2:5">
      <c r="B2698"/>
      <c r="C2698"/>
      <c r="D2698"/>
      <c r="E2698"/>
    </row>
    <row r="2699" spans="2:5">
      <c r="B2699"/>
      <c r="C2699"/>
      <c r="D2699"/>
      <c r="E2699"/>
    </row>
    <row r="2700" spans="2:5">
      <c r="B2700"/>
      <c r="C2700"/>
      <c r="D2700"/>
      <c r="E2700"/>
    </row>
    <row r="2701" spans="2:5">
      <c r="B2701"/>
      <c r="C2701"/>
      <c r="D2701"/>
      <c r="E2701"/>
    </row>
    <row r="2702" spans="2:5">
      <c r="B2702"/>
      <c r="C2702"/>
      <c r="D2702"/>
      <c r="E2702"/>
    </row>
    <row r="2703" spans="2:5">
      <c r="B2703"/>
      <c r="C2703"/>
      <c r="D2703"/>
      <c r="E2703"/>
    </row>
    <row r="2704" spans="2:5">
      <c r="B2704"/>
      <c r="C2704"/>
      <c r="D2704"/>
      <c r="E2704"/>
    </row>
    <row r="2705" spans="2:5">
      <c r="B2705"/>
      <c r="C2705"/>
      <c r="D2705"/>
      <c r="E2705"/>
    </row>
    <row r="2706" spans="2:5">
      <c r="B2706"/>
      <c r="C2706"/>
      <c r="D2706"/>
      <c r="E2706"/>
    </row>
    <row r="2707" spans="2:5">
      <c r="B2707"/>
      <c r="C2707"/>
      <c r="D2707"/>
      <c r="E2707"/>
    </row>
    <row r="2708" spans="2:5">
      <c r="B2708"/>
      <c r="C2708"/>
      <c r="D2708"/>
      <c r="E2708"/>
    </row>
    <row r="2709" spans="2:5">
      <c r="B2709"/>
      <c r="C2709"/>
      <c r="D2709"/>
      <c r="E2709"/>
    </row>
    <row r="2710" spans="2:5">
      <c r="B2710"/>
      <c r="C2710"/>
      <c r="D2710"/>
      <c r="E2710"/>
    </row>
    <row r="2711" spans="2:5">
      <c r="B2711"/>
      <c r="C2711"/>
      <c r="D2711"/>
      <c r="E2711"/>
    </row>
    <row r="2712" spans="2:5">
      <c r="B2712"/>
      <c r="C2712"/>
      <c r="D2712"/>
      <c r="E2712"/>
    </row>
    <row r="2713" spans="2:5">
      <c r="B2713"/>
      <c r="C2713"/>
      <c r="D2713"/>
      <c r="E2713"/>
    </row>
    <row r="2714" spans="2:5">
      <c r="B2714"/>
      <c r="C2714"/>
      <c r="D2714"/>
      <c r="E2714"/>
    </row>
    <row r="2715" spans="2:5">
      <c r="B2715"/>
      <c r="C2715"/>
      <c r="D2715"/>
      <c r="E2715"/>
    </row>
    <row r="2716" spans="2:5">
      <c r="B2716"/>
      <c r="C2716"/>
      <c r="D2716"/>
      <c r="E2716"/>
    </row>
    <row r="2717" spans="2:5">
      <c r="B2717"/>
      <c r="C2717"/>
      <c r="D2717"/>
      <c r="E2717"/>
    </row>
    <row r="2718" spans="2:5">
      <c r="B2718"/>
      <c r="C2718"/>
      <c r="D2718"/>
      <c r="E2718"/>
    </row>
    <row r="2719" spans="2:5">
      <c r="B2719"/>
      <c r="C2719"/>
      <c r="D2719"/>
      <c r="E2719"/>
    </row>
    <row r="2720" spans="2:5">
      <c r="B2720"/>
      <c r="C2720"/>
      <c r="D2720"/>
      <c r="E2720"/>
    </row>
    <row r="2721" spans="2:5">
      <c r="B2721"/>
      <c r="C2721"/>
      <c r="D2721"/>
      <c r="E2721"/>
    </row>
    <row r="2722" spans="2:5">
      <c r="B2722"/>
      <c r="C2722"/>
      <c r="D2722"/>
      <c r="E2722"/>
    </row>
    <row r="2723" spans="2:5">
      <c r="B2723"/>
      <c r="C2723"/>
      <c r="D2723"/>
      <c r="E2723"/>
    </row>
    <row r="2724" spans="2:5">
      <c r="B2724"/>
      <c r="C2724"/>
      <c r="D2724"/>
      <c r="E2724"/>
    </row>
    <row r="2725" spans="2:5">
      <c r="B2725"/>
      <c r="C2725"/>
      <c r="D2725"/>
      <c r="E2725"/>
    </row>
    <row r="2726" spans="2:5">
      <c r="B2726"/>
      <c r="C2726"/>
      <c r="D2726"/>
      <c r="E2726"/>
    </row>
    <row r="2727" spans="2:5">
      <c r="B2727"/>
      <c r="C2727"/>
      <c r="D2727"/>
      <c r="E2727"/>
    </row>
    <row r="2728" spans="2:5">
      <c r="B2728"/>
      <c r="C2728"/>
      <c r="D2728"/>
      <c r="E2728"/>
    </row>
    <row r="2729" spans="2:5">
      <c r="B2729"/>
      <c r="C2729"/>
      <c r="D2729"/>
      <c r="E2729"/>
    </row>
    <row r="2730" spans="2:5">
      <c r="B2730"/>
      <c r="C2730"/>
      <c r="D2730"/>
      <c r="E2730"/>
    </row>
    <row r="2731" spans="2:5">
      <c r="B2731"/>
      <c r="C2731"/>
      <c r="D2731"/>
      <c r="E2731"/>
    </row>
    <row r="2732" spans="2:5">
      <c r="B2732"/>
      <c r="C2732"/>
      <c r="D2732"/>
      <c r="E2732"/>
    </row>
    <row r="2733" spans="2:5">
      <c r="B2733"/>
      <c r="C2733"/>
      <c r="D2733"/>
      <c r="E2733"/>
    </row>
    <row r="2734" spans="2:5">
      <c r="B2734"/>
      <c r="C2734"/>
      <c r="D2734"/>
      <c r="E2734"/>
    </row>
    <row r="2735" spans="2:5">
      <c r="B2735"/>
      <c r="C2735"/>
      <c r="D2735"/>
      <c r="E2735"/>
    </row>
    <row r="2736" spans="2:5">
      <c r="B2736"/>
      <c r="C2736"/>
      <c r="D2736"/>
      <c r="E2736"/>
    </row>
    <row r="2737" spans="2:5">
      <c r="B2737"/>
      <c r="C2737"/>
      <c r="D2737"/>
      <c r="E2737"/>
    </row>
    <row r="2738" spans="2:5">
      <c r="B2738"/>
      <c r="C2738"/>
      <c r="D2738"/>
      <c r="E2738"/>
    </row>
    <row r="2739" spans="2:5">
      <c r="B2739"/>
      <c r="C2739"/>
      <c r="D2739"/>
      <c r="E2739"/>
    </row>
    <row r="2740" spans="2:5">
      <c r="B2740"/>
      <c r="C2740"/>
      <c r="D2740"/>
      <c r="E2740"/>
    </row>
    <row r="2741" spans="2:5">
      <c r="B2741"/>
      <c r="C2741"/>
      <c r="D2741"/>
      <c r="E2741"/>
    </row>
    <row r="2742" spans="2:5">
      <c r="B2742"/>
      <c r="C2742"/>
      <c r="D2742"/>
      <c r="E2742"/>
    </row>
    <row r="2743" spans="2:5">
      <c r="B2743"/>
      <c r="C2743"/>
      <c r="D2743"/>
      <c r="E2743"/>
    </row>
    <row r="2744" spans="2:5">
      <c r="B2744"/>
      <c r="C2744"/>
      <c r="D2744"/>
      <c r="E2744"/>
    </row>
    <row r="2745" spans="2:5">
      <c r="B2745"/>
      <c r="C2745"/>
      <c r="D2745"/>
      <c r="E2745"/>
    </row>
    <row r="2746" spans="2:5">
      <c r="B2746"/>
      <c r="C2746"/>
      <c r="D2746"/>
      <c r="E2746"/>
    </row>
    <row r="2747" spans="2:5">
      <c r="B2747"/>
      <c r="C2747"/>
      <c r="D2747"/>
      <c r="E2747"/>
    </row>
    <row r="2748" spans="2:5">
      <c r="B2748"/>
      <c r="C2748"/>
      <c r="D2748"/>
      <c r="E2748"/>
    </row>
    <row r="2749" spans="2:5">
      <c r="B2749"/>
      <c r="C2749"/>
      <c r="D2749"/>
      <c r="E2749"/>
    </row>
    <row r="2750" spans="2:5">
      <c r="B2750"/>
      <c r="C2750"/>
      <c r="D2750"/>
      <c r="E2750"/>
    </row>
    <row r="2751" spans="2:5">
      <c r="B2751"/>
      <c r="C2751"/>
      <c r="D2751"/>
      <c r="E2751"/>
    </row>
    <row r="2752" spans="2:5">
      <c r="B2752"/>
      <c r="C2752"/>
      <c r="D2752"/>
      <c r="E2752"/>
    </row>
    <row r="2753" spans="2:5">
      <c r="B2753"/>
      <c r="C2753"/>
      <c r="D2753"/>
      <c r="E2753"/>
    </row>
    <row r="2754" spans="2:5">
      <c r="B2754"/>
      <c r="C2754"/>
      <c r="D2754"/>
      <c r="E2754"/>
    </row>
    <row r="2755" spans="2:5">
      <c r="B2755"/>
      <c r="C2755"/>
      <c r="D2755"/>
      <c r="E2755"/>
    </row>
    <row r="2756" spans="2:5">
      <c r="B2756"/>
      <c r="C2756"/>
      <c r="D2756"/>
      <c r="E2756"/>
    </row>
    <row r="2757" spans="2:5">
      <c r="B2757"/>
      <c r="C2757"/>
      <c r="D2757"/>
      <c r="E2757"/>
    </row>
    <row r="2758" spans="2:5">
      <c r="B2758"/>
      <c r="C2758"/>
      <c r="D2758"/>
      <c r="E2758"/>
    </row>
    <row r="2759" spans="2:5">
      <c r="B2759"/>
      <c r="C2759"/>
      <c r="D2759"/>
      <c r="E2759"/>
    </row>
    <row r="2760" spans="2:5">
      <c r="B2760"/>
      <c r="C2760"/>
      <c r="D2760"/>
      <c r="E2760"/>
    </row>
    <row r="2761" spans="2:5">
      <c r="B2761"/>
      <c r="C2761"/>
      <c r="D2761"/>
      <c r="E2761"/>
    </row>
    <row r="2762" spans="2:5">
      <c r="B2762"/>
      <c r="C2762"/>
      <c r="D2762"/>
      <c r="E2762"/>
    </row>
    <row r="2763" spans="2:5">
      <c r="B2763"/>
      <c r="C2763"/>
      <c r="D2763"/>
      <c r="E2763"/>
    </row>
    <row r="2764" spans="2:5">
      <c r="B2764"/>
      <c r="C2764"/>
      <c r="D2764"/>
      <c r="E2764"/>
    </row>
    <row r="2765" spans="2:5">
      <c r="B2765"/>
      <c r="C2765"/>
      <c r="D2765"/>
      <c r="E2765"/>
    </row>
    <row r="2766" spans="2:5">
      <c r="B2766"/>
      <c r="C2766"/>
      <c r="D2766"/>
      <c r="E2766"/>
    </row>
    <row r="2767" spans="2:5">
      <c r="B2767"/>
      <c r="C2767"/>
      <c r="D2767"/>
      <c r="E2767"/>
    </row>
    <row r="2768" spans="2:5">
      <c r="B2768"/>
      <c r="C2768"/>
      <c r="D2768"/>
      <c r="E2768"/>
    </row>
    <row r="2769" spans="2:5">
      <c r="B2769"/>
      <c r="C2769"/>
      <c r="D2769"/>
      <c r="E2769"/>
    </row>
    <row r="2770" spans="2:5">
      <c r="B2770"/>
      <c r="C2770"/>
      <c r="D2770"/>
      <c r="E2770"/>
    </row>
    <row r="2771" spans="2:5">
      <c r="B2771"/>
      <c r="C2771"/>
      <c r="D2771"/>
      <c r="E2771"/>
    </row>
    <row r="2772" spans="2:5">
      <c r="B2772"/>
      <c r="C2772"/>
      <c r="D2772"/>
      <c r="E2772"/>
    </row>
    <row r="2773" spans="2:5">
      <c r="B2773"/>
      <c r="C2773"/>
      <c r="D2773"/>
      <c r="E2773"/>
    </row>
    <row r="2774" spans="2:5">
      <c r="B2774"/>
      <c r="C2774"/>
      <c r="D2774"/>
      <c r="E2774"/>
    </row>
    <row r="2775" spans="2:5">
      <c r="B2775"/>
      <c r="C2775"/>
      <c r="D2775"/>
      <c r="E2775"/>
    </row>
    <row r="2776" spans="2:5">
      <c r="B2776"/>
      <c r="C2776"/>
      <c r="D2776"/>
      <c r="E2776"/>
    </row>
    <row r="2777" spans="2:5">
      <c r="B2777"/>
      <c r="C2777"/>
      <c r="D2777"/>
      <c r="E2777"/>
    </row>
    <row r="2778" spans="2:5">
      <c r="B2778"/>
      <c r="C2778"/>
      <c r="D2778"/>
      <c r="E2778"/>
    </row>
    <row r="2779" spans="2:5">
      <c r="B2779"/>
      <c r="C2779"/>
      <c r="D2779"/>
      <c r="E2779"/>
    </row>
    <row r="2780" spans="2:5">
      <c r="B2780"/>
      <c r="C2780"/>
      <c r="D2780"/>
      <c r="E2780"/>
    </row>
    <row r="2781" spans="2:5">
      <c r="B2781"/>
      <c r="C2781"/>
      <c r="D2781"/>
      <c r="E2781"/>
    </row>
    <row r="2782" spans="2:5">
      <c r="B2782"/>
      <c r="C2782"/>
      <c r="D2782"/>
      <c r="E2782"/>
    </row>
    <row r="2783" spans="2:5">
      <c r="B2783"/>
      <c r="C2783"/>
      <c r="D2783"/>
      <c r="E2783"/>
    </row>
    <row r="2784" spans="2:5">
      <c r="B2784"/>
      <c r="C2784"/>
      <c r="D2784"/>
      <c r="E2784"/>
    </row>
    <row r="2785" spans="2:5">
      <c r="B2785"/>
      <c r="C2785"/>
      <c r="D2785"/>
      <c r="E2785"/>
    </row>
    <row r="2786" spans="2:5">
      <c r="B2786"/>
      <c r="C2786"/>
      <c r="D2786"/>
      <c r="E2786"/>
    </row>
    <row r="2787" spans="2:5">
      <c r="B2787"/>
      <c r="C2787"/>
      <c r="D2787"/>
      <c r="E2787"/>
    </row>
    <row r="2788" spans="2:5">
      <c r="B2788"/>
      <c r="C2788"/>
      <c r="D2788"/>
      <c r="E2788"/>
    </row>
    <row r="2789" spans="2:5">
      <c r="B2789"/>
      <c r="C2789"/>
      <c r="D2789"/>
      <c r="E2789"/>
    </row>
    <row r="2790" spans="2:5">
      <c r="B2790"/>
      <c r="C2790"/>
      <c r="D2790"/>
      <c r="E2790"/>
    </row>
    <row r="2791" spans="2:5">
      <c r="B2791"/>
      <c r="C2791"/>
      <c r="D2791"/>
      <c r="E2791"/>
    </row>
    <row r="2792" spans="2:5">
      <c r="B2792"/>
      <c r="C2792"/>
      <c r="D2792"/>
      <c r="E2792"/>
    </row>
    <row r="2793" spans="2:5">
      <c r="B2793"/>
      <c r="C2793"/>
      <c r="D2793"/>
      <c r="E2793"/>
    </row>
    <row r="2794" spans="2:5">
      <c r="B2794"/>
      <c r="C2794"/>
      <c r="D2794"/>
      <c r="E2794"/>
    </row>
    <row r="2795" spans="2:5">
      <c r="B2795"/>
      <c r="C2795"/>
      <c r="D2795"/>
      <c r="E2795"/>
    </row>
    <row r="2796" spans="2:5">
      <c r="B2796"/>
      <c r="C2796"/>
      <c r="D2796"/>
      <c r="E2796"/>
    </row>
    <row r="2797" spans="2:5">
      <c r="B2797"/>
      <c r="C2797"/>
      <c r="D2797"/>
      <c r="E2797"/>
    </row>
    <row r="2798" spans="2:5">
      <c r="B2798"/>
      <c r="C2798"/>
      <c r="D2798"/>
      <c r="E2798"/>
    </row>
    <row r="2799" spans="2:5">
      <c r="B2799"/>
      <c r="C2799"/>
      <c r="D2799"/>
      <c r="E2799"/>
    </row>
    <row r="2800" spans="2:5">
      <c r="B2800"/>
      <c r="C2800"/>
      <c r="D2800"/>
      <c r="E2800"/>
    </row>
    <row r="2801" spans="2:5">
      <c r="B2801"/>
      <c r="C2801"/>
      <c r="D2801"/>
      <c r="E2801"/>
    </row>
    <row r="2802" spans="2:5">
      <c r="B2802"/>
      <c r="C2802"/>
      <c r="D2802"/>
      <c r="E2802"/>
    </row>
    <row r="2803" spans="2:5">
      <c r="B2803"/>
      <c r="C2803"/>
      <c r="D2803"/>
      <c r="E2803"/>
    </row>
    <row r="2804" spans="2:5">
      <c r="B2804"/>
      <c r="C2804"/>
      <c r="D2804"/>
      <c r="E2804"/>
    </row>
    <row r="2805" spans="2:5">
      <c r="B2805"/>
      <c r="C2805"/>
      <c r="D2805"/>
      <c r="E2805"/>
    </row>
    <row r="2806" spans="2:5">
      <c r="B2806"/>
      <c r="C2806"/>
      <c r="D2806"/>
      <c r="E2806"/>
    </row>
    <row r="2807" spans="2:5">
      <c r="B2807"/>
      <c r="C2807"/>
      <c r="D2807"/>
      <c r="E2807"/>
    </row>
    <row r="2808" spans="2:5">
      <c r="B2808"/>
      <c r="C2808"/>
      <c r="D2808"/>
      <c r="E2808"/>
    </row>
    <row r="2809" spans="2:5">
      <c r="B2809"/>
      <c r="C2809"/>
      <c r="D2809"/>
      <c r="E2809"/>
    </row>
    <row r="2810" spans="2:5">
      <c r="B2810"/>
      <c r="C2810"/>
      <c r="D2810"/>
      <c r="E2810"/>
    </row>
    <row r="2811" spans="2:5">
      <c r="B2811"/>
      <c r="C2811"/>
      <c r="D2811"/>
      <c r="E2811"/>
    </row>
    <row r="2812" spans="2:5">
      <c r="B2812"/>
      <c r="C2812"/>
      <c r="D2812"/>
      <c r="E2812"/>
    </row>
    <row r="2813" spans="2:5">
      <c r="B2813"/>
      <c r="C2813"/>
      <c r="D2813"/>
      <c r="E2813"/>
    </row>
    <row r="2814" spans="2:5">
      <c r="B2814"/>
      <c r="C2814"/>
      <c r="D2814"/>
      <c r="E2814"/>
    </row>
    <row r="2815" spans="2:5">
      <c r="B2815"/>
      <c r="C2815"/>
      <c r="D2815"/>
      <c r="E2815"/>
    </row>
    <row r="2816" spans="2:5">
      <c r="B2816"/>
      <c r="C2816"/>
      <c r="D2816"/>
      <c r="E2816"/>
    </row>
    <row r="2817" spans="2:5">
      <c r="B2817"/>
      <c r="C2817"/>
      <c r="D2817"/>
      <c r="E2817"/>
    </row>
    <row r="2818" spans="2:5">
      <c r="B2818"/>
      <c r="C2818"/>
      <c r="D2818"/>
      <c r="E2818"/>
    </row>
    <row r="2819" spans="2:5">
      <c r="B2819"/>
      <c r="C2819"/>
      <c r="D2819"/>
      <c r="E2819"/>
    </row>
    <row r="2820" spans="2:5">
      <c r="B2820"/>
      <c r="C2820"/>
      <c r="D2820"/>
      <c r="E2820"/>
    </row>
    <row r="2821" spans="2:5">
      <c r="B2821"/>
      <c r="C2821"/>
      <c r="D2821"/>
      <c r="E2821"/>
    </row>
    <row r="2822" spans="2:5">
      <c r="B2822"/>
      <c r="C2822"/>
      <c r="D2822"/>
      <c r="E2822"/>
    </row>
    <row r="2823" spans="2:5">
      <c r="B2823"/>
      <c r="C2823"/>
      <c r="D2823"/>
      <c r="E2823"/>
    </row>
    <row r="2824" spans="2:5">
      <c r="B2824"/>
      <c r="C2824"/>
      <c r="D2824"/>
      <c r="E2824"/>
    </row>
    <row r="2825" spans="2:5">
      <c r="B2825"/>
      <c r="C2825"/>
      <c r="D2825"/>
      <c r="E2825"/>
    </row>
    <row r="2826" spans="2:5">
      <c r="B2826"/>
      <c r="C2826"/>
      <c r="D2826"/>
      <c r="E2826"/>
    </row>
    <row r="2827" spans="2:5">
      <c r="B2827"/>
      <c r="C2827"/>
      <c r="D2827"/>
      <c r="E2827"/>
    </row>
    <row r="2828" spans="2:5">
      <c r="B2828"/>
      <c r="C2828"/>
      <c r="D2828"/>
      <c r="E2828"/>
    </row>
    <row r="2829" spans="2:5">
      <c r="B2829"/>
      <c r="C2829"/>
      <c r="D2829"/>
      <c r="E2829"/>
    </row>
    <row r="2830" spans="2:5">
      <c r="B2830"/>
      <c r="C2830"/>
      <c r="D2830"/>
      <c r="E2830"/>
    </row>
    <row r="2831" spans="2:5">
      <c r="B2831"/>
      <c r="C2831"/>
      <c r="D2831"/>
      <c r="E2831"/>
    </row>
    <row r="2832" spans="2:5">
      <c r="B2832"/>
      <c r="C2832"/>
      <c r="D2832"/>
      <c r="E2832"/>
    </row>
    <row r="2833" spans="2:5">
      <c r="B2833"/>
      <c r="C2833"/>
      <c r="D2833"/>
      <c r="E2833"/>
    </row>
    <row r="2834" spans="2:5">
      <c r="B2834"/>
      <c r="C2834"/>
      <c r="D2834"/>
      <c r="E2834"/>
    </row>
    <row r="2835" spans="2:5">
      <c r="B2835"/>
      <c r="C2835"/>
      <c r="D2835"/>
      <c r="E2835"/>
    </row>
    <row r="2836" spans="2:5">
      <c r="B2836"/>
      <c r="C2836"/>
      <c r="D2836"/>
      <c r="E2836"/>
    </row>
    <row r="2837" spans="2:5">
      <c r="B2837"/>
      <c r="C2837"/>
      <c r="D2837"/>
      <c r="E2837"/>
    </row>
    <row r="2838" spans="2:5">
      <c r="B2838"/>
      <c r="C2838"/>
      <c r="D2838"/>
      <c r="E2838"/>
    </row>
    <row r="2839" spans="2:5">
      <c r="B2839"/>
      <c r="C2839"/>
      <c r="D2839"/>
      <c r="E2839"/>
    </row>
    <row r="2840" spans="2:5">
      <c r="B2840"/>
      <c r="C2840"/>
      <c r="D2840"/>
      <c r="E2840"/>
    </row>
    <row r="2841" spans="2:5">
      <c r="B2841"/>
      <c r="C2841"/>
      <c r="D2841"/>
      <c r="E2841"/>
    </row>
    <row r="2842" spans="2:5">
      <c r="B2842"/>
      <c r="C2842"/>
      <c r="D2842"/>
      <c r="E2842"/>
    </row>
    <row r="2843" spans="2:5">
      <c r="B2843"/>
      <c r="C2843"/>
      <c r="D2843"/>
      <c r="E2843"/>
    </row>
    <row r="2844" spans="2:5">
      <c r="B2844"/>
      <c r="C2844"/>
      <c r="D2844"/>
      <c r="E2844"/>
    </row>
    <row r="2845" spans="2:5">
      <c r="B2845"/>
      <c r="C2845"/>
      <c r="D2845"/>
      <c r="E2845"/>
    </row>
    <row r="2846" spans="2:5">
      <c r="B2846"/>
      <c r="C2846"/>
      <c r="D2846"/>
      <c r="E2846"/>
    </row>
    <row r="2847" spans="2:5">
      <c r="B2847"/>
      <c r="C2847"/>
      <c r="D2847"/>
      <c r="E2847"/>
    </row>
    <row r="2848" spans="2:5">
      <c r="B2848"/>
      <c r="C2848"/>
      <c r="D2848"/>
      <c r="E2848"/>
    </row>
    <row r="2849" spans="2:5">
      <c r="B2849"/>
      <c r="C2849"/>
      <c r="D2849"/>
      <c r="E2849"/>
    </row>
    <row r="2850" spans="2:5">
      <c r="B2850"/>
      <c r="C2850"/>
      <c r="D2850"/>
      <c r="E2850"/>
    </row>
    <row r="2851" spans="2:5">
      <c r="B2851"/>
      <c r="C2851"/>
      <c r="D2851"/>
      <c r="E2851"/>
    </row>
    <row r="2852" spans="2:5">
      <c r="B2852"/>
      <c r="C2852"/>
      <c r="D2852"/>
      <c r="E2852"/>
    </row>
    <row r="2853" spans="2:5">
      <c r="B2853"/>
      <c r="C2853"/>
      <c r="D2853"/>
      <c r="E2853"/>
    </row>
    <row r="2854" spans="2:5">
      <c r="B2854"/>
      <c r="C2854"/>
      <c r="D2854"/>
      <c r="E2854"/>
    </row>
    <row r="2855" spans="2:5">
      <c r="B2855"/>
      <c r="C2855"/>
      <c r="D2855"/>
      <c r="E2855"/>
    </row>
    <row r="2856" spans="2:5">
      <c r="B2856"/>
      <c r="C2856"/>
      <c r="D2856"/>
      <c r="E2856"/>
    </row>
    <row r="2857" spans="2:5">
      <c r="B2857"/>
      <c r="C2857"/>
      <c r="D2857"/>
      <c r="E2857"/>
    </row>
    <row r="2858" spans="2:5">
      <c r="B2858"/>
      <c r="C2858"/>
      <c r="D2858"/>
      <c r="E2858"/>
    </row>
    <row r="2859" spans="2:5">
      <c r="B2859"/>
      <c r="C2859"/>
      <c r="D2859"/>
      <c r="E2859"/>
    </row>
    <row r="2860" spans="2:5">
      <c r="B2860"/>
      <c r="C2860"/>
      <c r="D2860"/>
      <c r="E2860"/>
    </row>
    <row r="2861" spans="2:5">
      <c r="B2861"/>
      <c r="C2861"/>
      <c r="D2861"/>
      <c r="E2861"/>
    </row>
    <row r="2862" spans="2:5">
      <c r="B2862"/>
      <c r="C2862"/>
      <c r="D2862"/>
      <c r="E2862"/>
    </row>
    <row r="2863" spans="2:5">
      <c r="B2863"/>
      <c r="C2863"/>
      <c r="D2863"/>
      <c r="E2863"/>
    </row>
    <row r="2864" spans="2:5">
      <c r="B2864"/>
      <c r="C2864"/>
      <c r="D2864"/>
      <c r="E2864"/>
    </row>
    <row r="2865" spans="2:5">
      <c r="B2865"/>
      <c r="C2865"/>
      <c r="D2865"/>
      <c r="E2865"/>
    </row>
    <row r="2866" spans="2:5">
      <c r="B2866"/>
      <c r="C2866"/>
      <c r="D2866"/>
      <c r="E2866"/>
    </row>
    <row r="2867" spans="2:5">
      <c r="B2867"/>
      <c r="C2867"/>
      <c r="D2867"/>
      <c r="E2867"/>
    </row>
    <row r="2868" spans="2:5">
      <c r="B2868"/>
      <c r="C2868"/>
      <c r="D2868"/>
      <c r="E2868"/>
    </row>
    <row r="2869" spans="2:5">
      <c r="B2869"/>
      <c r="C2869"/>
      <c r="D2869"/>
      <c r="E2869"/>
    </row>
    <row r="2870" spans="2:5">
      <c r="B2870"/>
      <c r="C2870"/>
      <c r="D2870"/>
      <c r="E2870"/>
    </row>
    <row r="2871" spans="2:5">
      <c r="B2871"/>
      <c r="C2871"/>
      <c r="D2871"/>
      <c r="E2871"/>
    </row>
    <row r="2872" spans="2:5">
      <c r="B2872"/>
      <c r="C2872"/>
      <c r="D2872"/>
      <c r="E2872"/>
    </row>
    <row r="2873" spans="2:5">
      <c r="B2873"/>
      <c r="C2873"/>
      <c r="D2873"/>
      <c r="E2873"/>
    </row>
    <row r="2874" spans="2:5">
      <c r="B2874"/>
      <c r="C2874"/>
      <c r="D2874"/>
      <c r="E2874"/>
    </row>
    <row r="2875" spans="2:5">
      <c r="B2875"/>
      <c r="C2875"/>
      <c r="D2875"/>
      <c r="E2875"/>
    </row>
    <row r="2876" spans="2:5">
      <c r="B2876"/>
      <c r="C2876"/>
      <c r="D2876"/>
      <c r="E2876"/>
    </row>
    <row r="2877" spans="2:5">
      <c r="B2877"/>
      <c r="C2877"/>
      <c r="D2877"/>
      <c r="E2877"/>
    </row>
    <row r="2878" spans="2:5">
      <c r="B2878"/>
      <c r="C2878"/>
      <c r="D2878"/>
      <c r="E2878"/>
    </row>
    <row r="2879" spans="2:5">
      <c r="B2879"/>
      <c r="C2879"/>
      <c r="D2879"/>
      <c r="E2879"/>
    </row>
    <row r="2880" spans="2:5">
      <c r="B2880"/>
      <c r="C2880"/>
      <c r="D2880"/>
      <c r="E2880"/>
    </row>
    <row r="2881" spans="2:5">
      <c r="B2881"/>
      <c r="C2881"/>
      <c r="D2881"/>
      <c r="E2881"/>
    </row>
    <row r="2882" spans="2:5">
      <c r="B2882"/>
      <c r="C2882"/>
      <c r="D2882"/>
      <c r="E2882"/>
    </row>
    <row r="2883" spans="2:5">
      <c r="B2883"/>
      <c r="C2883"/>
      <c r="D2883"/>
      <c r="E2883"/>
    </row>
    <row r="2884" spans="2:5">
      <c r="B2884"/>
      <c r="C2884"/>
      <c r="D2884"/>
      <c r="E2884"/>
    </row>
    <row r="2885" spans="2:5">
      <c r="B2885"/>
      <c r="C2885"/>
      <c r="D2885"/>
      <c r="E2885"/>
    </row>
    <row r="2886" spans="2:5">
      <c r="B2886"/>
      <c r="C2886"/>
      <c r="D2886"/>
      <c r="E2886"/>
    </row>
    <row r="2887" spans="2:5">
      <c r="B2887"/>
      <c r="C2887"/>
      <c r="D2887"/>
      <c r="E2887"/>
    </row>
    <row r="2888" spans="2:5">
      <c r="B2888"/>
      <c r="C2888"/>
      <c r="D2888"/>
      <c r="E2888"/>
    </row>
    <row r="2889" spans="2:5">
      <c r="B2889"/>
      <c r="C2889"/>
      <c r="D2889"/>
      <c r="E2889"/>
    </row>
    <row r="2890" spans="2:5">
      <c r="B2890"/>
      <c r="C2890"/>
      <c r="D2890"/>
      <c r="E2890"/>
    </row>
    <row r="2891" spans="2:5">
      <c r="B2891"/>
      <c r="C2891"/>
      <c r="D2891"/>
      <c r="E2891"/>
    </row>
    <row r="2892" spans="2:5">
      <c r="B2892"/>
      <c r="C2892"/>
      <c r="D2892"/>
      <c r="E2892"/>
    </row>
    <row r="2893" spans="2:5">
      <c r="B2893"/>
      <c r="C2893"/>
      <c r="D2893"/>
      <c r="E2893"/>
    </row>
    <row r="2894" spans="2:5">
      <c r="B2894"/>
      <c r="C2894"/>
      <c r="D2894"/>
      <c r="E2894"/>
    </row>
    <row r="2895" spans="2:5">
      <c r="B2895"/>
      <c r="C2895"/>
      <c r="D2895"/>
      <c r="E2895"/>
    </row>
    <row r="2896" spans="2:5">
      <c r="B2896"/>
      <c r="C2896"/>
      <c r="D2896"/>
      <c r="E2896"/>
    </row>
    <row r="2897" spans="2:5">
      <c r="B2897"/>
      <c r="C2897"/>
      <c r="D2897"/>
      <c r="E2897"/>
    </row>
    <row r="2898" spans="2:5">
      <c r="B2898"/>
      <c r="C2898"/>
      <c r="D2898"/>
      <c r="E2898"/>
    </row>
    <row r="2899" spans="2:5">
      <c r="B2899"/>
      <c r="C2899"/>
      <c r="D2899"/>
      <c r="E2899"/>
    </row>
    <row r="2900" spans="2:5">
      <c r="B2900"/>
      <c r="C2900"/>
      <c r="D2900"/>
      <c r="E2900"/>
    </row>
    <row r="2901" spans="2:5">
      <c r="B2901"/>
      <c r="C2901"/>
      <c r="D2901"/>
      <c r="E2901"/>
    </row>
    <row r="2902" spans="2:5">
      <c r="B2902"/>
      <c r="C2902"/>
      <c r="D2902"/>
      <c r="E2902"/>
    </row>
    <row r="2903" spans="2:5">
      <c r="B2903"/>
      <c r="C2903"/>
      <c r="D2903"/>
      <c r="E2903"/>
    </row>
    <row r="2904" spans="2:5">
      <c r="B2904"/>
      <c r="C2904"/>
      <c r="D2904"/>
      <c r="E2904"/>
    </row>
    <row r="2905" spans="2:5">
      <c r="B2905"/>
      <c r="C2905"/>
      <c r="D2905"/>
      <c r="E2905"/>
    </row>
    <row r="2906" spans="2:5">
      <c r="B2906"/>
      <c r="C2906"/>
      <c r="D2906"/>
      <c r="E2906"/>
    </row>
    <row r="2907" spans="2:5">
      <c r="B2907"/>
      <c r="C2907"/>
      <c r="D2907"/>
      <c r="E2907"/>
    </row>
    <row r="2908" spans="2:5">
      <c r="B2908"/>
      <c r="C2908"/>
      <c r="D2908"/>
      <c r="E2908"/>
    </row>
    <row r="2909" spans="2:5">
      <c r="B2909"/>
      <c r="C2909"/>
      <c r="D2909"/>
      <c r="E2909"/>
    </row>
    <row r="2910" spans="2:5">
      <c r="B2910"/>
      <c r="C2910"/>
      <c r="D2910"/>
      <c r="E2910"/>
    </row>
    <row r="2911" spans="2:5">
      <c r="B2911"/>
      <c r="C2911"/>
      <c r="D2911"/>
      <c r="E2911"/>
    </row>
    <row r="2912" spans="2:5">
      <c r="B2912"/>
      <c r="C2912"/>
      <c r="D2912"/>
      <c r="E2912"/>
    </row>
    <row r="2913" spans="2:5">
      <c r="B2913"/>
      <c r="C2913"/>
      <c r="D2913"/>
      <c r="E2913"/>
    </row>
    <row r="2914" spans="2:5">
      <c r="B2914"/>
      <c r="C2914"/>
      <c r="D2914"/>
      <c r="E2914"/>
    </row>
    <row r="2915" spans="2:5">
      <c r="B2915"/>
      <c r="C2915"/>
      <c r="D2915"/>
      <c r="E2915"/>
    </row>
    <row r="2916" spans="2:5">
      <c r="B2916"/>
      <c r="C2916"/>
      <c r="D2916"/>
      <c r="E2916"/>
    </row>
    <row r="2917" spans="2:5">
      <c r="B2917"/>
      <c r="C2917"/>
      <c r="D2917"/>
      <c r="E2917"/>
    </row>
    <row r="2918" spans="2:5">
      <c r="B2918"/>
      <c r="C2918"/>
      <c r="D2918"/>
      <c r="E2918"/>
    </row>
    <row r="2919" spans="2:5">
      <c r="B2919"/>
      <c r="C2919"/>
      <c r="D2919"/>
      <c r="E2919"/>
    </row>
    <row r="2920" spans="2:5">
      <c r="B2920"/>
      <c r="C2920"/>
      <c r="D2920"/>
      <c r="E2920"/>
    </row>
    <row r="2921" spans="2:5">
      <c r="B2921"/>
      <c r="C2921"/>
      <c r="D2921"/>
      <c r="E2921"/>
    </row>
    <row r="2922" spans="2:5">
      <c r="B2922"/>
      <c r="C2922"/>
      <c r="D2922"/>
      <c r="E2922"/>
    </row>
    <row r="2923" spans="2:5">
      <c r="B2923"/>
      <c r="C2923"/>
      <c r="D2923"/>
      <c r="E2923"/>
    </row>
    <row r="2924" spans="2:5">
      <c r="B2924"/>
      <c r="C2924"/>
      <c r="D2924"/>
      <c r="E2924"/>
    </row>
    <row r="2925" spans="2:5">
      <c r="B2925"/>
      <c r="C2925"/>
      <c r="D2925"/>
      <c r="E2925"/>
    </row>
    <row r="2926" spans="2:5">
      <c r="B2926"/>
      <c r="C2926"/>
      <c r="D2926"/>
      <c r="E2926"/>
    </row>
    <row r="2927" spans="2:5">
      <c r="B2927"/>
      <c r="C2927"/>
      <c r="D2927"/>
      <c r="E2927"/>
    </row>
    <row r="2928" spans="2:5">
      <c r="B2928"/>
      <c r="C2928"/>
      <c r="D2928"/>
      <c r="E2928"/>
    </row>
    <row r="2929" spans="2:5">
      <c r="B2929"/>
      <c r="C2929"/>
      <c r="D2929"/>
      <c r="E2929"/>
    </row>
    <row r="2930" spans="2:5">
      <c r="B2930"/>
      <c r="C2930"/>
      <c r="D2930"/>
      <c r="E2930"/>
    </row>
    <row r="2931" spans="2:5">
      <c r="B2931"/>
      <c r="C2931"/>
      <c r="D2931"/>
      <c r="E2931"/>
    </row>
    <row r="2932" spans="2:5">
      <c r="B2932"/>
      <c r="C2932"/>
      <c r="D2932"/>
      <c r="E2932"/>
    </row>
    <row r="2933" spans="2:5">
      <c r="B2933"/>
      <c r="C2933"/>
      <c r="D2933"/>
      <c r="E2933"/>
    </row>
    <row r="2934" spans="2:5">
      <c r="B2934"/>
      <c r="C2934"/>
      <c r="D2934"/>
      <c r="E2934"/>
    </row>
    <row r="2935" spans="2:5">
      <c r="B2935"/>
      <c r="C2935"/>
      <c r="D2935"/>
      <c r="E2935"/>
    </row>
    <row r="2936" spans="2:5">
      <c r="B2936"/>
      <c r="C2936"/>
      <c r="D2936"/>
      <c r="E2936"/>
    </row>
    <row r="2937" spans="2:5">
      <c r="B2937"/>
      <c r="C2937"/>
      <c r="D2937"/>
      <c r="E2937"/>
    </row>
    <row r="2938" spans="2:5">
      <c r="B2938"/>
      <c r="C2938"/>
      <c r="D2938"/>
      <c r="E2938"/>
    </row>
    <row r="2939" spans="2:5">
      <c r="B2939"/>
      <c r="C2939"/>
      <c r="D2939"/>
      <c r="E2939"/>
    </row>
    <row r="2940" spans="2:5">
      <c r="B2940"/>
      <c r="C2940"/>
      <c r="D2940"/>
      <c r="E2940"/>
    </row>
    <row r="2941" spans="2:5">
      <c r="B2941"/>
      <c r="C2941"/>
      <c r="D2941"/>
      <c r="E2941"/>
    </row>
    <row r="2942" spans="2:5">
      <c r="B2942"/>
      <c r="C2942"/>
      <c r="D2942"/>
      <c r="E2942"/>
    </row>
    <row r="2943" spans="2:5">
      <c r="B2943"/>
      <c r="C2943"/>
      <c r="D2943"/>
      <c r="E2943"/>
    </row>
    <row r="2944" spans="2:5">
      <c r="B2944"/>
      <c r="C2944"/>
      <c r="D2944"/>
      <c r="E2944"/>
    </row>
    <row r="2945" spans="2:5">
      <c r="B2945"/>
      <c r="C2945"/>
      <c r="D2945"/>
      <c r="E2945"/>
    </row>
    <row r="2946" spans="2:5">
      <c r="B2946"/>
      <c r="C2946"/>
      <c r="D2946"/>
      <c r="E2946"/>
    </row>
    <row r="2947" spans="2:5">
      <c r="B2947"/>
      <c r="C2947"/>
      <c r="D2947"/>
      <c r="E2947"/>
    </row>
    <row r="2948" spans="2:5">
      <c r="B2948"/>
      <c r="C2948"/>
      <c r="D2948"/>
      <c r="E2948"/>
    </row>
    <row r="2949" spans="2:5">
      <c r="B2949"/>
      <c r="C2949"/>
      <c r="D2949"/>
      <c r="E2949"/>
    </row>
    <row r="2950" spans="2:5">
      <c r="B2950"/>
      <c r="C2950"/>
      <c r="D2950"/>
      <c r="E2950"/>
    </row>
    <row r="2951" spans="2:5">
      <c r="B2951"/>
      <c r="C2951"/>
      <c r="D2951"/>
      <c r="E2951"/>
    </row>
    <row r="2952" spans="2:5">
      <c r="B2952"/>
      <c r="C2952"/>
      <c r="D2952"/>
      <c r="E2952"/>
    </row>
    <row r="2953" spans="2:5">
      <c r="B2953"/>
      <c r="C2953"/>
      <c r="D2953"/>
      <c r="E2953"/>
    </row>
    <row r="2954" spans="2:5">
      <c r="B2954"/>
      <c r="C2954"/>
      <c r="D2954"/>
      <c r="E2954"/>
    </row>
    <row r="2955" spans="2:5">
      <c r="B2955"/>
      <c r="C2955"/>
      <c r="D2955"/>
      <c r="E2955"/>
    </row>
    <row r="2956" spans="2:5">
      <c r="B2956"/>
      <c r="C2956"/>
      <c r="D2956"/>
      <c r="E2956"/>
    </row>
    <row r="2957" spans="2:5">
      <c r="B2957"/>
      <c r="C2957"/>
      <c r="D2957"/>
      <c r="E2957"/>
    </row>
    <row r="2958" spans="2:5">
      <c r="B2958"/>
      <c r="C2958"/>
      <c r="D2958"/>
      <c r="E2958"/>
    </row>
    <row r="2959" spans="2:5">
      <c r="B2959"/>
      <c r="C2959"/>
      <c r="D2959"/>
      <c r="E2959"/>
    </row>
    <row r="2960" spans="2:5">
      <c r="B2960"/>
      <c r="C2960"/>
      <c r="D2960"/>
      <c r="E2960"/>
    </row>
    <row r="2961" spans="2:5">
      <c r="B2961"/>
      <c r="C2961"/>
      <c r="D2961"/>
      <c r="E2961"/>
    </row>
    <row r="2962" spans="2:5">
      <c r="B2962"/>
      <c r="C2962"/>
      <c r="D2962"/>
      <c r="E2962"/>
    </row>
    <row r="2963" spans="2:5">
      <c r="B2963"/>
      <c r="C2963"/>
      <c r="D2963"/>
      <c r="E2963"/>
    </row>
    <row r="2964" spans="2:5">
      <c r="B2964"/>
      <c r="C2964"/>
      <c r="D2964"/>
      <c r="E2964"/>
    </row>
    <row r="2965" spans="2:5">
      <c r="B2965"/>
      <c r="C2965"/>
      <c r="D2965"/>
      <c r="E2965"/>
    </row>
    <row r="2966" spans="2:5">
      <c r="B2966"/>
      <c r="C2966"/>
      <c r="D2966"/>
      <c r="E2966"/>
    </row>
    <row r="2967" spans="2:5">
      <c r="B2967"/>
      <c r="C2967"/>
      <c r="D2967"/>
      <c r="E2967"/>
    </row>
    <row r="2968" spans="2:5">
      <c r="B2968"/>
      <c r="C2968"/>
      <c r="D2968"/>
      <c r="E2968"/>
    </row>
    <row r="2969" spans="2:5">
      <c r="B2969"/>
      <c r="C2969"/>
      <c r="D2969"/>
      <c r="E2969"/>
    </row>
    <row r="2970" spans="2:5">
      <c r="B2970"/>
      <c r="C2970"/>
      <c r="D2970"/>
      <c r="E2970"/>
    </row>
    <row r="2971" spans="2:5">
      <c r="B2971"/>
      <c r="C2971"/>
      <c r="D2971"/>
      <c r="E2971"/>
    </row>
    <row r="2972" spans="2:5">
      <c r="B2972"/>
      <c r="C2972"/>
      <c r="D2972"/>
      <c r="E2972"/>
    </row>
    <row r="2973" spans="2:5">
      <c r="B2973"/>
      <c r="C2973"/>
      <c r="D2973"/>
      <c r="E2973"/>
    </row>
    <row r="2974" spans="2:5">
      <c r="B2974"/>
      <c r="C2974"/>
      <c r="D2974"/>
      <c r="E2974"/>
    </row>
    <row r="2975" spans="2:5">
      <c r="B2975"/>
      <c r="C2975"/>
      <c r="D2975"/>
      <c r="E2975"/>
    </row>
    <row r="2976" spans="2:5">
      <c r="B2976"/>
      <c r="C2976"/>
      <c r="D2976"/>
      <c r="E2976"/>
    </row>
    <row r="2977" spans="2:5">
      <c r="B2977"/>
      <c r="C2977"/>
      <c r="D2977"/>
      <c r="E2977"/>
    </row>
    <row r="2978" spans="2:5">
      <c r="B2978"/>
      <c r="C2978"/>
      <c r="D2978"/>
      <c r="E2978"/>
    </row>
    <row r="2979" spans="2:5">
      <c r="B2979"/>
      <c r="C2979"/>
      <c r="D2979"/>
      <c r="E2979"/>
    </row>
    <row r="2980" spans="2:5">
      <c r="B2980"/>
      <c r="C2980"/>
      <c r="D2980"/>
      <c r="E2980"/>
    </row>
    <row r="2981" spans="2:5">
      <c r="B2981"/>
      <c r="C2981"/>
      <c r="D2981"/>
      <c r="E2981"/>
    </row>
    <row r="2982" spans="2:5">
      <c r="B2982"/>
      <c r="C2982"/>
      <c r="D2982"/>
      <c r="E2982"/>
    </row>
    <row r="2983" spans="2:5">
      <c r="B2983"/>
      <c r="C2983"/>
      <c r="D2983"/>
      <c r="E2983"/>
    </row>
    <row r="2984" spans="2:5">
      <c r="B2984"/>
      <c r="C2984"/>
      <c r="D2984"/>
      <c r="E2984"/>
    </row>
    <row r="2985" spans="2:5">
      <c r="B2985"/>
      <c r="C2985"/>
      <c r="D2985"/>
      <c r="E2985"/>
    </row>
    <row r="2986" spans="2:5">
      <c r="B2986"/>
      <c r="C2986"/>
      <c r="D2986"/>
      <c r="E2986"/>
    </row>
    <row r="2987" spans="2:5">
      <c r="B2987"/>
      <c r="C2987"/>
      <c r="D2987"/>
      <c r="E2987"/>
    </row>
    <row r="2988" spans="2:5">
      <c r="B2988"/>
      <c r="C2988"/>
      <c r="D2988"/>
      <c r="E2988"/>
    </row>
    <row r="2989" spans="2:5">
      <c r="B2989"/>
      <c r="C2989"/>
      <c r="D2989"/>
      <c r="E2989"/>
    </row>
    <row r="2990" spans="2:5">
      <c r="B2990"/>
      <c r="C2990"/>
      <c r="D2990"/>
      <c r="E2990"/>
    </row>
    <row r="2991" spans="2:5">
      <c r="B2991"/>
      <c r="C2991"/>
      <c r="D2991"/>
      <c r="E2991"/>
    </row>
    <row r="2992" spans="2:5">
      <c r="B2992"/>
      <c r="C2992"/>
      <c r="D2992"/>
      <c r="E2992"/>
    </row>
    <row r="2993" spans="2:5">
      <c r="B2993"/>
      <c r="C2993"/>
      <c r="D2993"/>
      <c r="E2993"/>
    </row>
    <row r="2994" spans="2:5">
      <c r="B2994"/>
      <c r="C2994"/>
      <c r="D2994"/>
      <c r="E2994"/>
    </row>
    <row r="2995" spans="2:5">
      <c r="B2995"/>
      <c r="C2995"/>
      <c r="D2995"/>
      <c r="E2995"/>
    </row>
    <row r="2996" spans="2:5">
      <c r="B2996"/>
      <c r="C2996"/>
      <c r="D2996"/>
      <c r="E2996"/>
    </row>
    <row r="2997" spans="2:5">
      <c r="B2997"/>
      <c r="C2997"/>
      <c r="D2997"/>
      <c r="E2997"/>
    </row>
    <row r="2998" spans="2:5">
      <c r="B2998"/>
      <c r="C2998"/>
      <c r="D2998"/>
      <c r="E2998"/>
    </row>
    <row r="2999" spans="2:5">
      <c r="B2999"/>
      <c r="C2999"/>
      <c r="D2999"/>
      <c r="E2999"/>
    </row>
    <row r="3000" spans="2:5">
      <c r="B3000"/>
      <c r="C3000"/>
      <c r="D3000"/>
      <c r="E3000"/>
    </row>
    <row r="3001" spans="2:5">
      <c r="B3001"/>
      <c r="C3001"/>
      <c r="D3001"/>
      <c r="E3001"/>
    </row>
    <row r="3002" spans="2:5">
      <c r="B3002"/>
      <c r="C3002"/>
      <c r="D3002"/>
      <c r="E3002"/>
    </row>
    <row r="3003" spans="2:5">
      <c r="B3003"/>
      <c r="C3003"/>
      <c r="D3003"/>
      <c r="E3003"/>
    </row>
    <row r="3004" spans="2:5">
      <c r="B3004"/>
      <c r="C3004"/>
      <c r="D3004"/>
      <c r="E3004"/>
    </row>
    <row r="3005" spans="2:5">
      <c r="B3005"/>
      <c r="C3005"/>
      <c r="D3005"/>
      <c r="E3005"/>
    </row>
    <row r="3006" spans="2:5">
      <c r="B3006"/>
      <c r="C3006"/>
      <c r="D3006"/>
      <c r="E3006"/>
    </row>
    <row r="3007" spans="2:5">
      <c r="B3007"/>
      <c r="C3007"/>
      <c r="D3007"/>
      <c r="E3007"/>
    </row>
    <row r="3008" spans="2:5">
      <c r="B3008"/>
      <c r="C3008"/>
      <c r="D3008"/>
      <c r="E3008"/>
    </row>
    <row r="3009" spans="2:5">
      <c r="B3009"/>
      <c r="C3009"/>
      <c r="D3009"/>
      <c r="E3009"/>
    </row>
    <row r="3010" spans="2:5">
      <c r="B3010"/>
      <c r="C3010"/>
      <c r="D3010"/>
      <c r="E3010"/>
    </row>
    <row r="3011" spans="2:5">
      <c r="B3011"/>
      <c r="C3011"/>
      <c r="D3011"/>
      <c r="E3011"/>
    </row>
    <row r="3012" spans="2:5">
      <c r="B3012"/>
      <c r="C3012"/>
      <c r="D3012"/>
      <c r="E3012"/>
    </row>
    <row r="3013" spans="2:5">
      <c r="B3013"/>
      <c r="C3013"/>
      <c r="D3013"/>
      <c r="E3013"/>
    </row>
    <row r="3014" spans="2:5">
      <c r="B3014"/>
      <c r="C3014"/>
      <c r="D3014"/>
      <c r="E3014"/>
    </row>
    <row r="3015" spans="2:5">
      <c r="B3015"/>
      <c r="C3015"/>
      <c r="D3015"/>
      <c r="E3015"/>
    </row>
    <row r="3016" spans="2:5">
      <c r="B3016"/>
      <c r="C3016"/>
      <c r="D3016"/>
      <c r="E3016"/>
    </row>
    <row r="3017" spans="2:5">
      <c r="B3017"/>
      <c r="C3017"/>
      <c r="D3017"/>
      <c r="E3017"/>
    </row>
    <row r="3018" spans="2:5">
      <c r="B3018"/>
      <c r="C3018"/>
      <c r="D3018"/>
      <c r="E3018"/>
    </row>
    <row r="3019" spans="2:5">
      <c r="B3019"/>
      <c r="C3019"/>
      <c r="D3019"/>
      <c r="E3019"/>
    </row>
    <row r="3020" spans="2:5">
      <c r="B3020"/>
      <c r="C3020"/>
      <c r="D3020"/>
      <c r="E3020"/>
    </row>
    <row r="3021" spans="2:5">
      <c r="B3021"/>
      <c r="C3021"/>
      <c r="D3021"/>
      <c r="E3021"/>
    </row>
    <row r="3022" spans="2:5">
      <c r="B3022"/>
      <c r="C3022"/>
      <c r="D3022"/>
      <c r="E3022"/>
    </row>
    <row r="3023" spans="2:5">
      <c r="B3023"/>
      <c r="C3023"/>
      <c r="D3023"/>
      <c r="E3023"/>
    </row>
    <row r="3024" spans="2:5">
      <c r="B3024"/>
      <c r="C3024"/>
      <c r="D3024"/>
      <c r="E3024"/>
    </row>
    <row r="3025" spans="2:5">
      <c r="B3025"/>
      <c r="C3025"/>
      <c r="D3025"/>
      <c r="E3025"/>
    </row>
    <row r="3026" spans="2:5">
      <c r="B3026"/>
      <c r="C3026"/>
      <c r="D3026"/>
      <c r="E3026"/>
    </row>
    <row r="3027" spans="2:5">
      <c r="B3027"/>
      <c r="C3027"/>
      <c r="D3027"/>
      <c r="E3027"/>
    </row>
    <row r="3028" spans="2:5">
      <c r="B3028"/>
      <c r="C3028"/>
      <c r="D3028"/>
      <c r="E3028"/>
    </row>
    <row r="3029" spans="2:5">
      <c r="B3029"/>
      <c r="C3029"/>
      <c r="D3029"/>
      <c r="E3029"/>
    </row>
    <row r="3030" spans="2:5">
      <c r="B3030"/>
      <c r="C3030"/>
      <c r="D3030"/>
      <c r="E3030"/>
    </row>
    <row r="3031" spans="2:5">
      <c r="B3031"/>
      <c r="C3031"/>
      <c r="D3031"/>
      <c r="E3031"/>
    </row>
    <row r="3032" spans="2:5">
      <c r="B3032"/>
      <c r="C3032"/>
      <c r="D3032"/>
      <c r="E3032"/>
    </row>
    <row r="3033" spans="2:5">
      <c r="B3033"/>
      <c r="C3033"/>
      <c r="D3033"/>
      <c r="E3033"/>
    </row>
    <row r="3034" spans="2:5">
      <c r="B3034"/>
      <c r="C3034"/>
      <c r="D3034"/>
      <c r="E3034"/>
    </row>
    <row r="3035" spans="2:5">
      <c r="B3035"/>
      <c r="C3035"/>
      <c r="D3035"/>
      <c r="E3035"/>
    </row>
    <row r="3036" spans="2:5">
      <c r="B3036"/>
      <c r="C3036"/>
      <c r="D3036"/>
      <c r="E3036"/>
    </row>
    <row r="3037" spans="2:5">
      <c r="B3037"/>
      <c r="C3037"/>
      <c r="D3037"/>
      <c r="E3037"/>
    </row>
    <row r="3038" spans="2:5">
      <c r="B3038"/>
      <c r="C3038"/>
      <c r="D3038"/>
      <c r="E3038"/>
    </row>
    <row r="3039" spans="2:5">
      <c r="B3039"/>
      <c r="C3039"/>
      <c r="D3039"/>
      <c r="E3039"/>
    </row>
    <row r="3040" spans="2:5">
      <c r="B3040"/>
      <c r="C3040"/>
      <c r="D3040"/>
      <c r="E3040"/>
    </row>
    <row r="3041" spans="2:5">
      <c r="B3041"/>
      <c r="C3041"/>
      <c r="D3041"/>
      <c r="E3041"/>
    </row>
    <row r="3042" spans="2:5">
      <c r="B3042"/>
      <c r="C3042"/>
      <c r="D3042"/>
      <c r="E3042"/>
    </row>
    <row r="3043" spans="2:5">
      <c r="B3043"/>
      <c r="C3043"/>
      <c r="D3043"/>
      <c r="E3043"/>
    </row>
    <row r="3044" spans="2:5">
      <c r="B3044"/>
      <c r="C3044"/>
      <c r="D3044"/>
      <c r="E3044"/>
    </row>
    <row r="3045" spans="2:5">
      <c r="B3045"/>
      <c r="C3045"/>
      <c r="D3045"/>
      <c r="E3045"/>
    </row>
    <row r="3046" spans="2:5">
      <c r="B3046"/>
      <c r="C3046"/>
      <c r="D3046"/>
      <c r="E3046"/>
    </row>
    <row r="3047" spans="2:5">
      <c r="B3047"/>
      <c r="C3047"/>
      <c r="D3047"/>
      <c r="E3047"/>
    </row>
    <row r="3048" spans="2:5">
      <c r="B3048"/>
      <c r="C3048"/>
      <c r="D3048"/>
      <c r="E3048"/>
    </row>
    <row r="3049" spans="2:5">
      <c r="B3049"/>
      <c r="C3049"/>
      <c r="D3049"/>
      <c r="E3049"/>
    </row>
    <row r="3050" spans="2:5">
      <c r="B3050"/>
      <c r="C3050"/>
      <c r="D3050"/>
      <c r="E3050"/>
    </row>
    <row r="3051" spans="2:5">
      <c r="B3051"/>
      <c r="C3051"/>
      <c r="D3051"/>
      <c r="E3051"/>
    </row>
    <row r="3052" spans="2:5">
      <c r="B3052"/>
      <c r="C3052"/>
      <c r="D3052"/>
      <c r="E3052"/>
    </row>
    <row r="3053" spans="2:5">
      <c r="B3053"/>
      <c r="C3053"/>
      <c r="D3053"/>
      <c r="E3053"/>
    </row>
    <row r="3054" spans="2:5">
      <c r="B3054"/>
      <c r="C3054"/>
      <c r="D3054"/>
      <c r="E3054"/>
    </row>
    <row r="3055" spans="2:5">
      <c r="B3055"/>
      <c r="C3055"/>
      <c r="D3055"/>
      <c r="E3055"/>
    </row>
    <row r="3056" spans="2:5">
      <c r="B3056"/>
      <c r="C3056"/>
      <c r="D3056"/>
      <c r="E3056"/>
    </row>
    <row r="3057" spans="2:5">
      <c r="B3057"/>
      <c r="C3057"/>
      <c r="D3057"/>
      <c r="E3057"/>
    </row>
    <row r="3058" spans="2:5">
      <c r="B3058"/>
      <c r="C3058"/>
      <c r="D3058"/>
      <c r="E3058"/>
    </row>
    <row r="3059" spans="2:5">
      <c r="B3059"/>
      <c r="C3059"/>
      <c r="D3059"/>
      <c r="E3059"/>
    </row>
    <row r="3060" spans="2:5">
      <c r="B3060"/>
      <c r="C3060"/>
      <c r="D3060"/>
      <c r="E3060"/>
    </row>
    <row r="3061" spans="2:5">
      <c r="B3061"/>
      <c r="C3061"/>
      <c r="D3061"/>
      <c r="E3061"/>
    </row>
    <row r="3062" spans="2:5">
      <c r="B3062"/>
      <c r="C3062"/>
      <c r="D3062"/>
      <c r="E3062"/>
    </row>
    <row r="3063" spans="2:5">
      <c r="B3063"/>
      <c r="C3063"/>
      <c r="D3063"/>
      <c r="E3063"/>
    </row>
    <row r="3064" spans="2:5">
      <c r="B3064"/>
      <c r="C3064"/>
      <c r="D3064"/>
      <c r="E3064"/>
    </row>
    <row r="3065" spans="2:5">
      <c r="B3065"/>
      <c r="C3065"/>
      <c r="D3065"/>
      <c r="E3065"/>
    </row>
    <row r="3066" spans="2:5">
      <c r="B3066"/>
      <c r="C3066"/>
      <c r="D3066"/>
      <c r="E3066"/>
    </row>
    <row r="3067" spans="2:5">
      <c r="B3067"/>
      <c r="C3067"/>
      <c r="D3067"/>
      <c r="E3067"/>
    </row>
    <row r="3068" spans="2:5">
      <c r="B3068"/>
      <c r="C3068"/>
      <c r="D3068"/>
      <c r="E3068"/>
    </row>
    <row r="3069" spans="2:5">
      <c r="B3069"/>
      <c r="C3069"/>
      <c r="D3069"/>
      <c r="E3069"/>
    </row>
    <row r="3070" spans="2:5">
      <c r="B3070"/>
      <c r="C3070"/>
      <c r="D3070"/>
      <c r="E3070"/>
    </row>
    <row r="3071" spans="2:5">
      <c r="B3071"/>
      <c r="C3071"/>
      <c r="D3071"/>
      <c r="E3071"/>
    </row>
    <row r="3072" spans="2:5">
      <c r="B3072"/>
      <c r="C3072"/>
      <c r="D3072"/>
      <c r="E3072"/>
    </row>
    <row r="3073" spans="2:5">
      <c r="B3073"/>
      <c r="C3073"/>
      <c r="D3073"/>
      <c r="E3073"/>
    </row>
    <row r="3074" spans="2:5">
      <c r="B3074"/>
      <c r="C3074"/>
      <c r="D3074"/>
      <c r="E3074"/>
    </row>
    <row r="3075" spans="2:5">
      <c r="B3075"/>
      <c r="C3075"/>
      <c r="D3075"/>
      <c r="E3075"/>
    </row>
    <row r="3076" spans="2:5">
      <c r="B3076"/>
      <c r="C3076"/>
      <c r="D3076"/>
      <c r="E3076"/>
    </row>
    <row r="3077" spans="2:5">
      <c r="B3077"/>
      <c r="C3077"/>
      <c r="D3077"/>
      <c r="E3077"/>
    </row>
    <row r="3078" spans="2:5">
      <c r="B3078"/>
      <c r="C3078"/>
      <c r="D3078"/>
      <c r="E3078"/>
    </row>
    <row r="3079" spans="2:5">
      <c r="B3079"/>
      <c r="C3079"/>
      <c r="D3079"/>
      <c r="E3079"/>
    </row>
    <row r="3080" spans="2:5">
      <c r="B3080"/>
      <c r="C3080"/>
      <c r="D3080"/>
      <c r="E3080"/>
    </row>
    <row r="3081" spans="2:5">
      <c r="B3081"/>
      <c r="C3081"/>
      <c r="D3081"/>
      <c r="E3081"/>
    </row>
    <row r="3082" spans="2:5">
      <c r="B3082"/>
      <c r="C3082"/>
      <c r="D3082"/>
      <c r="E3082"/>
    </row>
    <row r="3083" spans="2:5">
      <c r="B3083"/>
      <c r="C3083"/>
      <c r="D3083"/>
      <c r="E3083"/>
    </row>
    <row r="3084" spans="2:5">
      <c r="B3084"/>
      <c r="C3084"/>
      <c r="D3084"/>
      <c r="E3084"/>
    </row>
    <row r="3085" spans="2:5">
      <c r="B3085"/>
      <c r="C3085"/>
      <c r="D3085"/>
      <c r="E3085"/>
    </row>
    <row r="3086" spans="2:5">
      <c r="B3086"/>
      <c r="C3086"/>
      <c r="D3086"/>
      <c r="E3086"/>
    </row>
    <row r="3087" spans="2:5">
      <c r="B3087"/>
      <c r="C3087"/>
      <c r="D3087"/>
      <c r="E3087"/>
    </row>
    <row r="3088" spans="2:5">
      <c r="B3088"/>
      <c r="C3088"/>
      <c r="D3088"/>
      <c r="E3088"/>
    </row>
    <row r="3089" spans="2:5">
      <c r="B3089"/>
      <c r="C3089"/>
      <c r="D3089"/>
      <c r="E3089"/>
    </row>
    <row r="3090" spans="2:5">
      <c r="B3090"/>
      <c r="C3090"/>
      <c r="D3090"/>
      <c r="E3090"/>
    </row>
    <row r="3091" spans="2:5">
      <c r="B3091"/>
      <c r="C3091"/>
      <c r="D3091"/>
      <c r="E3091"/>
    </row>
    <row r="3092" spans="2:5">
      <c r="B3092"/>
      <c r="C3092"/>
      <c r="D3092"/>
      <c r="E3092"/>
    </row>
    <row r="3093" spans="2:5">
      <c r="B3093"/>
      <c r="C3093"/>
      <c r="D3093"/>
      <c r="E3093"/>
    </row>
    <row r="3094" spans="2:5">
      <c r="B3094"/>
      <c r="C3094"/>
      <c r="D3094"/>
      <c r="E3094"/>
    </row>
    <row r="3095" spans="2:5">
      <c r="B3095"/>
      <c r="C3095"/>
      <c r="D3095"/>
      <c r="E3095"/>
    </row>
    <row r="3096" spans="2:5">
      <c r="B3096"/>
      <c r="C3096"/>
      <c r="D3096"/>
      <c r="E3096"/>
    </row>
    <row r="3097" spans="2:5">
      <c r="B3097"/>
      <c r="C3097"/>
      <c r="D3097"/>
      <c r="E3097"/>
    </row>
    <row r="3098" spans="2:5">
      <c r="B3098"/>
      <c r="C3098"/>
      <c r="D3098"/>
      <c r="E3098"/>
    </row>
    <row r="3099" spans="2:5">
      <c r="B3099"/>
      <c r="C3099"/>
      <c r="D3099"/>
      <c r="E3099"/>
    </row>
    <row r="3100" spans="2:5">
      <c r="B3100"/>
      <c r="C3100"/>
      <c r="D3100"/>
      <c r="E3100"/>
    </row>
    <row r="3101" spans="2:5">
      <c r="B3101"/>
      <c r="C3101"/>
      <c r="D3101"/>
      <c r="E3101"/>
    </row>
    <row r="3102" spans="2:5">
      <c r="B3102"/>
      <c r="C3102"/>
      <c r="D3102"/>
      <c r="E3102"/>
    </row>
    <row r="3103" spans="2:5">
      <c r="B3103"/>
      <c r="C3103"/>
      <c r="D3103"/>
      <c r="E3103"/>
    </row>
    <row r="3104" spans="2:5">
      <c r="B3104"/>
      <c r="C3104"/>
      <c r="D3104"/>
      <c r="E3104"/>
    </row>
    <row r="3105" spans="2:5">
      <c r="B3105"/>
      <c r="C3105"/>
      <c r="D3105"/>
      <c r="E3105"/>
    </row>
    <row r="3106" spans="2:5">
      <c r="B3106"/>
      <c r="C3106"/>
      <c r="D3106"/>
      <c r="E3106"/>
    </row>
    <row r="3107" spans="2:5">
      <c r="B3107"/>
      <c r="C3107"/>
      <c r="D3107"/>
      <c r="E3107"/>
    </row>
    <row r="3108" spans="2:5">
      <c r="B3108"/>
      <c r="C3108"/>
      <c r="D3108"/>
      <c r="E3108"/>
    </row>
    <row r="3109" spans="2:5">
      <c r="B3109"/>
      <c r="C3109"/>
      <c r="D3109"/>
      <c r="E3109"/>
    </row>
    <row r="3110" spans="2:5">
      <c r="B3110"/>
      <c r="C3110"/>
      <c r="D3110"/>
      <c r="E3110"/>
    </row>
    <row r="3111" spans="2:5">
      <c r="B3111"/>
      <c r="C3111"/>
      <c r="D3111"/>
      <c r="E3111"/>
    </row>
    <row r="3112" spans="2:5">
      <c r="B3112"/>
      <c r="C3112"/>
      <c r="D3112"/>
      <c r="E3112"/>
    </row>
    <row r="3113" spans="2:5">
      <c r="B3113"/>
      <c r="C3113"/>
      <c r="D3113"/>
      <c r="E3113"/>
    </row>
    <row r="3114" spans="2:5">
      <c r="B3114"/>
      <c r="C3114"/>
      <c r="D3114"/>
      <c r="E3114"/>
    </row>
    <row r="3115" spans="2:5">
      <c r="B3115"/>
      <c r="C3115"/>
      <c r="D3115"/>
      <c r="E3115"/>
    </row>
    <row r="3116" spans="2:5">
      <c r="B3116"/>
      <c r="C3116"/>
      <c r="D3116"/>
      <c r="E3116"/>
    </row>
    <row r="3117" spans="2:5">
      <c r="B3117"/>
      <c r="C3117"/>
      <c r="D3117"/>
      <c r="E3117"/>
    </row>
    <row r="3118" spans="2:5">
      <c r="B3118"/>
      <c r="C3118"/>
      <c r="D3118"/>
      <c r="E3118"/>
    </row>
    <row r="3119" spans="2:5">
      <c r="B3119"/>
      <c r="C3119"/>
      <c r="D3119"/>
      <c r="E3119"/>
    </row>
    <row r="3120" spans="2:5">
      <c r="B3120"/>
      <c r="C3120"/>
      <c r="D3120"/>
      <c r="E3120"/>
    </row>
    <row r="3121" spans="2:5">
      <c r="B3121"/>
      <c r="C3121"/>
      <c r="D3121"/>
      <c r="E3121"/>
    </row>
    <row r="3122" spans="2:5">
      <c r="B3122"/>
      <c r="C3122"/>
      <c r="D3122"/>
      <c r="E3122"/>
    </row>
    <row r="3123" spans="2:5">
      <c r="B3123"/>
      <c r="C3123"/>
      <c r="D3123"/>
      <c r="E3123"/>
    </row>
    <row r="3124" spans="2:5">
      <c r="B3124"/>
      <c r="C3124"/>
      <c r="D3124"/>
      <c r="E3124"/>
    </row>
    <row r="3125" spans="2:5">
      <c r="B3125"/>
      <c r="C3125"/>
      <c r="D3125"/>
      <c r="E3125"/>
    </row>
    <row r="3126" spans="2:5">
      <c r="B3126"/>
      <c r="C3126"/>
      <c r="D3126"/>
      <c r="E3126"/>
    </row>
    <row r="3127" spans="2:5">
      <c r="B3127"/>
      <c r="C3127"/>
      <c r="D3127"/>
      <c r="E3127"/>
    </row>
    <row r="3128" spans="2:5">
      <c r="B3128"/>
      <c r="C3128"/>
      <c r="D3128"/>
      <c r="E3128"/>
    </row>
    <row r="3129" spans="2:5">
      <c r="B3129"/>
      <c r="C3129"/>
      <c r="D3129"/>
      <c r="E3129"/>
    </row>
    <row r="3130" spans="2:5">
      <c r="B3130"/>
      <c r="C3130"/>
      <c r="D3130"/>
      <c r="E3130"/>
    </row>
    <row r="3131" spans="2:5">
      <c r="B3131"/>
      <c r="C3131"/>
      <c r="D3131"/>
      <c r="E3131"/>
    </row>
    <row r="3132" spans="2:5">
      <c r="B3132"/>
      <c r="C3132"/>
      <c r="D3132"/>
      <c r="E3132"/>
    </row>
    <row r="3133" spans="2:5">
      <c r="B3133"/>
      <c r="C3133"/>
      <c r="D3133"/>
      <c r="E3133"/>
    </row>
    <row r="3134" spans="2:5">
      <c r="B3134"/>
      <c r="C3134"/>
      <c r="D3134"/>
      <c r="E3134"/>
    </row>
    <row r="3135" spans="2:5">
      <c r="B3135"/>
      <c r="C3135"/>
      <c r="D3135"/>
      <c r="E3135"/>
    </row>
    <row r="3136" spans="2:5">
      <c r="B3136"/>
      <c r="C3136"/>
      <c r="D3136"/>
      <c r="E3136"/>
    </row>
    <row r="3137" spans="2:5">
      <c r="B3137"/>
      <c r="C3137"/>
      <c r="D3137"/>
      <c r="E3137"/>
    </row>
    <row r="3138" spans="2:5">
      <c r="B3138"/>
      <c r="C3138"/>
      <c r="D3138"/>
      <c r="E3138"/>
    </row>
    <row r="3139" spans="2:5">
      <c r="B3139"/>
      <c r="C3139"/>
      <c r="D3139"/>
      <c r="E3139"/>
    </row>
    <row r="3140" spans="2:5">
      <c r="B3140"/>
      <c r="C3140"/>
      <c r="D3140"/>
      <c r="E3140"/>
    </row>
    <row r="3141" spans="2:5">
      <c r="B3141"/>
      <c r="C3141"/>
      <c r="D3141"/>
      <c r="E3141"/>
    </row>
    <row r="3142" spans="2:5">
      <c r="B3142"/>
      <c r="C3142"/>
      <c r="D3142"/>
      <c r="E3142"/>
    </row>
    <row r="3143" spans="2:5">
      <c r="B3143"/>
      <c r="C3143"/>
      <c r="D3143"/>
      <c r="E3143"/>
    </row>
    <row r="3144" spans="2:5">
      <c r="B3144"/>
      <c r="C3144"/>
      <c r="D3144"/>
      <c r="E3144"/>
    </row>
    <row r="3145" spans="2:5">
      <c r="B3145"/>
      <c r="C3145"/>
      <c r="D3145"/>
      <c r="E3145"/>
    </row>
    <row r="3146" spans="2:5">
      <c r="B3146"/>
      <c r="C3146"/>
      <c r="D3146"/>
      <c r="E3146"/>
    </row>
    <row r="3147" spans="2:5">
      <c r="B3147"/>
      <c r="C3147"/>
      <c r="D3147"/>
      <c r="E3147"/>
    </row>
    <row r="3148" spans="2:5">
      <c r="B3148"/>
      <c r="C3148"/>
      <c r="D3148"/>
      <c r="E3148"/>
    </row>
    <row r="3149" spans="2:5">
      <c r="B3149"/>
      <c r="C3149"/>
      <c r="D3149"/>
      <c r="E3149"/>
    </row>
    <row r="3150" spans="2:5">
      <c r="B3150"/>
      <c r="C3150"/>
      <c r="D3150"/>
      <c r="E3150"/>
    </row>
    <row r="3151" spans="2:5">
      <c r="B3151"/>
      <c r="C3151"/>
      <c r="D3151"/>
      <c r="E3151"/>
    </row>
    <row r="3152" spans="2:5">
      <c r="B3152"/>
      <c r="C3152"/>
      <c r="D3152"/>
      <c r="E3152"/>
    </row>
    <row r="3153" spans="2:5">
      <c r="B3153"/>
      <c r="C3153"/>
      <c r="D3153"/>
      <c r="E3153"/>
    </row>
    <row r="3154" spans="2:5">
      <c r="B3154"/>
      <c r="C3154"/>
      <c r="D3154"/>
      <c r="E3154"/>
    </row>
    <row r="3155" spans="2:5">
      <c r="B3155"/>
      <c r="C3155"/>
      <c r="D3155"/>
      <c r="E3155"/>
    </row>
    <row r="3156" spans="2:5">
      <c r="B3156"/>
      <c r="C3156"/>
      <c r="D3156"/>
      <c r="E3156"/>
    </row>
    <row r="3157" spans="2:5">
      <c r="B3157"/>
      <c r="C3157"/>
      <c r="D3157"/>
      <c r="E3157"/>
    </row>
    <row r="3158" spans="2:5">
      <c r="B3158"/>
      <c r="C3158"/>
      <c r="D3158"/>
      <c r="E3158"/>
    </row>
    <row r="3159" spans="2:5">
      <c r="B3159"/>
      <c r="C3159"/>
      <c r="D3159"/>
      <c r="E3159"/>
    </row>
    <row r="3160" spans="2:5">
      <c r="B3160"/>
      <c r="C3160"/>
      <c r="D3160"/>
      <c r="E3160"/>
    </row>
    <row r="3161" spans="2:5">
      <c r="B3161"/>
      <c r="C3161"/>
      <c r="D3161"/>
      <c r="E3161"/>
    </row>
    <row r="3162" spans="2:5">
      <c r="B3162"/>
      <c r="C3162"/>
      <c r="D3162"/>
      <c r="E3162"/>
    </row>
    <row r="3163" spans="2:5">
      <c r="B3163"/>
      <c r="C3163"/>
      <c r="D3163"/>
      <c r="E3163"/>
    </row>
    <row r="3164" spans="2:5">
      <c r="B3164"/>
      <c r="C3164"/>
      <c r="D3164"/>
      <c r="E3164"/>
    </row>
    <row r="3165" spans="2:5">
      <c r="B3165"/>
      <c r="C3165"/>
      <c r="D3165"/>
      <c r="E3165"/>
    </row>
    <row r="3166" spans="2:5">
      <c r="B3166"/>
      <c r="C3166"/>
      <c r="D3166"/>
      <c r="E3166"/>
    </row>
    <row r="3167" spans="2:5">
      <c r="B3167"/>
      <c r="C3167"/>
      <c r="D3167"/>
      <c r="E3167"/>
    </row>
    <row r="3168" spans="2:5">
      <c r="B3168"/>
      <c r="C3168"/>
      <c r="D3168"/>
      <c r="E3168"/>
    </row>
    <row r="3169" spans="2:5">
      <c r="B3169"/>
      <c r="C3169"/>
      <c r="D3169"/>
      <c r="E3169"/>
    </row>
    <row r="3170" spans="2:5">
      <c r="B3170"/>
      <c r="C3170"/>
      <c r="D3170"/>
      <c r="E3170"/>
    </row>
    <row r="3171" spans="2:5">
      <c r="B3171"/>
      <c r="C3171"/>
      <c r="D3171"/>
      <c r="E3171"/>
    </row>
    <row r="3172" spans="2:5">
      <c r="B3172"/>
      <c r="C3172"/>
      <c r="D3172"/>
      <c r="E3172"/>
    </row>
    <row r="3173" spans="2:5">
      <c r="B3173"/>
      <c r="C3173"/>
      <c r="D3173"/>
      <c r="E3173"/>
    </row>
    <row r="3174" spans="2:5">
      <c r="B3174"/>
      <c r="C3174"/>
      <c r="D3174"/>
      <c r="E3174"/>
    </row>
    <row r="3175" spans="2:5">
      <c r="B3175"/>
      <c r="C3175"/>
      <c r="D3175"/>
      <c r="E3175"/>
    </row>
    <row r="3176" spans="2:5">
      <c r="B3176"/>
      <c r="C3176"/>
      <c r="D3176"/>
      <c r="E3176"/>
    </row>
    <row r="3177" spans="2:5">
      <c r="B3177"/>
      <c r="C3177"/>
      <c r="D3177"/>
      <c r="E3177"/>
    </row>
    <row r="3178" spans="2:5">
      <c r="B3178"/>
      <c r="C3178"/>
      <c r="D3178"/>
      <c r="E3178"/>
    </row>
    <row r="3179" spans="2:5">
      <c r="B3179"/>
      <c r="C3179"/>
      <c r="D3179"/>
      <c r="E3179"/>
    </row>
    <row r="3180" spans="2:5">
      <c r="B3180"/>
      <c r="C3180"/>
      <c r="D3180"/>
      <c r="E3180"/>
    </row>
    <row r="3181" spans="2:5">
      <c r="B3181"/>
      <c r="C3181"/>
      <c r="D3181"/>
      <c r="E3181"/>
    </row>
    <row r="3182" spans="2:5">
      <c r="B3182"/>
      <c r="C3182"/>
      <c r="D3182"/>
      <c r="E3182"/>
    </row>
    <row r="3183" spans="2:5">
      <c r="B3183"/>
      <c r="C3183"/>
      <c r="D3183"/>
      <c r="E3183"/>
    </row>
    <row r="3184" spans="2:5">
      <c r="B3184"/>
      <c r="C3184"/>
      <c r="D3184"/>
      <c r="E3184"/>
    </row>
    <row r="3185" spans="2:5">
      <c r="B3185"/>
      <c r="C3185"/>
      <c r="D3185"/>
      <c r="E3185"/>
    </row>
    <row r="3186" spans="2:5">
      <c r="B3186"/>
      <c r="C3186"/>
      <c r="D3186"/>
      <c r="E3186"/>
    </row>
    <row r="3187" spans="2:5">
      <c r="B3187"/>
      <c r="C3187"/>
      <c r="D3187"/>
      <c r="E3187"/>
    </row>
    <row r="3188" spans="2:5">
      <c r="B3188"/>
      <c r="C3188"/>
      <c r="D3188"/>
      <c r="E3188"/>
    </row>
    <row r="3189" spans="2:5">
      <c r="B3189"/>
      <c r="C3189"/>
      <c r="D3189"/>
      <c r="E3189"/>
    </row>
    <row r="3190" spans="2:5">
      <c r="B3190"/>
      <c r="C3190"/>
      <c r="D3190"/>
      <c r="E3190"/>
    </row>
    <row r="3191" spans="2:5">
      <c r="B3191"/>
      <c r="C3191"/>
      <c r="D3191"/>
      <c r="E3191"/>
    </row>
    <row r="3192" spans="2:5">
      <c r="B3192"/>
      <c r="C3192"/>
      <c r="D3192"/>
      <c r="E3192"/>
    </row>
    <row r="3193" spans="2:5">
      <c r="B3193"/>
      <c r="C3193"/>
      <c r="D3193"/>
      <c r="E3193"/>
    </row>
    <row r="3194" spans="2:5">
      <c r="B3194"/>
      <c r="C3194"/>
      <c r="D3194"/>
      <c r="E3194"/>
    </row>
    <row r="3195" spans="2:5">
      <c r="B3195"/>
      <c r="C3195"/>
      <c r="D3195"/>
      <c r="E3195"/>
    </row>
    <row r="3196" spans="2:5">
      <c r="B3196"/>
      <c r="C3196"/>
      <c r="D3196"/>
      <c r="E3196"/>
    </row>
    <row r="3197" spans="2:5">
      <c r="B3197"/>
      <c r="C3197"/>
      <c r="D3197"/>
      <c r="E3197"/>
    </row>
    <row r="3198" spans="2:5">
      <c r="B3198"/>
      <c r="C3198"/>
      <c r="D3198"/>
      <c r="E3198"/>
    </row>
    <row r="3199" spans="2:5">
      <c r="B3199"/>
      <c r="C3199"/>
      <c r="D3199"/>
      <c r="E3199"/>
    </row>
    <row r="3200" spans="2:5">
      <c r="B3200"/>
      <c r="C3200"/>
      <c r="D3200"/>
      <c r="E3200"/>
    </row>
    <row r="3201" spans="2:5">
      <c r="B3201"/>
      <c r="C3201"/>
      <c r="D3201"/>
      <c r="E3201"/>
    </row>
    <row r="3202" spans="2:5">
      <c r="B3202"/>
      <c r="C3202"/>
      <c r="D3202"/>
      <c r="E3202"/>
    </row>
    <row r="3203" spans="2:5">
      <c r="B3203"/>
      <c r="C3203"/>
      <c r="D3203"/>
      <c r="E3203"/>
    </row>
    <row r="3204" spans="2:5">
      <c r="B3204"/>
      <c r="C3204"/>
      <c r="D3204"/>
      <c r="E3204"/>
    </row>
    <row r="3205" spans="2:5">
      <c r="B3205"/>
      <c r="C3205"/>
      <c r="D3205"/>
      <c r="E3205"/>
    </row>
    <row r="3206" spans="2:5">
      <c r="B3206"/>
      <c r="C3206"/>
      <c r="D3206"/>
      <c r="E3206"/>
    </row>
    <row r="3207" spans="2:5">
      <c r="B3207"/>
      <c r="C3207"/>
      <c r="D3207"/>
      <c r="E3207"/>
    </row>
    <row r="3208" spans="2:5">
      <c r="B3208"/>
      <c r="C3208"/>
      <c r="D3208"/>
      <c r="E3208"/>
    </row>
    <row r="3209" spans="2:5">
      <c r="B3209"/>
      <c r="C3209"/>
      <c r="D3209"/>
      <c r="E3209"/>
    </row>
    <row r="3210" spans="2:5">
      <c r="B3210"/>
      <c r="C3210"/>
      <c r="D3210"/>
      <c r="E3210"/>
    </row>
    <row r="3211" spans="2:5">
      <c r="B3211"/>
      <c r="C3211"/>
      <c r="D3211"/>
      <c r="E3211"/>
    </row>
    <row r="3212" spans="2:5">
      <c r="B3212"/>
      <c r="C3212"/>
      <c r="D3212"/>
      <c r="E3212"/>
    </row>
    <row r="3213" spans="2:5">
      <c r="B3213"/>
      <c r="C3213"/>
      <c r="D3213"/>
      <c r="E3213"/>
    </row>
    <row r="3214" spans="2:5">
      <c r="B3214"/>
      <c r="C3214"/>
      <c r="D3214"/>
      <c r="E3214"/>
    </row>
    <row r="3215" spans="2:5">
      <c r="B3215"/>
      <c r="C3215"/>
      <c r="D3215"/>
      <c r="E3215"/>
    </row>
    <row r="3216" spans="2:5">
      <c r="B3216"/>
      <c r="C3216"/>
      <c r="D3216"/>
      <c r="E3216"/>
    </row>
    <row r="3217" spans="2:5">
      <c r="B3217"/>
      <c r="C3217"/>
      <c r="D3217"/>
      <c r="E3217"/>
    </row>
    <row r="3218" spans="2:5">
      <c r="B3218"/>
      <c r="C3218"/>
      <c r="D3218"/>
      <c r="E3218"/>
    </row>
    <row r="3219" spans="2:5">
      <c r="B3219"/>
      <c r="C3219"/>
      <c r="D3219"/>
      <c r="E3219"/>
    </row>
    <row r="3220" spans="2:5">
      <c r="B3220"/>
      <c r="C3220"/>
      <c r="D3220"/>
      <c r="E3220"/>
    </row>
    <row r="3221" spans="2:5">
      <c r="B3221"/>
      <c r="C3221"/>
      <c r="D3221"/>
      <c r="E3221"/>
    </row>
    <row r="3222" spans="2:5">
      <c r="B3222"/>
      <c r="C3222"/>
      <c r="D3222"/>
      <c r="E3222"/>
    </row>
    <row r="3223" spans="2:5">
      <c r="B3223"/>
      <c r="C3223"/>
      <c r="D3223"/>
      <c r="E3223"/>
    </row>
    <row r="3224" spans="2:5">
      <c r="B3224"/>
      <c r="C3224"/>
      <c r="D3224"/>
      <c r="E3224"/>
    </row>
    <row r="3225" spans="2:5">
      <c r="B3225"/>
      <c r="C3225"/>
      <c r="D3225"/>
      <c r="E3225"/>
    </row>
    <row r="3226" spans="2:5">
      <c r="B3226"/>
      <c r="C3226"/>
      <c r="D3226"/>
      <c r="E3226"/>
    </row>
    <row r="3227" spans="2:5">
      <c r="B3227"/>
      <c r="C3227"/>
      <c r="D3227"/>
      <c r="E3227"/>
    </row>
    <row r="3228" spans="2:5">
      <c r="B3228"/>
      <c r="C3228"/>
      <c r="D3228"/>
      <c r="E3228"/>
    </row>
    <row r="3229" spans="2:5">
      <c r="B3229"/>
      <c r="C3229"/>
      <c r="D3229"/>
      <c r="E3229"/>
    </row>
    <row r="3230" spans="2:5">
      <c r="B3230"/>
      <c r="C3230"/>
      <c r="D3230"/>
      <c r="E3230"/>
    </row>
    <row r="3231" spans="2:5">
      <c r="B3231"/>
      <c r="C3231"/>
      <c r="D3231"/>
      <c r="E3231"/>
    </row>
    <row r="3232" spans="2:5">
      <c r="B3232"/>
      <c r="C3232"/>
      <c r="D3232"/>
      <c r="E3232"/>
    </row>
    <row r="3233" spans="2:5">
      <c r="B3233"/>
      <c r="C3233"/>
      <c r="D3233"/>
      <c r="E3233"/>
    </row>
    <row r="3234" spans="2:5">
      <c r="B3234"/>
      <c r="C3234"/>
      <c r="D3234"/>
      <c r="E3234"/>
    </row>
    <row r="3235" spans="2:5">
      <c r="B3235"/>
      <c r="C3235"/>
      <c r="D3235"/>
      <c r="E3235"/>
    </row>
    <row r="3236" spans="2:5">
      <c r="B3236"/>
      <c r="C3236"/>
      <c r="D3236"/>
      <c r="E3236"/>
    </row>
    <row r="3237" spans="2:5">
      <c r="B3237"/>
      <c r="C3237"/>
      <c r="D3237"/>
      <c r="E3237"/>
    </row>
  </sheetData>
  <autoFilter ref="A1:E87">
    <sortState ref="A2:E87">
      <sortCondition ref="D1:D87"/>
    </sortState>
  </autoFilter>
  <sortState ref="H1:H3237">
    <sortCondition ref="H46"/>
  </sortState>
  <conditionalFormatting sqref="A2:A85">
    <cfRule type="cellIs" dxfId="8" priority="14" stopIfTrue="1" operator="equal">
      <formula>A1</formula>
    </cfRule>
  </conditionalFormatting>
  <conditionalFormatting sqref="C1:C85">
    <cfRule type="duplicateValues" dxfId="7" priority="13" stopIfTrue="1"/>
  </conditionalFormatting>
  <conditionalFormatting sqref="C52">
    <cfRule type="duplicateValues" dxfId="6" priority="11" stopIfTrue="1"/>
    <cfRule type="duplicateValues" dxfId="5" priority="12" stopIfTrue="1"/>
  </conditionalFormatting>
  <conditionalFormatting sqref="C53:C58">
    <cfRule type="duplicateValues" dxfId="4" priority="9" stopIfTrue="1"/>
    <cfRule type="duplicateValues" dxfId="3" priority="10" stopIfTrue="1"/>
  </conditionalFormatting>
  <conditionalFormatting sqref="C53:C66">
    <cfRule type="duplicateValues" dxfId="2" priority="7" stopIfTrue="1"/>
    <cfRule type="duplicateValues" dxfId="1" priority="8" stopIfTrue="1"/>
  </conditionalFormatting>
  <conditionalFormatting sqref="C2:C85">
    <cfRule type="duplicateValues" dxfId="0" priority="4" stopIfTrue="1"/>
  </conditionalFormatting>
  <pageMargins left="0.7" right="0.7" top="0.75" bottom="0.75" header="0.3" footer="0.3"/>
  <pageSetup paperSize="9" orientation="portrait" horizontalDpi="0" verticalDpi="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12</vt:i4>
      </vt:variant>
      <vt:variant>
        <vt:lpstr>Plages nommées</vt:lpstr>
      </vt:variant>
      <vt:variant>
        <vt:i4>6</vt:i4>
      </vt:variant>
    </vt:vector>
  </HeadingPairs>
  <TitlesOfParts>
    <vt:vector size="18" baseType="lpstr">
      <vt:lpstr>inscription 2015-2016</vt:lpstr>
      <vt:lpstr>Info synthese membres</vt:lpstr>
      <vt:lpstr>Cotisation</vt:lpstr>
      <vt:lpstr>Droit a l'image</vt:lpstr>
      <vt:lpstr>calendrier jrs</vt:lpstr>
      <vt:lpstr>equilibre cotisation</vt:lpstr>
      <vt:lpstr>transfert VL</vt:lpstr>
      <vt:lpstr>cal ayshé</vt:lpstr>
      <vt:lpstr>Taille teeshirt</vt:lpstr>
      <vt:lpstr>ancien membre</vt:lpstr>
      <vt:lpstr>Vincent</vt:lpstr>
      <vt:lpstr>Liste nom</vt:lpstr>
      <vt:lpstr>'inscription 2015-2016'!Extraire</vt:lpstr>
      <vt:lpstr>Image</vt:lpstr>
      <vt:lpstr>saison14_15</vt:lpstr>
      <vt:lpstr>saison15_16</vt:lpstr>
      <vt:lpstr>section</vt:lpstr>
      <vt:lpstr>section_cotisation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bortoletto</dc:creator>
  <cp:lastModifiedBy>Admin</cp:lastModifiedBy>
  <cp:lastPrinted>2015-08-08T11:04:24Z</cp:lastPrinted>
  <dcterms:created xsi:type="dcterms:W3CDTF">2013-08-18T12:44:42Z</dcterms:created>
  <dcterms:modified xsi:type="dcterms:W3CDTF">2015-08-22T07:45:06Z</dcterms:modified>
</cp:coreProperties>
</file>