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1600" windowHeight="9135" activeTab="1"/>
  </bookViews>
  <sheets>
    <sheet name="The number" sheetId="2" r:id="rId1"/>
    <sheet name="Databas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26" i="1"/>
  <c r="S2" i="2" l="1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N25" i="1"/>
  <c r="R24" i="1"/>
  <c r="R25" i="1"/>
  <c r="N24" i="1"/>
  <c r="R23" i="1"/>
  <c r="N23" i="1"/>
  <c r="R22" i="1"/>
  <c r="N22" i="1"/>
  <c r="R21" i="1"/>
  <c r="N21" i="1"/>
  <c r="R20" i="1"/>
  <c r="N20" i="1"/>
  <c r="R18" i="1"/>
  <c r="R19" i="1"/>
  <c r="N19" i="1"/>
  <c r="N18" i="1"/>
  <c r="R14" i="1"/>
  <c r="R15" i="1"/>
  <c r="R16" i="1"/>
  <c r="R17" i="1"/>
  <c r="N14" i="1"/>
  <c r="N15" i="1"/>
  <c r="N16" i="1"/>
  <c r="N17" i="1"/>
  <c r="R13" i="1"/>
  <c r="N13" i="1"/>
  <c r="R3" i="1"/>
  <c r="R4" i="1"/>
  <c r="R5" i="1"/>
  <c r="R6" i="1"/>
  <c r="R7" i="1"/>
  <c r="R8" i="1"/>
  <c r="R9" i="1"/>
  <c r="R10" i="1"/>
  <c r="R11" i="1"/>
  <c r="R12" i="1"/>
  <c r="N3" i="1"/>
  <c r="N4" i="1"/>
  <c r="N5" i="1"/>
  <c r="N6" i="1"/>
  <c r="N7" i="1"/>
  <c r="N8" i="1"/>
  <c r="N9" i="1"/>
  <c r="N10" i="1"/>
  <c r="N11" i="1"/>
  <c r="N12" i="1"/>
  <c r="R2" i="1"/>
  <c r="N2" i="1"/>
</calcChain>
</file>

<file path=xl/sharedStrings.xml><?xml version="1.0" encoding="utf-8"?>
<sst xmlns="http://schemas.openxmlformats.org/spreadsheetml/2006/main" count="286" uniqueCount="85">
  <si>
    <t>FP</t>
  </si>
  <si>
    <t>Year</t>
  </si>
  <si>
    <t>Round</t>
  </si>
  <si>
    <t>Champ</t>
  </si>
  <si>
    <t>Event</t>
  </si>
  <si>
    <t>Circuit</t>
  </si>
  <si>
    <t>Driver</t>
  </si>
  <si>
    <t>Constructor</t>
  </si>
  <si>
    <t>Engine</t>
  </si>
  <si>
    <t>Tyres</t>
  </si>
  <si>
    <t>Grid</t>
  </si>
  <si>
    <t>Race</t>
  </si>
  <si>
    <t>Race Laps</t>
  </si>
  <si>
    <t>Km Completed</t>
  </si>
  <si>
    <t>Retired</t>
  </si>
  <si>
    <t xml:space="preserve">Lap Led </t>
  </si>
  <si>
    <t>Km Led</t>
  </si>
  <si>
    <t>Points</t>
  </si>
  <si>
    <t>Great Britain</t>
  </si>
  <si>
    <t>Silverstone</t>
  </si>
  <si>
    <t>Farina, Giuseppe</t>
  </si>
  <si>
    <t>Alfa Romeo</t>
  </si>
  <si>
    <t>Pirelli</t>
  </si>
  <si>
    <t>Fagioli, Luigi</t>
  </si>
  <si>
    <t>Parnell, Reg</t>
  </si>
  <si>
    <t>Giraud-Cabantous, Yves</t>
  </si>
  <si>
    <t>Talbot Lago</t>
  </si>
  <si>
    <t>Talbot</t>
  </si>
  <si>
    <t>Dunlop</t>
  </si>
  <si>
    <t>Rosier, Louis</t>
  </si>
  <si>
    <t>Gerard, Bob</t>
  </si>
  <si>
    <t>E.R.A.</t>
  </si>
  <si>
    <t>Harrison, Cuth</t>
  </si>
  <si>
    <t>*</t>
  </si>
  <si>
    <t>Etancelin, Philippe</t>
  </si>
  <si>
    <t>Hampshire, David</t>
  </si>
  <si>
    <t>Maserati</t>
  </si>
  <si>
    <t>Fry, Joe</t>
  </si>
  <si>
    <t>Shawe-Taylor, Brian</t>
  </si>
  <si>
    <t>Claes, Johnny</t>
  </si>
  <si>
    <t>Fangio, Juan-Manuel</t>
  </si>
  <si>
    <t>DNF</t>
  </si>
  <si>
    <t>Kelly, Joe</t>
  </si>
  <si>
    <t>Alta</t>
  </si>
  <si>
    <t>NC</t>
  </si>
  <si>
    <t>oil leak</t>
  </si>
  <si>
    <t>Bira, Prince B.</t>
  </si>
  <si>
    <t>out of fuel</t>
  </si>
  <si>
    <t>FL</t>
  </si>
  <si>
    <t>Murray, David</t>
  </si>
  <si>
    <t>Crossley, Geoff</t>
  </si>
  <si>
    <t>engine</t>
  </si>
  <si>
    <t>de Graffenried, Emmanuel</t>
  </si>
  <si>
    <t>Chiron, Louis</t>
  </si>
  <si>
    <t>clutch</t>
  </si>
  <si>
    <t>Martin, Eugene</t>
  </si>
  <si>
    <t>oil pressure</t>
  </si>
  <si>
    <t>Walker, Peter</t>
  </si>
  <si>
    <t>Gearbox</t>
  </si>
  <si>
    <t>Rolt, tony</t>
  </si>
  <si>
    <t>Johnson, Leslie</t>
  </si>
  <si>
    <t>Compressor</t>
  </si>
  <si>
    <t>Bonetto, Felice</t>
  </si>
  <si>
    <t>DNS</t>
  </si>
  <si>
    <t>Entries</t>
  </si>
  <si>
    <t>Class.</t>
  </si>
  <si>
    <t>Wins</t>
  </si>
  <si>
    <t>#Drivers</t>
  </si>
  <si>
    <t>Time Led</t>
  </si>
  <si>
    <t>Pod</t>
  </si>
  <si>
    <t>In Pts</t>
  </si>
  <si>
    <t>Pole</t>
  </si>
  <si>
    <t>FR</t>
  </si>
  <si>
    <t>Laps</t>
  </si>
  <si>
    <t>KM</t>
  </si>
  <si>
    <t>Laps Led</t>
  </si>
  <si>
    <t>KM led</t>
  </si>
  <si>
    <t>Monaco</t>
  </si>
  <si>
    <t>Monte-Carlo</t>
  </si>
  <si>
    <t>Ascari, Alberto</t>
  </si>
  <si>
    <t>Ferrari</t>
  </si>
  <si>
    <t>Chiron. Louis</t>
  </si>
  <si>
    <t>Sommer, Raymond</t>
  </si>
  <si>
    <t>Villoresi, Luigi</t>
  </si>
  <si>
    <t>axle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</si>
</sst>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name val="Tahoma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vertical="center" indent="1"/>
    </xf>
    <xf numFmtId="0" fontId="4" fillId="0" borderId="0" xfId="0" applyFont="1" applyAlignment="1">
      <alignment horizontal="right" vertical="center" indent="2"/>
    </xf>
    <xf numFmtId="165" fontId="4" fillId="0" borderId="0" xfId="0" applyNumberFormat="1" applyFont="1" applyAlignment="1">
      <alignment horizontal="right" vertical="center" indent="3"/>
    </xf>
    <xf numFmtId="0" fontId="4" fillId="0" borderId="0" xfId="0" applyFont="1" applyAlignment="1">
      <alignment horizontal="right" vertical="center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"/>
  <sheetViews>
    <sheetView workbookViewId="0">
      <selection activeCell="E9" sqref="E9"/>
    </sheetView>
  </sheetViews>
  <sheetFormatPr baseColWidth="10" defaultRowHeight="15" customHeight="1" x14ac:dyDescent="0.25"/>
  <cols>
    <col min="1" max="19" width="8.7109375" style="2" customWidth="1"/>
    <col min="20" max="16384" width="11.42578125" style="2"/>
  </cols>
  <sheetData>
    <row r="1" spans="1:19" s="1" customFormat="1" ht="15" customHeight="1" x14ac:dyDescent="0.25">
      <c r="A1" s="1" t="s">
        <v>1</v>
      </c>
      <c r="B1" s="1" t="s">
        <v>11</v>
      </c>
      <c r="C1" s="1" t="s">
        <v>67</v>
      </c>
      <c r="D1" s="1" t="s">
        <v>64</v>
      </c>
      <c r="E1" s="1" t="s">
        <v>65</v>
      </c>
      <c r="F1" s="1" t="s">
        <v>66</v>
      </c>
      <c r="G1" s="1" t="s">
        <v>69</v>
      </c>
      <c r="H1" s="1" t="s">
        <v>70</v>
      </c>
      <c r="I1" s="1" t="s">
        <v>71</v>
      </c>
      <c r="J1" s="1" t="s">
        <v>72</v>
      </c>
      <c r="K1" s="1" t="s">
        <v>48</v>
      </c>
      <c r="L1" s="1" t="s">
        <v>73</v>
      </c>
      <c r="M1" s="1" t="s">
        <v>74</v>
      </c>
      <c r="N1" s="1" t="s">
        <v>75</v>
      </c>
      <c r="O1" s="1" t="s">
        <v>76</v>
      </c>
      <c r="P1" s="1" t="s">
        <v>41</v>
      </c>
      <c r="Q1" s="1" t="s">
        <v>63</v>
      </c>
      <c r="R1" s="1" t="s">
        <v>44</v>
      </c>
      <c r="S1" s="1" t="s">
        <v>17</v>
      </c>
    </row>
    <row r="2" spans="1:19" ht="15" customHeight="1" x14ac:dyDescent="0.25">
      <c r="A2" s="2">
        <v>1950</v>
      </c>
      <c r="B2" s="2">
        <f>COUNT(1/FREQUENCY(IF((Database!B:B=A2),Database!D:D),Database!D:D))</f>
        <v>2</v>
      </c>
      <c r="D2" s="2">
        <f>COUNTIFS(Database!B:B,A2)</f>
        <v>47</v>
      </c>
      <c r="E2" s="2">
        <f>COUNTIFS(Database!B:B,A2,Database!L:L,"&lt;23")</f>
        <v>19</v>
      </c>
      <c r="F2" s="2">
        <f>COUNTIFS(Database!B:B,A2,Database!L:L,1)</f>
        <v>2</v>
      </c>
      <c r="G2" s="2">
        <f>COUNTIFS(Database!B:B,A2,Database!L:L,"&lt;4")</f>
        <v>6</v>
      </c>
      <c r="H2" s="2">
        <f>COUNTIFS(Database!B:B,A2,Database!L:L,"&lt;7")</f>
        <v>12</v>
      </c>
      <c r="I2" s="2">
        <f>COUNTIFS(Database!B:B,A2,Database!K:K,1)</f>
        <v>2</v>
      </c>
      <c r="J2" s="2">
        <f>COUNTIFS(Database!B:B,A2,Database!K:K,"&lt;3")</f>
        <v>3</v>
      </c>
      <c r="K2" s="2">
        <f>COUNTIFS(Database!B:B,A2,Database!P:P,"*")</f>
        <v>2</v>
      </c>
      <c r="L2" s="2">
        <f>SUMIFS(Database!M:M,Database!B:B,A2)</f>
        <v>1807</v>
      </c>
      <c r="M2" s="3">
        <f>SUMIFS(Database!N:N,Database!B:B,A2)</f>
        <v>7313.683</v>
      </c>
      <c r="N2" s="2">
        <f>SUMIFS(Database!Q:Q,Database!B:B,A2)</f>
        <v>170</v>
      </c>
      <c r="O2" s="3">
        <f>SUMIFS(Database!R:R,Database!B:B,A2)</f>
        <v>643.43000000000006</v>
      </c>
      <c r="P2" s="2">
        <f>COUNTIFS(Database!B:B,A2,Database!L:L,"DNF")</f>
        <v>10</v>
      </c>
      <c r="Q2" s="2">
        <f>COUNTIFS(Database!B:B,A2,Database!L:L,"DNS")</f>
        <v>1</v>
      </c>
      <c r="R2" s="2">
        <f>COUNTIFS(Database!B:B,A2,Database!L:L,"NC")</f>
        <v>2</v>
      </c>
      <c r="S2" s="2">
        <f>SUMIFS(Database!T:T,Database!B:B,A2)</f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tabSelected="1" workbookViewId="0">
      <pane ySplit="1" topLeftCell="A26" activePane="bottomLeft" state="frozen"/>
      <selection pane="bottomLeft" activeCell="O34" sqref="O34"/>
    </sheetView>
  </sheetViews>
  <sheetFormatPr baseColWidth="10" defaultRowHeight="15" customHeight="1" x14ac:dyDescent="0.25"/>
  <cols>
    <col min="1" max="1" width="3.5703125" style="5" bestFit="1" customWidth="1"/>
    <col min="2" max="2" width="5.5703125" style="5" bestFit="1" customWidth="1"/>
    <col min="3" max="3" width="6.85546875" style="5" bestFit="1" customWidth="1"/>
    <col min="4" max="4" width="7.28515625" style="5" bestFit="1" customWidth="1"/>
    <col min="5" max="5" width="12.140625" style="5" bestFit="1" customWidth="1"/>
    <col min="6" max="6" width="11" style="5" bestFit="1" customWidth="1"/>
    <col min="7" max="7" width="22.7109375" style="5" bestFit="1" customWidth="1"/>
    <col min="8" max="9" width="11.28515625" style="5" bestFit="1" customWidth="1"/>
    <col min="10" max="10" width="6.28515625" style="5" bestFit="1" customWidth="1"/>
    <col min="11" max="11" width="5" style="7" bestFit="1" customWidth="1"/>
    <col min="12" max="12" width="5.28515625" style="7" bestFit="1" customWidth="1"/>
    <col min="13" max="13" width="9.5703125" style="8" bestFit="1" customWidth="1"/>
    <col min="14" max="14" width="14.140625" style="10" bestFit="1" customWidth="1"/>
    <col min="15" max="15" width="10.5703125" style="5" bestFit="1" customWidth="1"/>
    <col min="16" max="16" width="2.85546875" style="5" bestFit="1" customWidth="1"/>
    <col min="17" max="17" width="8" style="5" bestFit="1" customWidth="1"/>
    <col min="18" max="18" width="7.42578125" style="5" bestFit="1" customWidth="1"/>
    <col min="19" max="19" width="9" style="5" bestFit="1" customWidth="1"/>
    <col min="20" max="20" width="6.5703125" style="7" bestFit="1" customWidth="1"/>
    <col min="21" max="16384" width="11.42578125" style="5"/>
  </cols>
  <sheetData>
    <row r="1" spans="1:20" s="4" customFormat="1" ht="1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48</v>
      </c>
      <c r="Q1" s="4" t="s">
        <v>15</v>
      </c>
      <c r="R1" s="4" t="s">
        <v>16</v>
      </c>
      <c r="S1" s="4" t="s">
        <v>68</v>
      </c>
      <c r="T1" s="4" t="s">
        <v>17</v>
      </c>
    </row>
    <row r="2" spans="1:20" ht="15" customHeight="1" x14ac:dyDescent="0.25">
      <c r="A2" s="5">
        <v>1</v>
      </c>
      <c r="B2" s="5">
        <v>1950</v>
      </c>
      <c r="C2" s="5">
        <v>1</v>
      </c>
      <c r="D2" s="5">
        <v>1</v>
      </c>
      <c r="E2" s="5" t="s">
        <v>18</v>
      </c>
      <c r="F2" s="5" t="s">
        <v>19</v>
      </c>
      <c r="G2" s="5" t="s">
        <v>20</v>
      </c>
      <c r="H2" s="5" t="s">
        <v>21</v>
      </c>
      <c r="I2" s="5" t="s">
        <v>21</v>
      </c>
      <c r="J2" s="5" t="s">
        <v>22</v>
      </c>
      <c r="K2" s="7">
        <v>1</v>
      </c>
      <c r="L2" s="7">
        <v>1</v>
      </c>
      <c r="M2" s="8">
        <v>70</v>
      </c>
      <c r="N2" s="9">
        <f>M2*4.649</f>
        <v>325.43</v>
      </c>
      <c r="P2" s="5" t="s">
        <v>33</v>
      </c>
      <c r="Q2" s="5">
        <v>63</v>
      </c>
      <c r="R2" s="6">
        <f>Q2*4.649</f>
        <v>292.887</v>
      </c>
      <c r="S2" s="6"/>
      <c r="T2" s="7">
        <v>10</v>
      </c>
    </row>
    <row r="3" spans="1:20" ht="15" customHeight="1" x14ac:dyDescent="0.25">
      <c r="A3" s="5">
        <v>2</v>
      </c>
      <c r="B3" s="5">
        <v>1950</v>
      </c>
      <c r="C3" s="5">
        <v>1</v>
      </c>
      <c r="D3" s="5">
        <v>1</v>
      </c>
      <c r="E3" s="5" t="s">
        <v>18</v>
      </c>
      <c r="F3" s="5" t="s">
        <v>19</v>
      </c>
      <c r="G3" s="5" t="s">
        <v>23</v>
      </c>
      <c r="H3" s="5" t="s">
        <v>21</v>
      </c>
      <c r="I3" s="5" t="s">
        <v>21</v>
      </c>
      <c r="J3" s="5" t="s">
        <v>22</v>
      </c>
      <c r="K3" s="7">
        <v>2</v>
      </c>
      <c r="L3" s="7">
        <v>2</v>
      </c>
      <c r="M3" s="8">
        <v>70</v>
      </c>
      <c r="N3" s="9">
        <f t="shared" ref="N3:N25" si="0">M3*4.649</f>
        <v>325.43</v>
      </c>
      <c r="Q3" s="5">
        <v>6</v>
      </c>
      <c r="R3" s="6">
        <f t="shared" ref="R3:R25" si="1">Q3*4.649</f>
        <v>27.893999999999998</v>
      </c>
      <c r="S3" s="6"/>
      <c r="T3" s="7">
        <v>6</v>
      </c>
    </row>
    <row r="4" spans="1:20" ht="15" customHeight="1" x14ac:dyDescent="0.25">
      <c r="A4" s="5">
        <v>3</v>
      </c>
      <c r="B4" s="5">
        <v>1950</v>
      </c>
      <c r="C4" s="5">
        <v>1</v>
      </c>
      <c r="D4" s="5">
        <v>1</v>
      </c>
      <c r="E4" s="5" t="s">
        <v>18</v>
      </c>
      <c r="F4" s="5" t="s">
        <v>19</v>
      </c>
      <c r="G4" s="5" t="s">
        <v>24</v>
      </c>
      <c r="H4" s="5" t="s">
        <v>21</v>
      </c>
      <c r="I4" s="5" t="s">
        <v>21</v>
      </c>
      <c r="J4" s="5" t="s">
        <v>22</v>
      </c>
      <c r="K4" s="7">
        <v>4</v>
      </c>
      <c r="L4" s="7">
        <v>3</v>
      </c>
      <c r="M4" s="8">
        <v>70</v>
      </c>
      <c r="N4" s="9">
        <f t="shared" si="0"/>
        <v>325.43</v>
      </c>
      <c r="R4" s="6">
        <f t="shared" si="1"/>
        <v>0</v>
      </c>
      <c r="S4" s="6"/>
      <c r="T4" s="7">
        <v>4</v>
      </c>
    </row>
    <row r="5" spans="1:20" ht="15" customHeight="1" x14ac:dyDescent="0.25">
      <c r="A5" s="5">
        <v>4</v>
      </c>
      <c r="B5" s="5">
        <v>1950</v>
      </c>
      <c r="C5" s="5">
        <v>1</v>
      </c>
      <c r="D5" s="5">
        <v>1</v>
      </c>
      <c r="E5" s="5" t="s">
        <v>18</v>
      </c>
      <c r="F5" s="5" t="s">
        <v>19</v>
      </c>
      <c r="G5" s="5" t="s">
        <v>25</v>
      </c>
      <c r="H5" s="5" t="s">
        <v>26</v>
      </c>
      <c r="I5" s="5" t="s">
        <v>27</v>
      </c>
      <c r="J5" s="5" t="s">
        <v>28</v>
      </c>
      <c r="K5" s="7">
        <v>6</v>
      </c>
      <c r="L5" s="7">
        <v>4</v>
      </c>
      <c r="M5" s="8">
        <v>68</v>
      </c>
      <c r="N5" s="9">
        <f t="shared" si="0"/>
        <v>316.13200000000001</v>
      </c>
      <c r="R5" s="6">
        <f t="shared" si="1"/>
        <v>0</v>
      </c>
      <c r="S5" s="6"/>
      <c r="T5" s="7">
        <v>3</v>
      </c>
    </row>
    <row r="6" spans="1:20" ht="15" customHeight="1" x14ac:dyDescent="0.25">
      <c r="A6" s="5">
        <v>5</v>
      </c>
      <c r="B6" s="5">
        <v>1950</v>
      </c>
      <c r="C6" s="5">
        <v>1</v>
      </c>
      <c r="D6" s="5">
        <v>1</v>
      </c>
      <c r="E6" s="5" t="s">
        <v>18</v>
      </c>
      <c r="F6" s="5" t="s">
        <v>19</v>
      </c>
      <c r="G6" s="5" t="s">
        <v>29</v>
      </c>
      <c r="H6" s="5" t="s">
        <v>26</v>
      </c>
      <c r="I6" s="5" t="s">
        <v>27</v>
      </c>
      <c r="J6" s="5" t="s">
        <v>28</v>
      </c>
      <c r="K6" s="7">
        <v>9</v>
      </c>
      <c r="L6" s="7">
        <v>5</v>
      </c>
      <c r="M6" s="8">
        <v>68</v>
      </c>
      <c r="N6" s="9">
        <f t="shared" si="0"/>
        <v>316.13200000000001</v>
      </c>
      <c r="R6" s="6">
        <f t="shared" si="1"/>
        <v>0</v>
      </c>
      <c r="S6" s="6"/>
      <c r="T6" s="7">
        <v>2</v>
      </c>
    </row>
    <row r="7" spans="1:20" ht="15" customHeight="1" x14ac:dyDescent="0.25">
      <c r="A7" s="5">
        <v>6</v>
      </c>
      <c r="B7" s="5">
        <v>1950</v>
      </c>
      <c r="C7" s="5">
        <v>1</v>
      </c>
      <c r="D7" s="5">
        <v>1</v>
      </c>
      <c r="E7" s="5" t="s">
        <v>18</v>
      </c>
      <c r="F7" s="5" t="s">
        <v>19</v>
      </c>
      <c r="G7" s="5" t="s">
        <v>30</v>
      </c>
      <c r="H7" s="5" t="s">
        <v>31</v>
      </c>
      <c r="I7" s="5" t="s">
        <v>31</v>
      </c>
      <c r="J7" s="5" t="s">
        <v>28</v>
      </c>
      <c r="K7" s="7">
        <v>13</v>
      </c>
      <c r="L7" s="7">
        <v>6</v>
      </c>
      <c r="M7" s="8">
        <v>67</v>
      </c>
      <c r="N7" s="9">
        <f t="shared" si="0"/>
        <v>311.483</v>
      </c>
      <c r="R7" s="6">
        <f t="shared" si="1"/>
        <v>0</v>
      </c>
      <c r="S7" s="6"/>
      <c r="T7" s="7">
        <v>1</v>
      </c>
    </row>
    <row r="8" spans="1:20" ht="15" customHeight="1" x14ac:dyDescent="0.25">
      <c r="A8" s="5">
        <v>7</v>
      </c>
      <c r="B8" s="5">
        <v>1950</v>
      </c>
      <c r="C8" s="5">
        <v>1</v>
      </c>
      <c r="D8" s="5">
        <v>1</v>
      </c>
      <c r="E8" s="5" t="s">
        <v>18</v>
      </c>
      <c r="F8" s="5" t="s">
        <v>19</v>
      </c>
      <c r="G8" s="5" t="s">
        <v>32</v>
      </c>
      <c r="H8" s="5" t="s">
        <v>31</v>
      </c>
      <c r="I8" s="5" t="s">
        <v>31</v>
      </c>
      <c r="J8" s="5" t="s">
        <v>28</v>
      </c>
      <c r="K8" s="7">
        <v>15</v>
      </c>
      <c r="L8" s="7">
        <v>7</v>
      </c>
      <c r="M8" s="8">
        <v>67</v>
      </c>
      <c r="N8" s="9">
        <f t="shared" si="0"/>
        <v>311.483</v>
      </c>
      <c r="R8" s="6">
        <f t="shared" si="1"/>
        <v>0</v>
      </c>
      <c r="S8" s="6"/>
    </row>
    <row r="9" spans="1:20" ht="15" customHeight="1" x14ac:dyDescent="0.25">
      <c r="A9" s="5">
        <v>8</v>
      </c>
      <c r="B9" s="5">
        <v>1950</v>
      </c>
      <c r="C9" s="5">
        <v>1</v>
      </c>
      <c r="D9" s="5">
        <v>1</v>
      </c>
      <c r="E9" s="5" t="s">
        <v>18</v>
      </c>
      <c r="F9" s="5" t="s">
        <v>19</v>
      </c>
      <c r="G9" s="5" t="s">
        <v>34</v>
      </c>
      <c r="H9" s="5" t="s">
        <v>26</v>
      </c>
      <c r="I9" s="5" t="s">
        <v>27</v>
      </c>
      <c r="J9" s="5" t="s">
        <v>28</v>
      </c>
      <c r="K9" s="7">
        <v>14</v>
      </c>
      <c r="L9" s="7">
        <v>8</v>
      </c>
      <c r="M9" s="8">
        <v>65</v>
      </c>
      <c r="N9" s="9">
        <f t="shared" si="0"/>
        <v>302.185</v>
      </c>
      <c r="R9" s="6">
        <f t="shared" si="1"/>
        <v>0</v>
      </c>
      <c r="S9" s="6"/>
    </row>
    <row r="10" spans="1:20" ht="15" customHeight="1" x14ac:dyDescent="0.25">
      <c r="A10" s="5">
        <v>9</v>
      </c>
      <c r="B10" s="5">
        <v>1950</v>
      </c>
      <c r="C10" s="5">
        <v>1</v>
      </c>
      <c r="D10" s="5">
        <v>1</v>
      </c>
      <c r="E10" s="5" t="s">
        <v>18</v>
      </c>
      <c r="F10" s="5" t="s">
        <v>19</v>
      </c>
      <c r="G10" s="5" t="s">
        <v>35</v>
      </c>
      <c r="H10" s="5" t="s">
        <v>36</v>
      </c>
      <c r="I10" s="5" t="s">
        <v>36</v>
      </c>
      <c r="J10" s="5" t="s">
        <v>28</v>
      </c>
      <c r="K10" s="7">
        <v>16</v>
      </c>
      <c r="L10" s="7">
        <v>9</v>
      </c>
      <c r="M10" s="8">
        <v>64</v>
      </c>
      <c r="N10" s="9">
        <f t="shared" si="0"/>
        <v>297.536</v>
      </c>
      <c r="R10" s="6">
        <f t="shared" si="1"/>
        <v>0</v>
      </c>
      <c r="S10" s="6"/>
    </row>
    <row r="11" spans="1:20" ht="15" customHeight="1" x14ac:dyDescent="0.25">
      <c r="A11" s="5">
        <v>10</v>
      </c>
      <c r="B11" s="5">
        <v>1950</v>
      </c>
      <c r="C11" s="5">
        <v>1</v>
      </c>
      <c r="D11" s="5">
        <v>1</v>
      </c>
      <c r="E11" s="5" t="s">
        <v>18</v>
      </c>
      <c r="F11" s="5" t="s">
        <v>19</v>
      </c>
      <c r="G11" s="5" t="s">
        <v>37</v>
      </c>
      <c r="H11" s="5" t="s">
        <v>36</v>
      </c>
      <c r="I11" s="5" t="s">
        <v>36</v>
      </c>
      <c r="J11" s="5" t="s">
        <v>28</v>
      </c>
      <c r="K11" s="7">
        <v>20</v>
      </c>
      <c r="L11" s="7">
        <v>10</v>
      </c>
      <c r="M11" s="8">
        <v>45</v>
      </c>
      <c r="N11" s="9">
        <f t="shared" si="0"/>
        <v>209.20500000000001</v>
      </c>
      <c r="R11" s="6">
        <f t="shared" si="1"/>
        <v>0</v>
      </c>
      <c r="S11" s="6"/>
    </row>
    <row r="12" spans="1:20" ht="15" customHeight="1" x14ac:dyDescent="0.25">
      <c r="A12" s="5">
        <v>10</v>
      </c>
      <c r="B12" s="5">
        <v>1950</v>
      </c>
      <c r="C12" s="5">
        <v>1</v>
      </c>
      <c r="D12" s="5">
        <v>1</v>
      </c>
      <c r="E12" s="5" t="s">
        <v>18</v>
      </c>
      <c r="F12" s="5" t="s">
        <v>19</v>
      </c>
      <c r="G12" s="5" t="s">
        <v>38</v>
      </c>
      <c r="H12" s="5" t="s">
        <v>36</v>
      </c>
      <c r="I12" s="5" t="s">
        <v>36</v>
      </c>
      <c r="J12" s="5" t="s">
        <v>28</v>
      </c>
      <c r="L12" s="7">
        <v>10</v>
      </c>
      <c r="M12" s="8">
        <v>19</v>
      </c>
      <c r="N12" s="9">
        <f t="shared" si="0"/>
        <v>88.331000000000003</v>
      </c>
      <c r="R12" s="6">
        <f t="shared" si="1"/>
        <v>0</v>
      </c>
      <c r="S12" s="6"/>
    </row>
    <row r="13" spans="1:20" ht="15" customHeight="1" x14ac:dyDescent="0.25">
      <c r="A13" s="5">
        <v>11</v>
      </c>
      <c r="B13" s="5">
        <v>1950</v>
      </c>
      <c r="C13" s="5">
        <v>1</v>
      </c>
      <c r="D13" s="5">
        <v>1</v>
      </c>
      <c r="E13" s="5" t="s">
        <v>18</v>
      </c>
      <c r="F13" s="5" t="s">
        <v>19</v>
      </c>
      <c r="G13" s="5" t="s">
        <v>39</v>
      </c>
      <c r="H13" s="5" t="s">
        <v>26</v>
      </c>
      <c r="I13" s="5" t="s">
        <v>27</v>
      </c>
      <c r="J13" s="5" t="s">
        <v>28</v>
      </c>
      <c r="K13" s="7">
        <v>21</v>
      </c>
      <c r="L13" s="7">
        <v>11</v>
      </c>
      <c r="M13" s="8">
        <v>64</v>
      </c>
      <c r="N13" s="10">
        <f t="shared" si="0"/>
        <v>297.536</v>
      </c>
      <c r="R13" s="6">
        <f t="shared" si="1"/>
        <v>0</v>
      </c>
      <c r="S13" s="6"/>
    </row>
    <row r="14" spans="1:20" ht="15" customHeight="1" x14ac:dyDescent="0.25">
      <c r="A14" s="5">
        <v>12</v>
      </c>
      <c r="B14" s="5">
        <v>1950</v>
      </c>
      <c r="C14" s="5">
        <v>1</v>
      </c>
      <c r="D14" s="5">
        <v>1</v>
      </c>
      <c r="E14" s="5" t="s">
        <v>18</v>
      </c>
      <c r="F14" s="5" t="s">
        <v>19</v>
      </c>
      <c r="G14" s="5" t="s">
        <v>40</v>
      </c>
      <c r="H14" s="5" t="s">
        <v>21</v>
      </c>
      <c r="I14" s="5" t="s">
        <v>21</v>
      </c>
      <c r="J14" s="5" t="s">
        <v>22</v>
      </c>
      <c r="K14" s="7">
        <v>22</v>
      </c>
      <c r="L14" s="7" t="s">
        <v>41</v>
      </c>
      <c r="M14" s="8">
        <v>62</v>
      </c>
      <c r="N14" s="10">
        <f t="shared" si="0"/>
        <v>288.238</v>
      </c>
      <c r="O14" s="5" t="s">
        <v>45</v>
      </c>
      <c r="Q14" s="5">
        <v>1</v>
      </c>
      <c r="R14" s="6">
        <f t="shared" si="1"/>
        <v>4.649</v>
      </c>
      <c r="S14" s="6"/>
    </row>
    <row r="15" spans="1:20" ht="15" customHeight="1" x14ac:dyDescent="0.25">
      <c r="A15" s="5">
        <v>13</v>
      </c>
      <c r="B15" s="5">
        <v>1950</v>
      </c>
      <c r="C15" s="5">
        <v>1</v>
      </c>
      <c r="D15" s="5">
        <v>1</v>
      </c>
      <c r="E15" s="5" t="s">
        <v>18</v>
      </c>
      <c r="F15" s="5" t="s">
        <v>19</v>
      </c>
      <c r="G15" s="5" t="s">
        <v>42</v>
      </c>
      <c r="H15" s="5" t="s">
        <v>43</v>
      </c>
      <c r="I15" s="5" t="s">
        <v>43</v>
      </c>
      <c r="J15" s="5" t="s">
        <v>28</v>
      </c>
      <c r="K15" s="7">
        <v>19</v>
      </c>
      <c r="L15" s="7" t="s">
        <v>44</v>
      </c>
      <c r="M15" s="8">
        <v>57</v>
      </c>
      <c r="N15" s="10">
        <f t="shared" si="0"/>
        <v>264.99299999999999</v>
      </c>
      <c r="R15" s="6">
        <f t="shared" si="1"/>
        <v>0</v>
      </c>
      <c r="S15" s="6"/>
    </row>
    <row r="16" spans="1:20" ht="15" customHeight="1" x14ac:dyDescent="0.25">
      <c r="A16" s="5">
        <v>14</v>
      </c>
      <c r="B16" s="5">
        <v>1950</v>
      </c>
      <c r="C16" s="5">
        <v>1</v>
      </c>
      <c r="D16" s="5">
        <v>1</v>
      </c>
      <c r="E16" s="5" t="s">
        <v>18</v>
      </c>
      <c r="F16" s="5" t="s">
        <v>19</v>
      </c>
      <c r="G16" s="5" t="s">
        <v>46</v>
      </c>
      <c r="H16" s="5" t="s">
        <v>36</v>
      </c>
      <c r="I16" s="5" t="s">
        <v>36</v>
      </c>
      <c r="J16" s="5" t="s">
        <v>22</v>
      </c>
      <c r="K16" s="7">
        <v>5</v>
      </c>
      <c r="L16" s="7" t="s">
        <v>41</v>
      </c>
      <c r="M16" s="8">
        <v>49</v>
      </c>
      <c r="N16" s="10">
        <f t="shared" si="0"/>
        <v>227.80099999999999</v>
      </c>
      <c r="O16" s="5" t="s">
        <v>47</v>
      </c>
      <c r="R16" s="6">
        <f t="shared" si="1"/>
        <v>0</v>
      </c>
      <c r="S16" s="6"/>
    </row>
    <row r="17" spans="1:20" ht="15" customHeight="1" x14ac:dyDescent="0.25">
      <c r="A17" s="5">
        <v>15</v>
      </c>
      <c r="B17" s="5">
        <v>1950</v>
      </c>
      <c r="C17" s="5">
        <v>1</v>
      </c>
      <c r="D17" s="5">
        <v>1</v>
      </c>
      <c r="E17" s="5" t="s">
        <v>18</v>
      </c>
      <c r="F17" s="5" t="s">
        <v>19</v>
      </c>
      <c r="G17" s="5" t="s">
        <v>49</v>
      </c>
      <c r="H17" s="5" t="s">
        <v>36</v>
      </c>
      <c r="I17" s="5" t="s">
        <v>36</v>
      </c>
      <c r="J17" s="5" t="s">
        <v>28</v>
      </c>
      <c r="K17" s="7">
        <v>18</v>
      </c>
      <c r="L17" s="7" t="s">
        <v>41</v>
      </c>
      <c r="M17" s="8">
        <v>44</v>
      </c>
      <c r="N17" s="10">
        <f t="shared" si="0"/>
        <v>204.55600000000001</v>
      </c>
      <c r="O17" s="5" t="s">
        <v>51</v>
      </c>
      <c r="R17" s="6">
        <f t="shared" si="1"/>
        <v>0</v>
      </c>
      <c r="S17" s="6"/>
    </row>
    <row r="18" spans="1:20" ht="15" customHeight="1" x14ac:dyDescent="0.25">
      <c r="A18" s="5">
        <v>16</v>
      </c>
      <c r="B18" s="5">
        <v>1950</v>
      </c>
      <c r="C18" s="5">
        <v>1</v>
      </c>
      <c r="D18" s="5">
        <v>1</v>
      </c>
      <c r="E18" s="5" t="s">
        <v>18</v>
      </c>
      <c r="F18" s="5" t="s">
        <v>19</v>
      </c>
      <c r="G18" s="5" t="s">
        <v>50</v>
      </c>
      <c r="H18" s="5" t="s">
        <v>43</v>
      </c>
      <c r="I18" s="5" t="s">
        <v>43</v>
      </c>
      <c r="J18" s="5" t="s">
        <v>28</v>
      </c>
      <c r="K18" s="7">
        <v>17</v>
      </c>
      <c r="L18" s="7" t="s">
        <v>44</v>
      </c>
      <c r="M18" s="8">
        <v>43</v>
      </c>
      <c r="N18" s="10">
        <f t="shared" si="0"/>
        <v>199.90700000000001</v>
      </c>
      <c r="R18" s="6">
        <f t="shared" si="1"/>
        <v>0</v>
      </c>
      <c r="S18" s="6"/>
    </row>
    <row r="19" spans="1:20" ht="15" customHeight="1" x14ac:dyDescent="0.25">
      <c r="A19" s="5">
        <v>17</v>
      </c>
      <c r="B19" s="5">
        <v>1950</v>
      </c>
      <c r="C19" s="5">
        <v>1</v>
      </c>
      <c r="D19" s="5">
        <v>1</v>
      </c>
      <c r="E19" s="5" t="s">
        <v>18</v>
      </c>
      <c r="F19" s="5" t="s">
        <v>19</v>
      </c>
      <c r="G19" s="5" t="s">
        <v>52</v>
      </c>
      <c r="H19" s="5" t="s">
        <v>36</v>
      </c>
      <c r="I19" s="5" t="s">
        <v>36</v>
      </c>
      <c r="J19" s="5" t="s">
        <v>22</v>
      </c>
      <c r="K19" s="7">
        <v>8</v>
      </c>
      <c r="L19" s="7" t="s">
        <v>41</v>
      </c>
      <c r="M19" s="8">
        <v>36</v>
      </c>
      <c r="N19" s="10">
        <f t="shared" si="0"/>
        <v>167.364</v>
      </c>
      <c r="O19" s="5" t="s">
        <v>51</v>
      </c>
      <c r="R19" s="6">
        <f t="shared" si="1"/>
        <v>0</v>
      </c>
      <c r="S19" s="6"/>
    </row>
    <row r="20" spans="1:20" ht="15" customHeight="1" x14ac:dyDescent="0.25">
      <c r="A20" s="5">
        <v>18</v>
      </c>
      <c r="B20" s="5">
        <v>1950</v>
      </c>
      <c r="C20" s="5">
        <v>1</v>
      </c>
      <c r="D20" s="5">
        <v>1</v>
      </c>
      <c r="E20" s="5" t="s">
        <v>18</v>
      </c>
      <c r="F20" s="5" t="s">
        <v>19</v>
      </c>
      <c r="G20" s="5" t="s">
        <v>53</v>
      </c>
      <c r="H20" s="5" t="s">
        <v>36</v>
      </c>
      <c r="I20" s="5" t="s">
        <v>36</v>
      </c>
      <c r="J20" s="5" t="s">
        <v>22</v>
      </c>
      <c r="K20" s="7">
        <v>11</v>
      </c>
      <c r="L20" s="7" t="s">
        <v>41</v>
      </c>
      <c r="M20" s="8">
        <v>24</v>
      </c>
      <c r="N20" s="10">
        <f t="shared" si="0"/>
        <v>111.57599999999999</v>
      </c>
      <c r="O20" s="5" t="s">
        <v>54</v>
      </c>
      <c r="R20" s="6">
        <f t="shared" si="1"/>
        <v>0</v>
      </c>
      <c r="S20" s="6"/>
    </row>
    <row r="21" spans="1:20" ht="15" customHeight="1" x14ac:dyDescent="0.25">
      <c r="A21" s="5">
        <v>19</v>
      </c>
      <c r="B21" s="5">
        <v>1950</v>
      </c>
      <c r="C21" s="5">
        <v>1</v>
      </c>
      <c r="D21" s="5">
        <v>1</v>
      </c>
      <c r="E21" s="5" t="s">
        <v>18</v>
      </c>
      <c r="F21" s="5" t="s">
        <v>19</v>
      </c>
      <c r="G21" s="5" t="s">
        <v>55</v>
      </c>
      <c r="H21" s="5" t="s">
        <v>26</v>
      </c>
      <c r="I21" s="5" t="s">
        <v>27</v>
      </c>
      <c r="J21" s="5" t="s">
        <v>28</v>
      </c>
      <c r="K21" s="7">
        <v>7</v>
      </c>
      <c r="L21" s="7" t="s">
        <v>41</v>
      </c>
      <c r="M21" s="8">
        <v>8</v>
      </c>
      <c r="N21" s="10">
        <f t="shared" si="0"/>
        <v>37.192</v>
      </c>
      <c r="O21" s="5" t="s">
        <v>56</v>
      </c>
      <c r="R21" s="6">
        <f t="shared" si="1"/>
        <v>0</v>
      </c>
      <c r="S21" s="6"/>
    </row>
    <row r="22" spans="1:20" ht="15" customHeight="1" x14ac:dyDescent="0.25">
      <c r="A22" s="5">
        <v>20</v>
      </c>
      <c r="B22" s="5">
        <v>1950</v>
      </c>
      <c r="C22" s="5">
        <v>1</v>
      </c>
      <c r="D22" s="5">
        <v>1</v>
      </c>
      <c r="E22" s="5" t="s">
        <v>18</v>
      </c>
      <c r="F22" s="5" t="s">
        <v>19</v>
      </c>
      <c r="G22" s="5" t="s">
        <v>57</v>
      </c>
      <c r="H22" s="5" t="s">
        <v>31</v>
      </c>
      <c r="I22" s="5" t="s">
        <v>31</v>
      </c>
      <c r="J22" s="5" t="s">
        <v>28</v>
      </c>
      <c r="K22" s="7">
        <v>10</v>
      </c>
      <c r="L22" s="7" t="s">
        <v>41</v>
      </c>
      <c r="M22" s="8">
        <v>2</v>
      </c>
      <c r="N22" s="10">
        <f t="shared" si="0"/>
        <v>9.298</v>
      </c>
      <c r="O22" s="5" t="s">
        <v>58</v>
      </c>
      <c r="R22" s="6">
        <f t="shared" si="1"/>
        <v>0</v>
      </c>
      <c r="S22" s="6"/>
    </row>
    <row r="23" spans="1:20" ht="15" customHeight="1" x14ac:dyDescent="0.25">
      <c r="A23" s="5">
        <v>20</v>
      </c>
      <c r="B23" s="5">
        <v>1950</v>
      </c>
      <c r="C23" s="5">
        <v>1</v>
      </c>
      <c r="D23" s="5">
        <v>1</v>
      </c>
      <c r="E23" s="5" t="s">
        <v>18</v>
      </c>
      <c r="F23" s="5" t="s">
        <v>19</v>
      </c>
      <c r="G23" s="5" t="s">
        <v>59</v>
      </c>
      <c r="H23" s="5" t="s">
        <v>31</v>
      </c>
      <c r="I23" s="5" t="s">
        <v>31</v>
      </c>
      <c r="J23" s="5" t="s">
        <v>28</v>
      </c>
      <c r="L23" s="7" t="s">
        <v>41</v>
      </c>
      <c r="M23" s="8">
        <v>3</v>
      </c>
      <c r="N23" s="10">
        <f t="shared" si="0"/>
        <v>13.946999999999999</v>
      </c>
      <c r="O23" s="5" t="s">
        <v>58</v>
      </c>
      <c r="R23" s="6">
        <f t="shared" si="1"/>
        <v>0</v>
      </c>
      <c r="S23" s="6"/>
    </row>
    <row r="24" spans="1:20" ht="15" customHeight="1" x14ac:dyDescent="0.25">
      <c r="A24" s="5">
        <v>21</v>
      </c>
      <c r="B24" s="5">
        <v>1950</v>
      </c>
      <c r="C24" s="5">
        <v>1</v>
      </c>
      <c r="D24" s="5">
        <v>1</v>
      </c>
      <c r="E24" s="5" t="s">
        <v>18</v>
      </c>
      <c r="F24" s="5" t="s">
        <v>19</v>
      </c>
      <c r="G24" s="5" t="s">
        <v>60</v>
      </c>
      <c r="H24" s="5" t="s">
        <v>31</v>
      </c>
      <c r="I24" s="5" t="s">
        <v>31</v>
      </c>
      <c r="J24" s="5" t="s">
        <v>28</v>
      </c>
      <c r="K24" s="7">
        <v>12</v>
      </c>
      <c r="L24" s="7" t="s">
        <v>41</v>
      </c>
      <c r="M24" s="8">
        <v>2</v>
      </c>
      <c r="N24" s="10">
        <f t="shared" si="0"/>
        <v>9.298</v>
      </c>
      <c r="O24" s="5" t="s">
        <v>61</v>
      </c>
      <c r="R24" s="6">
        <f t="shared" si="1"/>
        <v>0</v>
      </c>
      <c r="S24" s="6"/>
    </row>
    <row r="25" spans="1:20" ht="15" customHeight="1" x14ac:dyDescent="0.25">
      <c r="B25" s="5">
        <v>1950</v>
      </c>
      <c r="C25" s="5">
        <v>1</v>
      </c>
      <c r="D25" s="5">
        <v>1</v>
      </c>
      <c r="E25" s="5" t="s">
        <v>18</v>
      </c>
      <c r="F25" s="5" t="s">
        <v>19</v>
      </c>
      <c r="G25" s="5" t="s">
        <v>62</v>
      </c>
      <c r="H25" s="5" t="s">
        <v>36</v>
      </c>
      <c r="I25" s="5" t="s">
        <v>36</v>
      </c>
      <c r="J25" s="5" t="s">
        <v>22</v>
      </c>
      <c r="L25" s="7" t="s">
        <v>63</v>
      </c>
      <c r="N25" s="9">
        <f t="shared" si="0"/>
        <v>0</v>
      </c>
      <c r="R25" s="6">
        <f t="shared" si="1"/>
        <v>0</v>
      </c>
      <c r="S25" s="6"/>
    </row>
    <row r="26" spans="1:20" ht="15" customHeight="1" x14ac:dyDescent="0.25">
      <c r="A26" s="5">
        <v>1</v>
      </c>
      <c r="B26" s="5">
        <v>1950</v>
      </c>
      <c r="C26" s="5">
        <v>2</v>
      </c>
      <c r="D26" s="5">
        <v>2</v>
      </c>
      <c r="E26" s="5" t="s">
        <v>77</v>
      </c>
      <c r="F26" s="5" t="s">
        <v>78</v>
      </c>
      <c r="G26" s="5" t="s">
        <v>40</v>
      </c>
      <c r="H26" s="5" t="s">
        <v>21</v>
      </c>
      <c r="I26" s="5" t="s">
        <v>21</v>
      </c>
      <c r="J26" s="5" t="s">
        <v>22</v>
      </c>
      <c r="K26" s="7">
        <v>1</v>
      </c>
      <c r="L26" s="7">
        <v>1</v>
      </c>
      <c r="M26" s="8">
        <v>100</v>
      </c>
      <c r="N26" s="9">
        <f>M26*3.18</f>
        <v>318</v>
      </c>
      <c r="P26" s="5" t="s">
        <v>33</v>
      </c>
      <c r="Q26" s="5">
        <v>100</v>
      </c>
      <c r="R26" s="6">
        <f>Q26*3.18</f>
        <v>318</v>
      </c>
      <c r="T26" s="7">
        <v>10</v>
      </c>
    </row>
    <row r="27" spans="1:20" ht="15" customHeight="1" x14ac:dyDescent="0.25">
      <c r="A27" s="5">
        <v>2</v>
      </c>
      <c r="B27" s="5">
        <v>1950</v>
      </c>
      <c r="C27" s="5">
        <v>2</v>
      </c>
      <c r="D27" s="5">
        <v>2</v>
      </c>
      <c r="E27" s="5" t="s">
        <v>77</v>
      </c>
      <c r="F27" s="5" t="s">
        <v>78</v>
      </c>
      <c r="G27" s="5" t="s">
        <v>79</v>
      </c>
      <c r="H27" s="5" t="s">
        <v>80</v>
      </c>
      <c r="I27" s="5" t="s">
        <v>80</v>
      </c>
      <c r="J27" s="5" t="s">
        <v>22</v>
      </c>
      <c r="K27" s="7">
        <v>7</v>
      </c>
      <c r="L27" s="7">
        <v>2</v>
      </c>
      <c r="M27" s="8">
        <v>99</v>
      </c>
      <c r="N27" s="9">
        <f t="shared" ref="N27:N48" si="2">M27*3.18</f>
        <v>314.82</v>
      </c>
      <c r="R27" s="6">
        <f t="shared" ref="R27:R48" si="3">Q27*3.18</f>
        <v>0</v>
      </c>
      <c r="T27" s="7">
        <v>6</v>
      </c>
    </row>
    <row r="28" spans="1:20" ht="15" customHeight="1" x14ac:dyDescent="0.25">
      <c r="A28" s="5">
        <v>3</v>
      </c>
      <c r="B28" s="5">
        <v>1950</v>
      </c>
      <c r="C28" s="5">
        <v>2</v>
      </c>
      <c r="D28" s="5">
        <v>2</v>
      </c>
      <c r="E28" s="5" t="s">
        <v>77</v>
      </c>
      <c r="F28" s="5" t="s">
        <v>78</v>
      </c>
      <c r="G28" s="5" t="s">
        <v>81</v>
      </c>
      <c r="H28" s="5" t="s">
        <v>36</v>
      </c>
      <c r="I28" s="5" t="s">
        <v>36</v>
      </c>
      <c r="J28" s="5" t="s">
        <v>22</v>
      </c>
      <c r="K28" s="7">
        <v>8</v>
      </c>
      <c r="L28" s="7">
        <v>3</v>
      </c>
      <c r="M28" s="8">
        <v>98</v>
      </c>
      <c r="N28" s="9">
        <f t="shared" si="2"/>
        <v>311.64000000000004</v>
      </c>
      <c r="R28" s="6">
        <f t="shared" si="3"/>
        <v>0</v>
      </c>
      <c r="T28" s="7">
        <v>4</v>
      </c>
    </row>
    <row r="29" spans="1:20" ht="15" customHeight="1" x14ac:dyDescent="0.25">
      <c r="A29" s="5">
        <v>4</v>
      </c>
      <c r="B29" s="5">
        <v>1950</v>
      </c>
      <c r="C29" s="5">
        <v>2</v>
      </c>
      <c r="D29" s="5">
        <v>2</v>
      </c>
      <c r="E29" s="5" t="s">
        <v>77</v>
      </c>
      <c r="F29" s="5" t="s">
        <v>78</v>
      </c>
      <c r="G29" s="5" t="s">
        <v>82</v>
      </c>
      <c r="H29" s="5" t="s">
        <v>80</v>
      </c>
      <c r="I29" s="5" t="s">
        <v>80</v>
      </c>
      <c r="J29" s="5" t="s">
        <v>22</v>
      </c>
      <c r="K29" s="7">
        <v>9</v>
      </c>
      <c r="L29" s="7">
        <v>4</v>
      </c>
      <c r="M29" s="8">
        <v>97</v>
      </c>
      <c r="N29" s="9">
        <f t="shared" si="2"/>
        <v>308.46000000000004</v>
      </c>
      <c r="R29" s="6">
        <f t="shared" si="3"/>
        <v>0</v>
      </c>
      <c r="T29" s="7">
        <v>3</v>
      </c>
    </row>
    <row r="30" spans="1:20" ht="15" customHeight="1" x14ac:dyDescent="0.25">
      <c r="A30" s="5">
        <v>5</v>
      </c>
      <c r="B30" s="5">
        <v>1950</v>
      </c>
      <c r="C30" s="5">
        <v>2</v>
      </c>
      <c r="D30" s="5">
        <v>2</v>
      </c>
      <c r="E30" s="5" t="s">
        <v>77</v>
      </c>
      <c r="F30" s="5" t="s">
        <v>78</v>
      </c>
      <c r="G30" s="5" t="s">
        <v>46</v>
      </c>
      <c r="H30" s="5" t="s">
        <v>36</v>
      </c>
      <c r="I30" s="5" t="s">
        <v>36</v>
      </c>
      <c r="J30" s="5" t="s">
        <v>22</v>
      </c>
      <c r="K30" s="7">
        <v>15</v>
      </c>
      <c r="L30" s="7">
        <v>5</v>
      </c>
      <c r="M30" s="8">
        <v>95</v>
      </c>
      <c r="N30" s="9">
        <f t="shared" si="2"/>
        <v>302.10000000000002</v>
      </c>
      <c r="R30" s="6">
        <f t="shared" si="3"/>
        <v>0</v>
      </c>
      <c r="T30" s="7">
        <v>2</v>
      </c>
    </row>
    <row r="31" spans="1:20" ht="15" customHeight="1" x14ac:dyDescent="0.25">
      <c r="A31" s="5">
        <v>6</v>
      </c>
      <c r="B31" s="5">
        <v>1950</v>
      </c>
      <c r="C31" s="5">
        <v>2</v>
      </c>
      <c r="D31" s="5">
        <v>2</v>
      </c>
      <c r="E31" s="5" t="s">
        <v>77</v>
      </c>
      <c r="F31" s="5" t="s">
        <v>78</v>
      </c>
      <c r="G31" s="5" t="s">
        <v>30</v>
      </c>
      <c r="H31" s="5" t="s">
        <v>31</v>
      </c>
      <c r="I31" s="5" t="s">
        <v>31</v>
      </c>
      <c r="J31" s="5" t="s">
        <v>28</v>
      </c>
      <c r="K31" s="7">
        <v>16</v>
      </c>
      <c r="L31" s="7">
        <v>6</v>
      </c>
      <c r="M31" s="8">
        <v>94</v>
      </c>
      <c r="N31" s="9">
        <f t="shared" si="2"/>
        <v>298.92</v>
      </c>
      <c r="R31" s="6">
        <f t="shared" si="3"/>
        <v>0</v>
      </c>
      <c r="T31" s="7">
        <v>1</v>
      </c>
    </row>
    <row r="32" spans="1:20" ht="15" customHeight="1" x14ac:dyDescent="0.25">
      <c r="A32" s="5">
        <v>7</v>
      </c>
      <c r="B32" s="5">
        <v>1950</v>
      </c>
      <c r="C32" s="5">
        <v>2</v>
      </c>
      <c r="D32" s="5">
        <v>2</v>
      </c>
      <c r="E32" s="5" t="s">
        <v>77</v>
      </c>
      <c r="F32" s="5" t="s">
        <v>78</v>
      </c>
      <c r="G32" s="5" t="s">
        <v>39</v>
      </c>
      <c r="H32" s="5" t="s">
        <v>26</v>
      </c>
      <c r="I32" s="5" t="s">
        <v>27</v>
      </c>
      <c r="J32" s="5" t="s">
        <v>28</v>
      </c>
      <c r="K32" s="7">
        <v>18</v>
      </c>
      <c r="L32" s="7">
        <v>7</v>
      </c>
      <c r="M32" s="8">
        <v>94</v>
      </c>
      <c r="N32" s="9">
        <f t="shared" si="2"/>
        <v>298.92</v>
      </c>
      <c r="R32" s="6">
        <f t="shared" si="3"/>
        <v>0</v>
      </c>
    </row>
    <row r="33" spans="1:18" ht="15" customHeight="1" x14ac:dyDescent="0.25">
      <c r="A33" s="5">
        <v>8</v>
      </c>
      <c r="B33" s="5">
        <v>1950</v>
      </c>
      <c r="C33" s="5">
        <v>2</v>
      </c>
      <c r="D33" s="5">
        <v>2</v>
      </c>
      <c r="E33" s="5" t="s">
        <v>77</v>
      </c>
      <c r="F33" s="5" t="s">
        <v>78</v>
      </c>
      <c r="G33" s="5" t="s">
        <v>83</v>
      </c>
      <c r="H33" s="5" t="s">
        <v>80</v>
      </c>
      <c r="I33" s="5" t="s">
        <v>80</v>
      </c>
      <c r="J33" s="5" t="s">
        <v>22</v>
      </c>
      <c r="K33" s="7">
        <v>6</v>
      </c>
      <c r="L33" s="7" t="s">
        <v>41</v>
      </c>
      <c r="M33" s="8">
        <v>63</v>
      </c>
      <c r="N33" s="9">
        <f t="shared" si="2"/>
        <v>200.34</v>
      </c>
      <c r="O33" s="5" t="s">
        <v>84</v>
      </c>
      <c r="R33" s="6">
        <f t="shared" si="3"/>
        <v>0</v>
      </c>
    </row>
    <row r="34" spans="1:18" ht="15" customHeight="1" x14ac:dyDescent="0.25">
      <c r="A34" s="5">
        <v>9</v>
      </c>
      <c r="B34" s="5">
        <v>1950</v>
      </c>
      <c r="C34" s="5">
        <v>2</v>
      </c>
      <c r="D34" s="5">
        <v>2</v>
      </c>
      <c r="E34" s="5" t="s">
        <v>77</v>
      </c>
      <c r="F34" s="5" t="s">
        <v>78</v>
      </c>
      <c r="N34" s="9">
        <f t="shared" si="2"/>
        <v>0</v>
      </c>
      <c r="R34" s="6">
        <f t="shared" si="3"/>
        <v>0</v>
      </c>
    </row>
    <row r="35" spans="1:18" ht="15" customHeight="1" x14ac:dyDescent="0.25">
      <c r="A35" s="5">
        <v>10</v>
      </c>
      <c r="B35" s="5">
        <v>1950</v>
      </c>
      <c r="C35" s="5">
        <v>2</v>
      </c>
      <c r="D35" s="5">
        <v>2</v>
      </c>
      <c r="E35" s="5" t="s">
        <v>77</v>
      </c>
      <c r="F35" s="5" t="s">
        <v>78</v>
      </c>
      <c r="N35" s="9">
        <f t="shared" si="2"/>
        <v>0</v>
      </c>
      <c r="R35" s="6">
        <f t="shared" si="3"/>
        <v>0</v>
      </c>
    </row>
    <row r="36" spans="1:18" ht="15" customHeight="1" x14ac:dyDescent="0.25">
      <c r="A36" s="5">
        <v>11</v>
      </c>
      <c r="B36" s="5">
        <v>1950</v>
      </c>
      <c r="C36" s="5">
        <v>2</v>
      </c>
      <c r="D36" s="5">
        <v>2</v>
      </c>
      <c r="E36" s="5" t="s">
        <v>77</v>
      </c>
      <c r="F36" s="5" t="s">
        <v>78</v>
      </c>
      <c r="N36" s="9">
        <f t="shared" si="2"/>
        <v>0</v>
      </c>
      <c r="R36" s="6">
        <f t="shared" si="3"/>
        <v>0</v>
      </c>
    </row>
    <row r="37" spans="1:18" ht="15" customHeight="1" x14ac:dyDescent="0.25">
      <c r="A37" s="5">
        <v>12</v>
      </c>
      <c r="B37" s="5">
        <v>1950</v>
      </c>
      <c r="C37" s="5">
        <v>2</v>
      </c>
      <c r="D37" s="5">
        <v>2</v>
      </c>
      <c r="E37" s="5" t="s">
        <v>77</v>
      </c>
      <c r="F37" s="5" t="s">
        <v>78</v>
      </c>
      <c r="N37" s="9">
        <f t="shared" si="2"/>
        <v>0</v>
      </c>
      <c r="R37" s="6">
        <f t="shared" si="3"/>
        <v>0</v>
      </c>
    </row>
    <row r="38" spans="1:18" ht="15" customHeight="1" x14ac:dyDescent="0.25">
      <c r="A38" s="5">
        <v>13</v>
      </c>
      <c r="B38" s="5">
        <v>1950</v>
      </c>
      <c r="C38" s="5">
        <v>2</v>
      </c>
      <c r="D38" s="5">
        <v>2</v>
      </c>
      <c r="E38" s="5" t="s">
        <v>77</v>
      </c>
      <c r="F38" s="5" t="s">
        <v>78</v>
      </c>
      <c r="N38" s="9">
        <f t="shared" si="2"/>
        <v>0</v>
      </c>
      <c r="R38" s="6">
        <f t="shared" si="3"/>
        <v>0</v>
      </c>
    </row>
    <row r="39" spans="1:18" ht="15" customHeight="1" x14ac:dyDescent="0.25">
      <c r="A39" s="5">
        <v>14</v>
      </c>
      <c r="B39" s="5">
        <v>1950</v>
      </c>
      <c r="C39" s="5">
        <v>2</v>
      </c>
      <c r="D39" s="5">
        <v>2</v>
      </c>
      <c r="E39" s="5" t="s">
        <v>77</v>
      </c>
      <c r="F39" s="5" t="s">
        <v>78</v>
      </c>
      <c r="N39" s="9">
        <f t="shared" si="2"/>
        <v>0</v>
      </c>
      <c r="R39" s="6">
        <f t="shared" si="3"/>
        <v>0</v>
      </c>
    </row>
    <row r="40" spans="1:18" ht="15" customHeight="1" x14ac:dyDescent="0.25">
      <c r="A40" s="5">
        <v>15</v>
      </c>
      <c r="B40" s="5">
        <v>1950</v>
      </c>
      <c r="C40" s="5">
        <v>2</v>
      </c>
      <c r="D40" s="5">
        <v>2</v>
      </c>
      <c r="E40" s="5" t="s">
        <v>77</v>
      </c>
      <c r="F40" s="5" t="s">
        <v>78</v>
      </c>
      <c r="N40" s="9">
        <f t="shared" si="2"/>
        <v>0</v>
      </c>
      <c r="R40" s="6">
        <f t="shared" si="3"/>
        <v>0</v>
      </c>
    </row>
    <row r="41" spans="1:18" ht="15" customHeight="1" x14ac:dyDescent="0.25">
      <c r="A41" s="5">
        <v>16</v>
      </c>
      <c r="B41" s="5">
        <v>1950</v>
      </c>
      <c r="C41" s="5">
        <v>2</v>
      </c>
      <c r="D41" s="5">
        <v>2</v>
      </c>
      <c r="E41" s="5" t="s">
        <v>77</v>
      </c>
      <c r="F41" s="5" t="s">
        <v>78</v>
      </c>
      <c r="N41" s="9">
        <f t="shared" si="2"/>
        <v>0</v>
      </c>
      <c r="R41" s="6">
        <f t="shared" si="3"/>
        <v>0</v>
      </c>
    </row>
    <row r="42" spans="1:18" ht="15" customHeight="1" x14ac:dyDescent="0.25">
      <c r="A42" s="5">
        <v>17</v>
      </c>
      <c r="B42" s="5">
        <v>1950</v>
      </c>
      <c r="C42" s="5">
        <v>2</v>
      </c>
      <c r="D42" s="5">
        <v>2</v>
      </c>
      <c r="E42" s="5" t="s">
        <v>77</v>
      </c>
      <c r="F42" s="5" t="s">
        <v>78</v>
      </c>
      <c r="N42" s="9">
        <f t="shared" si="2"/>
        <v>0</v>
      </c>
      <c r="R42" s="6">
        <f t="shared" si="3"/>
        <v>0</v>
      </c>
    </row>
    <row r="43" spans="1:18" ht="15" customHeight="1" x14ac:dyDescent="0.25">
      <c r="A43" s="5">
        <v>18</v>
      </c>
      <c r="B43" s="5">
        <v>1950</v>
      </c>
      <c r="C43" s="5">
        <v>2</v>
      </c>
      <c r="D43" s="5">
        <v>2</v>
      </c>
      <c r="E43" s="5" t="s">
        <v>77</v>
      </c>
      <c r="F43" s="5" t="s">
        <v>78</v>
      </c>
      <c r="N43" s="9">
        <f t="shared" si="2"/>
        <v>0</v>
      </c>
      <c r="R43" s="6">
        <f t="shared" si="3"/>
        <v>0</v>
      </c>
    </row>
    <row r="44" spans="1:18" ht="15" customHeight="1" x14ac:dyDescent="0.25">
      <c r="A44" s="5">
        <v>19</v>
      </c>
      <c r="B44" s="5">
        <v>1950</v>
      </c>
      <c r="C44" s="5">
        <v>2</v>
      </c>
      <c r="D44" s="5">
        <v>2</v>
      </c>
      <c r="E44" s="5" t="s">
        <v>77</v>
      </c>
      <c r="F44" s="5" t="s">
        <v>78</v>
      </c>
      <c r="N44" s="9">
        <f t="shared" si="2"/>
        <v>0</v>
      </c>
      <c r="R44" s="6">
        <f t="shared" si="3"/>
        <v>0</v>
      </c>
    </row>
    <row r="45" spans="1:18" ht="15" customHeight="1" x14ac:dyDescent="0.25">
      <c r="A45" s="5">
        <v>20</v>
      </c>
      <c r="B45" s="5">
        <v>1950</v>
      </c>
      <c r="C45" s="5">
        <v>2</v>
      </c>
      <c r="D45" s="5">
        <v>2</v>
      </c>
      <c r="E45" s="5" t="s">
        <v>77</v>
      </c>
      <c r="F45" s="5" t="s">
        <v>78</v>
      </c>
      <c r="N45" s="9">
        <f t="shared" si="2"/>
        <v>0</v>
      </c>
      <c r="R45" s="6">
        <f t="shared" si="3"/>
        <v>0</v>
      </c>
    </row>
    <row r="46" spans="1:18" ht="15" customHeight="1" x14ac:dyDescent="0.25">
      <c r="A46" s="5">
        <v>21</v>
      </c>
      <c r="B46" s="5">
        <v>1950</v>
      </c>
      <c r="C46" s="5">
        <v>2</v>
      </c>
      <c r="D46" s="5">
        <v>2</v>
      </c>
      <c r="E46" s="5" t="s">
        <v>77</v>
      </c>
      <c r="F46" s="5" t="s">
        <v>78</v>
      </c>
      <c r="N46" s="9">
        <f t="shared" si="2"/>
        <v>0</v>
      </c>
      <c r="R46" s="6">
        <f t="shared" si="3"/>
        <v>0</v>
      </c>
    </row>
    <row r="47" spans="1:18" ht="15" customHeight="1" x14ac:dyDescent="0.25">
      <c r="A47" s="5">
        <v>22</v>
      </c>
      <c r="B47" s="5">
        <v>1950</v>
      </c>
      <c r="C47" s="5">
        <v>2</v>
      </c>
      <c r="D47" s="5">
        <v>2</v>
      </c>
      <c r="E47" s="5" t="s">
        <v>77</v>
      </c>
      <c r="F47" s="5" t="s">
        <v>78</v>
      </c>
      <c r="N47" s="9">
        <f t="shared" si="2"/>
        <v>0</v>
      </c>
      <c r="R47" s="6">
        <f t="shared" si="3"/>
        <v>0</v>
      </c>
    </row>
    <row r="48" spans="1:18" ht="15" customHeight="1" x14ac:dyDescent="0.25">
      <c r="A48" s="5">
        <v>23</v>
      </c>
      <c r="B48" s="5">
        <v>1950</v>
      </c>
      <c r="C48" s="5">
        <v>2</v>
      </c>
      <c r="D48" s="5">
        <v>2</v>
      </c>
      <c r="E48" s="5" t="s">
        <v>77</v>
      </c>
      <c r="F48" s="5" t="s">
        <v>78</v>
      </c>
      <c r="N48" s="9">
        <f t="shared" si="2"/>
        <v>0</v>
      </c>
      <c r="R48" s="6">
        <f t="shared" si="3"/>
        <v>0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The number</vt:lpstr>
      <vt:lpstr>Database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2015-08-16T21:33:36Z</dcterms:created>
  <dcterms:modified xsi:type="dcterms:W3CDTF">2015-08-17T16:14:49Z</dcterms:modified>
</cp:coreProperties>
</file>