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e\Desktop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M95" i="2" l="1"/>
  <c r="M91" i="2"/>
  <c r="A81" i="2"/>
  <c r="A74" i="2"/>
  <c r="A67" i="2"/>
  <c r="A60" i="2"/>
  <c r="A53" i="2"/>
  <c r="A46" i="2"/>
  <c r="A39" i="2"/>
  <c r="A32" i="2"/>
  <c r="A25" i="2"/>
  <c r="A18" i="2"/>
  <c r="A11" i="2"/>
  <c r="A4" i="2"/>
  <c r="I111" i="2"/>
  <c r="B111" i="2" s="1"/>
  <c r="I107" i="2"/>
  <c r="B107" i="2" s="1"/>
  <c r="I103" i="2"/>
  <c r="B103" i="2" s="1"/>
  <c r="I99" i="2"/>
  <c r="B99" i="2" s="1"/>
  <c r="I95" i="2"/>
  <c r="B95" i="2" s="1"/>
  <c r="I87" i="2"/>
  <c r="B87" i="2"/>
  <c r="I86" i="2"/>
  <c r="B86" i="2"/>
  <c r="I85" i="2"/>
  <c r="B85" i="2"/>
  <c r="I84" i="2"/>
  <c r="B84" i="2"/>
  <c r="I83" i="2"/>
  <c r="B83" i="2"/>
  <c r="I82" i="2"/>
  <c r="B82" i="2"/>
  <c r="I81" i="2"/>
  <c r="B81" i="2"/>
  <c r="I80" i="2"/>
  <c r="B80" i="2"/>
  <c r="I79" i="2"/>
  <c r="B79" i="2"/>
  <c r="I78" i="2"/>
  <c r="B78" i="2"/>
  <c r="I77" i="2"/>
  <c r="B77" i="2"/>
  <c r="I76" i="2"/>
  <c r="B76" i="2"/>
  <c r="I75" i="2"/>
  <c r="B75" i="2"/>
  <c r="I74" i="2"/>
  <c r="B74" i="2"/>
  <c r="I73" i="2"/>
  <c r="B73" i="2"/>
  <c r="I72" i="2"/>
  <c r="B72" i="2"/>
  <c r="I71" i="2"/>
  <c r="B71" i="2"/>
  <c r="I70" i="2"/>
  <c r="B70" i="2"/>
  <c r="I69" i="2"/>
  <c r="B69" i="2"/>
  <c r="I68" i="2"/>
  <c r="B68" i="2"/>
  <c r="I67" i="2"/>
  <c r="B67" i="2"/>
  <c r="I66" i="2"/>
  <c r="B66" i="2"/>
  <c r="I65" i="2"/>
  <c r="B65" i="2"/>
  <c r="I64" i="2"/>
  <c r="B64" i="2"/>
  <c r="I63" i="2"/>
  <c r="B63" i="2"/>
  <c r="I62" i="2"/>
  <c r="B62" i="2"/>
  <c r="I61" i="2"/>
  <c r="B61" i="2"/>
  <c r="I60" i="2"/>
  <c r="B60" i="2"/>
  <c r="I59" i="2"/>
  <c r="B59" i="2"/>
  <c r="I58" i="2"/>
  <c r="B58" i="2"/>
  <c r="I57" i="2"/>
  <c r="B57" i="2"/>
  <c r="I56" i="2"/>
  <c r="B56" i="2"/>
  <c r="I55" i="2"/>
  <c r="B55" i="2"/>
  <c r="I54" i="2"/>
  <c r="B54" i="2"/>
  <c r="I53" i="2"/>
  <c r="B53" i="2"/>
  <c r="I52" i="2"/>
  <c r="B52" i="2"/>
  <c r="I51" i="2"/>
  <c r="B51" i="2"/>
  <c r="I50" i="2"/>
  <c r="B50" i="2"/>
  <c r="I49" i="2"/>
  <c r="B49" i="2"/>
  <c r="I48" i="2"/>
  <c r="B48" i="2"/>
  <c r="I47" i="2"/>
  <c r="B47" i="2"/>
  <c r="I46" i="2"/>
  <c r="B46" i="2"/>
  <c r="I45" i="2"/>
  <c r="B45" i="2"/>
  <c r="I44" i="2"/>
  <c r="B44" i="2"/>
  <c r="I43" i="2"/>
  <c r="B43" i="2"/>
  <c r="I42" i="2"/>
  <c r="B42" i="2"/>
  <c r="I41" i="2"/>
  <c r="B41" i="2"/>
  <c r="I40" i="2"/>
  <c r="B40" i="2"/>
  <c r="I39" i="2"/>
  <c r="B39" i="2"/>
  <c r="I38" i="2"/>
  <c r="B38" i="2"/>
  <c r="I37" i="2"/>
  <c r="B37" i="2"/>
  <c r="I36" i="2"/>
  <c r="B36" i="2"/>
  <c r="I35" i="2"/>
  <c r="B35" i="2"/>
  <c r="I34" i="2"/>
  <c r="B34" i="2"/>
  <c r="I33" i="2"/>
  <c r="B33" i="2"/>
  <c r="I32" i="2"/>
  <c r="B32" i="2"/>
  <c r="I31" i="2"/>
  <c r="B31" i="2"/>
  <c r="I30" i="2"/>
  <c r="B30" i="2"/>
  <c r="I29" i="2"/>
  <c r="B29" i="2"/>
  <c r="I28" i="2"/>
  <c r="B28" i="2"/>
  <c r="I27" i="2"/>
  <c r="B27" i="2"/>
  <c r="I26" i="2"/>
  <c r="B26" i="2"/>
  <c r="I25" i="2"/>
  <c r="B25" i="2"/>
  <c r="I24" i="2"/>
  <c r="B24" i="2"/>
  <c r="I23" i="2"/>
  <c r="B23" i="2"/>
  <c r="I22" i="2"/>
  <c r="B22" i="2"/>
  <c r="I21" i="2"/>
  <c r="B21" i="2"/>
  <c r="I20" i="2"/>
  <c r="B20" i="2"/>
  <c r="I19" i="2"/>
  <c r="B19" i="2"/>
  <c r="I18" i="2"/>
  <c r="B18" i="2"/>
  <c r="I17" i="2"/>
  <c r="B17" i="2"/>
  <c r="I16" i="2"/>
  <c r="B16" i="2"/>
  <c r="I15" i="2"/>
  <c r="B15" i="2"/>
  <c r="I14" i="2"/>
  <c r="B14" i="2"/>
  <c r="I13" i="2"/>
  <c r="B13" i="2"/>
  <c r="I12" i="2"/>
  <c r="B12" i="2"/>
  <c r="I11" i="2"/>
  <c r="B11" i="2"/>
  <c r="I10" i="2"/>
  <c r="B10" i="2"/>
  <c r="I9" i="2"/>
  <c r="B9" i="2"/>
  <c r="I8" i="2"/>
  <c r="B8" i="2"/>
  <c r="I7" i="2"/>
  <c r="B7" i="2"/>
  <c r="I6" i="2"/>
  <c r="B6" i="2"/>
  <c r="I5" i="2"/>
  <c r="B5" i="2"/>
  <c r="I4" i="2"/>
  <c r="M98" i="2" s="1"/>
  <c r="B4" i="2"/>
  <c r="E3" i="1"/>
  <c r="E4" i="1"/>
  <c r="E5" i="1"/>
  <c r="E6" i="1"/>
  <c r="E7" i="1"/>
  <c r="E8" i="1"/>
  <c r="E9" i="1"/>
  <c r="E10" i="1"/>
  <c r="E11" i="1"/>
  <c r="E2" i="1"/>
  <c r="I96" i="2" l="1"/>
  <c r="I100" i="2"/>
  <c r="B100" i="2" s="1"/>
  <c r="I104" i="2"/>
  <c r="B104" i="2" s="1"/>
  <c r="I108" i="2"/>
  <c r="B108" i="2" s="1"/>
  <c r="I112" i="2"/>
  <c r="B112" i="2" s="1"/>
  <c r="M92" i="2"/>
  <c r="M96" i="2"/>
  <c r="I97" i="2"/>
  <c r="B97" i="2" s="1"/>
  <c r="I101" i="2"/>
  <c r="B101" i="2" s="1"/>
  <c r="I105" i="2"/>
  <c r="I109" i="2"/>
  <c r="B109" i="2" s="1"/>
  <c r="I113" i="2"/>
  <c r="B113" i="2" s="1"/>
  <c r="M89" i="2"/>
  <c r="M93" i="2"/>
  <c r="M97" i="2"/>
  <c r="I94" i="2"/>
  <c r="B94" i="2" s="1"/>
  <c r="I98" i="2"/>
  <c r="B98" i="2" s="1"/>
  <c r="I102" i="2"/>
  <c r="I106" i="2"/>
  <c r="B106" i="2" s="1"/>
  <c r="I110" i="2"/>
  <c r="B110" i="2" s="1"/>
  <c r="M90" i="2"/>
  <c r="M94" i="2"/>
  <c r="I89" i="2"/>
  <c r="I90" i="2"/>
  <c r="I91" i="2"/>
  <c r="I92" i="2"/>
  <c r="I93" i="2"/>
  <c r="B90" i="2" l="1"/>
  <c r="L90" i="2"/>
  <c r="B93" i="2"/>
  <c r="L93" i="2"/>
  <c r="L89" i="2"/>
  <c r="B89" i="2"/>
  <c r="B102" i="2"/>
  <c r="L95" i="2"/>
  <c r="B105" i="2"/>
  <c r="L96" i="2"/>
  <c r="B92" i="2"/>
  <c r="L92" i="2"/>
  <c r="B91" i="2"/>
  <c r="L91" i="2"/>
  <c r="L94" i="2"/>
  <c r="B96" i="2"/>
</calcChain>
</file>

<file path=xl/sharedStrings.xml><?xml version="1.0" encoding="utf-8"?>
<sst xmlns="http://schemas.openxmlformats.org/spreadsheetml/2006/main" count="56" uniqueCount="39">
  <si>
    <t>h</t>
  </si>
  <si>
    <t>Claude</t>
  </si>
  <si>
    <t>Albert</t>
  </si>
  <si>
    <t>Jean</t>
  </si>
  <si>
    <t>Glenn</t>
  </si>
  <si>
    <t>f</t>
  </si>
  <si>
    <t>Danielle</t>
  </si>
  <si>
    <t>Claudine</t>
  </si>
  <si>
    <t>Manon</t>
  </si>
  <si>
    <t>Michèle</t>
  </si>
  <si>
    <t>Jacqueline</t>
  </si>
  <si>
    <t>S</t>
  </si>
  <si>
    <t>P</t>
  </si>
  <si>
    <t>PN</t>
  </si>
  <si>
    <t>Meilleur Moyenne</t>
  </si>
  <si>
    <t>2-</t>
  </si>
  <si>
    <t>1-</t>
  </si>
  <si>
    <t>3-</t>
  </si>
  <si>
    <t>4-</t>
  </si>
  <si>
    <t>F-Gamache, Michèle</t>
  </si>
  <si>
    <t>B82</t>
  </si>
  <si>
    <t>f-Malette, Jacqueline</t>
  </si>
  <si>
    <t>5-</t>
  </si>
  <si>
    <t>B67</t>
  </si>
  <si>
    <t>B81</t>
  </si>
  <si>
    <t>B78</t>
  </si>
  <si>
    <t>B39</t>
  </si>
  <si>
    <t>B85</t>
  </si>
  <si>
    <t>B22</t>
  </si>
  <si>
    <t>B35</t>
  </si>
  <si>
    <t>B49</t>
  </si>
  <si>
    <t>B77</t>
  </si>
  <si>
    <t>Moy</t>
  </si>
  <si>
    <t>Noms</t>
  </si>
  <si>
    <t>Voici ce que je voulais si-dessus</t>
  </si>
  <si>
    <t>5 plus hautes moyennes homme</t>
  </si>
  <si>
    <t>5 plus hautes moyennes femme</t>
  </si>
  <si>
    <t>B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</si>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</sst>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/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2" fillId="3" borderId="4" xfId="0" applyFont="1" applyFill="1" applyBorder="1" applyAlignment="1">
      <alignment horizontal="left"/>
    </xf>
    <xf numFmtId="0" fontId="2" fillId="3" borderId="8" xfId="0" applyFon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2" fillId="4" borderId="4" xfId="0" applyFont="1" applyFill="1" applyBorder="1" applyAlignment="1">
      <alignment horizontal="left"/>
    </xf>
    <xf numFmtId="0" fontId="2" fillId="4" borderId="8" xfId="0" applyFont="1" applyFill="1" applyBorder="1" applyAlignment="1">
      <alignment horizontal="left"/>
    </xf>
    <xf numFmtId="0" fontId="0" fillId="3" borderId="9" xfId="0" applyFill="1" applyBorder="1" applyAlignment="1">
      <alignment horizontal="center"/>
    </xf>
    <xf numFmtId="0" fontId="0" fillId="3" borderId="5" xfId="0" applyFill="1" applyBorder="1" applyAlignment="1">
      <alignment horizontal="left"/>
    </xf>
    <xf numFmtId="0" fontId="0" fillId="3" borderId="10" xfId="0" applyFill="1" applyBorder="1" applyAlignment="1">
      <alignment horizontal="left"/>
    </xf>
    <xf numFmtId="0" fontId="2" fillId="3" borderId="5" xfId="0" applyFont="1" applyFill="1" applyBorder="1" applyAlignment="1">
      <alignment horizontal="left"/>
    </xf>
    <xf numFmtId="0" fontId="2" fillId="3" borderId="10" xfId="0" applyFont="1" applyFill="1" applyBorder="1" applyAlignment="1">
      <alignment horizontal="left"/>
    </xf>
    <xf numFmtId="0" fontId="0" fillId="3" borderId="11" xfId="0" applyFill="1" applyBorder="1" applyAlignment="1">
      <alignment horizontal="center"/>
    </xf>
    <xf numFmtId="0" fontId="2" fillId="3" borderId="7" xfId="0" applyFont="1" applyFill="1" applyBorder="1" applyAlignment="1">
      <alignment horizontal="left"/>
    </xf>
    <xf numFmtId="0" fontId="0" fillId="4" borderId="12" xfId="0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0" fontId="0" fillId="4" borderId="9" xfId="0" applyFill="1" applyBorder="1" applyAlignment="1">
      <alignment horizontal="center"/>
    </xf>
    <xf numFmtId="0" fontId="0" fillId="4" borderId="5" xfId="0" applyFill="1" applyBorder="1" applyAlignment="1">
      <alignment horizontal="left"/>
    </xf>
    <xf numFmtId="0" fontId="0" fillId="4" borderId="13" xfId="0" applyFill="1" applyBorder="1" applyAlignment="1">
      <alignment horizontal="left"/>
    </xf>
    <xf numFmtId="0" fontId="2" fillId="4" borderId="5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0" fillId="4" borderId="14" xfId="0" applyFill="1" applyBorder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0" fillId="3" borderId="16" xfId="0" applyFill="1" applyBorder="1" applyAlignment="1">
      <alignment horizontal="left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4" borderId="16" xfId="0" applyFill="1" applyBorder="1" applyAlignment="1">
      <alignment horizontal="left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2" fillId="3" borderId="20" xfId="0" applyFont="1" applyFill="1" applyBorder="1" applyAlignment="1">
      <alignment horizontal="left"/>
    </xf>
    <xf numFmtId="0" fontId="0" fillId="3" borderId="19" xfId="0" applyFill="1" applyBorder="1" applyAlignment="1">
      <alignment horizontal="center"/>
    </xf>
    <xf numFmtId="0" fontId="2" fillId="4" borderId="20" xfId="0" applyFont="1" applyFill="1" applyBorder="1" applyAlignment="1">
      <alignment horizontal="left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3" fillId="5" borderId="24" xfId="0" applyFont="1" applyFill="1" applyBorder="1" applyAlignment="1">
      <alignment horizontal="center"/>
    </xf>
    <xf numFmtId="0" fontId="3" fillId="5" borderId="25" xfId="0" applyFont="1" applyFill="1" applyBorder="1" applyAlignment="1">
      <alignment horizontal="center"/>
    </xf>
    <xf numFmtId="0" fontId="3" fillId="5" borderId="26" xfId="0" applyFont="1" applyFill="1" applyBorder="1" applyAlignment="1">
      <alignment horizontal="center"/>
    </xf>
    <xf numFmtId="0" fontId="4" fillId="2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6" borderId="0" xfId="0" applyFill="1" applyAlignment="1">
      <alignment horizontal="center"/>
    </xf>
    <xf numFmtId="0" fontId="0" fillId="0" borderId="0" xfId="0" applyFill="1"/>
    <xf numFmtId="0" fontId="0" fillId="2" borderId="0" xfId="0" applyFill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1" fillId="0" borderId="0" xfId="0" applyFont="1" applyAlignment="1">
      <alignment horizontal="center"/>
    </xf>
    <xf numFmtId="0" fontId="1" fillId="7" borderId="0" xfId="0" applyFont="1" applyFill="1" applyAlignment="1">
      <alignment horizontal="center"/>
    </xf>
    <xf numFmtId="0" fontId="7" fillId="3" borderId="15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u val="none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s/Master%202015-2016%2010%20&#201;quipes%20Test%20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édule"/>
      <sheetName val="Équipes"/>
      <sheetName val="Joutes"/>
      <sheetName val="PtsJoueurs"/>
      <sheetName val="Feuil1"/>
    </sheetNames>
    <sheetDataSet>
      <sheetData sheetId="0"/>
      <sheetData sheetId="1"/>
      <sheetData sheetId="2">
        <row r="4">
          <cell r="A4">
            <v>1</v>
          </cell>
          <cell r="B4" t="str">
            <v>x-Claude</v>
          </cell>
          <cell r="C4">
            <v>180</v>
          </cell>
          <cell r="K4">
            <v>2</v>
          </cell>
          <cell r="L4" t="str">
            <v>x-Claude</v>
          </cell>
          <cell r="M4">
            <v>180</v>
          </cell>
        </row>
        <row r="5">
          <cell r="B5" t="str">
            <v>x-Claude1</v>
          </cell>
          <cell r="C5">
            <v>180</v>
          </cell>
          <cell r="L5" t="str">
            <v>x-Claude1</v>
          </cell>
          <cell r="M5">
            <v>180</v>
          </cell>
        </row>
        <row r="6">
          <cell r="B6" t="str">
            <v>x-Claude2</v>
          </cell>
          <cell r="C6">
            <v>180</v>
          </cell>
          <cell r="L6" t="str">
            <v>x-Claude2</v>
          </cell>
          <cell r="M6">
            <v>180</v>
          </cell>
        </row>
        <row r="7">
          <cell r="B7" t="str">
            <v>x-Claude3</v>
          </cell>
          <cell r="C7">
            <v>180</v>
          </cell>
          <cell r="L7" t="str">
            <v>x-Claude3</v>
          </cell>
          <cell r="M7">
            <v>180</v>
          </cell>
        </row>
        <row r="8">
          <cell r="B8" t="str">
            <v>x-Claude4</v>
          </cell>
          <cell r="C8">
            <v>180</v>
          </cell>
          <cell r="L8" t="str">
            <v>x-Claude4</v>
          </cell>
          <cell r="M8">
            <v>180</v>
          </cell>
        </row>
        <row r="9">
          <cell r="B9" t="str">
            <v>x-Remplaçant 1</v>
          </cell>
          <cell r="C9">
            <v>180</v>
          </cell>
          <cell r="L9" t="str">
            <v>x-Remplaçant 1</v>
          </cell>
          <cell r="M9">
            <v>180</v>
          </cell>
        </row>
        <row r="10">
          <cell r="B10" t="str">
            <v>x-Remplaçant 2</v>
          </cell>
          <cell r="C10">
            <v>180</v>
          </cell>
          <cell r="L10" t="str">
            <v>x-Remplaçant 2</v>
          </cell>
          <cell r="M10">
            <v>180</v>
          </cell>
        </row>
        <row r="16">
          <cell r="A16" t="str">
            <v>Panthères</v>
          </cell>
          <cell r="B16" t="str">
            <v>h-Raymond, Jean-Claude</v>
          </cell>
          <cell r="C16">
            <v>196</v>
          </cell>
          <cell r="K16" t="str">
            <v>Le Pot</v>
          </cell>
          <cell r="L16" t="str">
            <v>f-Daunais, Sylvie</v>
          </cell>
          <cell r="M16">
            <v>182</v>
          </cell>
        </row>
        <row r="17">
          <cell r="B17" t="str">
            <v>h-Franch, Jean</v>
          </cell>
          <cell r="C17">
            <v>190</v>
          </cell>
          <cell r="L17" t="str">
            <v>h-Long, Jacques</v>
          </cell>
          <cell r="M17">
            <v>183</v>
          </cell>
        </row>
        <row r="18">
          <cell r="B18" t="str">
            <v>h-Richard,Yvon</v>
          </cell>
          <cell r="C18">
            <v>173</v>
          </cell>
          <cell r="L18" t="str">
            <v>h-Dégarie, Bernard</v>
          </cell>
          <cell r="M18">
            <v>162</v>
          </cell>
        </row>
        <row r="19">
          <cell r="B19" t="str">
            <v>h-Fiset, Mike</v>
          </cell>
          <cell r="C19">
            <v>187</v>
          </cell>
          <cell r="L19" t="str">
            <v>h-Laurin, Yvon</v>
          </cell>
          <cell r="M19">
            <v>165</v>
          </cell>
        </row>
        <row r="20">
          <cell r="B20" t="str">
            <v>h-Baxter, Glenn ©</v>
          </cell>
          <cell r="C20">
            <v>227</v>
          </cell>
          <cell r="L20" t="str">
            <v>h-Millette, Stéphane ©</v>
          </cell>
          <cell r="M20">
            <v>224</v>
          </cell>
        </row>
        <row r="21">
          <cell r="B21" t="str">
            <v>x-Remplaçant 1</v>
          </cell>
          <cell r="C21">
            <v>180</v>
          </cell>
          <cell r="L21" t="str">
            <v>x-Remplaçant 1</v>
          </cell>
          <cell r="M21">
            <v>180</v>
          </cell>
        </row>
        <row r="22">
          <cell r="B22" t="str">
            <v>x-Remplaçant 2</v>
          </cell>
          <cell r="C22">
            <v>180</v>
          </cell>
          <cell r="L22" t="str">
            <v>x-Remplaçant 2</v>
          </cell>
          <cell r="M22">
            <v>180</v>
          </cell>
        </row>
        <row r="28">
          <cell r="A28" t="str">
            <v>Fantastic 5</v>
          </cell>
          <cell r="B28" t="str">
            <v>f-Handler, Elisabeth</v>
          </cell>
          <cell r="C28">
            <v>181</v>
          </cell>
          <cell r="K28" t="str">
            <v>Dérangers</v>
          </cell>
          <cell r="L28" t="str">
            <v>f-Hanon, Claudine</v>
          </cell>
          <cell r="M28">
            <v>203</v>
          </cell>
        </row>
        <row r="29">
          <cell r="B29" t="str">
            <v>h-Daigneault, Jean-Pierre</v>
          </cell>
          <cell r="C29">
            <v>180</v>
          </cell>
          <cell r="L29" t="str">
            <v>f-Bilodeau, Joanne ©</v>
          </cell>
          <cell r="M29">
            <v>185</v>
          </cell>
        </row>
        <row r="30">
          <cell r="B30" t="str">
            <v>h-Gilbert, Maurice</v>
          </cell>
          <cell r="C30">
            <v>164</v>
          </cell>
          <cell r="L30" t="str">
            <v>h-Diotte, Michel</v>
          </cell>
          <cell r="M30">
            <v>160</v>
          </cell>
        </row>
        <row r="31">
          <cell r="B31" t="str">
            <v>h-Chapados, Jean-Pierre</v>
          </cell>
          <cell r="C31">
            <v>239</v>
          </cell>
          <cell r="L31" t="str">
            <v>x-Dummy</v>
          </cell>
          <cell r="M31">
            <v>180</v>
          </cell>
        </row>
        <row r="32">
          <cell r="B32" t="str">
            <v>h-Delage, Jean-Paul ©</v>
          </cell>
          <cell r="C32">
            <v>189</v>
          </cell>
          <cell r="L32" t="str">
            <v>h-Beauchamp, Bernard</v>
          </cell>
          <cell r="M32">
            <v>141</v>
          </cell>
        </row>
        <row r="33">
          <cell r="B33" t="str">
            <v>x-Remplaçant 1</v>
          </cell>
          <cell r="C33">
            <v>180</v>
          </cell>
          <cell r="L33" t="str">
            <v>x-Remplaçant 1</v>
          </cell>
          <cell r="M33">
            <v>180</v>
          </cell>
        </row>
        <row r="34">
          <cell r="B34" t="str">
            <v>x-Remplaçant 2</v>
          </cell>
          <cell r="C34">
            <v>180</v>
          </cell>
          <cell r="L34" t="str">
            <v>x-Remplaçant 2</v>
          </cell>
          <cell r="M34">
            <v>180</v>
          </cell>
        </row>
        <row r="40">
          <cell r="A40" t="str">
            <v>La Team</v>
          </cell>
          <cell r="B40" t="str">
            <v>f-Mazerolle, Brenda</v>
          </cell>
          <cell r="C40">
            <v>160</v>
          </cell>
          <cell r="K40" t="str">
            <v>L'Enfers</v>
          </cell>
          <cell r="L40" t="str">
            <v>h-Lebessis, Emmanual</v>
          </cell>
          <cell r="M40">
            <v>161</v>
          </cell>
        </row>
        <row r="41">
          <cell r="B41" t="str">
            <v>h-Jones, Kenny</v>
          </cell>
          <cell r="C41">
            <v>175</v>
          </cell>
          <cell r="L41" t="str">
            <v>f-Fisette, Michelle</v>
          </cell>
          <cell r="M41">
            <v>155</v>
          </cell>
        </row>
        <row r="42">
          <cell r="B42" t="str">
            <v>h-Santini, Dominic</v>
          </cell>
          <cell r="C42">
            <v>202</v>
          </cell>
          <cell r="L42" t="str">
            <v>h-Boivert, Rémi</v>
          </cell>
          <cell r="M42">
            <v>133</v>
          </cell>
        </row>
        <row r="43">
          <cell r="B43" t="str">
            <v>h-Well, Albert</v>
          </cell>
          <cell r="C43">
            <v>243</v>
          </cell>
          <cell r="L43" t="str">
            <v>h-Ratelle, Claude ©</v>
          </cell>
          <cell r="M43">
            <v>207</v>
          </cell>
        </row>
        <row r="44">
          <cell r="B44" t="str">
            <v>h-Vinet, Claude ©</v>
          </cell>
          <cell r="C44">
            <v>215</v>
          </cell>
          <cell r="L44" t="str">
            <v>h-Murphy, John</v>
          </cell>
          <cell r="M44">
            <v>217</v>
          </cell>
        </row>
        <row r="45">
          <cell r="B45" t="str">
            <v>x-Remplaçant 1</v>
          </cell>
          <cell r="C45">
            <v>180</v>
          </cell>
          <cell r="L45" t="str">
            <v>x-Remplaçant 1</v>
          </cell>
          <cell r="M45">
            <v>180</v>
          </cell>
        </row>
        <row r="46">
          <cell r="B46" t="str">
            <v>x-Remplaçant 2</v>
          </cell>
          <cell r="C46">
            <v>180</v>
          </cell>
          <cell r="L46" t="str">
            <v>x-Remplaçant 2</v>
          </cell>
          <cell r="M46">
            <v>180</v>
          </cell>
        </row>
        <row r="52">
          <cell r="A52" t="str">
            <v>L'Express</v>
          </cell>
          <cell r="B52" t="str">
            <v>f-Stachowicz. Karolina</v>
          </cell>
          <cell r="C52">
            <v>120</v>
          </cell>
          <cell r="K52" t="str">
            <v>Les Filles</v>
          </cell>
          <cell r="L52" t="str">
            <v>f-Malette, Jacqueline ©</v>
          </cell>
          <cell r="M52">
            <v>189</v>
          </cell>
        </row>
        <row r="53">
          <cell r="B53" t="str">
            <v>h-Labelle, Patrice</v>
          </cell>
          <cell r="C53">
            <v>142</v>
          </cell>
          <cell r="L53" t="str">
            <v>f-Allard, Jocelyne</v>
          </cell>
          <cell r="M53">
            <v>154</v>
          </cell>
        </row>
        <row r="54">
          <cell r="B54" t="str">
            <v>h-Thibault, Laurent</v>
          </cell>
          <cell r="C54">
            <v>192</v>
          </cell>
          <cell r="L54" t="str">
            <v>f-Haché, Janette</v>
          </cell>
          <cell r="M54">
            <v>183</v>
          </cell>
        </row>
        <row r="55">
          <cell r="B55" t="str">
            <v>h-Turski, Grégoire ©</v>
          </cell>
          <cell r="C55">
            <v>190</v>
          </cell>
          <cell r="L55" t="str">
            <v>f-Diotte, Marguerite</v>
          </cell>
          <cell r="M55">
            <v>126</v>
          </cell>
        </row>
        <row r="56">
          <cell r="B56" t="str">
            <v>h-Labelle, Éric</v>
          </cell>
          <cell r="C56">
            <v>220</v>
          </cell>
          <cell r="L56" t="str">
            <v>f-Sharp, Lise</v>
          </cell>
          <cell r="M56">
            <v>155</v>
          </cell>
        </row>
        <row r="57">
          <cell r="B57" t="str">
            <v>x-Remplaçant 1</v>
          </cell>
          <cell r="C57">
            <v>180</v>
          </cell>
          <cell r="L57" t="str">
            <v>x-Remplaçant 1</v>
          </cell>
          <cell r="M57">
            <v>180</v>
          </cell>
        </row>
        <row r="58">
          <cell r="B58" t="str">
            <v>x-Remplaçant 2</v>
          </cell>
          <cell r="C58">
            <v>180</v>
          </cell>
          <cell r="L58" t="str">
            <v>x-Remplaçant 2</v>
          </cell>
          <cell r="M58">
            <v>180</v>
          </cell>
        </row>
        <row r="64">
          <cell r="A64" t="str">
            <v>Wobers</v>
          </cell>
          <cell r="B64" t="str">
            <v>f-Brisebois. Claudette</v>
          </cell>
          <cell r="C64">
            <v>177</v>
          </cell>
          <cell r="K64" t="str">
            <v>Shuttles</v>
          </cell>
          <cell r="L64" t="str">
            <v>f-Robitaille, Manon ©</v>
          </cell>
          <cell r="M64">
            <v>194</v>
          </cell>
        </row>
        <row r="65">
          <cell r="B65" t="str">
            <v>h-Asselin, René</v>
          </cell>
          <cell r="C65">
            <v>171</v>
          </cell>
          <cell r="L65" t="str">
            <v>f-Gamache, Michèle</v>
          </cell>
          <cell r="M65">
            <v>192</v>
          </cell>
        </row>
        <row r="66">
          <cell r="B66" t="str">
            <v>h-Laliberté, Roger</v>
          </cell>
          <cell r="C66">
            <v>216</v>
          </cell>
          <cell r="L66" t="str">
            <v>h-Hayes, John</v>
          </cell>
          <cell r="M66">
            <v>180</v>
          </cell>
        </row>
        <row r="67">
          <cell r="B67" t="str">
            <v>h-Langlois, Claude</v>
          </cell>
          <cell r="C67">
            <v>228</v>
          </cell>
          <cell r="L67" t="str">
            <v>h-Hanon. Richard</v>
          </cell>
          <cell r="M67">
            <v>214</v>
          </cell>
        </row>
        <row r="68">
          <cell r="B68" t="str">
            <v>f-Seinet, Danielle ©</v>
          </cell>
          <cell r="C68">
            <v>218</v>
          </cell>
          <cell r="L68" t="str">
            <v>h-Archambault, Claude</v>
          </cell>
          <cell r="M68">
            <v>260</v>
          </cell>
        </row>
        <row r="69">
          <cell r="B69" t="str">
            <v>x-Remplaçant 1</v>
          </cell>
          <cell r="C69">
            <v>180</v>
          </cell>
          <cell r="L69" t="str">
            <v>x-Remplaçant 1</v>
          </cell>
          <cell r="M69">
            <v>180</v>
          </cell>
        </row>
        <row r="70">
          <cell r="B70" t="str">
            <v>x-Remplaçant 2</v>
          </cell>
          <cell r="C70">
            <v>180</v>
          </cell>
          <cell r="L70" t="str">
            <v>x-Remplaçant 2</v>
          </cell>
          <cell r="M70">
            <v>180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6" sqref="E6"/>
    </sheetView>
  </sheetViews>
  <sheetFormatPr baseColWidth="10" defaultRowHeight="15" x14ac:dyDescent="0.25"/>
  <cols>
    <col min="1" max="1" width="2.140625" bestFit="1" customWidth="1"/>
  </cols>
  <sheetData>
    <row r="1" spans="1:5" x14ac:dyDescent="0.25">
      <c r="A1" t="s">
        <v>11</v>
      </c>
      <c r="B1" t="s">
        <v>13</v>
      </c>
      <c r="C1" t="s">
        <v>12</v>
      </c>
      <c r="E1" s="1" t="s">
        <v>13</v>
      </c>
    </row>
    <row r="2" spans="1:5" x14ac:dyDescent="0.25">
      <c r="A2" t="s">
        <v>0</v>
      </c>
      <c r="B2" t="s">
        <v>1</v>
      </c>
      <c r="C2">
        <v>260</v>
      </c>
      <c r="E2" s="1" t="str">
        <f>INDEX($B$2:$B$11,MATCH(LARGE($C$2:$C$11,ROW()-1),$C$2:$C$11,0))</f>
        <v>Claude</v>
      </c>
    </row>
    <row r="3" spans="1:5" x14ac:dyDescent="0.25">
      <c r="A3" t="s">
        <v>0</v>
      </c>
      <c r="B3" t="s">
        <v>2</v>
      </c>
      <c r="C3">
        <v>243</v>
      </c>
      <c r="E3" s="1" t="str">
        <f t="shared" ref="E3:E11" si="0">INDEX($B$2:$B$11,MATCH(LARGE($C$2:$C$11,ROW()-1),$C$2:$C$11,0))</f>
        <v>Albert</v>
      </c>
    </row>
    <row r="4" spans="1:5" x14ac:dyDescent="0.25">
      <c r="A4" t="s">
        <v>0</v>
      </c>
      <c r="B4" t="s">
        <v>3</v>
      </c>
      <c r="C4">
        <v>239</v>
      </c>
      <c r="E4" s="1" t="str">
        <f t="shared" si="0"/>
        <v>Jean</v>
      </c>
    </row>
    <row r="5" spans="1:5" x14ac:dyDescent="0.25">
      <c r="A5" t="s">
        <v>0</v>
      </c>
      <c r="B5" t="s">
        <v>1</v>
      </c>
      <c r="C5">
        <v>228</v>
      </c>
      <c r="E5" s="1" t="str">
        <f t="shared" si="0"/>
        <v>Claude</v>
      </c>
    </row>
    <row r="6" spans="1:5" x14ac:dyDescent="0.25">
      <c r="A6" t="s">
        <v>0</v>
      </c>
      <c r="B6" t="s">
        <v>4</v>
      </c>
      <c r="C6">
        <v>227</v>
      </c>
      <c r="E6" s="1" t="str">
        <f t="shared" si="0"/>
        <v>Glenn</v>
      </c>
    </row>
    <row r="7" spans="1:5" x14ac:dyDescent="0.25">
      <c r="A7" t="s">
        <v>5</v>
      </c>
      <c r="B7" t="s">
        <v>6</v>
      </c>
      <c r="C7">
        <v>218</v>
      </c>
      <c r="E7" s="1" t="str">
        <f t="shared" si="0"/>
        <v>Danielle</v>
      </c>
    </row>
    <row r="8" spans="1:5" x14ac:dyDescent="0.25">
      <c r="A8" t="s">
        <v>5</v>
      </c>
      <c r="B8" t="s">
        <v>7</v>
      </c>
      <c r="C8">
        <v>203</v>
      </c>
      <c r="E8" s="1" t="str">
        <f t="shared" si="0"/>
        <v>Claudine</v>
      </c>
    </row>
    <row r="9" spans="1:5" x14ac:dyDescent="0.25">
      <c r="A9" t="s">
        <v>5</v>
      </c>
      <c r="B9" t="s">
        <v>8</v>
      </c>
      <c r="C9">
        <v>194</v>
      </c>
      <c r="E9" s="1" t="str">
        <f t="shared" si="0"/>
        <v>Manon</v>
      </c>
    </row>
    <row r="10" spans="1:5" x14ac:dyDescent="0.25">
      <c r="A10" t="s">
        <v>5</v>
      </c>
      <c r="B10" t="s">
        <v>9</v>
      </c>
      <c r="C10">
        <v>192</v>
      </c>
      <c r="E10" s="1" t="str">
        <f t="shared" si="0"/>
        <v>Michèle</v>
      </c>
    </row>
    <row r="11" spans="1:5" x14ac:dyDescent="0.25">
      <c r="A11" t="s">
        <v>5</v>
      </c>
      <c r="B11" t="s">
        <v>10</v>
      </c>
      <c r="C11">
        <v>189</v>
      </c>
      <c r="E11" s="1" t="str">
        <f t="shared" si="0"/>
        <v>Jacqueline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113"/>
  <sheetViews>
    <sheetView tabSelected="1" topLeftCell="A76" workbookViewId="0">
      <selection activeCell="L88" sqref="L88:M88"/>
    </sheetView>
  </sheetViews>
  <sheetFormatPr baseColWidth="10" defaultRowHeight="15" x14ac:dyDescent="0.25"/>
  <cols>
    <col min="2" max="2" width="23.85546875" style="34" bestFit="1" customWidth="1"/>
    <col min="12" max="12" width="21.5703125" bestFit="1" customWidth="1"/>
  </cols>
  <sheetData>
    <row r="3" spans="1:9" ht="15.75" thickBot="1" x14ac:dyDescent="0.3">
      <c r="B3" s="64" t="s">
        <v>33</v>
      </c>
      <c r="C3" s="64"/>
      <c r="D3" s="64"/>
      <c r="E3" s="64"/>
      <c r="F3" s="64"/>
      <c r="G3" s="64"/>
      <c r="H3" s="64"/>
      <c r="I3" s="64" t="s">
        <v>32</v>
      </c>
    </row>
    <row r="4" spans="1:9" ht="15.75" thickBot="1" x14ac:dyDescent="0.3">
      <c r="A4" s="65">
        <f>([1]Joutes!A4)</f>
        <v>1</v>
      </c>
      <c r="B4" s="36" t="str">
        <f>([1]Joutes!B4)</f>
        <v>x-Claude</v>
      </c>
      <c r="C4" s="2"/>
      <c r="D4" s="2"/>
      <c r="E4" s="2"/>
      <c r="F4" s="2"/>
      <c r="G4" s="2"/>
      <c r="H4" s="2"/>
      <c r="I4" s="37">
        <f>([1]Joutes!C4)</f>
        <v>180</v>
      </c>
    </row>
    <row r="5" spans="1:9" ht="15.75" thickBot="1" x14ac:dyDescent="0.3">
      <c r="A5" s="65"/>
      <c r="B5" s="9" t="str">
        <f>([1]Joutes!B5)</f>
        <v>x-Claude1</v>
      </c>
      <c r="C5" s="3"/>
      <c r="D5" s="3"/>
      <c r="E5" s="3"/>
      <c r="F5" s="3"/>
      <c r="G5" s="3"/>
      <c r="H5" s="3"/>
      <c r="I5" s="38">
        <f>([1]Joutes!C5)</f>
        <v>180</v>
      </c>
    </row>
    <row r="6" spans="1:9" ht="15.75" thickBot="1" x14ac:dyDescent="0.3">
      <c r="A6" s="65"/>
      <c r="B6" s="9" t="str">
        <f>([1]Joutes!B6)</f>
        <v>x-Claude2</v>
      </c>
      <c r="C6" s="3"/>
      <c r="D6" s="3"/>
      <c r="E6" s="3"/>
      <c r="F6" s="3"/>
      <c r="G6" s="3"/>
      <c r="H6" s="3"/>
      <c r="I6" s="38">
        <f>([1]Joutes!C6)</f>
        <v>180</v>
      </c>
    </row>
    <row r="7" spans="1:9" ht="15.75" thickBot="1" x14ac:dyDescent="0.3">
      <c r="A7" s="65"/>
      <c r="B7" s="9" t="str">
        <f>([1]Joutes!B7)</f>
        <v>x-Claude3</v>
      </c>
      <c r="C7" s="3"/>
      <c r="D7" s="3"/>
      <c r="E7" s="3"/>
      <c r="F7" s="3"/>
      <c r="G7" s="3"/>
      <c r="H7" s="3"/>
      <c r="I7" s="38">
        <f>([1]Joutes!C7)</f>
        <v>180</v>
      </c>
    </row>
    <row r="8" spans="1:9" ht="15.75" thickBot="1" x14ac:dyDescent="0.3">
      <c r="A8" s="65"/>
      <c r="B8" s="9" t="str">
        <f>([1]Joutes!B8)</f>
        <v>x-Claude4</v>
      </c>
      <c r="C8" s="3"/>
      <c r="D8" s="3"/>
      <c r="E8" s="3"/>
      <c r="F8" s="3"/>
      <c r="G8" s="3"/>
      <c r="H8" s="3"/>
      <c r="I8" s="38">
        <f>([1]Joutes!C8)</f>
        <v>180</v>
      </c>
    </row>
    <row r="9" spans="1:9" ht="15.75" thickBot="1" x14ac:dyDescent="0.3">
      <c r="A9" s="65"/>
      <c r="B9" s="10" t="str">
        <f>([1]Joutes!B9)</f>
        <v>x-Remplaçant 1</v>
      </c>
      <c r="C9" s="3"/>
      <c r="D9" s="3"/>
      <c r="E9" s="3"/>
      <c r="F9" s="3"/>
      <c r="G9" s="3"/>
      <c r="H9" s="3"/>
      <c r="I9" s="38">
        <f>([1]Joutes!C9)</f>
        <v>180</v>
      </c>
    </row>
    <row r="10" spans="1:9" ht="15.75" thickBot="1" x14ac:dyDescent="0.3">
      <c r="A10" s="65"/>
      <c r="B10" s="10" t="str">
        <f>([1]Joutes!B10)</f>
        <v>x-Remplaçant 2</v>
      </c>
      <c r="C10" s="4"/>
      <c r="D10" s="4"/>
      <c r="E10" s="4"/>
      <c r="F10" s="4"/>
      <c r="G10" s="4"/>
      <c r="H10" s="4"/>
      <c r="I10" s="38">
        <f>([1]Joutes!C10)</f>
        <v>180</v>
      </c>
    </row>
    <row r="11" spans="1:9" ht="15.75" thickBot="1" x14ac:dyDescent="0.3">
      <c r="A11" s="66">
        <f>([1]Joutes!K4)</f>
        <v>2</v>
      </c>
      <c r="B11" s="39" t="str">
        <f>([1]Joutes!L4)</f>
        <v>x-Claude</v>
      </c>
      <c r="C11" s="5"/>
      <c r="D11" s="5"/>
      <c r="E11" s="5"/>
      <c r="F11" s="5"/>
      <c r="G11" s="5"/>
      <c r="H11" s="5"/>
      <c r="I11" s="40">
        <f>([1]Joutes!M4)</f>
        <v>180</v>
      </c>
    </row>
    <row r="12" spans="1:9" ht="15.75" thickBot="1" x14ac:dyDescent="0.3">
      <c r="A12" s="66"/>
      <c r="B12" s="13" t="str">
        <f>([1]Joutes!L5)</f>
        <v>x-Claude1</v>
      </c>
      <c r="C12" s="6"/>
      <c r="D12" s="6"/>
      <c r="E12" s="6"/>
      <c r="F12" s="6"/>
      <c r="G12" s="6"/>
      <c r="H12" s="6"/>
      <c r="I12" s="41">
        <f>([1]Joutes!M5)</f>
        <v>180</v>
      </c>
    </row>
    <row r="13" spans="1:9" ht="15.75" thickBot="1" x14ac:dyDescent="0.3">
      <c r="A13" s="66"/>
      <c r="B13" s="13" t="str">
        <f>([1]Joutes!L6)</f>
        <v>x-Claude2</v>
      </c>
      <c r="C13" s="6"/>
      <c r="D13" s="6"/>
      <c r="E13" s="6"/>
      <c r="F13" s="6"/>
      <c r="G13" s="6"/>
      <c r="H13" s="6"/>
      <c r="I13" s="41">
        <f>([1]Joutes!M6)</f>
        <v>180</v>
      </c>
    </row>
    <row r="14" spans="1:9" ht="15.75" thickBot="1" x14ac:dyDescent="0.3">
      <c r="A14" s="66"/>
      <c r="B14" s="13" t="str">
        <f>([1]Joutes!L7)</f>
        <v>x-Claude3</v>
      </c>
      <c r="C14" s="6"/>
      <c r="D14" s="6"/>
      <c r="E14" s="6"/>
      <c r="F14" s="6"/>
      <c r="G14" s="6"/>
      <c r="H14" s="6"/>
      <c r="I14" s="41">
        <f>([1]Joutes!M7)</f>
        <v>180</v>
      </c>
    </row>
    <row r="15" spans="1:9" ht="15.75" thickBot="1" x14ac:dyDescent="0.3">
      <c r="A15" s="66"/>
      <c r="B15" s="13" t="str">
        <f>([1]Joutes!L8)</f>
        <v>x-Claude4</v>
      </c>
      <c r="C15" s="6"/>
      <c r="D15" s="6"/>
      <c r="E15" s="6"/>
      <c r="F15" s="6"/>
      <c r="G15" s="6"/>
      <c r="H15" s="6"/>
      <c r="I15" s="41">
        <f>([1]Joutes!M8)</f>
        <v>180</v>
      </c>
    </row>
    <row r="16" spans="1:9" ht="15.75" thickBot="1" x14ac:dyDescent="0.3">
      <c r="A16" s="66"/>
      <c r="B16" s="14" t="str">
        <f>([1]Joutes!L9)</f>
        <v>x-Remplaçant 1</v>
      </c>
      <c r="C16" s="6"/>
      <c r="D16" s="6"/>
      <c r="E16" s="6"/>
      <c r="F16" s="6"/>
      <c r="G16" s="6"/>
      <c r="H16" s="6"/>
      <c r="I16" s="41">
        <f>([1]Joutes!M9)</f>
        <v>180</v>
      </c>
    </row>
    <row r="17" spans="1:9" ht="15.75" thickBot="1" x14ac:dyDescent="0.3">
      <c r="A17" s="66"/>
      <c r="B17" s="14" t="str">
        <f>([1]Joutes!L10)</f>
        <v>x-Remplaçant 2</v>
      </c>
      <c r="C17" s="7"/>
      <c r="D17" s="7"/>
      <c r="E17" s="7"/>
      <c r="F17" s="7"/>
      <c r="G17" s="7"/>
      <c r="H17" s="7"/>
      <c r="I17" s="42">
        <f>([1]Joutes!M10)</f>
        <v>180</v>
      </c>
    </row>
    <row r="18" spans="1:9" ht="15.75" thickBot="1" x14ac:dyDescent="0.3">
      <c r="A18" s="65" t="str">
        <f>([1]Joutes!A16)</f>
        <v>Panthères</v>
      </c>
      <c r="B18" s="36" t="str">
        <f>([1]Joutes!B16)</f>
        <v>h-Raymond, Jean-Claude</v>
      </c>
      <c r="C18" s="2"/>
      <c r="D18" s="2"/>
      <c r="E18" s="2"/>
      <c r="F18" s="2"/>
      <c r="G18" s="2"/>
      <c r="H18" s="2"/>
      <c r="I18" s="37">
        <f>([1]Joutes!C16)</f>
        <v>196</v>
      </c>
    </row>
    <row r="19" spans="1:9" ht="15.75" thickBot="1" x14ac:dyDescent="0.3">
      <c r="A19" s="65"/>
      <c r="B19" s="9" t="str">
        <f>([1]Joutes!B17)</f>
        <v>h-Franch, Jean</v>
      </c>
      <c r="C19" s="3"/>
      <c r="D19" s="3"/>
      <c r="E19" s="3"/>
      <c r="F19" s="3"/>
      <c r="G19" s="3"/>
      <c r="H19" s="3"/>
      <c r="I19" s="38">
        <f>([1]Joutes!C17)</f>
        <v>190</v>
      </c>
    </row>
    <row r="20" spans="1:9" ht="15.75" thickBot="1" x14ac:dyDescent="0.3">
      <c r="A20" s="65"/>
      <c r="B20" s="9" t="str">
        <f>([1]Joutes!B18)</f>
        <v>h-Richard,Yvon</v>
      </c>
      <c r="C20" s="3"/>
      <c r="D20" s="3"/>
      <c r="E20" s="3"/>
      <c r="F20" s="3"/>
      <c r="G20" s="3"/>
      <c r="H20" s="3"/>
      <c r="I20" s="38">
        <f>([1]Joutes!C18)</f>
        <v>173</v>
      </c>
    </row>
    <row r="21" spans="1:9" ht="15.75" thickBot="1" x14ac:dyDescent="0.3">
      <c r="A21" s="65"/>
      <c r="B21" s="9" t="str">
        <f>([1]Joutes!B19)</f>
        <v>h-Fiset, Mike</v>
      </c>
      <c r="C21" s="3"/>
      <c r="D21" s="3"/>
      <c r="E21" s="3"/>
      <c r="F21" s="3"/>
      <c r="G21" s="3"/>
      <c r="H21" s="3"/>
      <c r="I21" s="38">
        <f>([1]Joutes!C19)</f>
        <v>187</v>
      </c>
    </row>
    <row r="22" spans="1:9" ht="15.75" thickBot="1" x14ac:dyDescent="0.3">
      <c r="A22" s="65"/>
      <c r="B22" s="9" t="str">
        <f>([1]Joutes!B20)</f>
        <v>h-Baxter, Glenn ©</v>
      </c>
      <c r="C22" s="3"/>
      <c r="D22" s="3"/>
      <c r="E22" s="3"/>
      <c r="F22" s="3"/>
      <c r="G22" s="3"/>
      <c r="H22" s="3"/>
      <c r="I22" s="38">
        <f>([1]Joutes!C20)</f>
        <v>227</v>
      </c>
    </row>
    <row r="23" spans="1:9" ht="15.75" thickBot="1" x14ac:dyDescent="0.3">
      <c r="A23" s="65"/>
      <c r="B23" s="10" t="str">
        <f>([1]Joutes!B21)</f>
        <v>x-Remplaçant 1</v>
      </c>
      <c r="C23" s="3"/>
      <c r="D23" s="3"/>
      <c r="E23" s="3"/>
      <c r="F23" s="3"/>
      <c r="G23" s="3"/>
      <c r="H23" s="3"/>
      <c r="I23" s="38">
        <f>([1]Joutes!C21)</f>
        <v>180</v>
      </c>
    </row>
    <row r="24" spans="1:9" ht="15.75" thickBot="1" x14ac:dyDescent="0.3">
      <c r="A24" s="65"/>
      <c r="B24" s="43" t="str">
        <f>([1]Joutes!B22)</f>
        <v>x-Remplaçant 2</v>
      </c>
      <c r="C24" s="4"/>
      <c r="D24" s="4"/>
      <c r="E24" s="4"/>
      <c r="F24" s="4"/>
      <c r="G24" s="4"/>
      <c r="H24" s="4"/>
      <c r="I24" s="44">
        <f>([1]Joutes!C22)</f>
        <v>180</v>
      </c>
    </row>
    <row r="25" spans="1:9" ht="15.75" thickBot="1" x14ac:dyDescent="0.3">
      <c r="A25" s="66" t="str">
        <f>([1]Joutes!K16)</f>
        <v>Le Pot</v>
      </c>
      <c r="B25" s="39" t="str">
        <f>([1]Joutes!L16)</f>
        <v>f-Daunais, Sylvie</v>
      </c>
      <c r="C25" s="5"/>
      <c r="D25" s="5"/>
      <c r="E25" s="5"/>
      <c r="F25" s="5"/>
      <c r="G25" s="5"/>
      <c r="H25" s="5"/>
      <c r="I25" s="40">
        <f>([1]Joutes!M16)</f>
        <v>182</v>
      </c>
    </row>
    <row r="26" spans="1:9" ht="15.75" thickBot="1" x14ac:dyDescent="0.3">
      <c r="A26" s="66"/>
      <c r="B26" s="13" t="str">
        <f>([1]Joutes!L17)</f>
        <v>h-Long, Jacques</v>
      </c>
      <c r="C26" s="6"/>
      <c r="D26" s="6"/>
      <c r="E26" s="6"/>
      <c r="F26" s="6"/>
      <c r="G26" s="6"/>
      <c r="H26" s="6"/>
      <c r="I26" s="41">
        <f>([1]Joutes!M17)</f>
        <v>183</v>
      </c>
    </row>
    <row r="27" spans="1:9" ht="15.75" thickBot="1" x14ac:dyDescent="0.3">
      <c r="A27" s="66"/>
      <c r="B27" s="13" t="str">
        <f>([1]Joutes!L18)</f>
        <v>h-Dégarie, Bernard</v>
      </c>
      <c r="C27" s="6"/>
      <c r="D27" s="6"/>
      <c r="E27" s="6"/>
      <c r="F27" s="6"/>
      <c r="G27" s="6"/>
      <c r="H27" s="6"/>
      <c r="I27" s="41">
        <f>([1]Joutes!M18)</f>
        <v>162</v>
      </c>
    </row>
    <row r="28" spans="1:9" ht="15.75" thickBot="1" x14ac:dyDescent="0.3">
      <c r="A28" s="66"/>
      <c r="B28" s="13" t="str">
        <f>([1]Joutes!L19)</f>
        <v>h-Laurin, Yvon</v>
      </c>
      <c r="C28" s="6"/>
      <c r="D28" s="6"/>
      <c r="E28" s="6"/>
      <c r="F28" s="6"/>
      <c r="G28" s="6"/>
      <c r="H28" s="6"/>
      <c r="I28" s="41">
        <f>([1]Joutes!M19)</f>
        <v>165</v>
      </c>
    </row>
    <row r="29" spans="1:9" ht="15.75" thickBot="1" x14ac:dyDescent="0.3">
      <c r="A29" s="66"/>
      <c r="B29" s="13" t="str">
        <f>([1]Joutes!L20)</f>
        <v>h-Millette, Stéphane ©</v>
      </c>
      <c r="C29" s="6"/>
      <c r="D29" s="6"/>
      <c r="E29" s="6"/>
      <c r="F29" s="6"/>
      <c r="G29" s="6"/>
      <c r="H29" s="6"/>
      <c r="I29" s="41">
        <f>([1]Joutes!M20)</f>
        <v>224</v>
      </c>
    </row>
    <row r="30" spans="1:9" ht="15.75" thickBot="1" x14ac:dyDescent="0.3">
      <c r="A30" s="66"/>
      <c r="B30" s="14" t="str">
        <f>([1]Joutes!L21)</f>
        <v>x-Remplaçant 1</v>
      </c>
      <c r="C30" s="6"/>
      <c r="D30" s="6"/>
      <c r="E30" s="6"/>
      <c r="F30" s="6"/>
      <c r="G30" s="6"/>
      <c r="H30" s="6"/>
      <c r="I30" s="41">
        <f>([1]Joutes!M21)</f>
        <v>180</v>
      </c>
    </row>
    <row r="31" spans="1:9" ht="15.75" thickBot="1" x14ac:dyDescent="0.3">
      <c r="A31" s="66"/>
      <c r="B31" s="45" t="str">
        <f>([1]Joutes!L22)</f>
        <v>x-Remplaçant 2</v>
      </c>
      <c r="C31" s="7"/>
      <c r="D31" s="7"/>
      <c r="E31" s="7"/>
      <c r="F31" s="7"/>
      <c r="G31" s="7"/>
      <c r="H31" s="7"/>
      <c r="I31" s="42">
        <f>([1]Joutes!M22)</f>
        <v>180</v>
      </c>
    </row>
    <row r="32" spans="1:9" ht="15.75" thickBot="1" x14ac:dyDescent="0.3">
      <c r="A32" s="65" t="str">
        <f>([1]Joutes!A28)</f>
        <v>Fantastic 5</v>
      </c>
      <c r="B32" s="36" t="str">
        <f>([1]Joutes!B28)</f>
        <v>f-Handler, Elisabeth</v>
      </c>
      <c r="C32" s="2"/>
      <c r="D32" s="2"/>
      <c r="E32" s="2"/>
      <c r="F32" s="2"/>
      <c r="G32" s="2"/>
      <c r="H32" s="2"/>
      <c r="I32" s="37">
        <f>([1]Joutes!C28)</f>
        <v>181</v>
      </c>
    </row>
    <row r="33" spans="1:9" ht="15.75" thickBot="1" x14ac:dyDescent="0.3">
      <c r="A33" s="65"/>
      <c r="B33" s="9" t="str">
        <f>([1]Joutes!B29)</f>
        <v>h-Daigneault, Jean-Pierre</v>
      </c>
      <c r="C33" s="3"/>
      <c r="D33" s="3"/>
      <c r="E33" s="3"/>
      <c r="F33" s="3"/>
      <c r="G33" s="3"/>
      <c r="H33" s="3"/>
      <c r="I33" s="38">
        <f>([1]Joutes!C29)</f>
        <v>180</v>
      </c>
    </row>
    <row r="34" spans="1:9" ht="15.75" thickBot="1" x14ac:dyDescent="0.3">
      <c r="A34" s="65"/>
      <c r="B34" s="9" t="str">
        <f>([1]Joutes!B30)</f>
        <v>h-Gilbert, Maurice</v>
      </c>
      <c r="C34" s="3"/>
      <c r="D34" s="3"/>
      <c r="E34" s="3"/>
      <c r="F34" s="3"/>
      <c r="G34" s="3"/>
      <c r="H34" s="3"/>
      <c r="I34" s="38">
        <f>([1]Joutes!C30)</f>
        <v>164</v>
      </c>
    </row>
    <row r="35" spans="1:9" ht="15.75" thickBot="1" x14ac:dyDescent="0.3">
      <c r="A35" s="65"/>
      <c r="B35" s="9" t="str">
        <f>([1]Joutes!B31)</f>
        <v>h-Chapados, Jean-Pierre</v>
      </c>
      <c r="C35" s="3"/>
      <c r="D35" s="3"/>
      <c r="E35" s="3"/>
      <c r="F35" s="3"/>
      <c r="G35" s="3"/>
      <c r="H35" s="3"/>
      <c r="I35" s="38">
        <f>([1]Joutes!C31)</f>
        <v>239</v>
      </c>
    </row>
    <row r="36" spans="1:9" ht="15.75" thickBot="1" x14ac:dyDescent="0.3">
      <c r="A36" s="65"/>
      <c r="B36" s="9" t="str">
        <f>([1]Joutes!B32)</f>
        <v>h-Delage, Jean-Paul ©</v>
      </c>
      <c r="C36" s="3"/>
      <c r="D36" s="3"/>
      <c r="E36" s="3"/>
      <c r="F36" s="3"/>
      <c r="G36" s="3"/>
      <c r="H36" s="3"/>
      <c r="I36" s="38">
        <f>([1]Joutes!C32)</f>
        <v>189</v>
      </c>
    </row>
    <row r="37" spans="1:9" ht="15.75" thickBot="1" x14ac:dyDescent="0.3">
      <c r="A37" s="65"/>
      <c r="B37" s="10" t="str">
        <f>([1]Joutes!B33)</f>
        <v>x-Remplaçant 1</v>
      </c>
      <c r="C37" s="3"/>
      <c r="D37" s="3"/>
      <c r="E37" s="3"/>
      <c r="F37" s="3"/>
      <c r="G37" s="3"/>
      <c r="H37" s="3"/>
      <c r="I37" s="38">
        <f>([1]Joutes!C33)</f>
        <v>180</v>
      </c>
    </row>
    <row r="38" spans="1:9" ht="15.75" thickBot="1" x14ac:dyDescent="0.3">
      <c r="A38" s="65"/>
      <c r="B38" s="43" t="str">
        <f>([1]Joutes!B34)</f>
        <v>x-Remplaçant 2</v>
      </c>
      <c r="C38" s="4"/>
      <c r="D38" s="4"/>
      <c r="E38" s="4"/>
      <c r="F38" s="4"/>
      <c r="G38" s="4"/>
      <c r="H38" s="4"/>
      <c r="I38" s="38">
        <f>([1]Joutes!C34)</f>
        <v>180</v>
      </c>
    </row>
    <row r="39" spans="1:9" ht="15.75" thickBot="1" x14ac:dyDescent="0.3">
      <c r="A39" s="66" t="str">
        <f>([1]Joutes!K28)</f>
        <v>Dérangers</v>
      </c>
      <c r="B39" s="39" t="str">
        <f>([1]Joutes!L28)</f>
        <v>f-Hanon, Claudine</v>
      </c>
      <c r="C39" s="5"/>
      <c r="D39" s="5"/>
      <c r="E39" s="5"/>
      <c r="F39" s="5"/>
      <c r="G39" s="5"/>
      <c r="H39" s="5"/>
      <c r="I39" s="40">
        <f>([1]Joutes!M28)</f>
        <v>203</v>
      </c>
    </row>
    <row r="40" spans="1:9" ht="15.75" thickBot="1" x14ac:dyDescent="0.3">
      <c r="A40" s="66"/>
      <c r="B40" s="13" t="str">
        <f>([1]Joutes!L29)</f>
        <v>f-Bilodeau, Joanne ©</v>
      </c>
      <c r="C40" s="6"/>
      <c r="D40" s="6"/>
      <c r="E40" s="6"/>
      <c r="F40" s="6"/>
      <c r="G40" s="6"/>
      <c r="H40" s="6"/>
      <c r="I40" s="41">
        <f>([1]Joutes!M29)</f>
        <v>185</v>
      </c>
    </row>
    <row r="41" spans="1:9" ht="15.75" thickBot="1" x14ac:dyDescent="0.3">
      <c r="A41" s="66"/>
      <c r="B41" s="13" t="str">
        <f>([1]Joutes!L30)</f>
        <v>h-Diotte, Michel</v>
      </c>
      <c r="C41" s="6"/>
      <c r="D41" s="6"/>
      <c r="E41" s="6"/>
      <c r="F41" s="6"/>
      <c r="G41" s="6"/>
      <c r="H41" s="6"/>
      <c r="I41" s="41">
        <f>([1]Joutes!M30)</f>
        <v>160</v>
      </c>
    </row>
    <row r="42" spans="1:9" ht="15.75" thickBot="1" x14ac:dyDescent="0.3">
      <c r="A42" s="66"/>
      <c r="B42" s="13" t="str">
        <f>([1]Joutes!L31)</f>
        <v>x-Dummy</v>
      </c>
      <c r="C42" s="6"/>
      <c r="D42" s="6"/>
      <c r="E42" s="6"/>
      <c r="F42" s="6"/>
      <c r="G42" s="6"/>
      <c r="H42" s="6"/>
      <c r="I42" s="41">
        <f>([1]Joutes!M31)</f>
        <v>180</v>
      </c>
    </row>
    <row r="43" spans="1:9" ht="15.75" thickBot="1" x14ac:dyDescent="0.3">
      <c r="A43" s="66"/>
      <c r="B43" s="13" t="str">
        <f>([1]Joutes!L32)</f>
        <v>h-Beauchamp, Bernard</v>
      </c>
      <c r="C43" s="6"/>
      <c r="D43" s="6"/>
      <c r="E43" s="6"/>
      <c r="F43" s="6"/>
      <c r="G43" s="6"/>
      <c r="H43" s="6"/>
      <c r="I43" s="41">
        <f>([1]Joutes!M32)</f>
        <v>141</v>
      </c>
    </row>
    <row r="44" spans="1:9" ht="15.75" thickBot="1" x14ac:dyDescent="0.3">
      <c r="A44" s="66"/>
      <c r="B44" s="14" t="str">
        <f>([1]Joutes!L33)</f>
        <v>x-Remplaçant 1</v>
      </c>
      <c r="C44" s="6"/>
      <c r="D44" s="6"/>
      <c r="E44" s="6"/>
      <c r="F44" s="6"/>
      <c r="G44" s="6"/>
      <c r="H44" s="6"/>
      <c r="I44" s="41">
        <f>([1]Joutes!M33)</f>
        <v>180</v>
      </c>
    </row>
    <row r="45" spans="1:9" ht="15.75" thickBot="1" x14ac:dyDescent="0.3">
      <c r="A45" s="66"/>
      <c r="B45" s="45" t="str">
        <f>([1]Joutes!L34)</f>
        <v>x-Remplaçant 2</v>
      </c>
      <c r="C45" s="7"/>
      <c r="D45" s="7"/>
      <c r="E45" s="7"/>
      <c r="F45" s="7"/>
      <c r="G45" s="7"/>
      <c r="H45" s="7"/>
      <c r="I45" s="41">
        <f>([1]Joutes!M34)</f>
        <v>180</v>
      </c>
    </row>
    <row r="46" spans="1:9" ht="15.75" thickBot="1" x14ac:dyDescent="0.3">
      <c r="A46" s="65" t="str">
        <f>([1]Joutes!A40)</f>
        <v>La Team</v>
      </c>
      <c r="B46" s="36" t="str">
        <f>([1]Joutes!B40)</f>
        <v>f-Mazerolle, Brenda</v>
      </c>
      <c r="C46" s="2"/>
      <c r="D46" s="8"/>
      <c r="E46" s="8"/>
      <c r="F46" s="8"/>
      <c r="G46" s="8"/>
      <c r="H46" s="8"/>
      <c r="I46" s="46">
        <f>([1]Joutes!C40)</f>
        <v>160</v>
      </c>
    </row>
    <row r="47" spans="1:9" ht="15.75" thickBot="1" x14ac:dyDescent="0.3">
      <c r="A47" s="65"/>
      <c r="B47" s="9" t="str">
        <f>([1]Joutes!B41)</f>
        <v>h-Jones, Kenny</v>
      </c>
      <c r="C47" s="16"/>
      <c r="D47" s="17"/>
      <c r="E47" s="17"/>
      <c r="F47" s="17"/>
      <c r="G47" s="17"/>
      <c r="H47" s="18"/>
      <c r="I47" s="38">
        <f>([1]Joutes!C41)</f>
        <v>175</v>
      </c>
    </row>
    <row r="48" spans="1:9" ht="15.75" thickBot="1" x14ac:dyDescent="0.3">
      <c r="A48" s="65"/>
      <c r="B48" s="9" t="str">
        <f>([1]Joutes!B42)</f>
        <v>h-Santini, Dominic</v>
      </c>
      <c r="C48" s="16"/>
      <c r="D48" s="17"/>
      <c r="E48" s="17"/>
      <c r="F48" s="17"/>
      <c r="G48" s="17"/>
      <c r="H48" s="18"/>
      <c r="I48" s="38">
        <f>([1]Joutes!C42)</f>
        <v>202</v>
      </c>
    </row>
    <row r="49" spans="1:9" ht="15.75" thickBot="1" x14ac:dyDescent="0.3">
      <c r="A49" s="65"/>
      <c r="B49" s="9" t="str">
        <f>([1]Joutes!B43)</f>
        <v>h-Well, Albert</v>
      </c>
      <c r="C49" s="16"/>
      <c r="D49" s="17"/>
      <c r="E49" s="17"/>
      <c r="F49" s="17"/>
      <c r="G49" s="17"/>
      <c r="H49" s="18"/>
      <c r="I49" s="38">
        <f>([1]Joutes!C43)</f>
        <v>243</v>
      </c>
    </row>
    <row r="50" spans="1:9" ht="15.75" thickBot="1" x14ac:dyDescent="0.3">
      <c r="A50" s="65"/>
      <c r="B50" s="9" t="str">
        <f>([1]Joutes!B44)</f>
        <v>h-Vinet, Claude ©</v>
      </c>
      <c r="C50" s="16"/>
      <c r="D50" s="17"/>
      <c r="E50" s="17"/>
      <c r="F50" s="17"/>
      <c r="G50" s="17"/>
      <c r="H50" s="18"/>
      <c r="I50" s="38">
        <f>([1]Joutes!C44)</f>
        <v>215</v>
      </c>
    </row>
    <row r="51" spans="1:9" ht="15.75" thickBot="1" x14ac:dyDescent="0.3">
      <c r="A51" s="65"/>
      <c r="B51" s="10" t="str">
        <f>([1]Joutes!B45)</f>
        <v>x-Remplaçant 1</v>
      </c>
      <c r="C51" s="16"/>
      <c r="D51" s="19"/>
      <c r="E51" s="19"/>
      <c r="F51" s="19"/>
      <c r="G51" s="19"/>
      <c r="H51" s="20"/>
      <c r="I51" s="38">
        <f>([1]Joutes!C45)</f>
        <v>180</v>
      </c>
    </row>
    <row r="52" spans="1:9" ht="15.75" thickBot="1" x14ac:dyDescent="0.3">
      <c r="A52" s="65"/>
      <c r="B52" s="43" t="str">
        <f>([1]Joutes!B46)</f>
        <v>x-Remplaçant 2</v>
      </c>
      <c r="C52" s="21"/>
      <c r="D52" s="22"/>
      <c r="E52" s="22"/>
      <c r="F52" s="22"/>
      <c r="G52" s="22"/>
      <c r="H52" s="11"/>
      <c r="I52" s="47">
        <f>([1]Joutes!C46)</f>
        <v>180</v>
      </c>
    </row>
    <row r="53" spans="1:9" ht="15.75" thickBot="1" x14ac:dyDescent="0.3">
      <c r="A53" s="66" t="str">
        <f>([1]Joutes!K40)</f>
        <v>L'Enfers</v>
      </c>
      <c r="B53" s="39" t="str">
        <f>([1]Joutes!L40)</f>
        <v>h-Lebessis, Emmanual</v>
      </c>
      <c r="C53" s="23"/>
      <c r="D53" s="24"/>
      <c r="E53" s="24"/>
      <c r="F53" s="24"/>
      <c r="G53" s="24"/>
      <c r="H53" s="12"/>
      <c r="I53" s="48">
        <f>([1]Joutes!M40)</f>
        <v>161</v>
      </c>
    </row>
    <row r="54" spans="1:9" ht="15.75" thickBot="1" x14ac:dyDescent="0.3">
      <c r="A54" s="66"/>
      <c r="B54" s="13" t="str">
        <f>([1]Joutes!L41)</f>
        <v>f-Fisette, Michelle</v>
      </c>
      <c r="C54" s="25"/>
      <c r="D54" s="26"/>
      <c r="E54" s="26"/>
      <c r="F54" s="26"/>
      <c r="G54" s="26"/>
      <c r="H54" s="27"/>
      <c r="I54" s="41">
        <f>([1]Joutes!M41)</f>
        <v>155</v>
      </c>
    </row>
    <row r="55" spans="1:9" ht="15.75" thickBot="1" x14ac:dyDescent="0.3">
      <c r="A55" s="66"/>
      <c r="B55" s="13" t="str">
        <f>([1]Joutes!L42)</f>
        <v>h-Boivert, Rémi</v>
      </c>
      <c r="C55" s="25"/>
      <c r="D55" s="26"/>
      <c r="E55" s="26"/>
      <c r="F55" s="26"/>
      <c r="G55" s="26"/>
      <c r="H55" s="27"/>
      <c r="I55" s="41">
        <f>([1]Joutes!M42)</f>
        <v>133</v>
      </c>
    </row>
    <row r="56" spans="1:9" ht="15.75" thickBot="1" x14ac:dyDescent="0.3">
      <c r="A56" s="66"/>
      <c r="B56" s="13" t="str">
        <f>([1]Joutes!L43)</f>
        <v>h-Ratelle, Claude ©</v>
      </c>
      <c r="C56" s="25"/>
      <c r="D56" s="26"/>
      <c r="E56" s="26"/>
      <c r="F56" s="26"/>
      <c r="G56" s="26"/>
      <c r="H56" s="27"/>
      <c r="I56" s="41">
        <f>([1]Joutes!M43)</f>
        <v>207</v>
      </c>
    </row>
    <row r="57" spans="1:9" ht="15.75" thickBot="1" x14ac:dyDescent="0.3">
      <c r="A57" s="66"/>
      <c r="B57" s="13" t="str">
        <f>([1]Joutes!L44)</f>
        <v>h-Murphy, John</v>
      </c>
      <c r="C57" s="25"/>
      <c r="D57" s="26"/>
      <c r="E57" s="26"/>
      <c r="F57" s="26"/>
      <c r="G57" s="26"/>
      <c r="H57" s="27"/>
      <c r="I57" s="41">
        <f>([1]Joutes!M44)</f>
        <v>217</v>
      </c>
    </row>
    <row r="58" spans="1:9" ht="15.75" thickBot="1" x14ac:dyDescent="0.3">
      <c r="A58" s="66"/>
      <c r="B58" s="14" t="str">
        <f>([1]Joutes!L45)</f>
        <v>x-Remplaçant 1</v>
      </c>
      <c r="C58" s="25"/>
      <c r="D58" s="28"/>
      <c r="E58" s="28"/>
      <c r="F58" s="28"/>
      <c r="G58" s="28"/>
      <c r="H58" s="29"/>
      <c r="I58" s="41">
        <f>([1]Joutes!M45)</f>
        <v>180</v>
      </c>
    </row>
    <row r="59" spans="1:9" ht="15.75" thickBot="1" x14ac:dyDescent="0.3">
      <c r="A59" s="66"/>
      <c r="B59" s="45" t="str">
        <f>([1]Joutes!L46)</f>
        <v>x-Remplaçant 2</v>
      </c>
      <c r="C59" s="7"/>
      <c r="D59" s="15"/>
      <c r="E59" s="15"/>
      <c r="F59" s="15"/>
      <c r="G59" s="15"/>
      <c r="H59" s="30"/>
      <c r="I59" s="49">
        <f>([1]Joutes!M46)</f>
        <v>180</v>
      </c>
    </row>
    <row r="60" spans="1:9" ht="15.75" thickBot="1" x14ac:dyDescent="0.3">
      <c r="A60" s="65" t="str">
        <f>([1]Joutes!A52)</f>
        <v>L'Express</v>
      </c>
      <c r="B60" s="36" t="str">
        <f>([1]Joutes!B52)</f>
        <v>f-Stachowicz. Karolina</v>
      </c>
      <c r="C60" s="2"/>
      <c r="D60" s="2"/>
      <c r="E60" s="2"/>
      <c r="F60" s="2"/>
      <c r="G60" s="2"/>
      <c r="H60" s="2"/>
      <c r="I60" s="37">
        <f>([1]Joutes!C52)</f>
        <v>120</v>
      </c>
    </row>
    <row r="61" spans="1:9" ht="15.75" thickBot="1" x14ac:dyDescent="0.3">
      <c r="A61" s="65"/>
      <c r="B61" s="9" t="str">
        <f>([1]Joutes!B53)</f>
        <v>h-Labelle, Patrice</v>
      </c>
      <c r="C61" s="16"/>
      <c r="D61" s="3"/>
      <c r="E61" s="3"/>
      <c r="F61" s="3"/>
      <c r="G61" s="3"/>
      <c r="H61" s="3"/>
      <c r="I61" s="38">
        <f>([1]Joutes!C53)</f>
        <v>142</v>
      </c>
    </row>
    <row r="62" spans="1:9" ht="15.75" thickBot="1" x14ac:dyDescent="0.3">
      <c r="A62" s="65"/>
      <c r="B62" s="9" t="str">
        <f>([1]Joutes!B54)</f>
        <v>h-Thibault, Laurent</v>
      </c>
      <c r="C62" s="16"/>
      <c r="D62" s="3"/>
      <c r="E62" s="3"/>
      <c r="F62" s="3"/>
      <c r="G62" s="3"/>
      <c r="H62" s="3"/>
      <c r="I62" s="38">
        <f>([1]Joutes!C54)</f>
        <v>192</v>
      </c>
    </row>
    <row r="63" spans="1:9" ht="15.75" thickBot="1" x14ac:dyDescent="0.3">
      <c r="A63" s="65"/>
      <c r="B63" s="9" t="str">
        <f>([1]Joutes!B55)</f>
        <v>h-Turski, Grégoire ©</v>
      </c>
      <c r="C63" s="16"/>
      <c r="D63" s="3"/>
      <c r="E63" s="3"/>
      <c r="F63" s="3"/>
      <c r="G63" s="3"/>
      <c r="H63" s="3"/>
      <c r="I63" s="38">
        <f>([1]Joutes!C55)</f>
        <v>190</v>
      </c>
    </row>
    <row r="64" spans="1:9" ht="15.75" thickBot="1" x14ac:dyDescent="0.3">
      <c r="A64" s="65"/>
      <c r="B64" s="9" t="str">
        <f>([1]Joutes!B56)</f>
        <v>h-Labelle, Éric</v>
      </c>
      <c r="C64" s="16"/>
      <c r="D64" s="3"/>
      <c r="E64" s="3"/>
      <c r="F64" s="3"/>
      <c r="G64" s="3"/>
      <c r="H64" s="3"/>
      <c r="I64" s="38">
        <f>([1]Joutes!C56)</f>
        <v>220</v>
      </c>
    </row>
    <row r="65" spans="1:9" ht="15.75" thickBot="1" x14ac:dyDescent="0.3">
      <c r="A65" s="65"/>
      <c r="B65" s="10" t="str">
        <f>([1]Joutes!B57)</f>
        <v>x-Remplaçant 1</v>
      </c>
      <c r="C65" s="16"/>
      <c r="D65" s="3"/>
      <c r="E65" s="3"/>
      <c r="F65" s="3"/>
      <c r="G65" s="3"/>
      <c r="H65" s="3"/>
      <c r="I65" s="38">
        <f>([1]Joutes!C57)</f>
        <v>180</v>
      </c>
    </row>
    <row r="66" spans="1:9" ht="15.75" thickBot="1" x14ac:dyDescent="0.3">
      <c r="A66" s="65"/>
      <c r="B66" s="43" t="str">
        <f>([1]Joutes!B58)</f>
        <v>x-Remplaçant 2</v>
      </c>
      <c r="C66" s="21"/>
      <c r="D66" s="4"/>
      <c r="E66" s="4"/>
      <c r="F66" s="4"/>
      <c r="G66" s="4"/>
      <c r="H66" s="4"/>
      <c r="I66" s="38">
        <f>([1]Joutes!C58)</f>
        <v>180</v>
      </c>
    </row>
    <row r="67" spans="1:9" ht="15.75" thickBot="1" x14ac:dyDescent="0.3">
      <c r="A67" s="66" t="str">
        <f>([1]Joutes!K52)</f>
        <v>Les Filles</v>
      </c>
      <c r="B67" s="39" t="str">
        <f>([1]Joutes!L52)</f>
        <v>f-Malette, Jacqueline ©</v>
      </c>
      <c r="C67" s="23"/>
      <c r="D67" s="5"/>
      <c r="E67" s="5"/>
      <c r="F67" s="5"/>
      <c r="G67" s="5"/>
      <c r="H67" s="5"/>
      <c r="I67" s="40">
        <f>([1]Joutes!M52)</f>
        <v>189</v>
      </c>
    </row>
    <row r="68" spans="1:9" ht="15.75" thickBot="1" x14ac:dyDescent="0.3">
      <c r="A68" s="66"/>
      <c r="B68" s="13" t="str">
        <f>([1]Joutes!L53)</f>
        <v>f-Allard, Jocelyne</v>
      </c>
      <c r="C68" s="25"/>
      <c r="D68" s="6"/>
      <c r="E68" s="6"/>
      <c r="F68" s="6"/>
      <c r="G68" s="6"/>
      <c r="H68" s="6"/>
      <c r="I68" s="41">
        <f>([1]Joutes!M53)</f>
        <v>154</v>
      </c>
    </row>
    <row r="69" spans="1:9" ht="15.75" thickBot="1" x14ac:dyDescent="0.3">
      <c r="A69" s="66"/>
      <c r="B69" s="13" t="str">
        <f>([1]Joutes!L54)</f>
        <v>f-Haché, Janette</v>
      </c>
      <c r="C69" s="25"/>
      <c r="D69" s="6"/>
      <c r="E69" s="6"/>
      <c r="F69" s="6"/>
      <c r="G69" s="6"/>
      <c r="H69" s="6"/>
      <c r="I69" s="41">
        <f>([1]Joutes!M54)</f>
        <v>183</v>
      </c>
    </row>
    <row r="70" spans="1:9" ht="15.75" thickBot="1" x14ac:dyDescent="0.3">
      <c r="A70" s="66"/>
      <c r="B70" s="13" t="str">
        <f>([1]Joutes!L55)</f>
        <v>f-Diotte, Marguerite</v>
      </c>
      <c r="C70" s="25"/>
      <c r="D70" s="6"/>
      <c r="E70" s="6"/>
      <c r="F70" s="6"/>
      <c r="G70" s="6"/>
      <c r="H70" s="6"/>
      <c r="I70" s="41">
        <f>([1]Joutes!M55)</f>
        <v>126</v>
      </c>
    </row>
    <row r="71" spans="1:9" ht="15.75" thickBot="1" x14ac:dyDescent="0.3">
      <c r="A71" s="66"/>
      <c r="B71" s="13" t="str">
        <f>([1]Joutes!L56)</f>
        <v>f-Sharp, Lise</v>
      </c>
      <c r="C71" s="25"/>
      <c r="D71" s="6"/>
      <c r="E71" s="6"/>
      <c r="F71" s="6"/>
      <c r="G71" s="6"/>
      <c r="H71" s="6"/>
      <c r="I71" s="41">
        <f>([1]Joutes!M56)</f>
        <v>155</v>
      </c>
    </row>
    <row r="72" spans="1:9" ht="15.75" thickBot="1" x14ac:dyDescent="0.3">
      <c r="A72" s="66"/>
      <c r="B72" s="14" t="str">
        <f>([1]Joutes!L57)</f>
        <v>x-Remplaçant 1</v>
      </c>
      <c r="C72" s="25"/>
      <c r="D72" s="6"/>
      <c r="E72" s="6"/>
      <c r="F72" s="6"/>
      <c r="G72" s="6"/>
      <c r="H72" s="6"/>
      <c r="I72" s="41">
        <f>([1]Joutes!M57)</f>
        <v>180</v>
      </c>
    </row>
    <row r="73" spans="1:9" ht="15.75" thickBot="1" x14ac:dyDescent="0.3">
      <c r="A73" s="66"/>
      <c r="B73" s="45" t="str">
        <f>([1]Joutes!L58)</f>
        <v>x-Remplaçant 2</v>
      </c>
      <c r="C73" s="7"/>
      <c r="D73" s="7"/>
      <c r="E73" s="7"/>
      <c r="F73" s="7"/>
      <c r="G73" s="7"/>
      <c r="H73" s="7"/>
      <c r="I73" s="41">
        <f>([1]Joutes!M58)</f>
        <v>180</v>
      </c>
    </row>
    <row r="74" spans="1:9" ht="15.75" thickBot="1" x14ac:dyDescent="0.3">
      <c r="A74" s="65" t="str">
        <f>([1]Joutes!A64)</f>
        <v>Wobers</v>
      </c>
      <c r="B74" s="36" t="str">
        <f>([1]Joutes!B64)</f>
        <v>f-Brisebois. Claudette</v>
      </c>
      <c r="C74" s="2"/>
      <c r="D74" s="2"/>
      <c r="E74" s="2"/>
      <c r="F74" s="2"/>
      <c r="G74" s="2"/>
      <c r="H74" s="2"/>
      <c r="I74" s="37">
        <f>([1]Joutes!C64)</f>
        <v>177</v>
      </c>
    </row>
    <row r="75" spans="1:9" ht="15.75" thickBot="1" x14ac:dyDescent="0.3">
      <c r="A75" s="65"/>
      <c r="B75" s="9" t="str">
        <f>([1]Joutes!B65)</f>
        <v>h-Asselin, René</v>
      </c>
      <c r="C75" s="16"/>
      <c r="D75" s="3"/>
      <c r="E75" s="3"/>
      <c r="F75" s="3"/>
      <c r="G75" s="3"/>
      <c r="H75" s="3"/>
      <c r="I75" s="38">
        <f>([1]Joutes!C65)</f>
        <v>171</v>
      </c>
    </row>
    <row r="76" spans="1:9" ht="15.75" thickBot="1" x14ac:dyDescent="0.3">
      <c r="A76" s="65"/>
      <c r="B76" s="9" t="str">
        <f>([1]Joutes!B66)</f>
        <v>h-Laliberté, Roger</v>
      </c>
      <c r="C76" s="16"/>
      <c r="D76" s="3"/>
      <c r="E76" s="3"/>
      <c r="F76" s="3"/>
      <c r="G76" s="3"/>
      <c r="H76" s="3"/>
      <c r="I76" s="38">
        <f>([1]Joutes!C66)</f>
        <v>216</v>
      </c>
    </row>
    <row r="77" spans="1:9" ht="15.75" thickBot="1" x14ac:dyDescent="0.3">
      <c r="A77" s="65"/>
      <c r="B77" s="9" t="str">
        <f>([1]Joutes!B67)</f>
        <v>h-Langlois, Claude</v>
      </c>
      <c r="C77" s="16"/>
      <c r="D77" s="3"/>
      <c r="E77" s="3"/>
      <c r="F77" s="3"/>
      <c r="G77" s="3"/>
      <c r="H77" s="3"/>
      <c r="I77" s="38">
        <f>([1]Joutes!C67)</f>
        <v>228</v>
      </c>
    </row>
    <row r="78" spans="1:9" ht="15.75" thickBot="1" x14ac:dyDescent="0.3">
      <c r="A78" s="65"/>
      <c r="B78" s="9" t="str">
        <f>([1]Joutes!B68)</f>
        <v>f-Seinet, Danielle ©</v>
      </c>
      <c r="C78" s="16"/>
      <c r="D78" s="3"/>
      <c r="E78" s="3"/>
      <c r="F78" s="3"/>
      <c r="G78" s="3"/>
      <c r="H78" s="3"/>
      <c r="I78" s="38">
        <f>([1]Joutes!C68)</f>
        <v>218</v>
      </c>
    </row>
    <row r="79" spans="1:9" ht="15.75" thickBot="1" x14ac:dyDescent="0.3">
      <c r="A79" s="65"/>
      <c r="B79" s="10" t="str">
        <f>([1]Joutes!B69)</f>
        <v>x-Remplaçant 1</v>
      </c>
      <c r="C79" s="16"/>
      <c r="D79" s="3"/>
      <c r="E79" s="3"/>
      <c r="F79" s="3"/>
      <c r="G79" s="3"/>
      <c r="H79" s="3"/>
      <c r="I79" s="38">
        <f>([1]Joutes!C69)</f>
        <v>180</v>
      </c>
    </row>
    <row r="80" spans="1:9" ht="15.75" thickBot="1" x14ac:dyDescent="0.3">
      <c r="A80" s="65"/>
      <c r="B80" s="43" t="str">
        <f>([1]Joutes!B70)</f>
        <v>x-Remplaçant 2</v>
      </c>
      <c r="C80" s="21"/>
      <c r="D80" s="4"/>
      <c r="E80" s="4"/>
      <c r="F80" s="4"/>
      <c r="G80" s="4"/>
      <c r="H80" s="4"/>
      <c r="I80" s="38">
        <f>([1]Joutes!C70)</f>
        <v>180</v>
      </c>
    </row>
    <row r="81" spans="1:18" ht="15.75" thickBot="1" x14ac:dyDescent="0.3">
      <c r="A81" s="66" t="str">
        <f>([1]Joutes!K64)</f>
        <v>Shuttles</v>
      </c>
      <c r="B81" s="39" t="str">
        <f>([1]Joutes!L64)</f>
        <v>f-Robitaille, Manon ©</v>
      </c>
      <c r="C81" s="23"/>
      <c r="D81" s="5"/>
      <c r="E81" s="5"/>
      <c r="F81" s="5"/>
      <c r="G81" s="5"/>
      <c r="H81" s="5"/>
      <c r="I81" s="40">
        <f>([1]Joutes!M64)</f>
        <v>194</v>
      </c>
    </row>
    <row r="82" spans="1:18" ht="15.75" thickBot="1" x14ac:dyDescent="0.3">
      <c r="A82" s="66"/>
      <c r="B82" s="13" t="str">
        <f>([1]Joutes!L65)</f>
        <v>f-Gamache, Michèle</v>
      </c>
      <c r="C82" s="25"/>
      <c r="D82" s="6"/>
      <c r="E82" s="6"/>
      <c r="F82" s="6"/>
      <c r="G82" s="6"/>
      <c r="H82" s="6"/>
      <c r="I82" s="41">
        <f>([1]Joutes!M65)</f>
        <v>192</v>
      </c>
    </row>
    <row r="83" spans="1:18" ht="15.75" thickBot="1" x14ac:dyDescent="0.3">
      <c r="A83" s="66"/>
      <c r="B83" s="13" t="str">
        <f>([1]Joutes!L66)</f>
        <v>h-Hayes, John</v>
      </c>
      <c r="C83" s="25"/>
      <c r="D83" s="6"/>
      <c r="E83" s="6"/>
      <c r="F83" s="6"/>
      <c r="G83" s="6"/>
      <c r="H83" s="6"/>
      <c r="I83" s="41">
        <f>([1]Joutes!M66)</f>
        <v>180</v>
      </c>
    </row>
    <row r="84" spans="1:18" ht="15.75" thickBot="1" x14ac:dyDescent="0.3">
      <c r="A84" s="66"/>
      <c r="B84" s="13" t="str">
        <f>([1]Joutes!L67)</f>
        <v>h-Hanon. Richard</v>
      </c>
      <c r="C84" s="25"/>
      <c r="D84" s="6"/>
      <c r="E84" s="6"/>
      <c r="F84" s="6"/>
      <c r="G84" s="6"/>
      <c r="H84" s="6"/>
      <c r="I84" s="41">
        <f>([1]Joutes!M67)</f>
        <v>214</v>
      </c>
    </row>
    <row r="85" spans="1:18" ht="15.75" thickBot="1" x14ac:dyDescent="0.3">
      <c r="A85" s="66"/>
      <c r="B85" s="13" t="str">
        <f>([1]Joutes!L68)</f>
        <v>h-Archambault, Claude</v>
      </c>
      <c r="C85" s="25"/>
      <c r="D85" s="6"/>
      <c r="E85" s="6"/>
      <c r="F85" s="6"/>
      <c r="G85" s="6"/>
      <c r="H85" s="6"/>
      <c r="I85" s="41">
        <f>([1]Joutes!M68)</f>
        <v>260</v>
      </c>
    </row>
    <row r="86" spans="1:18" ht="15.75" thickBot="1" x14ac:dyDescent="0.3">
      <c r="A86" s="66"/>
      <c r="B86" s="14" t="str">
        <f>([1]Joutes!L69)</f>
        <v>x-Remplaçant 1</v>
      </c>
      <c r="C86" s="25"/>
      <c r="D86" s="6"/>
      <c r="E86" s="6"/>
      <c r="F86" s="6"/>
      <c r="G86" s="6"/>
      <c r="H86" s="6"/>
      <c r="I86" s="41">
        <f>([1]Joutes!M69)</f>
        <v>180</v>
      </c>
    </row>
    <row r="87" spans="1:18" ht="15.75" thickBot="1" x14ac:dyDescent="0.3">
      <c r="A87" s="66"/>
      <c r="B87" s="45" t="str">
        <f>([1]Joutes!L70)</f>
        <v>x-Remplaçant 2</v>
      </c>
      <c r="C87" s="7"/>
      <c r="D87" s="31"/>
      <c r="E87" s="31"/>
      <c r="F87" s="31"/>
      <c r="G87" s="31"/>
      <c r="H87" s="31"/>
      <c r="I87" s="41">
        <f>([1]Joutes!M70)</f>
        <v>180</v>
      </c>
    </row>
    <row r="88" spans="1:18" ht="16.5" thickTop="1" thickBot="1" x14ac:dyDescent="0.3">
      <c r="B88" s="50" t="s">
        <v>14</v>
      </c>
      <c r="C88" s="51"/>
      <c r="D88" s="51"/>
      <c r="E88" s="51"/>
      <c r="F88" s="51"/>
      <c r="G88" s="51"/>
      <c r="H88" s="51"/>
      <c r="I88" s="52"/>
      <c r="L88" s="63" t="s">
        <v>37</v>
      </c>
      <c r="M88" s="63" t="s">
        <v>38</v>
      </c>
    </row>
    <row r="89" spans="1:18" x14ac:dyDescent="0.25">
      <c r="A89" s="33">
        <v>1</v>
      </c>
      <c r="B89" s="54" t="str">
        <f t="shared" ref="B89:B104" si="0">INDEX($B$4:$B$87,MATCH(I89,$I$4:$I$87,0))</f>
        <v>h-Archambault, Claude</v>
      </c>
      <c r="C89" s="33"/>
      <c r="D89" s="33"/>
      <c r="E89" s="59" t="s">
        <v>27</v>
      </c>
      <c r="F89" s="33"/>
      <c r="G89" s="33"/>
      <c r="H89" s="33"/>
      <c r="I89" s="56">
        <f>LARGE(I$4:I$87,1)</f>
        <v>260</v>
      </c>
      <c r="K89" s="33">
        <v>1</v>
      </c>
      <c r="L89" s="54" t="str">
        <f>INDEX($B$4:$B$87,MATCH(I89,$I$4:$I$87,0))</f>
        <v>h-Archambault, Claude</v>
      </c>
      <c r="M89" s="56">
        <f>LARGE(I$4:I$87,1)</f>
        <v>260</v>
      </c>
      <c r="N89" s="33"/>
      <c r="O89" s="59"/>
      <c r="P89" s="33"/>
      <c r="Q89" s="33"/>
      <c r="R89" s="33"/>
    </row>
    <row r="90" spans="1:18" x14ac:dyDescent="0.25">
      <c r="A90" s="33">
        <v>2</v>
      </c>
      <c r="B90" s="54" t="str">
        <f t="shared" si="0"/>
        <v>h-Well, Albert</v>
      </c>
      <c r="C90" s="32"/>
      <c r="D90" s="32"/>
      <c r="E90" s="62" t="s">
        <v>30</v>
      </c>
      <c r="F90" s="32"/>
      <c r="G90" s="32"/>
      <c r="H90" s="32"/>
      <c r="I90" s="56">
        <f>LARGE(I$4:I$87,2)</f>
        <v>243</v>
      </c>
      <c r="K90" s="33">
        <v>2</v>
      </c>
      <c r="L90" s="54" t="str">
        <f t="shared" ref="L90:L93" si="1">INDEX($B$4:$B$87,MATCH(I90,$I$4:$I$87,0))</f>
        <v>h-Well, Albert</v>
      </c>
      <c r="M90" s="56">
        <f>LARGE(I$4:I$87,2)</f>
        <v>243</v>
      </c>
      <c r="N90" s="32"/>
      <c r="O90" s="62"/>
      <c r="P90" s="32"/>
      <c r="Q90" s="32"/>
      <c r="R90" s="32"/>
    </row>
    <row r="91" spans="1:18" x14ac:dyDescent="0.25">
      <c r="A91" s="33">
        <v>3</v>
      </c>
      <c r="B91" s="54" t="str">
        <f t="shared" si="0"/>
        <v>h-Chapados, Jean-Pierre</v>
      </c>
      <c r="C91" s="32"/>
      <c r="D91" s="32"/>
      <c r="E91" s="62" t="s">
        <v>29</v>
      </c>
      <c r="F91" s="32"/>
      <c r="G91" s="32"/>
      <c r="H91" s="32"/>
      <c r="I91" s="56">
        <f>LARGE(I$4:I$87,3)</f>
        <v>239</v>
      </c>
      <c r="K91" s="33">
        <v>3</v>
      </c>
      <c r="L91" s="54" t="str">
        <f t="shared" si="1"/>
        <v>h-Chapados, Jean-Pierre</v>
      </c>
      <c r="M91" s="56">
        <f>LARGE(I$4:I$87,3)</f>
        <v>239</v>
      </c>
      <c r="N91" s="32"/>
      <c r="O91" s="62"/>
      <c r="P91" s="32"/>
      <c r="Q91" s="32"/>
      <c r="R91" s="32"/>
    </row>
    <row r="92" spans="1:18" x14ac:dyDescent="0.25">
      <c r="A92" s="33">
        <v>4</v>
      </c>
      <c r="B92" s="54" t="str">
        <f t="shared" si="0"/>
        <v>h-Langlois, Claude</v>
      </c>
      <c r="C92" s="32"/>
      <c r="D92" s="32"/>
      <c r="E92" s="62" t="s">
        <v>31</v>
      </c>
      <c r="F92" s="32"/>
      <c r="G92" s="32"/>
      <c r="H92" s="32"/>
      <c r="I92" s="56">
        <f>LARGE(I$4:I$87,4)</f>
        <v>228</v>
      </c>
      <c r="K92" s="33">
        <v>4</v>
      </c>
      <c r="L92" s="54" t="str">
        <f t="shared" si="1"/>
        <v>h-Langlois, Claude</v>
      </c>
      <c r="M92" s="56">
        <f>LARGE(I$4:I$87,4)</f>
        <v>228</v>
      </c>
      <c r="N92" s="32"/>
      <c r="O92" s="62"/>
      <c r="P92" s="32"/>
      <c r="Q92" s="32"/>
      <c r="R92" s="32"/>
    </row>
    <row r="93" spans="1:18" x14ac:dyDescent="0.25">
      <c r="A93" s="33">
        <v>5</v>
      </c>
      <c r="B93" s="54" t="str">
        <f t="shared" si="0"/>
        <v>h-Baxter, Glenn ©</v>
      </c>
      <c r="C93" s="32"/>
      <c r="D93" s="32"/>
      <c r="E93" s="62" t="s">
        <v>28</v>
      </c>
      <c r="F93" s="32"/>
      <c r="G93" s="32"/>
      <c r="H93" s="32"/>
      <c r="I93" s="56">
        <f>LARGE(I$4:I$87,5)</f>
        <v>227</v>
      </c>
      <c r="K93" s="33">
        <v>5</v>
      </c>
      <c r="L93" s="54" t="str">
        <f t="shared" si="1"/>
        <v>h-Baxter, Glenn ©</v>
      </c>
      <c r="M93" s="56">
        <f>LARGE(I$4:I$87,5)</f>
        <v>227</v>
      </c>
      <c r="N93" s="32"/>
      <c r="O93" s="62"/>
      <c r="P93" s="32"/>
      <c r="Q93" s="32"/>
      <c r="R93" s="32"/>
    </row>
    <row r="94" spans="1:18" x14ac:dyDescent="0.25">
      <c r="A94" s="33"/>
      <c r="B94" s="35" t="str">
        <f t="shared" si="0"/>
        <v>h-Millette, Stéphane ©</v>
      </c>
      <c r="C94" s="32"/>
      <c r="D94" s="32"/>
      <c r="E94" s="62"/>
      <c r="F94" s="32"/>
      <c r="G94" s="32"/>
      <c r="H94" s="32"/>
      <c r="I94" s="33">
        <f>LARGE(I$4:I$87,6)</f>
        <v>224</v>
      </c>
      <c r="K94" s="33" t="s">
        <v>16</v>
      </c>
      <c r="L94" s="53" t="str">
        <f>INDEX($B$4:$B$87,MATCH(I96,$I$4:$I$87,0))</f>
        <v>f-Seinet, Danielle ©</v>
      </c>
      <c r="M94" s="58">
        <f>LARGE(I$4:I$87,8)</f>
        <v>218</v>
      </c>
      <c r="N94" s="33"/>
      <c r="O94" s="59"/>
      <c r="P94" s="33"/>
      <c r="Q94" s="33"/>
      <c r="R94" s="33"/>
    </row>
    <row r="95" spans="1:18" x14ac:dyDescent="0.25">
      <c r="A95" s="33"/>
      <c r="B95" s="35" t="str">
        <f t="shared" si="0"/>
        <v>h-Labelle, Éric</v>
      </c>
      <c r="C95" s="33"/>
      <c r="D95" s="33"/>
      <c r="E95" s="60"/>
      <c r="F95" s="33"/>
      <c r="G95" s="33"/>
      <c r="H95" s="33"/>
      <c r="I95" s="33">
        <f>LARGE(I$4:I$87,7)</f>
        <v>220</v>
      </c>
      <c r="K95" s="33" t="s">
        <v>15</v>
      </c>
      <c r="L95" s="53" t="str">
        <f>INDEX($B$4:$B$87,MATCH(I102,$I$4:$I$87,0))</f>
        <v>f-Hanon, Claudine</v>
      </c>
      <c r="M95" s="58">
        <f>LARGE(I$4:I$87,14)</f>
        <v>203</v>
      </c>
      <c r="O95" s="61"/>
    </row>
    <row r="96" spans="1:18" x14ac:dyDescent="0.25">
      <c r="A96" s="33" t="s">
        <v>16</v>
      </c>
      <c r="B96" s="53" t="str">
        <f t="shared" si="0"/>
        <v>f-Seinet, Danielle ©</v>
      </c>
      <c r="C96" s="33"/>
      <c r="D96" s="33"/>
      <c r="E96" s="59" t="s">
        <v>25</v>
      </c>
      <c r="F96" s="33"/>
      <c r="G96" s="33"/>
      <c r="H96" s="33"/>
      <c r="I96" s="58">
        <f>LARGE(I$4:I$87,8)</f>
        <v>218</v>
      </c>
      <c r="K96" s="33" t="s">
        <v>17</v>
      </c>
      <c r="L96" s="53" t="str">
        <f>INDEX($B$4:$B$87,MATCH(I105,$I$4:$I$87,0))</f>
        <v>f-Robitaille, Manon ©</v>
      </c>
      <c r="M96" s="58">
        <f>LARGE(I$4:I$87,17)</f>
        <v>194</v>
      </c>
      <c r="O96" s="61"/>
    </row>
    <row r="97" spans="1:19" x14ac:dyDescent="0.25">
      <c r="A97" s="33"/>
      <c r="B97" s="35" t="str">
        <f t="shared" si="0"/>
        <v>h-Murphy, John</v>
      </c>
      <c r="C97" s="33"/>
      <c r="D97" s="33"/>
      <c r="E97" s="60"/>
      <c r="F97" s="33"/>
      <c r="G97" s="33"/>
      <c r="H97" s="33"/>
      <c r="I97" s="33">
        <f>LARGE(I$4:I$87,9)</f>
        <v>217</v>
      </c>
      <c r="K97" s="33" t="s">
        <v>18</v>
      </c>
      <c r="L97" s="1" t="s">
        <v>19</v>
      </c>
      <c r="M97" s="58">
        <f>LARGE(I$4:I$87,19)</f>
        <v>192</v>
      </c>
      <c r="O97" s="61"/>
    </row>
    <row r="98" spans="1:19" x14ac:dyDescent="0.25">
      <c r="A98" s="33"/>
      <c r="B98" s="35" t="str">
        <f t="shared" si="0"/>
        <v>h-Laliberté, Roger</v>
      </c>
      <c r="C98" s="33"/>
      <c r="D98" s="33"/>
      <c r="E98" s="60"/>
      <c r="F98" s="33"/>
      <c r="G98" s="33"/>
      <c r="H98" s="33"/>
      <c r="I98" s="33">
        <f>LARGE(I$4:I$87,10)</f>
        <v>216</v>
      </c>
      <c r="J98" s="57"/>
      <c r="K98" s="33" t="s">
        <v>22</v>
      </c>
      <c r="L98" s="1" t="s">
        <v>21</v>
      </c>
      <c r="M98" s="58">
        <f>LARGE(I$4:I$87,23)</f>
        <v>189</v>
      </c>
      <c r="O98" s="61"/>
    </row>
    <row r="99" spans="1:19" x14ac:dyDescent="0.25">
      <c r="A99" s="33"/>
      <c r="B99" s="35" t="str">
        <f t="shared" si="0"/>
        <v>h-Vinet, Claude ©</v>
      </c>
      <c r="E99" s="61"/>
      <c r="I99" s="33">
        <f>LARGE(I$4:I$87,11)</f>
        <v>215</v>
      </c>
      <c r="J99" s="57"/>
      <c r="K99" s="33"/>
      <c r="L99" s="35"/>
      <c r="O99" s="61"/>
      <c r="S99" s="33"/>
    </row>
    <row r="100" spans="1:19" x14ac:dyDescent="0.25">
      <c r="A100" s="33"/>
      <c r="B100" s="35" t="str">
        <f t="shared" si="0"/>
        <v>h-Hanon. Richard</v>
      </c>
      <c r="E100" s="61"/>
      <c r="I100" s="33">
        <f>LARGE(I$4:I$87,12)</f>
        <v>214</v>
      </c>
      <c r="J100" s="57"/>
      <c r="K100" s="33"/>
      <c r="L100" s="33" t="s">
        <v>34</v>
      </c>
      <c r="O100" s="61"/>
      <c r="S100" s="33"/>
    </row>
    <row r="101" spans="1:19" x14ac:dyDescent="0.25">
      <c r="A101" s="33"/>
      <c r="B101" s="35" t="str">
        <f t="shared" si="0"/>
        <v>h-Ratelle, Claude ©</v>
      </c>
      <c r="E101" s="61"/>
      <c r="I101" s="33">
        <f>LARGE(I$4:I$87,13)</f>
        <v>207</v>
      </c>
      <c r="J101" s="57"/>
    </row>
    <row r="102" spans="1:19" x14ac:dyDescent="0.25">
      <c r="A102" s="33" t="s">
        <v>15</v>
      </c>
      <c r="B102" s="53" t="str">
        <f t="shared" si="0"/>
        <v>f-Hanon, Claudine</v>
      </c>
      <c r="E102" s="61" t="s">
        <v>26</v>
      </c>
      <c r="I102" s="58">
        <f>LARGE(I$4:I$87,14)</f>
        <v>203</v>
      </c>
      <c r="J102" s="57"/>
      <c r="L102" t="s">
        <v>35</v>
      </c>
    </row>
    <row r="103" spans="1:19" x14ac:dyDescent="0.25">
      <c r="A103" s="33"/>
      <c r="B103" s="35" t="str">
        <f t="shared" si="0"/>
        <v>h-Santini, Dominic</v>
      </c>
      <c r="E103" s="61"/>
      <c r="I103" s="33">
        <f>LARGE(I$4:I$87,15)</f>
        <v>202</v>
      </c>
      <c r="J103" s="57"/>
      <c r="L103" t="s">
        <v>36</v>
      </c>
    </row>
    <row r="104" spans="1:19" x14ac:dyDescent="0.25">
      <c r="A104" s="33"/>
      <c r="B104" s="35" t="str">
        <f t="shared" si="0"/>
        <v>h-Raymond, Jean-Claude</v>
      </c>
      <c r="E104" s="61"/>
      <c r="I104" s="33">
        <f>LARGE(I$4:I$87,16)</f>
        <v>196</v>
      </c>
      <c r="J104" s="57"/>
    </row>
    <row r="105" spans="1:19" x14ac:dyDescent="0.25">
      <c r="A105" s="33" t="s">
        <v>17</v>
      </c>
      <c r="B105" s="53" t="str">
        <f t="shared" ref="B105:B113" si="2">INDEX($B$4:$B$87,MATCH(I105,$I$4:$I$87,0))</f>
        <v>f-Robitaille, Manon ©</v>
      </c>
      <c r="E105" s="61" t="s">
        <v>24</v>
      </c>
      <c r="I105" s="58">
        <f>LARGE(I$4:I$87,17)</f>
        <v>194</v>
      </c>
      <c r="J105" s="57"/>
    </row>
    <row r="106" spans="1:19" x14ac:dyDescent="0.25">
      <c r="A106" s="33"/>
      <c r="B106" s="35" t="str">
        <f t="shared" si="2"/>
        <v>h-Thibault, Laurent</v>
      </c>
      <c r="E106" s="61"/>
      <c r="I106" s="33">
        <f>LARGE(I$4:I$87,18)</f>
        <v>192</v>
      </c>
      <c r="J106" s="57"/>
    </row>
    <row r="107" spans="1:19" x14ac:dyDescent="0.25">
      <c r="A107" s="33" t="s">
        <v>18</v>
      </c>
      <c r="B107" s="55" t="str">
        <f t="shared" si="2"/>
        <v>h-Thibault, Laurent</v>
      </c>
      <c r="C107" s="1" t="s">
        <v>19</v>
      </c>
      <c r="E107" s="61" t="s">
        <v>20</v>
      </c>
      <c r="I107" s="58">
        <f>LARGE(I$4:I$87,19)</f>
        <v>192</v>
      </c>
      <c r="J107" s="57"/>
    </row>
    <row r="108" spans="1:19" x14ac:dyDescent="0.25">
      <c r="A108" s="33"/>
      <c r="B108" s="35" t="str">
        <f t="shared" si="2"/>
        <v>h-Franch, Jean</v>
      </c>
      <c r="E108" s="61"/>
      <c r="I108" s="33">
        <f>LARGE(I$4:I$87,20)</f>
        <v>190</v>
      </c>
      <c r="J108" s="57"/>
    </row>
    <row r="109" spans="1:19" x14ac:dyDescent="0.25">
      <c r="A109" s="33"/>
      <c r="B109" s="35" t="str">
        <f t="shared" si="2"/>
        <v>h-Franch, Jean</v>
      </c>
      <c r="E109" s="61"/>
      <c r="I109" s="33">
        <f>LARGE(I$4:I$87,21)</f>
        <v>190</v>
      </c>
    </row>
    <row r="110" spans="1:19" x14ac:dyDescent="0.25">
      <c r="A110" s="33"/>
      <c r="B110" s="35" t="str">
        <f t="shared" si="2"/>
        <v>h-Delage, Jean-Paul ©</v>
      </c>
      <c r="E110" s="61"/>
      <c r="I110" s="33">
        <f>LARGE(I$4:I$87,22)</f>
        <v>189</v>
      </c>
      <c r="K110" s="33"/>
      <c r="L110" s="35"/>
      <c r="S110" s="33"/>
    </row>
    <row r="111" spans="1:19" x14ac:dyDescent="0.25">
      <c r="A111" s="33" t="s">
        <v>22</v>
      </c>
      <c r="B111" s="35" t="str">
        <f t="shared" si="2"/>
        <v>h-Delage, Jean-Paul ©</v>
      </c>
      <c r="C111" s="1" t="s">
        <v>21</v>
      </c>
      <c r="E111" s="61" t="s">
        <v>23</v>
      </c>
      <c r="I111" s="58">
        <f>LARGE(I$4:I$87,23)</f>
        <v>189</v>
      </c>
      <c r="K111" s="33"/>
      <c r="L111" s="35"/>
      <c r="S111" s="33"/>
    </row>
    <row r="112" spans="1:19" x14ac:dyDescent="0.25">
      <c r="A112" s="33"/>
      <c r="B112" s="35" t="str">
        <f t="shared" si="2"/>
        <v>h-Fiset, Mike</v>
      </c>
      <c r="I112" s="33">
        <f>LARGE(I$4:I$87,24)</f>
        <v>187</v>
      </c>
    </row>
    <row r="113" spans="1:9" x14ac:dyDescent="0.25">
      <c r="A113" s="33"/>
      <c r="B113" s="35" t="str">
        <f t="shared" si="2"/>
        <v>f-Bilodeau, Joanne ©</v>
      </c>
      <c r="I113" s="33">
        <f>LARGE(I$4:I$87,25)</f>
        <v>185</v>
      </c>
    </row>
  </sheetData>
  <mergeCells count="13">
    <mergeCell ref="A60:A66"/>
    <mergeCell ref="A67:A73"/>
    <mergeCell ref="A74:A80"/>
    <mergeCell ref="A81:A87"/>
    <mergeCell ref="B88:I88"/>
    <mergeCell ref="A4:A10"/>
    <mergeCell ref="A11:A17"/>
    <mergeCell ref="A18:A24"/>
    <mergeCell ref="A25:A31"/>
    <mergeCell ref="A32:A38"/>
    <mergeCell ref="A39:A45"/>
    <mergeCell ref="A46:A52"/>
    <mergeCell ref="A53:A59"/>
  </mergeCells>
  <conditionalFormatting sqref="I4:I87">
    <cfRule type="top10" dxfId="2" priority="3" stopIfTrue="1" rank="5"/>
  </conditionalFormatting>
  <conditionalFormatting sqref="C89:H89 I89:I113">
    <cfRule type="top10" dxfId="1" priority="2" stopIfTrue="1" percent="1" rank="10"/>
  </conditionalFormatting>
  <conditionalFormatting sqref="N89:R89 S110:S111 S99:S100 M89:M98">
    <cfRule type="top10" dxfId="0" priority="4" stopIfTrue="1" percent="1" rank="10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</dc:creator>
  <cp:lastModifiedBy>Claude Archambault</cp:lastModifiedBy>
  <dcterms:created xsi:type="dcterms:W3CDTF">2015-07-25T12:43:03Z</dcterms:created>
  <dcterms:modified xsi:type="dcterms:W3CDTF">2015-07-26T02:51:16Z</dcterms:modified>
</cp:coreProperties>
</file>