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0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3" i="1" l="1"/>
  <c r="K8" i="1"/>
  <c r="N5" i="1"/>
  <c r="M5" i="1"/>
  <c r="N4" i="1"/>
  <c r="M4" i="1"/>
  <c r="L5" i="1"/>
  <c r="L4" i="1"/>
  <c r="K5" i="1"/>
  <c r="K4" i="1"/>
  <c r="N3" i="1"/>
  <c r="M3" i="1"/>
  <c r="L3" i="1"/>
  <c r="K3" i="1"/>
</calcChain>
</file>

<file path=xl/sharedStrings.xml><?xml version="1.0" encoding="utf-8"?>
<sst xmlns="http://schemas.openxmlformats.org/spreadsheetml/2006/main" count="47" uniqueCount="27">
  <si>
    <t>anonymat</t>
  </si>
  <si>
    <t>sexe</t>
  </si>
  <si>
    <t>âge</t>
  </si>
  <si>
    <t>seuil estimé</t>
  </si>
  <si>
    <t>f</t>
  </si>
  <si>
    <t>m</t>
  </si>
  <si>
    <t>SEUILS</t>
  </si>
  <si>
    <t>Moyenne</t>
  </si>
  <si>
    <t>générale</t>
  </si>
  <si>
    <t>homme</t>
  </si>
  <si>
    <t>femme</t>
  </si>
  <si>
    <t>tout âge</t>
  </si>
  <si>
    <t>groupe A</t>
  </si>
  <si>
    <t>groupe B</t>
  </si>
  <si>
    <t>groupe C</t>
  </si>
  <si>
    <t>A</t>
  </si>
  <si>
    <t>B</t>
  </si>
  <si>
    <t>C</t>
  </si>
  <si>
    <t>Médiane</t>
  </si>
  <si>
    <t xml:space="preserve">Ecarts type </t>
  </si>
  <si>
    <t>Général</t>
  </si>
  <si>
    <t>fonctions utilisées</t>
  </si>
  <si>
    <t>MOY</t>
  </si>
  <si>
    <t>MOY SI</t>
  </si>
  <si>
    <t>MOY SI ENS</t>
  </si>
  <si>
    <t>MED</t>
  </si>
  <si>
    <t>ECRATTYPE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</si>
</sst>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N23" sqref="N23"/>
    </sheetView>
  </sheetViews>
  <sheetFormatPr baseColWidth="10" defaultRowHeight="15" x14ac:dyDescent="0.25"/>
  <cols>
    <col min="4" max="4" width="15" customWidth="1"/>
    <col min="5" max="5" width="18.8554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</row>
    <row r="2" spans="1:17" x14ac:dyDescent="0.25">
      <c r="A2">
        <v>1</v>
      </c>
      <c r="B2" t="s">
        <v>4</v>
      </c>
      <c r="C2" t="s">
        <v>15</v>
      </c>
      <c r="D2">
        <v>48</v>
      </c>
      <c r="K2" t="s">
        <v>11</v>
      </c>
      <c r="L2" t="s">
        <v>12</v>
      </c>
      <c r="M2" t="s">
        <v>13</v>
      </c>
      <c r="N2" t="s">
        <v>14</v>
      </c>
      <c r="P2" t="s">
        <v>21</v>
      </c>
    </row>
    <row r="3" spans="1:17" x14ac:dyDescent="0.25">
      <c r="A3">
        <v>2</v>
      </c>
      <c r="B3" t="s">
        <v>4</v>
      </c>
      <c r="C3" t="s">
        <v>16</v>
      </c>
      <c r="D3">
        <v>48</v>
      </c>
      <c r="H3" t="s">
        <v>6</v>
      </c>
      <c r="I3" t="s">
        <v>7</v>
      </c>
      <c r="J3" t="s">
        <v>8</v>
      </c>
      <c r="K3">
        <f>AVERAGE(D2:D11)</f>
        <v>76.5</v>
      </c>
      <c r="L3">
        <f>AVERAGEIF(C2:C11,"A",D2:D11)</f>
        <v>40</v>
      </c>
      <c r="M3">
        <f>AVERAGEIF(C2:C11,"B",D2:D11)</f>
        <v>120</v>
      </c>
      <c r="N3">
        <f>AVERAGEIF(C2:C11,"C",D2:D11)</f>
        <v>81</v>
      </c>
      <c r="Q3" t="s">
        <v>22</v>
      </c>
    </row>
    <row r="4" spans="1:17" x14ac:dyDescent="0.25">
      <c r="A4">
        <v>3</v>
      </c>
      <c r="B4" t="s">
        <v>4</v>
      </c>
      <c r="C4" t="s">
        <v>17</v>
      </c>
      <c r="D4">
        <v>48</v>
      </c>
      <c r="J4" t="s">
        <v>9</v>
      </c>
      <c r="K4">
        <f>AVERAGEIF(B2:B11,"m",D2:D11)</f>
        <v>103</v>
      </c>
      <c r="L4">
        <f>AVERAGEIFS(D2:D11,C2:C11,"A",B2:B11,"m")</f>
        <v>48</v>
      </c>
      <c r="M4">
        <f>AVERAGEIFS(D2:D11,C2:C11,"B",B2:B11,"m")</f>
        <v>192</v>
      </c>
      <c r="N4">
        <f>AVERAGEIFS(D2:D11,C2:C11,"B",B2:B11,"m")</f>
        <v>192</v>
      </c>
      <c r="Q4" t="s">
        <v>23</v>
      </c>
    </row>
    <row r="5" spans="1:17" x14ac:dyDescent="0.25">
      <c r="A5">
        <v>4</v>
      </c>
      <c r="B5" t="s">
        <v>5</v>
      </c>
      <c r="C5" t="s">
        <v>17</v>
      </c>
      <c r="D5">
        <v>69</v>
      </c>
      <c r="J5" t="s">
        <v>10</v>
      </c>
      <c r="K5">
        <f>AVERAGEIF(B2:B11,"f",D2:D11)</f>
        <v>65.142857142857139</v>
      </c>
      <c r="L5">
        <f>AVERAGEIFS(D2:D11,C2:C11,"A",B2:B11,"f")</f>
        <v>36</v>
      </c>
      <c r="M5">
        <f>AVERAGEIFS(D2:D11,C2:C11,"B",B2:B11,"f")</f>
        <v>48</v>
      </c>
      <c r="N5">
        <f>AVERAGEIFS(D2:D11,C2:C11,"C",B2:B11,"f")</f>
        <v>84</v>
      </c>
      <c r="Q5" t="s">
        <v>24</v>
      </c>
    </row>
    <row r="6" spans="1:17" x14ac:dyDescent="0.25">
      <c r="A6">
        <v>5</v>
      </c>
      <c r="B6" t="s">
        <v>5</v>
      </c>
      <c r="C6" t="s">
        <v>16</v>
      </c>
      <c r="D6">
        <v>192</v>
      </c>
    </row>
    <row r="7" spans="1:17" x14ac:dyDescent="0.25">
      <c r="A7">
        <v>6</v>
      </c>
      <c r="B7" t="s">
        <v>4</v>
      </c>
      <c r="C7" t="s">
        <v>15</v>
      </c>
      <c r="D7">
        <v>24</v>
      </c>
    </row>
    <row r="8" spans="1:17" x14ac:dyDescent="0.25">
      <c r="A8">
        <v>7</v>
      </c>
      <c r="B8" t="s">
        <v>5</v>
      </c>
      <c r="C8" t="s">
        <v>15</v>
      </c>
      <c r="D8">
        <v>48</v>
      </c>
      <c r="I8" t="s">
        <v>18</v>
      </c>
      <c r="J8" t="s">
        <v>8</v>
      </c>
      <c r="K8">
        <f>MEDIAN(D2:D11)</f>
        <v>58.5</v>
      </c>
      <c r="Q8" t="s">
        <v>25</v>
      </c>
    </row>
    <row r="9" spans="1:17" x14ac:dyDescent="0.25">
      <c r="A9">
        <v>8</v>
      </c>
      <c r="B9" t="s">
        <v>4</v>
      </c>
      <c r="C9" t="s">
        <v>17</v>
      </c>
      <c r="D9">
        <v>96</v>
      </c>
      <c r="J9" t="s">
        <v>9</v>
      </c>
    </row>
    <row r="10" spans="1:17" x14ac:dyDescent="0.25">
      <c r="A10">
        <v>9</v>
      </c>
      <c r="B10" t="s">
        <v>4</v>
      </c>
      <c r="C10" t="s">
        <v>17</v>
      </c>
      <c r="D10">
        <v>96</v>
      </c>
      <c r="J10" t="s">
        <v>10</v>
      </c>
    </row>
    <row r="11" spans="1:17" x14ac:dyDescent="0.25">
      <c r="A11">
        <v>10</v>
      </c>
      <c r="B11" t="s">
        <v>4</v>
      </c>
      <c r="C11" t="s">
        <v>17</v>
      </c>
      <c r="D11">
        <v>96</v>
      </c>
    </row>
    <row r="13" spans="1:17" x14ac:dyDescent="0.25">
      <c r="I13" t="s">
        <v>19</v>
      </c>
      <c r="J13" t="s">
        <v>20</v>
      </c>
      <c r="K13">
        <f>_xlfn.STDEV.S(D2:D11)</f>
        <v>47.775516742365014</v>
      </c>
      <c r="Q13" t="s">
        <v>26</v>
      </c>
    </row>
    <row r="14" spans="1:17" x14ac:dyDescent="0.25">
      <c r="J14" t="s">
        <v>9</v>
      </c>
    </row>
    <row r="15" spans="1:17" x14ac:dyDescent="0.25">
      <c r="J1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 Le Vinatier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LECOMPTE Maxime</dc:creator>
  <cp:lastModifiedBy>LECOMPTE Maxime</cp:lastModifiedBy>
  <dcterms:created xsi:type="dcterms:W3CDTF">2015-07-21T09:19:28Z</dcterms:created>
  <dcterms:modified xsi:type="dcterms:W3CDTF">2015-07-21T09:28:55Z</dcterms:modified>
</cp:coreProperties>
</file>