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0305" activeTab="2"/>
  </bookViews>
  <sheets>
    <sheet name="Articles" sheetId="3" r:id="rId1"/>
    <sheet name="Taux de remise" sheetId="2" r:id="rId2"/>
    <sheet name="Primes" sheetId="1" r:id="rId3"/>
    <sheet name="Liste salariés" sheetId="5" r:id="rId4"/>
    <sheet name="QUESTION 5" sheetId="9" r:id="rId5"/>
    <sheet name="QUESTION 6" sheetId="10" r:id="rId6"/>
    <sheet name="TCD" sheetId="11" r:id="rId7"/>
  </sheets>
  <definedNames>
    <definedName name="_xlnm._FilterDatabase" localSheetId="3" hidden="1">'Liste salariés'!$A$1:$J$143</definedName>
    <definedName name="_xlnm.Criteria" localSheetId="4">'QUESTION 5'!$A$1:$C$2</definedName>
    <definedName name="_xlnm.Criteria" localSheetId="5">'QUESTION 6'!$A$1:$C$3</definedName>
    <definedName name="_xlnm.Extract" localSheetId="4">'QUESTION 5'!$A$6:$J$6</definedName>
    <definedName name="_xlnm.Extract" localSheetId="5">'QUESTION 6'!$A$6:$J$6</definedName>
  </definedNames>
  <calcPr calcId="145621"/>
  <pivotCaches>
    <pivotCache cacheId="0" r:id="rId8"/>
  </pivotCaches>
</workbook>
</file>

<file path=xl/calcChain.xml><?xml version="1.0" encoding="utf-8"?>
<calcChain xmlns="http://schemas.openxmlformats.org/spreadsheetml/2006/main">
  <c r="F29" i="1" l="1"/>
  <c r="F30" i="1"/>
  <c r="F31" i="1"/>
  <c r="F32" i="1"/>
  <c r="F33" i="1"/>
  <c r="F34" i="1"/>
  <c r="F35" i="1"/>
  <c r="F28" i="1"/>
  <c r="G29" i="1"/>
  <c r="G30" i="1"/>
  <c r="G31" i="1"/>
  <c r="G32" i="1"/>
  <c r="G33" i="1"/>
  <c r="G34" i="1"/>
  <c r="G35" i="1"/>
  <c r="G28" i="1"/>
  <c r="M31" i="1"/>
  <c r="N31" i="1"/>
  <c r="M30" i="1"/>
  <c r="N30" i="1"/>
  <c r="M29" i="1"/>
  <c r="N29" i="1"/>
  <c r="M28" i="1"/>
  <c r="N28" i="1"/>
  <c r="M27" i="1"/>
  <c r="N27" i="1"/>
  <c r="M26" i="1"/>
  <c r="N26" i="1"/>
  <c r="M25" i="1"/>
  <c r="N25" i="1"/>
  <c r="N14" i="1"/>
  <c r="N15" i="1"/>
  <c r="N16" i="1"/>
  <c r="N17" i="1"/>
  <c r="N18" i="1"/>
  <c r="N19" i="1"/>
  <c r="N20" i="1"/>
  <c r="N21" i="1"/>
  <c r="N22" i="1"/>
  <c r="N23" i="1"/>
  <c r="N24" i="1"/>
  <c r="N13" i="1"/>
  <c r="G13" i="1"/>
  <c r="G14" i="1"/>
  <c r="G15" i="1"/>
  <c r="G16" i="1"/>
  <c r="G17" i="1"/>
  <c r="G18" i="1"/>
  <c r="G19" i="1"/>
  <c r="G12" i="1"/>
  <c r="M14" i="1"/>
  <c r="M15" i="1"/>
  <c r="M16" i="1"/>
  <c r="M17" i="1"/>
  <c r="M18" i="1"/>
  <c r="M19" i="1"/>
  <c r="M20" i="1"/>
  <c r="M21" i="1"/>
  <c r="M22" i="1"/>
  <c r="M23" i="1"/>
  <c r="M24" i="1"/>
  <c r="M13" i="1"/>
  <c r="D25" i="3" l="1"/>
  <c r="E21" i="3"/>
  <c r="D21" i="3"/>
  <c r="F13" i="1" l="1"/>
  <c r="F14" i="1"/>
  <c r="F15" i="1"/>
  <c r="F16" i="1"/>
  <c r="F17" i="1"/>
  <c r="F18" i="1"/>
  <c r="F19" i="1"/>
  <c r="F12" i="1"/>
  <c r="D35" i="2"/>
  <c r="D36" i="2" s="1"/>
  <c r="D24" i="2"/>
  <c r="D25" i="2" s="1"/>
</calcChain>
</file>

<file path=xl/sharedStrings.xml><?xml version="1.0" encoding="utf-8"?>
<sst xmlns="http://schemas.openxmlformats.org/spreadsheetml/2006/main" count="1341" uniqueCount="337">
  <si>
    <t>PRIME EMPLOYES</t>
  </si>
  <si>
    <r>
      <t>1)</t>
    </r>
    <r>
      <rPr>
        <sz val="7"/>
        <color theme="1"/>
        <rFont val="Times New Roman"/>
        <family val="1"/>
      </rPr>
      <t xml:space="preserve">    </t>
    </r>
    <r>
      <rPr>
        <sz val="14"/>
        <color theme="1"/>
        <rFont val="Calibri"/>
        <family val="2"/>
        <scheme val="minor"/>
      </rPr>
      <t>On demande de calculer la prime d’ancienneté des différents salariés, sachant que :</t>
    </r>
  </si>
  <si>
    <t>NOM</t>
  </si>
  <si>
    <t>Qualification</t>
  </si>
  <si>
    <t>Année d’ancienneté</t>
  </si>
  <si>
    <t>PRIME</t>
  </si>
  <si>
    <t>BOURGEOIS Pauline</t>
  </si>
  <si>
    <t>CADRE</t>
  </si>
  <si>
    <t>RICHARD Pierre</t>
  </si>
  <si>
    <t>OP</t>
  </si>
  <si>
    <t>MASSET Christiane</t>
  </si>
  <si>
    <t>HAMON Paul</t>
  </si>
  <si>
    <t>ROY Sylvie</t>
  </si>
  <si>
    <t>VERDIER Pascal</t>
  </si>
  <si>
    <t>LEROY Céline</t>
  </si>
  <si>
    <t>SEDAN Mirelle</t>
  </si>
  <si>
    <r>
      <t>2)</t>
    </r>
    <r>
      <rPr>
        <sz val="7"/>
        <color theme="1"/>
        <rFont val="Times New Roman"/>
        <family val="1"/>
      </rPr>
      <t xml:space="preserve">    </t>
    </r>
    <r>
      <rPr>
        <sz val="14"/>
        <color theme="1"/>
        <rFont val="Calibri"/>
        <family val="2"/>
        <scheme val="minor"/>
      </rPr>
      <t>On demande de calculer la prime d’ancienneté des différents salariés, sachant que :</t>
    </r>
  </si>
  <si>
    <t>* Prime à exprimer en € avec 2 décimales</t>
  </si>
  <si>
    <t>Remise</t>
  </si>
  <si>
    <t>0.00 %</t>
  </si>
  <si>
    <r>
      <t>Nota :</t>
    </r>
    <r>
      <rPr>
        <i/>
        <sz val="14"/>
        <color theme="1"/>
        <rFont val="Calibri"/>
        <family val="2"/>
        <scheme val="minor"/>
      </rPr>
      <t xml:space="preserve"> Protéger les cellules et faire en sorte de ne pas avoir de message d’erreur (#NA#, etc…)</t>
    </r>
  </si>
  <si>
    <t>Montant de l’achat :</t>
  </si>
  <si>
    <t>Montant net  :</t>
  </si>
  <si>
    <t>BAREME</t>
  </si>
  <si>
    <t>Taux de remise :</t>
  </si>
  <si>
    <t>1)</t>
  </si>
  <si>
    <t>2)</t>
  </si>
  <si>
    <t>Montant inférieur à</t>
  </si>
  <si>
    <t xml:space="preserve"> Montant 
supérieur à</t>
  </si>
  <si>
    <t>En utilisant le barème, on souhaite trouver automatiquement le taux</t>
  </si>
  <si>
    <r>
      <t>Nota 1 :</t>
    </r>
    <r>
      <rPr>
        <i/>
        <sz val="14"/>
        <color theme="1"/>
        <rFont val="Calibri"/>
        <family val="2"/>
        <scheme val="minor"/>
      </rPr>
      <t xml:space="preserve"> Indiquer les montants en euros avec 2 décimales, les pourcentages avec 2 décimales.</t>
    </r>
  </si>
  <si>
    <t>Articles</t>
  </si>
  <si>
    <t>Stocks</t>
  </si>
  <si>
    <t>Prix unitaire</t>
  </si>
  <si>
    <t>Pinceau plat</t>
  </si>
  <si>
    <t>Spatule</t>
  </si>
  <si>
    <t>Enduit de finition</t>
  </si>
  <si>
    <t>Pinceau rond</t>
  </si>
  <si>
    <t>Enduit de rebouchage</t>
  </si>
  <si>
    <t>Peinture d’apprêt</t>
  </si>
  <si>
    <t>Peinture satinée</t>
  </si>
  <si>
    <t>Prix total</t>
  </si>
  <si>
    <t>Faire la recherche d'article par menu déroulant</t>
  </si>
  <si>
    <t>Article</t>
  </si>
  <si>
    <t>Site</t>
  </si>
  <si>
    <t>Nom</t>
  </si>
  <si>
    <t>Prénom</t>
  </si>
  <si>
    <t>Service</t>
  </si>
  <si>
    <t>Sexe</t>
  </si>
  <si>
    <t>DateNaiss</t>
  </si>
  <si>
    <t>Contrat</t>
  </si>
  <si>
    <t>Statut</t>
  </si>
  <si>
    <t>Salaire</t>
  </si>
  <si>
    <t>Ancienneté</t>
  </si>
  <si>
    <t>22-NORD</t>
  </si>
  <si>
    <t>ACCIARI</t>
  </si>
  <si>
    <t>ALAIN</t>
  </si>
  <si>
    <t>PRODUCTION</t>
  </si>
  <si>
    <t>H</t>
  </si>
  <si>
    <t>CDI</t>
  </si>
  <si>
    <t>OUVRIER/EMPLOYE</t>
  </si>
  <si>
    <t>53-SUD</t>
  </si>
  <si>
    <t>ALLARD</t>
  </si>
  <si>
    <t>PASCAL</t>
  </si>
  <si>
    <t>MAINTENANCE</t>
  </si>
  <si>
    <t>CADRE AUTONOME</t>
  </si>
  <si>
    <t>ANGELO</t>
  </si>
  <si>
    <t>ANNIE</t>
  </si>
  <si>
    <t>F</t>
  </si>
  <si>
    <t>AGENT DE MAITRISE</t>
  </si>
  <si>
    <t>ANGOSTO</t>
  </si>
  <si>
    <t>ROGER</t>
  </si>
  <si>
    <t>OUVRIER/EMPLOYE H.QUALIFIE</t>
  </si>
  <si>
    <t>22-SUD</t>
  </si>
  <si>
    <t>ARHUIS</t>
  </si>
  <si>
    <t>FRANCK</t>
  </si>
  <si>
    <t>OUVRIER/EMPLOYE QUALIFIE</t>
  </si>
  <si>
    <t>AUBRY</t>
  </si>
  <si>
    <t>BERNARD</t>
  </si>
  <si>
    <t>AVEZ</t>
  </si>
  <si>
    <t>THIERRY</t>
  </si>
  <si>
    <t>BALLET</t>
  </si>
  <si>
    <t>RENE</t>
  </si>
  <si>
    <t>BARRAUD</t>
  </si>
  <si>
    <t>CAMILLE</t>
  </si>
  <si>
    <t>QUALITE</t>
  </si>
  <si>
    <t>BERTUCCI</t>
  </si>
  <si>
    <t>GILLES</t>
  </si>
  <si>
    <t>BESSON</t>
  </si>
  <si>
    <t>PATRICK</t>
  </si>
  <si>
    <t>BIZOT</t>
  </si>
  <si>
    <t>ROMAIN</t>
  </si>
  <si>
    <t>BLANC</t>
  </si>
  <si>
    <t>LAURENT</t>
  </si>
  <si>
    <t>R &amp; D</t>
  </si>
  <si>
    <t>BOIS</t>
  </si>
  <si>
    <t>MARTIN</t>
  </si>
  <si>
    <t>BONNARDEL</t>
  </si>
  <si>
    <t>KARINE</t>
  </si>
  <si>
    <t>BONNET</t>
  </si>
  <si>
    <t>EXPEDITIONS</t>
  </si>
  <si>
    <t>STEPHANE</t>
  </si>
  <si>
    <t>LIONEL</t>
  </si>
  <si>
    <t>BONNOT</t>
  </si>
  <si>
    <t>BOSCHI</t>
  </si>
  <si>
    <t>HERVE</t>
  </si>
  <si>
    <t>BOSSON</t>
  </si>
  <si>
    <t>PHILIPPE</t>
  </si>
  <si>
    <t>ACHATS</t>
  </si>
  <si>
    <t>BOUGNAUD</t>
  </si>
  <si>
    <t>DAVID</t>
  </si>
  <si>
    <t>53-NORD</t>
  </si>
  <si>
    <t>BRUDERMANN</t>
  </si>
  <si>
    <t>SEBASTIEN</t>
  </si>
  <si>
    <t>CAMUS</t>
  </si>
  <si>
    <t>CANAL</t>
  </si>
  <si>
    <t>YANN</t>
  </si>
  <si>
    <t>DIRECTION SITE</t>
  </si>
  <si>
    <t>CADRE DIRIGEANT</t>
  </si>
  <si>
    <t>CANALIS</t>
  </si>
  <si>
    <t>CASTELLI</t>
  </si>
  <si>
    <t>CEDRIC</t>
  </si>
  <si>
    <t>CHABAZIAN</t>
  </si>
  <si>
    <t>CHATAIN</t>
  </si>
  <si>
    <t>WILLIAM</t>
  </si>
  <si>
    <t>JEROME</t>
  </si>
  <si>
    <t>CINTELLI</t>
  </si>
  <si>
    <t>BRUNO</t>
  </si>
  <si>
    <t>CODACCIONI</t>
  </si>
  <si>
    <t>ANTHONY</t>
  </si>
  <si>
    <t>COLLIGNON</t>
  </si>
  <si>
    <t>COMTE</t>
  </si>
  <si>
    <t>JIMMY</t>
  </si>
  <si>
    <t>CORNIER</t>
  </si>
  <si>
    <t>MARTIAL</t>
  </si>
  <si>
    <t>CRAPEAU</t>
  </si>
  <si>
    <t>CRYSTEL</t>
  </si>
  <si>
    <t>DAO</t>
  </si>
  <si>
    <t>YANNICK</t>
  </si>
  <si>
    <t>DARMANI</t>
  </si>
  <si>
    <t>LUDOVIC</t>
  </si>
  <si>
    <t>DARTHUY</t>
  </si>
  <si>
    <t>NICOLAS</t>
  </si>
  <si>
    <t>DE BOISVILLIERS</t>
  </si>
  <si>
    <t>CHARLY</t>
  </si>
  <si>
    <t>DECLERCQ</t>
  </si>
  <si>
    <t>MEHDI</t>
  </si>
  <si>
    <t>DEL-BOVE</t>
  </si>
  <si>
    <t>SAMUEL</t>
  </si>
  <si>
    <t>DELMAS</t>
  </si>
  <si>
    <t>DOMINIQUE</t>
  </si>
  <si>
    <t>DEPOOTER</t>
  </si>
  <si>
    <t>JEAN PHILIPPE</t>
  </si>
  <si>
    <t>DJAGUINOFF</t>
  </si>
  <si>
    <t>DORLEAN</t>
  </si>
  <si>
    <t>MAXIME</t>
  </si>
  <si>
    <t>DUBOIS</t>
  </si>
  <si>
    <t>DUMAS</t>
  </si>
  <si>
    <t>BERNADETTE</t>
  </si>
  <si>
    <t>DUPONT</t>
  </si>
  <si>
    <t>MARIE-JOSEE</t>
  </si>
  <si>
    <t>DUTRON</t>
  </si>
  <si>
    <t>MARYSE</t>
  </si>
  <si>
    <t>ESPINET</t>
  </si>
  <si>
    <t>MICHELE</t>
  </si>
  <si>
    <t>FENETRE</t>
  </si>
  <si>
    <t>GILBERTE</t>
  </si>
  <si>
    <t>FERRETTI</t>
  </si>
  <si>
    <t>ANNA</t>
  </si>
  <si>
    <t>FEUERSTOSS</t>
  </si>
  <si>
    <t>DANIELE</t>
  </si>
  <si>
    <t>FLORES</t>
  </si>
  <si>
    <t>BLANDINE</t>
  </si>
  <si>
    <t>FORLIN</t>
  </si>
  <si>
    <t>JOELLE</t>
  </si>
  <si>
    <t>GACHIE</t>
  </si>
  <si>
    <t>FRANCINE</t>
  </si>
  <si>
    <t>GANASSI</t>
  </si>
  <si>
    <t>JEAN</t>
  </si>
  <si>
    <t>GARDES</t>
  </si>
  <si>
    <t>SUZANNE</t>
  </si>
  <si>
    <t>GARNIER</t>
  </si>
  <si>
    <t>EMILIENNE</t>
  </si>
  <si>
    <t>GAUTHIER</t>
  </si>
  <si>
    <t>GILLARD</t>
  </si>
  <si>
    <t>BRIGITTE</t>
  </si>
  <si>
    <t>GIVOVICH</t>
  </si>
  <si>
    <t>MIREILLE</t>
  </si>
  <si>
    <t>CDD</t>
  </si>
  <si>
    <t>GREGOIRE</t>
  </si>
  <si>
    <t>PIERRE</t>
  </si>
  <si>
    <t>GUARNIERI</t>
  </si>
  <si>
    <t>NICOLE</t>
  </si>
  <si>
    <t>GUILLEMINOT</t>
  </si>
  <si>
    <t>RENEE</t>
  </si>
  <si>
    <t>IBARLUCIA</t>
  </si>
  <si>
    <t>ANDREE</t>
  </si>
  <si>
    <t>INDILICATO</t>
  </si>
  <si>
    <t>JOSEPHS</t>
  </si>
  <si>
    <t>GHISLAINE</t>
  </si>
  <si>
    <t>JOUVENOT</t>
  </si>
  <si>
    <t>SYLVIE</t>
  </si>
  <si>
    <t>LAFFONT</t>
  </si>
  <si>
    <t>YOLANDE</t>
  </si>
  <si>
    <t>LAFON</t>
  </si>
  <si>
    <t>LAGALY</t>
  </si>
  <si>
    <t>LAMBERT</t>
  </si>
  <si>
    <t>JOSIANE</t>
  </si>
  <si>
    <t>LAUNAY</t>
  </si>
  <si>
    <t>LILIANE</t>
  </si>
  <si>
    <t>LAURI</t>
  </si>
  <si>
    <t>IRIS</t>
  </si>
  <si>
    <t>LECCIA</t>
  </si>
  <si>
    <t>LINDA</t>
  </si>
  <si>
    <t>NETTOYAGE</t>
  </si>
  <si>
    <t>LENZI</t>
  </si>
  <si>
    <t>CATHERINE</t>
  </si>
  <si>
    <t>LEOTIER</t>
  </si>
  <si>
    <t>FREDERIC</t>
  </si>
  <si>
    <t>LEVIS</t>
  </si>
  <si>
    <t>LIEBELT</t>
  </si>
  <si>
    <t>LAURENCE</t>
  </si>
  <si>
    <t>CHANTAL</t>
  </si>
  <si>
    <t>LOURDOU</t>
  </si>
  <si>
    <t>MAIFFREDI</t>
  </si>
  <si>
    <t>FLORENCE</t>
  </si>
  <si>
    <t>MARIANI</t>
  </si>
  <si>
    <t>MYRIAM</t>
  </si>
  <si>
    <t>FABIENNE</t>
  </si>
  <si>
    <t>MARTINAUD</t>
  </si>
  <si>
    <t>VALERIE</t>
  </si>
  <si>
    <t>COMPTABILITE</t>
  </si>
  <si>
    <t>MARTINO</t>
  </si>
  <si>
    <t>CATHY</t>
  </si>
  <si>
    <t>MARZIALE</t>
  </si>
  <si>
    <t>MENARDO</t>
  </si>
  <si>
    <t>LYDIA</t>
  </si>
  <si>
    <t>MEVEL</t>
  </si>
  <si>
    <t>MOITY</t>
  </si>
  <si>
    <t>MOLLA</t>
  </si>
  <si>
    <t>VIVIANE</t>
  </si>
  <si>
    <t>MOMBEL</t>
  </si>
  <si>
    <t>SANDRINE</t>
  </si>
  <si>
    <t>MONTMAYEUR</t>
  </si>
  <si>
    <t>NORA</t>
  </si>
  <si>
    <t>NATORT</t>
  </si>
  <si>
    <t>STEPHANIE</t>
  </si>
  <si>
    <t>NOUGUIER</t>
  </si>
  <si>
    <t>SABINE</t>
  </si>
  <si>
    <t>PAILLARD</t>
  </si>
  <si>
    <t>ANGELIQUE</t>
  </si>
  <si>
    <t>PALMER</t>
  </si>
  <si>
    <t>PAPACALODI</t>
  </si>
  <si>
    <t>MARION</t>
  </si>
  <si>
    <t>PARAT</t>
  </si>
  <si>
    <t>CAROLE</t>
  </si>
  <si>
    <t>PAWELSKI</t>
  </si>
  <si>
    <t>OTTAVIA</t>
  </si>
  <si>
    <t>PAYRE</t>
  </si>
  <si>
    <t>MAUD</t>
  </si>
  <si>
    <t>PECUNIA</t>
  </si>
  <si>
    <t>CARINE</t>
  </si>
  <si>
    <t>PELERIN</t>
  </si>
  <si>
    <t>PELLEGRINI</t>
  </si>
  <si>
    <t>MARCEL</t>
  </si>
  <si>
    <t>PELLICER</t>
  </si>
  <si>
    <t>PAUL</t>
  </si>
  <si>
    <t>STANDARD</t>
  </si>
  <si>
    <t>PIQUEMAL</t>
  </si>
  <si>
    <t>AURELIE</t>
  </si>
  <si>
    <t>PONS</t>
  </si>
  <si>
    <t>GUYLAINE</t>
  </si>
  <si>
    <t>RATINAUD</t>
  </si>
  <si>
    <t>VAHIMITI</t>
  </si>
  <si>
    <t>REGNAULT</t>
  </si>
  <si>
    <t>AUDREY</t>
  </si>
  <si>
    <t>REQUERO</t>
  </si>
  <si>
    <t>MELANIE</t>
  </si>
  <si>
    <t>RESLINGER</t>
  </si>
  <si>
    <t>REYNOARD</t>
  </si>
  <si>
    <t>SANDRA</t>
  </si>
  <si>
    <t>RICHARD</t>
  </si>
  <si>
    <t>RIGOTTI</t>
  </si>
  <si>
    <t>ROUMEAS</t>
  </si>
  <si>
    <t>RUSSO</t>
  </si>
  <si>
    <t>SAUVAIRE</t>
  </si>
  <si>
    <t>SEBBAN</t>
  </si>
  <si>
    <t>SOLIVA</t>
  </si>
  <si>
    <t>MARCELLE</t>
  </si>
  <si>
    <t>STOLDICK</t>
  </si>
  <si>
    <t>SYLVIANE</t>
  </si>
  <si>
    <t>TEYSSOU</t>
  </si>
  <si>
    <t>ANNE</t>
  </si>
  <si>
    <t>SOPHIE</t>
  </si>
  <si>
    <t>TRABUC</t>
  </si>
  <si>
    <t>CLAIRE</t>
  </si>
  <si>
    <t>TROISVALLETS</t>
  </si>
  <si>
    <t>MARTINE</t>
  </si>
  <si>
    <t>ULLERN</t>
  </si>
  <si>
    <t>VAUDEY</t>
  </si>
  <si>
    <t>VEGA TOCA</t>
  </si>
  <si>
    <t>VENEZIA</t>
  </si>
  <si>
    <t>VERGNE</t>
  </si>
  <si>
    <t>VERTE</t>
  </si>
  <si>
    <t>VERVLOET</t>
  </si>
  <si>
    <t>VICENTE</t>
  </si>
  <si>
    <t>VIDAL</t>
  </si>
  <si>
    <t>VITALONE</t>
  </si>
  <si>
    <t>WACHTEL</t>
  </si>
  <si>
    <t>WILD</t>
  </si>
  <si>
    <t>EXERCICE FONCTIONS SI, RECHERCHEV</t>
  </si>
  <si>
    <t>EXERCICE RECHERCHEV, MENU DEROULANT</t>
  </si>
  <si>
    <t>Pinceau coudé</t>
  </si>
  <si>
    <t>Large spatule</t>
  </si>
  <si>
    <t>Compléter le tableau ci-dessous.</t>
  </si>
  <si>
    <t>puis calculer le montant net de l'achat.</t>
  </si>
  <si>
    <r>
      <t>-</t>
    </r>
    <r>
      <rPr>
        <sz val="7"/>
        <color theme="1"/>
        <rFont val="Times New Roman"/>
        <family val="1"/>
      </rPr>
      <t>      </t>
    </r>
    <r>
      <rPr>
        <sz val="14"/>
        <color theme="1"/>
        <rFont val="Calibri"/>
        <family val="2"/>
        <scheme val="minor"/>
      </rPr>
      <t>La prime pour les OP s’élève à 20 € par année d’ancienneté durant les 5 premières,</t>
    </r>
  </si>
  <si>
    <r>
      <t>-</t>
    </r>
    <r>
      <rPr>
        <sz val="7"/>
        <color theme="1"/>
        <rFont val="Times New Roman"/>
        <family val="1"/>
      </rPr>
      <t>      </t>
    </r>
    <r>
      <rPr>
        <sz val="14"/>
        <color theme="1"/>
        <rFont val="Calibri"/>
        <family val="2"/>
        <scheme val="minor"/>
      </rPr>
      <t>La prime pour les cadres s’élève à 30 € par année d’ancienneté durant les 5 premières,</t>
    </r>
  </si>
  <si>
    <t>puis elle passe à 30 € par année suivantes.</t>
  </si>
  <si>
    <t xml:space="preserve">puis elle passe à 35 € par année suivantes. </t>
  </si>
  <si>
    <r>
      <t>-</t>
    </r>
    <r>
      <rPr>
        <sz val="7"/>
        <color theme="1"/>
        <rFont val="Times New Roman"/>
        <family val="1"/>
      </rPr>
      <t>      </t>
    </r>
    <r>
      <rPr>
        <sz val="14"/>
        <color theme="1"/>
        <rFont val="Calibri"/>
        <family val="2"/>
        <scheme val="minor"/>
      </rPr>
      <t xml:space="preserve">La prime s’élève à 20 € par année d’ancienneté durant les 5 premières, </t>
    </r>
  </si>
  <si>
    <t>Afficher un montant d'achat et calculer le taux de remise à l'aide de la fonction SI,</t>
  </si>
  <si>
    <t>de remise correspondant au montant de l'achat.</t>
  </si>
  <si>
    <t>Rechercher le prix de l'article et sa quantité en stock après avoir indiqué la référence de l’article.</t>
  </si>
  <si>
    <t>Rechercher la quantité en stock après avoir indiqué la référence de l'article.</t>
  </si>
  <si>
    <t>Fonction SI</t>
  </si>
  <si>
    <t>Recherchev</t>
  </si>
  <si>
    <t>Faire les exercices 1 et 2 en utilisation la fonction Si, puis la rechercheV</t>
  </si>
  <si>
    <t>&lt;10</t>
  </si>
  <si>
    <t>QUESTION PROF : POURQUOI OUVRIERS ?</t>
  </si>
  <si>
    <t>Étiquettes de lignes</t>
  </si>
  <si>
    <t>Total général</t>
  </si>
  <si>
    <t>Étiquettes de colonnes</t>
  </si>
  <si>
    <t>Nombre de Site</t>
  </si>
  <si>
    <t>Moyenne de Salaire</t>
  </si>
  <si>
    <t>Afficher un montant d'achat et calculer le taux de remise à l'aide de la recherchev,</t>
  </si>
  <si>
    <t>AIDE PROF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</si>
</sst>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7"/>
      <color theme="1"/>
      <name val="Times New Roman"/>
      <family val="1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left" vertical="center" indent="5"/>
    </xf>
    <xf numFmtId="0" fontId="3" fillId="0" borderId="0" xfId="0" applyFont="1" applyAlignment="1">
      <alignment horizontal="left" vertical="center" indent="7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horizontal="left" vertical="center" indent="7"/>
    </xf>
    <xf numFmtId="0" fontId="5" fillId="0" borderId="0" xfId="0" applyFont="1"/>
    <xf numFmtId="0" fontId="0" fillId="0" borderId="0" xfId="0" applyAlignment="1">
      <alignment horizontal="center"/>
    </xf>
    <xf numFmtId="0" fontId="12" fillId="0" borderId="0" xfId="0" applyFont="1" applyBorder="1" applyAlignment="1">
      <alignment horizontal="center"/>
    </xf>
    <xf numFmtId="14" fontId="12" fillId="0" borderId="0" xfId="0" applyNumberFormat="1" applyFont="1" applyBorder="1" applyAlignment="1">
      <alignment horizontal="center"/>
    </xf>
    <xf numFmtId="164" fontId="12" fillId="0" borderId="0" xfId="1" applyNumberFormat="1" applyFont="1" applyBorder="1" applyAlignment="1">
      <alignment horizontal="center"/>
    </xf>
    <xf numFmtId="0" fontId="13" fillId="0" borderId="0" xfId="0" applyFont="1" applyBorder="1"/>
    <xf numFmtId="0" fontId="14" fillId="0" borderId="0" xfId="0" applyFont="1" applyBorder="1"/>
    <xf numFmtId="0" fontId="13" fillId="0" borderId="0" xfId="0" applyFont="1" applyBorder="1" applyAlignment="1">
      <alignment horizontal="center"/>
    </xf>
    <xf numFmtId="14" fontId="13" fillId="0" borderId="0" xfId="0" applyNumberFormat="1" applyFont="1" applyBorder="1" applyAlignment="1">
      <alignment horizontal="center"/>
    </xf>
    <xf numFmtId="164" fontId="13" fillId="0" borderId="0" xfId="1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0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applyProtection="1"/>
    <xf numFmtId="0" fontId="2" fillId="0" borderId="0" xfId="0" applyFont="1" applyAlignment="1" applyProtection="1">
      <alignment horizontal="right"/>
    </xf>
    <xf numFmtId="0" fontId="3" fillId="0" borderId="0" xfId="0" applyFont="1" applyAlignment="1" applyProtection="1">
      <alignment horizontal="left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horizontal="center" vertical="center"/>
    </xf>
    <xf numFmtId="8" fontId="11" fillId="0" borderId="4" xfId="0" applyNumberFormat="1" applyFont="1" applyBorder="1" applyAlignment="1" applyProtection="1">
      <alignment horizontal="center" vertical="center"/>
    </xf>
    <xf numFmtId="0" fontId="11" fillId="0" borderId="8" xfId="0" applyFont="1" applyBorder="1" applyAlignment="1" applyProtection="1">
      <alignment horizontal="center" vertical="center"/>
    </xf>
    <xf numFmtId="0" fontId="11" fillId="0" borderId="9" xfId="0" applyFont="1" applyBorder="1" applyAlignment="1" applyProtection="1">
      <alignment horizontal="center" vertical="center"/>
    </xf>
    <xf numFmtId="8" fontId="11" fillId="0" borderId="9" xfId="0" applyNumberFormat="1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center" vertical="center"/>
    </xf>
    <xf numFmtId="8" fontId="11" fillId="0" borderId="1" xfId="0" applyNumberFormat="1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8" fontId="11" fillId="0" borderId="0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</xf>
    <xf numFmtId="44" fontId="11" fillId="0" borderId="4" xfId="2" applyFont="1" applyBorder="1" applyAlignment="1" applyProtection="1">
      <alignment horizontal="center" vertical="center"/>
    </xf>
    <xf numFmtId="0" fontId="16" fillId="0" borderId="0" xfId="0" applyFont="1" applyProtection="1"/>
    <xf numFmtId="0" fontId="0" fillId="0" borderId="0" xfId="0" applyAlignment="1" applyProtection="1">
      <alignment vertical="center"/>
    </xf>
    <xf numFmtId="0" fontId="10" fillId="2" borderId="2" xfId="0" applyFont="1" applyFill="1" applyBorder="1" applyAlignment="1" applyProtection="1">
      <alignment horizontal="center" vertical="center" wrapText="1"/>
    </xf>
    <xf numFmtId="44" fontId="11" fillId="0" borderId="4" xfId="2" applyFont="1" applyBorder="1" applyAlignment="1" applyProtection="1">
      <alignment horizontal="center" vertical="center" wrapText="1"/>
    </xf>
    <xf numFmtId="0" fontId="7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6" fontId="3" fillId="0" borderId="3" xfId="0" applyNumberFormat="1" applyFont="1" applyBorder="1" applyAlignment="1" applyProtection="1">
      <alignment horizontal="right" vertical="center" wrapText="1"/>
    </xf>
    <xf numFmtId="6" fontId="3" fillId="0" borderId="4" xfId="0" applyNumberFormat="1" applyFont="1" applyBorder="1" applyAlignment="1" applyProtection="1">
      <alignment horizontal="right" vertical="center" wrapText="1"/>
    </xf>
    <xf numFmtId="0" fontId="3" fillId="0" borderId="4" xfId="0" applyFont="1" applyBorder="1" applyAlignment="1" applyProtection="1">
      <alignment horizontal="center" vertical="center" wrapText="1"/>
    </xf>
    <xf numFmtId="10" fontId="3" fillId="0" borderId="4" xfId="0" applyNumberFormat="1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right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164" fontId="3" fillId="0" borderId="2" xfId="0" applyNumberFormat="1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vertical="center" wrapText="1"/>
    </xf>
    <xf numFmtId="10" fontId="3" fillId="0" borderId="4" xfId="3" applyNumberFormat="1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vertical="center" wrapText="1"/>
    </xf>
    <xf numFmtId="164" fontId="3" fillId="0" borderId="1" xfId="0" applyNumberFormat="1" applyFont="1" applyBorder="1" applyAlignment="1" applyProtection="1">
      <alignment horizontal="center"/>
    </xf>
    <xf numFmtId="10" fontId="3" fillId="0" borderId="1" xfId="0" applyNumberFormat="1" applyFont="1" applyBorder="1" applyAlignment="1" applyProtection="1">
      <alignment horizontal="center"/>
    </xf>
    <xf numFmtId="0" fontId="0" fillId="0" borderId="0" xfId="0" applyBorder="1" applyProtection="1"/>
    <xf numFmtId="164" fontId="3" fillId="0" borderId="4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center"/>
    </xf>
    <xf numFmtId="0" fontId="2" fillId="0" borderId="5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9" fillId="0" borderId="0" xfId="0" applyFont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2" xfId="0" applyFill="1" applyBorder="1"/>
    <xf numFmtId="0" fontId="0" fillId="0" borderId="13" xfId="0" applyFill="1" applyBorder="1"/>
    <xf numFmtId="0" fontId="0" fillId="0" borderId="17" xfId="0" applyFill="1" applyBorder="1"/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72">
    <dxf>
      <numFmt numFmtId="14" formatCode="0.00%"/>
    </dxf>
    <dxf>
      <numFmt numFmtId="0" formatCode="General"/>
    </dxf>
    <dxf>
      <alignment horizontal="center" readingOrder="0"/>
    </dxf>
    <dxf>
      <numFmt numFmtId="165" formatCode="_-* #,##0\ &quot;€&quot;_-;\-* #,##0\ &quot;€&quot;_-;_-* &quot;-&quot;??\ &quot;€&quot;_-;_-@_-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5" formatCode="_-* #,##0\ &quot;€&quot;_-;\-* #,##0\ &quot;€&quot;_-;_-* &quot;-&quot;??\ &quot;€&quot;_-;_-@_-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numFmt numFmtId="34" formatCode="_-* #,##0.00\ &quot;€&quot;_-;\-* #,##0.00\ &quot;€&quot;_-;_-* &quot;-&quot;??\ &quot;€&quot;_-;_-@_-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447674</xdr:colOff>
      <xdr:row>4</xdr:row>
      <xdr:rowOff>38100</xdr:rowOff>
    </xdr:to>
    <xdr:pic>
      <xdr:nvPicPr>
        <xdr:cNvPr id="2" name="Image 1" descr="Propositions déf ok.pdf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580" r="33333" b="41042"/>
        <a:stretch>
          <a:fillRect/>
        </a:stretch>
      </xdr:blipFill>
      <xdr:spPr bwMode="auto">
        <a:xfrm>
          <a:off x="0" y="0"/>
          <a:ext cx="1638299" cy="800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628015</xdr:colOff>
      <xdr:row>3</xdr:row>
      <xdr:rowOff>123190</xdr:rowOff>
    </xdr:to>
    <xdr:pic>
      <xdr:nvPicPr>
        <xdr:cNvPr id="2" name="Image 1" descr="Propositions déf ok.pdf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580" r="33333" b="41042"/>
        <a:stretch>
          <a:fillRect/>
        </a:stretch>
      </xdr:blipFill>
      <xdr:spPr bwMode="auto">
        <a:xfrm>
          <a:off x="0" y="0"/>
          <a:ext cx="1771015" cy="6946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628015</xdr:colOff>
      <xdr:row>3</xdr:row>
      <xdr:rowOff>123190</xdr:rowOff>
    </xdr:to>
    <xdr:pic>
      <xdr:nvPicPr>
        <xdr:cNvPr id="2" name="Image 1" descr="Propositions déf ok.pdf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580" r="33333" b="41042"/>
        <a:stretch>
          <a:fillRect/>
        </a:stretch>
      </xdr:blipFill>
      <xdr:spPr bwMode="auto">
        <a:xfrm>
          <a:off x="0" y="0"/>
          <a:ext cx="1771015" cy="6946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atto" refreshedDate="42701.687855555552" createdVersion="5" refreshedVersion="5" minRefreshableVersion="3" recordCount="142">
  <cacheSource type="worksheet">
    <worksheetSource ref="A1:J143" sheet="Liste salariés"/>
  </cacheSource>
  <cacheFields count="10">
    <cacheField name="Site" numFmtId="0">
      <sharedItems count="4">
        <s v="22-NORD"/>
        <s v="22-SUD"/>
        <s v="53-NORD"/>
        <s v="53-SUD"/>
      </sharedItems>
    </cacheField>
    <cacheField name="Nom" numFmtId="0">
      <sharedItems/>
    </cacheField>
    <cacheField name="Prénom" numFmtId="0">
      <sharedItems/>
    </cacheField>
    <cacheField name="Service" numFmtId="0">
      <sharedItems count="10">
        <s v="PRODUCTION"/>
        <s v="R &amp; D"/>
        <s v="EXPEDITIONS"/>
        <s v="NETTOYAGE"/>
        <s v="COMPTABILITE"/>
        <s v="QUALITE"/>
        <s v="MAINTENANCE"/>
        <s v="ACHATS"/>
        <s v="DIRECTION SITE"/>
        <s v="STANDARD"/>
      </sharedItems>
    </cacheField>
    <cacheField name="Sexe" numFmtId="0">
      <sharedItems count="2">
        <s v="F"/>
        <s v="H"/>
      </sharedItems>
    </cacheField>
    <cacheField name="DateNaiss" numFmtId="14">
      <sharedItems containsSemiMixedTypes="0" containsNonDate="0" containsDate="1" containsString="0" minDate="1944-02-02T00:00:00" maxDate="1986-01-18T00:00:00"/>
    </cacheField>
    <cacheField name="Contrat" numFmtId="0">
      <sharedItems count="2">
        <s v="CDD"/>
        <s v="CDI"/>
      </sharedItems>
    </cacheField>
    <cacheField name="Statut" numFmtId="0">
      <sharedItems/>
    </cacheField>
    <cacheField name="Salaire" numFmtId="164">
      <sharedItems containsSemiMixedTypes="0" containsString="0" containsNumber="1" containsInteger="1" minValue="1507" maxValue="5900" count="50">
        <n v="1785"/>
        <n v="2260"/>
        <n v="1754"/>
        <n v="2484"/>
        <n v="2800"/>
        <n v="2352"/>
        <n v="1620"/>
        <n v="1666"/>
        <n v="1705"/>
        <n v="1857"/>
        <n v="1720"/>
        <n v="2273"/>
        <n v="2286"/>
        <n v="2511"/>
        <n v="3303"/>
        <n v="3474"/>
        <n v="1678"/>
        <n v="1663"/>
        <n v="1613"/>
        <n v="1627"/>
        <n v="2379"/>
        <n v="1618"/>
        <n v="1853"/>
        <n v="2174"/>
        <n v="3817"/>
        <n v="1851"/>
        <n v="1671"/>
        <n v="1623"/>
        <n v="1626"/>
        <n v="1653"/>
        <n v="1983"/>
        <n v="1507"/>
        <n v="1750"/>
        <n v="1719"/>
        <n v="2405"/>
        <n v="1820"/>
        <n v="2100"/>
        <n v="2101"/>
        <n v="4227"/>
        <n v="2141"/>
        <n v="1675"/>
        <n v="3039"/>
        <n v="1790"/>
        <n v="1890"/>
        <n v="4755"/>
        <n v="2046"/>
        <n v="5900"/>
        <n v="2775"/>
        <n v="1602"/>
        <n v="3700"/>
      </sharedItems>
    </cacheField>
    <cacheField name="Ancienneté" numFmtId="0">
      <sharedItems containsSemiMixedTypes="0" containsString="0" containsNumber="1" containsInteger="1" minValue="0" maxValue="3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2">
  <r>
    <x v="0"/>
    <s v="GIVOVICH"/>
    <s v="MIREILLE"/>
    <x v="0"/>
    <x v="0"/>
    <d v="1955-06-12T00:00:00"/>
    <x v="0"/>
    <s v="OUVRIER/EMPLOYE"/>
    <x v="0"/>
    <n v="2"/>
  </r>
  <r>
    <x v="0"/>
    <s v="JOSEPHS"/>
    <s v="GHISLAINE"/>
    <x v="0"/>
    <x v="0"/>
    <d v="1956-07-10T00:00:00"/>
    <x v="0"/>
    <s v="OUVRIER/EMPLOYE QUALIFIE"/>
    <x v="1"/>
    <n v="1"/>
  </r>
  <r>
    <x v="0"/>
    <s v="LAURI"/>
    <s v="IRIS"/>
    <x v="0"/>
    <x v="0"/>
    <d v="1960-11-29T00:00:00"/>
    <x v="0"/>
    <s v="OUVRIER/EMPLOYE"/>
    <x v="2"/>
    <n v="1"/>
  </r>
  <r>
    <x v="0"/>
    <s v="LEVIS"/>
    <s v="CATHERINE"/>
    <x v="1"/>
    <x v="0"/>
    <d v="1963-09-21T00:00:00"/>
    <x v="0"/>
    <s v="OUVRIER/EMPLOYE QUALIFIE"/>
    <x v="3"/>
    <n v="1"/>
  </r>
  <r>
    <x v="0"/>
    <s v="ANGELO"/>
    <s v="ANNIE"/>
    <x v="0"/>
    <x v="0"/>
    <d v="1954-08-05T00:00:00"/>
    <x v="1"/>
    <s v="AGENT DE MAITRISE"/>
    <x v="4"/>
    <n v="8"/>
  </r>
  <r>
    <x v="0"/>
    <s v="BONNARDEL"/>
    <s v="KARINE"/>
    <x v="0"/>
    <x v="0"/>
    <d v="1966-12-18T00:00:00"/>
    <x v="1"/>
    <s v="AGENT DE MAITRISE"/>
    <x v="5"/>
    <n v="8"/>
  </r>
  <r>
    <x v="0"/>
    <s v="CODACCIONI"/>
    <s v="SOPHIE"/>
    <x v="0"/>
    <x v="0"/>
    <d v="1979-09-23T00:00:00"/>
    <x v="1"/>
    <s v="OUVRIER/EMPLOYE"/>
    <x v="6"/>
    <n v="9"/>
  </r>
  <r>
    <x v="0"/>
    <s v="CRAPEAU"/>
    <s v="CRYSTEL"/>
    <x v="2"/>
    <x v="0"/>
    <d v="1980-04-19T00:00:00"/>
    <x v="1"/>
    <s v="OUVRIER/EMPLOYE"/>
    <x v="7"/>
    <n v="9"/>
  </r>
  <r>
    <x v="0"/>
    <s v="DUPONT"/>
    <s v="MARIE-JOSEE"/>
    <x v="0"/>
    <x v="0"/>
    <d v="1946-01-30T00:00:00"/>
    <x v="1"/>
    <s v="OUVRIER/EMPLOYE"/>
    <x v="8"/>
    <n v="29"/>
  </r>
  <r>
    <x v="0"/>
    <s v="ESPINET"/>
    <s v="MICHELE"/>
    <x v="0"/>
    <x v="0"/>
    <d v="1946-07-25T00:00:00"/>
    <x v="1"/>
    <s v="OUVRIER/EMPLOYE"/>
    <x v="8"/>
    <n v="29"/>
  </r>
  <r>
    <x v="0"/>
    <s v="FERRETTI"/>
    <s v="ANNA"/>
    <x v="0"/>
    <x v="0"/>
    <d v="1948-05-11T00:00:00"/>
    <x v="1"/>
    <s v="OUVRIER/EMPLOYE"/>
    <x v="8"/>
    <n v="27"/>
  </r>
  <r>
    <x v="0"/>
    <s v="FEUERSTOSS"/>
    <s v="DANIELE"/>
    <x v="0"/>
    <x v="0"/>
    <d v="1950-09-16T00:00:00"/>
    <x v="1"/>
    <s v="OUVRIER/EMPLOYE"/>
    <x v="8"/>
    <n v="25"/>
  </r>
  <r>
    <x v="0"/>
    <s v="FLORES"/>
    <s v="BLANDINE"/>
    <x v="0"/>
    <x v="0"/>
    <d v="1952-01-01T00:00:00"/>
    <x v="1"/>
    <s v="OUVRIER/EMPLOYE"/>
    <x v="8"/>
    <n v="23"/>
  </r>
  <r>
    <x v="0"/>
    <s v="FORLIN"/>
    <s v="JOELLE"/>
    <x v="0"/>
    <x v="0"/>
    <d v="1952-04-25T00:00:00"/>
    <x v="1"/>
    <s v="OUVRIER/EMPLOYE"/>
    <x v="8"/>
    <n v="23"/>
  </r>
  <r>
    <x v="0"/>
    <s v="GARNIER"/>
    <s v="EMILIENNE"/>
    <x v="0"/>
    <x v="0"/>
    <d v="1954-10-03T00:00:00"/>
    <x v="1"/>
    <s v="OUVRIER/EMPLOYE"/>
    <x v="9"/>
    <n v="21"/>
  </r>
  <r>
    <x v="0"/>
    <s v="GILLARD"/>
    <s v="BRIGITTE"/>
    <x v="0"/>
    <x v="0"/>
    <d v="1955-03-24T00:00:00"/>
    <x v="1"/>
    <s v="OUVRIER/EMPLOYE"/>
    <x v="10"/>
    <n v="20"/>
  </r>
  <r>
    <x v="0"/>
    <s v="GUARNIERI"/>
    <s v="NICOLE"/>
    <x v="0"/>
    <x v="0"/>
    <d v="1956-05-19T00:00:00"/>
    <x v="1"/>
    <s v="OUVRIER/EMPLOYE"/>
    <x v="0"/>
    <n v="19"/>
  </r>
  <r>
    <x v="0"/>
    <s v="GUILLEMINOT"/>
    <s v="RENEE"/>
    <x v="0"/>
    <x v="0"/>
    <d v="1956-11-02T00:00:00"/>
    <x v="1"/>
    <s v="OUVRIER/EMPLOYE QUALIFIE"/>
    <x v="11"/>
    <n v="19"/>
  </r>
  <r>
    <x v="0"/>
    <s v="IBARLUCIA"/>
    <s v="ANDREE"/>
    <x v="0"/>
    <x v="0"/>
    <d v="1957-03-25T00:00:00"/>
    <x v="1"/>
    <s v="OUVRIER/EMPLOYE"/>
    <x v="0"/>
    <n v="18"/>
  </r>
  <r>
    <x v="0"/>
    <s v="LAFFONT"/>
    <s v="YOLANDE"/>
    <x v="0"/>
    <x v="0"/>
    <d v="1958-09-24T00:00:00"/>
    <x v="1"/>
    <s v="OUVRIER/EMPLOYE"/>
    <x v="2"/>
    <n v="17"/>
  </r>
  <r>
    <x v="0"/>
    <s v="LAGALY"/>
    <s v="MICHELE"/>
    <x v="0"/>
    <x v="0"/>
    <d v="1959-10-27T00:00:00"/>
    <x v="1"/>
    <s v="OUVRIER/EMPLOYE QUALIFIE"/>
    <x v="12"/>
    <n v="16"/>
  </r>
  <r>
    <x v="0"/>
    <s v="LAMBERT"/>
    <s v="JOSIANE"/>
    <x v="0"/>
    <x v="0"/>
    <d v="1960-02-24T00:00:00"/>
    <x v="1"/>
    <s v="OUVRIER/EMPLOYE"/>
    <x v="2"/>
    <n v="15"/>
  </r>
  <r>
    <x v="0"/>
    <s v="LAUNAY"/>
    <s v="LILIANE"/>
    <x v="0"/>
    <x v="0"/>
    <d v="1960-08-13T00:00:00"/>
    <x v="1"/>
    <s v="OUVRIER/EMPLOYE"/>
    <x v="2"/>
    <n v="15"/>
  </r>
  <r>
    <x v="0"/>
    <s v="LECCIA"/>
    <s v="LINDA"/>
    <x v="3"/>
    <x v="0"/>
    <d v="1961-06-20T00:00:00"/>
    <x v="1"/>
    <s v="OUVRIER/EMPLOYE"/>
    <x v="2"/>
    <n v="14"/>
  </r>
  <r>
    <x v="0"/>
    <s v="LENZI"/>
    <s v="CATHERINE"/>
    <x v="0"/>
    <x v="0"/>
    <d v="1962-01-21T00:00:00"/>
    <x v="1"/>
    <s v="OUVRIER/EMPLOYE QUALIFIE"/>
    <x v="13"/>
    <n v="13"/>
  </r>
  <r>
    <x v="0"/>
    <s v="LOURDOU"/>
    <s v="SYLVIE"/>
    <x v="0"/>
    <x v="0"/>
    <d v="1965-11-07T00:00:00"/>
    <x v="1"/>
    <s v="OUVRIER/EMPLOYE QUALIFIE"/>
    <x v="11"/>
    <n v="10"/>
  </r>
  <r>
    <x v="0"/>
    <s v="MAIFFREDI"/>
    <s v="FLORENCE"/>
    <x v="0"/>
    <x v="0"/>
    <d v="1963-09-02T00:00:00"/>
    <x v="1"/>
    <s v="OUVRIER/EMPLOYE"/>
    <x v="2"/>
    <n v="12"/>
  </r>
  <r>
    <x v="0"/>
    <s v="MARTIN"/>
    <s v="FABIENNE"/>
    <x v="0"/>
    <x v="0"/>
    <d v="1967-10-01T00:00:00"/>
    <x v="1"/>
    <s v="OUVRIER/EMPLOYE QUALIFIE"/>
    <x v="13"/>
    <n v="8"/>
  </r>
  <r>
    <x v="0"/>
    <s v="MARTINAUD"/>
    <s v="VALERIE"/>
    <x v="4"/>
    <x v="0"/>
    <d v="1968-01-25T00:00:00"/>
    <x v="1"/>
    <s v="AGENT DE MAITRISE"/>
    <x v="14"/>
    <n v="7"/>
  </r>
  <r>
    <x v="0"/>
    <s v="MENARDO"/>
    <s v="LYDIA"/>
    <x v="0"/>
    <x v="0"/>
    <d v="1968-12-07T00:00:00"/>
    <x v="1"/>
    <s v="OUVRIER/EMPLOYE"/>
    <x v="0"/>
    <n v="6"/>
  </r>
  <r>
    <x v="0"/>
    <s v="MOITY"/>
    <s v="FABIENNE"/>
    <x v="0"/>
    <x v="0"/>
    <d v="1969-10-22T00:00:00"/>
    <x v="1"/>
    <s v="OUVRIER/EMPLOYE"/>
    <x v="0"/>
    <n v="6"/>
  </r>
  <r>
    <x v="0"/>
    <s v="MONTMAYEUR"/>
    <s v="NORA"/>
    <x v="0"/>
    <x v="0"/>
    <d v="1972-03-20T00:00:00"/>
    <x v="1"/>
    <s v="OUVRIER/EMPLOYE"/>
    <x v="0"/>
    <n v="3"/>
  </r>
  <r>
    <x v="0"/>
    <s v="NATORT"/>
    <s v="STEPHANIE"/>
    <x v="5"/>
    <x v="0"/>
    <d v="1974-08-13T00:00:00"/>
    <x v="1"/>
    <s v="AGENT DE MAITRISE"/>
    <x v="15"/>
    <n v="1"/>
  </r>
  <r>
    <x v="0"/>
    <s v="NOUGUIER"/>
    <s v="SABINE"/>
    <x v="2"/>
    <x v="0"/>
    <d v="1980-04-17T00:00:00"/>
    <x v="1"/>
    <s v="OUVRIER/EMPLOYE"/>
    <x v="0"/>
    <n v="8"/>
  </r>
  <r>
    <x v="0"/>
    <s v="PALMER"/>
    <s v="KARINE"/>
    <x v="0"/>
    <x v="0"/>
    <d v="1975-12-29T00:00:00"/>
    <x v="1"/>
    <s v="OUVRIER/EMPLOYE"/>
    <x v="0"/>
    <n v="12"/>
  </r>
  <r>
    <x v="0"/>
    <s v="PAPACALODI"/>
    <s v="MARION"/>
    <x v="0"/>
    <x v="0"/>
    <d v="1976-05-26T00:00:00"/>
    <x v="1"/>
    <s v="OUVRIER/EMPLOYE"/>
    <x v="0"/>
    <n v="12"/>
  </r>
  <r>
    <x v="0"/>
    <s v="PARAT"/>
    <s v="CAROLE"/>
    <x v="0"/>
    <x v="0"/>
    <d v="1976-12-27T00:00:00"/>
    <x v="1"/>
    <s v="OUVRIER/EMPLOYE"/>
    <x v="0"/>
    <n v="11"/>
  </r>
  <r>
    <x v="0"/>
    <s v="PAWELSKI"/>
    <s v="OTTAVIA"/>
    <x v="0"/>
    <x v="0"/>
    <d v="1977-02-14T00:00:00"/>
    <x v="1"/>
    <s v="OUVRIER/EMPLOYE"/>
    <x v="16"/>
    <n v="11"/>
  </r>
  <r>
    <x v="0"/>
    <s v="PAYRE"/>
    <s v="MAUD"/>
    <x v="0"/>
    <x v="0"/>
    <d v="1977-04-23T00:00:00"/>
    <x v="1"/>
    <s v="OUVRIER/EMPLOYE"/>
    <x v="16"/>
    <n v="11"/>
  </r>
  <r>
    <x v="0"/>
    <s v="PECUNIA"/>
    <s v="CARINE"/>
    <x v="0"/>
    <x v="0"/>
    <d v="1977-09-24T00:00:00"/>
    <x v="1"/>
    <s v="OUVRIER/EMPLOYE"/>
    <x v="16"/>
    <n v="11"/>
  </r>
  <r>
    <x v="0"/>
    <s v="PELERIN"/>
    <s v="SANDRINE"/>
    <x v="0"/>
    <x v="0"/>
    <d v="1977-10-11T00:00:00"/>
    <x v="1"/>
    <s v="OUVRIER/EMPLOYE"/>
    <x v="16"/>
    <n v="11"/>
  </r>
  <r>
    <x v="0"/>
    <s v="PIQUEMAL"/>
    <s v="AURELIE"/>
    <x v="5"/>
    <x v="0"/>
    <d v="1979-01-20T00:00:00"/>
    <x v="1"/>
    <s v="OUVRIER/EMPLOYE QUALIFIE"/>
    <x v="5"/>
    <n v="9"/>
  </r>
  <r>
    <x v="0"/>
    <s v="PRIME"/>
    <s v="GUYLAINE"/>
    <x v="0"/>
    <x v="0"/>
    <d v="1979-05-24T00:00:00"/>
    <x v="1"/>
    <s v="OUVRIER/EMPLOYE"/>
    <x v="17"/>
    <n v="9"/>
  </r>
  <r>
    <x v="0"/>
    <s v="RATINAUD"/>
    <s v="VAHIMITI"/>
    <x v="0"/>
    <x v="0"/>
    <d v="1979-09-23T00:00:00"/>
    <x v="1"/>
    <s v="OUVRIER/EMPLOYE"/>
    <x v="6"/>
    <n v="9"/>
  </r>
  <r>
    <x v="0"/>
    <s v="REGNAULT"/>
    <s v="AUDREY"/>
    <x v="0"/>
    <x v="0"/>
    <d v="1980-06-01T00:00:00"/>
    <x v="1"/>
    <s v="OUVRIER/EMPLOYE"/>
    <x v="18"/>
    <n v="8"/>
  </r>
  <r>
    <x v="0"/>
    <s v="REYNOARD"/>
    <s v="SANDRA"/>
    <x v="0"/>
    <x v="0"/>
    <d v="1981-03-12T00:00:00"/>
    <x v="1"/>
    <s v="OUVRIER/EMPLOYE"/>
    <x v="19"/>
    <n v="7"/>
  </r>
  <r>
    <x v="0"/>
    <s v="RIGOTTI"/>
    <s v="MAUD"/>
    <x v="0"/>
    <x v="0"/>
    <d v="1977-04-23T00:00:00"/>
    <x v="1"/>
    <s v="OUVRIER/EMPLOYE"/>
    <x v="16"/>
    <n v="11"/>
  </r>
  <r>
    <x v="0"/>
    <s v="ROUMEAS"/>
    <s v="CARINE"/>
    <x v="0"/>
    <x v="0"/>
    <d v="1977-09-24T00:00:00"/>
    <x v="1"/>
    <s v="OUVRIER/EMPLOYE"/>
    <x v="16"/>
    <n v="11"/>
  </r>
  <r>
    <x v="0"/>
    <s v="SOLIVA"/>
    <s v="MARCELLE"/>
    <x v="5"/>
    <x v="0"/>
    <d v="1979-01-20T00:00:00"/>
    <x v="1"/>
    <s v="OUVRIER/EMPLOYE QUALIFIE"/>
    <x v="5"/>
    <n v="9"/>
  </r>
  <r>
    <x v="0"/>
    <s v="TRABUC"/>
    <s v="CLAIRE"/>
    <x v="0"/>
    <x v="0"/>
    <d v="1980-06-01T00:00:00"/>
    <x v="1"/>
    <s v="OUVRIER/EMPLOYE"/>
    <x v="18"/>
    <n v="8"/>
  </r>
  <r>
    <x v="0"/>
    <s v="TROISVALLETS"/>
    <s v="MARTINE"/>
    <x v="4"/>
    <x v="0"/>
    <d v="1980-08-20T00:00:00"/>
    <x v="1"/>
    <s v="OUVRIER/EMPLOYE H.QUALIFIE"/>
    <x v="20"/>
    <n v="8"/>
  </r>
  <r>
    <x v="0"/>
    <s v="VAUDEY"/>
    <s v="SANDRINE"/>
    <x v="0"/>
    <x v="0"/>
    <d v="1981-03-12T00:00:00"/>
    <x v="1"/>
    <s v="OUVRIER/EMPLOYE"/>
    <x v="19"/>
    <n v="7"/>
  </r>
  <r>
    <x v="0"/>
    <s v="VERGNE"/>
    <s v="CARINE"/>
    <x v="0"/>
    <x v="0"/>
    <d v="1977-09-24T00:00:00"/>
    <x v="1"/>
    <s v="OUVRIER/EMPLOYE"/>
    <x v="16"/>
    <n v="11"/>
  </r>
  <r>
    <x v="0"/>
    <s v="VERTE"/>
    <s v="SANDRINE"/>
    <x v="0"/>
    <x v="0"/>
    <d v="1977-10-11T00:00:00"/>
    <x v="1"/>
    <s v="OUVRIER/EMPLOYE"/>
    <x v="16"/>
    <n v="11"/>
  </r>
  <r>
    <x v="0"/>
    <s v="VICENTE"/>
    <s v="AURELIE"/>
    <x v="5"/>
    <x v="0"/>
    <d v="1979-01-20T00:00:00"/>
    <x v="1"/>
    <s v="OUVRIER/EMPLOYE QUALIFIE"/>
    <x v="5"/>
    <n v="9"/>
  </r>
  <r>
    <x v="0"/>
    <s v="VIDAL"/>
    <s v="SYLVIE"/>
    <x v="0"/>
    <x v="0"/>
    <d v="1979-03-07T00:00:00"/>
    <x v="1"/>
    <s v="OUVRIER/EMPLOYE"/>
    <x v="21"/>
    <n v="9"/>
  </r>
  <r>
    <x v="0"/>
    <s v="WACHTEL"/>
    <s v="CAROLE"/>
    <x v="0"/>
    <x v="0"/>
    <d v="1979-09-23T00:00:00"/>
    <x v="1"/>
    <s v="OUVRIER/EMPLOYE"/>
    <x v="6"/>
    <n v="9"/>
  </r>
  <r>
    <x v="0"/>
    <s v="WILD"/>
    <s v="MELANIE"/>
    <x v="4"/>
    <x v="0"/>
    <d v="1980-08-20T00:00:00"/>
    <x v="1"/>
    <s v="OUVRIER/EMPLOYE H.QUALIFIE"/>
    <x v="20"/>
    <n v="8"/>
  </r>
  <r>
    <x v="1"/>
    <s v="MARTINO"/>
    <s v="CATHY"/>
    <x v="0"/>
    <x v="0"/>
    <d v="1967-11-16T00:00:00"/>
    <x v="0"/>
    <s v="OUVRIER/EMPLOYE"/>
    <x v="0"/>
    <n v="1"/>
  </r>
  <r>
    <x v="1"/>
    <s v="PAILLARD"/>
    <s v="ANGELIQUE"/>
    <x v="0"/>
    <x v="0"/>
    <d v="1974-12-24T00:00:00"/>
    <x v="0"/>
    <s v="OUVRIER/EMPLOYE"/>
    <x v="0"/>
    <n v="1"/>
  </r>
  <r>
    <x v="1"/>
    <s v="DUMAS"/>
    <s v="BERNADETTE"/>
    <x v="0"/>
    <x v="0"/>
    <d v="1944-02-02T00:00:00"/>
    <x v="1"/>
    <s v="OUVRIER/EMPLOYE"/>
    <x v="8"/>
    <n v="31"/>
  </r>
  <r>
    <x v="1"/>
    <s v="FENETRE"/>
    <s v="GILBERTE"/>
    <x v="0"/>
    <x v="0"/>
    <d v="1948-02-02T00:00:00"/>
    <x v="1"/>
    <s v="OUVRIER/EMPLOYE"/>
    <x v="8"/>
    <n v="27"/>
  </r>
  <r>
    <x v="1"/>
    <s v="GACHIE"/>
    <s v="FRANCINE"/>
    <x v="0"/>
    <x v="0"/>
    <d v="1953-05-28T00:00:00"/>
    <x v="1"/>
    <s v="OUVRIER/EMPLOYE"/>
    <x v="8"/>
    <n v="22"/>
  </r>
  <r>
    <x v="1"/>
    <s v="GARDES"/>
    <s v="SUZANNE"/>
    <x v="0"/>
    <x v="0"/>
    <d v="1954-10-06T00:00:00"/>
    <x v="1"/>
    <s v="OUVRIER/EMPLOYE"/>
    <x v="22"/>
    <n v="21"/>
  </r>
  <r>
    <x v="1"/>
    <s v="GAUTHIER"/>
    <s v="ANNIE"/>
    <x v="5"/>
    <x v="0"/>
    <d v="1955-02-22T00:00:00"/>
    <x v="1"/>
    <s v="OUVRIER/EMPLOYE QUALIFIE"/>
    <x v="23"/>
    <n v="20"/>
  </r>
  <r>
    <x v="1"/>
    <s v="GAUTHIER"/>
    <s v="CHANTAL"/>
    <x v="0"/>
    <x v="0"/>
    <d v="1965-07-07T00:00:00"/>
    <x v="1"/>
    <s v="OUVRIER/EMPLOYE"/>
    <x v="2"/>
    <n v="10"/>
  </r>
  <r>
    <x v="1"/>
    <s v="LIEBELT"/>
    <s v="LAURENCE"/>
    <x v="0"/>
    <x v="0"/>
    <d v="1964-09-14T00:00:00"/>
    <x v="1"/>
    <s v="OUVRIER/EMPLOYE"/>
    <x v="2"/>
    <n v="11"/>
  </r>
  <r>
    <x v="1"/>
    <s v="MEVEL"/>
    <s v="GHISLAINE"/>
    <x v="0"/>
    <x v="0"/>
    <d v="1969-09-07T00:00:00"/>
    <x v="1"/>
    <s v="OUVRIER/EMPLOYE"/>
    <x v="2"/>
    <n v="6"/>
  </r>
  <r>
    <x v="1"/>
    <s v="MOMBEL"/>
    <s v="SANDRINE"/>
    <x v="0"/>
    <x v="0"/>
    <d v="1974-04-01T00:00:00"/>
    <x v="1"/>
    <s v="OUVRIER/EMPLOYE"/>
    <x v="0"/>
    <n v="1"/>
  </r>
  <r>
    <x v="2"/>
    <s v="MOLLA"/>
    <s v="VIVIANE"/>
    <x v="0"/>
    <x v="0"/>
    <d v="1970-08-17T00:00:00"/>
    <x v="0"/>
    <s v="OUVRIER/EMPLOYE"/>
    <x v="0"/>
    <n v="1"/>
  </r>
  <r>
    <x v="2"/>
    <s v="DUTRON"/>
    <s v="MARYSE"/>
    <x v="0"/>
    <x v="0"/>
    <d v="1949-06-06T00:00:00"/>
    <x v="1"/>
    <s v="OUVRIER/EMPLOYE"/>
    <x v="8"/>
    <n v="26"/>
  </r>
  <r>
    <x v="2"/>
    <s v="INDILICATO"/>
    <s v="DOMINIQUE"/>
    <x v="0"/>
    <x v="0"/>
    <d v="1958-04-20T00:00:00"/>
    <x v="1"/>
    <s v="OUVRIER/EMPLOYE"/>
    <x v="0"/>
    <n v="17"/>
  </r>
  <r>
    <x v="2"/>
    <s v="JOUVENOT"/>
    <s v="SYLVIE"/>
    <x v="0"/>
    <x v="0"/>
    <d v="1958-08-14T00:00:00"/>
    <x v="1"/>
    <s v="CADRE"/>
    <x v="24"/>
    <n v="17"/>
  </r>
  <r>
    <x v="2"/>
    <s v="MARIANI"/>
    <s v="MYRIAM"/>
    <x v="0"/>
    <x v="0"/>
    <d v="1967-02-28T00:00:00"/>
    <x v="1"/>
    <s v="OUVRIER/EMPLOYE"/>
    <x v="2"/>
    <n v="8"/>
  </r>
  <r>
    <x v="2"/>
    <s v="PONS"/>
    <s v="SYLVIE"/>
    <x v="0"/>
    <x v="0"/>
    <d v="1979-03-07T00:00:00"/>
    <x v="1"/>
    <s v="OUVRIER/EMPLOYE"/>
    <x v="21"/>
    <n v="9"/>
  </r>
  <r>
    <x v="2"/>
    <s v="REQUERO"/>
    <s v="MELANIE"/>
    <x v="4"/>
    <x v="0"/>
    <d v="1980-08-20T00:00:00"/>
    <x v="1"/>
    <s v="OUVRIER/EMPLOYE H.QUALIFIE"/>
    <x v="20"/>
    <n v="8"/>
  </r>
  <r>
    <x v="2"/>
    <s v="RICHARD"/>
    <s v="AURELIE"/>
    <x v="0"/>
    <x v="0"/>
    <d v="1979-11-11T00:00:00"/>
    <x v="1"/>
    <s v="OUVRIER/EMPLOYE"/>
    <x v="25"/>
    <n v="9"/>
  </r>
  <r>
    <x v="2"/>
    <s v="RUSSO"/>
    <s v="SANDRINE"/>
    <x v="0"/>
    <x v="0"/>
    <d v="1977-10-11T00:00:00"/>
    <x v="1"/>
    <s v="OUVRIER/EMPLOYE"/>
    <x v="16"/>
    <n v="11"/>
  </r>
  <r>
    <x v="2"/>
    <s v="TEYSSOU"/>
    <s v="ANNE"/>
    <x v="0"/>
    <x v="0"/>
    <d v="1979-05-24T00:00:00"/>
    <x v="1"/>
    <s v="OUVRIER/EMPLOYE"/>
    <x v="17"/>
    <n v="9"/>
  </r>
  <r>
    <x v="3"/>
    <s v="MARZIALE"/>
    <s v="FLORENCE"/>
    <x v="0"/>
    <x v="0"/>
    <d v="1968-11-25T00:00:00"/>
    <x v="1"/>
    <s v="OUVRIER/EMPLOYE"/>
    <x v="2"/>
    <n v="6"/>
  </r>
  <r>
    <x v="3"/>
    <s v="STOLDICK"/>
    <s v="SYLVIANE"/>
    <x v="0"/>
    <x v="0"/>
    <d v="1979-03-07T00:00:00"/>
    <x v="1"/>
    <s v="OUVRIER/EMPLOYE"/>
    <x v="21"/>
    <n v="9"/>
  </r>
  <r>
    <x v="3"/>
    <s v="VEGA TOCA"/>
    <s v="AURELIE"/>
    <x v="0"/>
    <x v="0"/>
    <d v="1979-11-11T00:00:00"/>
    <x v="1"/>
    <s v="OUVRIER/EMPLOYE"/>
    <x v="25"/>
    <n v="9"/>
  </r>
  <r>
    <x v="3"/>
    <s v="VENEZIA"/>
    <s v="MAUD"/>
    <x v="0"/>
    <x v="0"/>
    <d v="1977-04-23T00:00:00"/>
    <x v="1"/>
    <s v="OUVRIER/EMPLOYE"/>
    <x v="16"/>
    <n v="11"/>
  </r>
  <r>
    <x v="3"/>
    <s v="VITALONE"/>
    <s v="GUYLAINE"/>
    <x v="0"/>
    <x v="0"/>
    <d v="1979-05-24T00:00:00"/>
    <x v="1"/>
    <s v="OUVRIER/EMPLOYE"/>
    <x v="17"/>
    <n v="9"/>
  </r>
  <r>
    <x v="3"/>
    <s v="WILD"/>
    <s v="AUDREY"/>
    <x v="0"/>
    <x v="0"/>
    <d v="1980-06-01T00:00:00"/>
    <x v="1"/>
    <s v="OUVRIER/EMPLOYE"/>
    <x v="18"/>
    <n v="8"/>
  </r>
  <r>
    <x v="0"/>
    <s v="RESLINGER"/>
    <s v="THIERRY"/>
    <x v="0"/>
    <x v="1"/>
    <d v="1981-01-04T00:00:00"/>
    <x v="0"/>
    <s v="OUVRIER/EMPLOYE"/>
    <x v="26"/>
    <n v="1"/>
  </r>
  <r>
    <x v="0"/>
    <s v="SAUVAIRE"/>
    <s v="MARCEL"/>
    <x v="0"/>
    <x v="1"/>
    <d v="1978-01-28T00:00:00"/>
    <x v="0"/>
    <s v="OUVRIER/EMPLOYE"/>
    <x v="27"/>
    <n v="1"/>
  </r>
  <r>
    <x v="0"/>
    <s v="ULLERN"/>
    <s v="JEAN"/>
    <x v="0"/>
    <x v="1"/>
    <d v="1981-01-04T00:00:00"/>
    <x v="0"/>
    <s v="OUVRIER/EMPLOYE"/>
    <x v="26"/>
    <n v="2"/>
  </r>
  <r>
    <x v="0"/>
    <s v="VERVLOET"/>
    <s v="MARCEL"/>
    <x v="0"/>
    <x v="1"/>
    <d v="1978-01-28T00:00:00"/>
    <x v="0"/>
    <s v="OUVRIER/EMPLOYE"/>
    <x v="27"/>
    <n v="1"/>
  </r>
  <r>
    <x v="0"/>
    <s v="ACCIARI"/>
    <s v="ALAIN"/>
    <x v="0"/>
    <x v="1"/>
    <d v="1950-11-30T00:00:00"/>
    <x v="1"/>
    <s v="OUVRIER/EMPLOYE"/>
    <x v="28"/>
    <n v="5"/>
  </r>
  <r>
    <x v="0"/>
    <s v="ANGOSTO"/>
    <s v="JEROME"/>
    <x v="0"/>
    <x v="1"/>
    <d v="1979-03-22T00:00:00"/>
    <x v="1"/>
    <s v="OUVRIER/EMPLOYE"/>
    <x v="29"/>
    <n v="2"/>
  </r>
  <r>
    <x v="0"/>
    <s v="ANGOSTO"/>
    <s v="ROGER"/>
    <x v="6"/>
    <x v="1"/>
    <d v="1955-01-26T00:00:00"/>
    <x v="1"/>
    <s v="OUVRIER/EMPLOYE H.QUALIFIE"/>
    <x v="30"/>
    <n v="3"/>
  </r>
  <r>
    <x v="0"/>
    <s v="AUBRY"/>
    <s v="BERNARD"/>
    <x v="0"/>
    <x v="1"/>
    <d v="1958-08-12T00:00:00"/>
    <x v="1"/>
    <s v="OUVRIER/EMPLOYE"/>
    <x v="31"/>
    <n v="11"/>
  </r>
  <r>
    <x v="0"/>
    <s v="AVEZ"/>
    <s v="THIERRY"/>
    <x v="0"/>
    <x v="1"/>
    <d v="1959-09-28T00:00:00"/>
    <x v="1"/>
    <s v="OUVRIER/EMPLOYE QUALIFIE"/>
    <x v="32"/>
    <n v="9"/>
  </r>
  <r>
    <x v="0"/>
    <s v="BALLET"/>
    <s v="RENE"/>
    <x v="6"/>
    <x v="1"/>
    <d v="1960-12-19T00:00:00"/>
    <x v="1"/>
    <s v="OUVRIER/EMPLOYE H.QUALIFIE"/>
    <x v="32"/>
    <n v="7"/>
  </r>
  <r>
    <x v="0"/>
    <s v="BERTUCCI"/>
    <s v="GILLES"/>
    <x v="0"/>
    <x v="1"/>
    <d v="1962-02-22T00:00:00"/>
    <x v="1"/>
    <s v="OUVRIER/EMPLOYE"/>
    <x v="33"/>
    <n v="5"/>
  </r>
  <r>
    <x v="0"/>
    <s v="BIZOT"/>
    <s v="ROMAIN"/>
    <x v="6"/>
    <x v="1"/>
    <d v="1964-10-02T00:00:00"/>
    <x v="1"/>
    <s v="OUVRIER/EMPLOYE H.QUALIFIE"/>
    <x v="32"/>
    <n v="2"/>
  </r>
  <r>
    <x v="0"/>
    <s v="BOIS"/>
    <s v="MARTIN"/>
    <x v="0"/>
    <x v="1"/>
    <d v="1976-06-09T00:00:00"/>
    <x v="1"/>
    <s v="OUVRIER/EMPLOYE"/>
    <x v="28"/>
    <n v="5"/>
  </r>
  <r>
    <x v="0"/>
    <s v="BONNET"/>
    <s v="ALAIN"/>
    <x v="2"/>
    <x v="1"/>
    <d v="1967-06-09T00:00:00"/>
    <x v="1"/>
    <s v="OUVRIER/EMPLOYE QUALIFIE"/>
    <x v="32"/>
    <n v="8"/>
  </r>
  <r>
    <x v="0"/>
    <s v="BONNET"/>
    <s v="LIONEL"/>
    <x v="0"/>
    <x v="1"/>
    <d v="1980-06-26T00:00:00"/>
    <x v="1"/>
    <s v="AGENT DE MAITRISE"/>
    <x v="34"/>
    <n v="2"/>
  </r>
  <r>
    <x v="0"/>
    <s v="BOSCHI"/>
    <s v="HERVE"/>
    <x v="0"/>
    <x v="1"/>
    <d v="1971-03-19T00:00:00"/>
    <x v="1"/>
    <s v="OUVRIER/EMPLOYE H.QUALIFIE"/>
    <x v="35"/>
    <n v="4"/>
  </r>
  <r>
    <x v="0"/>
    <s v="BOSSON"/>
    <s v="PHILIPPE"/>
    <x v="7"/>
    <x v="1"/>
    <d v="1971-04-04T00:00:00"/>
    <x v="1"/>
    <s v="AGENT DE MAITRISE"/>
    <x v="36"/>
    <n v="4"/>
  </r>
  <r>
    <x v="0"/>
    <s v="BOUGNAUD"/>
    <s v="DAVID"/>
    <x v="2"/>
    <x v="1"/>
    <d v="1971-06-11T00:00:00"/>
    <x v="1"/>
    <s v="OUVRIER/EMPLOYE QUALIFIE"/>
    <x v="37"/>
    <n v="4"/>
  </r>
  <r>
    <x v="0"/>
    <s v="CAMUS"/>
    <s v="DAVID"/>
    <x v="2"/>
    <x v="1"/>
    <d v="1973-02-16T00:00:00"/>
    <x v="1"/>
    <s v="OUVRIER/EMPLOYE"/>
    <x v="29"/>
    <n v="2"/>
  </r>
  <r>
    <x v="0"/>
    <s v="CANAL"/>
    <s v="YANN"/>
    <x v="8"/>
    <x v="1"/>
    <d v="1973-12-17T00:00:00"/>
    <x v="1"/>
    <s v="CADRE DIRIGEANT"/>
    <x v="38"/>
    <n v="1"/>
  </r>
  <r>
    <x v="0"/>
    <s v="CHABAZIAN"/>
    <s v="CEDRIC"/>
    <x v="0"/>
    <x v="1"/>
    <d v="1978-06-23T00:00:00"/>
    <x v="1"/>
    <s v="OUVRIER/EMPLOYE"/>
    <x v="29"/>
    <n v="1"/>
  </r>
  <r>
    <x v="0"/>
    <s v="CODACCIONI"/>
    <s v="ANTHONY"/>
    <x v="0"/>
    <x v="1"/>
    <d v="1979-08-18T00:00:00"/>
    <x v="1"/>
    <s v="OUVRIER/EMPLOYE"/>
    <x v="29"/>
    <n v="3"/>
  </r>
  <r>
    <x v="0"/>
    <s v="COLLIGNON"/>
    <s v="PATRICK"/>
    <x v="1"/>
    <x v="1"/>
    <d v="1979-08-30T00:00:00"/>
    <x v="1"/>
    <s v="CADRE"/>
    <x v="38"/>
    <n v="6"/>
  </r>
  <r>
    <x v="0"/>
    <s v="COMTE"/>
    <s v="JIMMY"/>
    <x v="0"/>
    <x v="1"/>
    <d v="1980-02-16T00:00:00"/>
    <x v="1"/>
    <s v="OUVRIER/EMPLOYE"/>
    <x v="8"/>
    <n v="9"/>
  </r>
  <r>
    <x v="0"/>
    <s v="CORNIER"/>
    <s v="MARTIAL"/>
    <x v="0"/>
    <x v="1"/>
    <d v="1980-03-26T00:00:00"/>
    <x v="1"/>
    <s v="OUVRIER/EMPLOYE"/>
    <x v="29"/>
    <n v="9"/>
  </r>
  <r>
    <x v="0"/>
    <s v="DAO"/>
    <s v="YANNICK"/>
    <x v="0"/>
    <x v="1"/>
    <d v="1980-12-21T00:00:00"/>
    <x v="1"/>
    <s v="OUVRIER/EMPLOYE QUALIFIE"/>
    <x v="39"/>
    <n v="8"/>
  </r>
  <r>
    <x v="0"/>
    <s v="DARMANI"/>
    <s v="LUDOVIC"/>
    <x v="0"/>
    <x v="1"/>
    <d v="1981-10-02T00:00:00"/>
    <x v="1"/>
    <s v="OUVRIER/EMPLOYE"/>
    <x v="29"/>
    <n v="7"/>
  </r>
  <r>
    <x v="0"/>
    <s v="DARTHUY"/>
    <s v="NICOLAS"/>
    <x v="0"/>
    <x v="1"/>
    <d v="1982-05-16T00:00:00"/>
    <x v="1"/>
    <s v="OUVRIER/EMPLOYE"/>
    <x v="29"/>
    <n v="12"/>
  </r>
  <r>
    <x v="0"/>
    <s v="DE BOISVILLIERS"/>
    <s v="CHARLY"/>
    <x v="0"/>
    <x v="1"/>
    <d v="1982-09-10T00:00:00"/>
    <x v="1"/>
    <s v="OUVRIER/EMPLOYE"/>
    <x v="29"/>
    <n v="7"/>
  </r>
  <r>
    <x v="0"/>
    <s v="DECLERCQ"/>
    <s v="MEHDI"/>
    <x v="0"/>
    <x v="1"/>
    <d v="1983-02-16T00:00:00"/>
    <x v="1"/>
    <s v="OUVRIER/EMPLOYE"/>
    <x v="40"/>
    <n v="5"/>
  </r>
  <r>
    <x v="0"/>
    <s v="DEL-BOVE"/>
    <s v="SAMUEL"/>
    <x v="0"/>
    <x v="1"/>
    <d v="1983-07-06T00:00:00"/>
    <x v="1"/>
    <s v="OUVRIER/EMPLOYE"/>
    <x v="29"/>
    <n v="3"/>
  </r>
  <r>
    <x v="0"/>
    <s v="DELMAS"/>
    <s v="DOMINIQUE"/>
    <x v="6"/>
    <x v="1"/>
    <d v="1983-10-30T00:00:00"/>
    <x v="1"/>
    <s v="OUVRIER/EMPLOYE"/>
    <x v="29"/>
    <n v="3"/>
  </r>
  <r>
    <x v="0"/>
    <s v="DJAGUINOFF"/>
    <s v="ROMAIN"/>
    <x v="0"/>
    <x v="1"/>
    <d v="1984-12-27T00:00:00"/>
    <x v="1"/>
    <s v="OUVRIER/EMPLOYE"/>
    <x v="29"/>
    <n v="1"/>
  </r>
  <r>
    <x v="0"/>
    <s v="DORLEAN"/>
    <s v="MAXIME"/>
    <x v="0"/>
    <x v="1"/>
    <d v="1985-08-07T00:00:00"/>
    <x v="1"/>
    <s v="OUVRIER/EMPLOYE"/>
    <x v="8"/>
    <n v="1"/>
  </r>
  <r>
    <x v="0"/>
    <s v="DUBOIS"/>
    <s v="ALAIN"/>
    <x v="0"/>
    <x v="1"/>
    <d v="1986-01-17T00:00:00"/>
    <x v="1"/>
    <s v="AGENT DE MAITRISE"/>
    <x v="41"/>
    <n v="1"/>
  </r>
  <r>
    <x v="0"/>
    <s v="LEOTIER"/>
    <s v="FREDERIC"/>
    <x v="0"/>
    <x v="1"/>
    <d v="1962-03-24T00:00:00"/>
    <x v="1"/>
    <s v="OUVRIER/EMPLOYE"/>
    <x v="2"/>
    <n v="13"/>
  </r>
  <r>
    <x v="0"/>
    <s v="PELLICER"/>
    <s v="PAUL"/>
    <x v="9"/>
    <x v="1"/>
    <d v="1978-02-22T00:00:00"/>
    <x v="1"/>
    <s v="OUVRIER/EMPLOYE"/>
    <x v="42"/>
    <n v="10"/>
  </r>
  <r>
    <x v="0"/>
    <s v="VERVLOET"/>
    <s v="PAUL"/>
    <x v="9"/>
    <x v="1"/>
    <d v="1978-02-22T00:00:00"/>
    <x v="1"/>
    <s v="OUVRIER/EMPLOYE"/>
    <x v="42"/>
    <n v="10"/>
  </r>
  <r>
    <x v="1"/>
    <s v="ARHUIS"/>
    <s v="FRANCK"/>
    <x v="0"/>
    <x v="1"/>
    <d v="1956-05-23T00:00:00"/>
    <x v="1"/>
    <s v="OUVRIER/EMPLOYE QUALIFIE"/>
    <x v="43"/>
    <n v="11"/>
  </r>
  <r>
    <x v="1"/>
    <s v="BARRAUD"/>
    <s v="CAMILLE"/>
    <x v="5"/>
    <x v="1"/>
    <d v="1980-06-24T00:00:00"/>
    <x v="1"/>
    <s v="OUVRIER/EMPLOYE QUALIFIE"/>
    <x v="32"/>
    <n v="2"/>
  </r>
  <r>
    <x v="1"/>
    <s v="BLANC"/>
    <s v="LAURENT"/>
    <x v="1"/>
    <x v="1"/>
    <d v="1963-10-16T00:00:00"/>
    <x v="1"/>
    <s v="CADRE AUTONOME"/>
    <x v="44"/>
    <n v="1"/>
  </r>
  <r>
    <x v="1"/>
    <s v="BONNET"/>
    <s v="STEPHANE"/>
    <x v="6"/>
    <x v="1"/>
    <d v="1968-07-09T00:00:00"/>
    <x v="1"/>
    <s v="OUVRIER/EMPLOYE H.QUALIFIE"/>
    <x v="45"/>
    <n v="7"/>
  </r>
  <r>
    <x v="1"/>
    <s v="BONNOT"/>
    <s v="THIERRY"/>
    <x v="0"/>
    <x v="1"/>
    <d v="1969-10-19T00:00:00"/>
    <x v="1"/>
    <s v="OUVRIER/EMPLOYE"/>
    <x v="29"/>
    <n v="12"/>
  </r>
  <r>
    <x v="1"/>
    <s v="CANALIS"/>
    <s v="LAURENT"/>
    <x v="8"/>
    <x v="1"/>
    <d v="1975-01-27T00:00:00"/>
    <x v="1"/>
    <s v="CADRE DIRIGEANT"/>
    <x v="46"/>
    <n v="1"/>
  </r>
  <r>
    <x v="1"/>
    <s v="CASTELLI"/>
    <s v="CEDRIC"/>
    <x v="6"/>
    <x v="1"/>
    <d v="1975-04-28T00:00:00"/>
    <x v="1"/>
    <s v="OUVRIER/EMPLOYE H.QUALIFIE"/>
    <x v="47"/>
    <n v="0"/>
  </r>
  <r>
    <x v="1"/>
    <s v="CINTELLI"/>
    <s v="BRUNO"/>
    <x v="0"/>
    <x v="1"/>
    <d v="1979-07-21T00:00:00"/>
    <x v="1"/>
    <s v="OUVRIER/EMPLOYE"/>
    <x v="6"/>
    <n v="1"/>
  </r>
  <r>
    <x v="1"/>
    <s v="DEPOOTER"/>
    <s v="JEAN PHILIPPE"/>
    <x v="0"/>
    <x v="1"/>
    <d v="1984-01-27T00:00:00"/>
    <x v="1"/>
    <s v="OUVRIER/EMPLOYE"/>
    <x v="29"/>
    <n v="3"/>
  </r>
  <r>
    <x v="1"/>
    <s v="GREGOIRE"/>
    <s v="PIERRE"/>
    <x v="0"/>
    <x v="1"/>
    <d v="1956-02-22T00:00:00"/>
    <x v="1"/>
    <s v="OUVRIER/EMPLOYE"/>
    <x v="0"/>
    <n v="19"/>
  </r>
  <r>
    <x v="2"/>
    <s v="PELLEGRINI"/>
    <s v="MARCEL"/>
    <x v="0"/>
    <x v="1"/>
    <d v="1978-01-28T00:00:00"/>
    <x v="0"/>
    <s v="OUVRIER/EMPLOYE"/>
    <x v="27"/>
    <n v="2"/>
  </r>
  <r>
    <x v="2"/>
    <s v="BRUDERMANN"/>
    <s v="SEBASTIEN"/>
    <x v="0"/>
    <x v="1"/>
    <d v="1972-11-09T00:00:00"/>
    <x v="1"/>
    <s v="OUVRIER/EMPLOYE"/>
    <x v="48"/>
    <n v="3"/>
  </r>
  <r>
    <x v="2"/>
    <s v="CHATAIN"/>
    <s v="WILLIAM"/>
    <x v="0"/>
    <x v="1"/>
    <d v="1979-02-23T00:00:00"/>
    <x v="1"/>
    <s v="OUVRIER/EMPLOYE"/>
    <x v="29"/>
    <n v="14"/>
  </r>
  <r>
    <x v="2"/>
    <s v="GANASSI"/>
    <s v="JEAN"/>
    <x v="0"/>
    <x v="1"/>
    <d v="1953-09-23T00:00:00"/>
    <x v="1"/>
    <s v="OUVRIER/EMPLOYE"/>
    <x v="8"/>
    <n v="22"/>
  </r>
  <r>
    <x v="2"/>
    <s v="LAFON"/>
    <s v="LAURENT"/>
    <x v="7"/>
    <x v="1"/>
    <d v="1959-03-16T00:00:00"/>
    <x v="1"/>
    <s v="OUVRIER/EMPLOYE QUALIFIE"/>
    <x v="11"/>
    <n v="16"/>
  </r>
  <r>
    <x v="2"/>
    <s v="SEBBAN"/>
    <s v="PAUL"/>
    <x v="9"/>
    <x v="1"/>
    <d v="1978-02-22T00:00:00"/>
    <x v="1"/>
    <s v="OUVRIER/EMPLOYE"/>
    <x v="42"/>
    <n v="10"/>
  </r>
  <r>
    <x v="3"/>
    <s v="GAUTHIER"/>
    <s v="FRANCK"/>
    <x v="0"/>
    <x v="1"/>
    <d v="1981-01-04T00:00:00"/>
    <x v="0"/>
    <s v="OUVRIER/EMPLOYE"/>
    <x v="26"/>
    <n v="1"/>
  </r>
  <r>
    <x v="3"/>
    <s v="ALLARD"/>
    <s v="PASCAL"/>
    <x v="6"/>
    <x v="1"/>
    <d v="1954-02-17T00:00:00"/>
    <x v="1"/>
    <s v="CADRE AUTONOME"/>
    <x v="49"/>
    <n v="7"/>
  </r>
  <r>
    <x v="3"/>
    <s v="BESSON"/>
    <s v="PATRICK"/>
    <x v="0"/>
    <x v="1"/>
    <d v="1962-05-29T00:00:00"/>
    <x v="1"/>
    <s v="OUVRIER/EMPLOYE H.QUALIFIE"/>
    <x v="32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9:D66" firstHeaderRow="1" firstDataRow="2" firstDataCol="1"/>
  <pivotFields count="10">
    <pivotField axis="axisRow" dataField="1" showAll="0">
      <items count="5">
        <item x="0"/>
        <item x="1"/>
        <item x="2"/>
        <item x="3"/>
        <item t="default"/>
      </items>
    </pivotField>
    <pivotField showAll="0"/>
    <pivotField showAll="0"/>
    <pivotField axis="axisRow" showAll="0" defaultSubtotal="0">
      <items count="10">
        <item x="7"/>
        <item x="4"/>
        <item x="8"/>
        <item x="2"/>
        <item x="6"/>
        <item x="3"/>
        <item x="0"/>
        <item x="5"/>
        <item x="1"/>
        <item x="9"/>
      </items>
    </pivotField>
    <pivotField axis="axisCol" showAll="0">
      <items count="3">
        <item x="0"/>
        <item x="1"/>
        <item t="default"/>
      </items>
    </pivotField>
    <pivotField numFmtId="14" showAll="0"/>
    <pivotField showAll="0">
      <items count="3">
        <item x="0"/>
        <item x="1"/>
        <item t="default"/>
      </items>
    </pivotField>
    <pivotField showAll="0"/>
    <pivotField numFmtId="164" showAll="0" avgSubtotal="1">
      <items count="51">
        <item x="31"/>
        <item x="48"/>
        <item x="18"/>
        <item x="21"/>
        <item x="6"/>
        <item x="27"/>
        <item x="28"/>
        <item x="19"/>
        <item x="29"/>
        <item x="17"/>
        <item x="7"/>
        <item x="26"/>
        <item x="40"/>
        <item x="16"/>
        <item x="8"/>
        <item x="33"/>
        <item x="10"/>
        <item x="32"/>
        <item x="2"/>
        <item x="0"/>
        <item x="42"/>
        <item x="35"/>
        <item x="25"/>
        <item x="22"/>
        <item x="9"/>
        <item x="43"/>
        <item x="30"/>
        <item x="45"/>
        <item x="36"/>
        <item x="37"/>
        <item x="39"/>
        <item x="23"/>
        <item x="1"/>
        <item x="11"/>
        <item x="12"/>
        <item x="5"/>
        <item x="20"/>
        <item x="34"/>
        <item x="3"/>
        <item x="13"/>
        <item x="47"/>
        <item x="4"/>
        <item x="41"/>
        <item x="14"/>
        <item x="15"/>
        <item x="49"/>
        <item x="24"/>
        <item x="38"/>
        <item x="44"/>
        <item x="46"/>
        <item t="avg"/>
      </items>
    </pivotField>
    <pivotField showAll="0"/>
  </pivotFields>
  <rowFields count="2">
    <field x="0"/>
    <field x="3"/>
  </rowFields>
  <rowItems count="26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>
      <x v="1"/>
    </i>
    <i r="1">
      <x v="2"/>
    </i>
    <i r="1">
      <x v="4"/>
    </i>
    <i r="1">
      <x v="6"/>
    </i>
    <i r="1">
      <x v="7"/>
    </i>
    <i r="1">
      <x v="8"/>
    </i>
    <i>
      <x v="2"/>
    </i>
    <i r="1">
      <x/>
    </i>
    <i r="1">
      <x v="1"/>
    </i>
    <i r="1">
      <x v="6"/>
    </i>
    <i r="1">
      <x v="9"/>
    </i>
    <i>
      <x v="3"/>
    </i>
    <i r="1">
      <x v="4"/>
    </i>
    <i r="1">
      <x v="6"/>
    </i>
    <i t="grand">
      <x/>
    </i>
  </rowItems>
  <colFields count="1">
    <field x="4"/>
  </colFields>
  <colItems count="3">
    <i>
      <x/>
    </i>
    <i>
      <x v="1"/>
    </i>
    <i t="grand">
      <x/>
    </i>
  </colItems>
  <dataFields count="1">
    <dataField name="Nombre de Site" fld="0" subtotal="count" showDataAs="percentOfTotal" baseField="3" baseItem="6" numFmtId="10"/>
  </dataFields>
  <formats count="13">
    <format dxfId="12">
      <pivotArea outline="0" collapsedLevelsAreSubtotals="1" fieldPosition="0"/>
    </format>
    <format dxfId="11">
      <pivotArea type="all" dataOnly="0" outline="0" fieldPosition="0"/>
    </format>
    <format dxfId="10">
      <pivotArea outline="0" collapsedLevelsAreSubtotals="1" fieldPosition="0"/>
    </format>
    <format dxfId="9">
      <pivotArea dataOnly="0" labelOnly="1" grandRow="1" outline="0" fieldPosition="0"/>
    </format>
    <format dxfId="8">
      <pivotArea dataOnly="0" labelOnly="1" grandCol="1" outline="0" fieldPosition="0"/>
    </format>
    <format dxfId="7">
      <pivotArea type="all" dataOnly="0" outline="0" fieldPosition="0"/>
    </format>
    <format dxfId="6">
      <pivotArea outline="0" collapsedLevelsAreSubtotals="1" fieldPosition="0"/>
    </format>
    <format dxfId="5">
      <pivotArea dataOnly="0" labelOnly="1" grandRow="1" outline="0" fieldPosition="0"/>
    </format>
    <format dxfId="4">
      <pivotArea dataOnly="0" labelOnly="1" grandCol="1" outline="0" fieldPosition="0"/>
    </format>
    <format dxfId="3">
      <pivotArea outline="0" collapsedLevelsAreSubtotals="1" fieldPosition="0"/>
    </format>
    <format dxfId="2">
      <pivotArea outline="0" collapsedLevelsAreSubtotals="1" fieldPosition="0"/>
    </format>
    <format dxfId="1">
      <pivotArea outline="0" collapsedLevelsAreSubtotals="1" fieldPosition="0"/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0:D37" firstHeaderRow="1" firstDataRow="2" firstDataCol="1"/>
  <pivotFields count="10"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axis="axisRow" showAll="0" defaultSubtotal="0">
      <items count="10">
        <item x="7"/>
        <item x="4"/>
        <item x="8"/>
        <item x="2"/>
        <item x="6"/>
        <item x="3"/>
        <item x="0"/>
        <item x="5"/>
        <item x="1"/>
        <item x="9"/>
      </items>
    </pivotField>
    <pivotField showAll="0">
      <items count="3">
        <item x="0"/>
        <item x="1"/>
        <item t="default"/>
      </items>
    </pivotField>
    <pivotField numFmtId="14" showAll="0"/>
    <pivotField axis="axisCol" showAll="0">
      <items count="3">
        <item x="0"/>
        <item x="1"/>
        <item t="default"/>
      </items>
    </pivotField>
    <pivotField showAll="0"/>
    <pivotField dataField="1" numFmtId="164" showAll="0" avgSubtotal="1">
      <items count="51">
        <item x="31"/>
        <item x="48"/>
        <item x="18"/>
        <item x="21"/>
        <item x="6"/>
        <item x="27"/>
        <item x="28"/>
        <item x="19"/>
        <item x="29"/>
        <item x="17"/>
        <item x="7"/>
        <item x="26"/>
        <item x="40"/>
        <item x="16"/>
        <item x="8"/>
        <item x="33"/>
        <item x="10"/>
        <item x="32"/>
        <item x="2"/>
        <item x="0"/>
        <item x="42"/>
        <item x="35"/>
        <item x="25"/>
        <item x="22"/>
        <item x="9"/>
        <item x="43"/>
        <item x="30"/>
        <item x="45"/>
        <item x="36"/>
        <item x="37"/>
        <item x="39"/>
        <item x="23"/>
        <item x="1"/>
        <item x="11"/>
        <item x="12"/>
        <item x="5"/>
        <item x="20"/>
        <item x="34"/>
        <item x="3"/>
        <item x="13"/>
        <item x="47"/>
        <item x="4"/>
        <item x="41"/>
        <item x="14"/>
        <item x="15"/>
        <item x="49"/>
        <item x="24"/>
        <item x="38"/>
        <item x="44"/>
        <item x="46"/>
        <item t="avg"/>
      </items>
    </pivotField>
    <pivotField showAll="0"/>
  </pivotFields>
  <rowFields count="2">
    <field x="0"/>
    <field x="3"/>
  </rowFields>
  <rowItems count="26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>
      <x v="1"/>
    </i>
    <i r="1">
      <x v="2"/>
    </i>
    <i r="1">
      <x v="4"/>
    </i>
    <i r="1">
      <x v="6"/>
    </i>
    <i r="1">
      <x v="7"/>
    </i>
    <i r="1">
      <x v="8"/>
    </i>
    <i>
      <x v="2"/>
    </i>
    <i r="1">
      <x/>
    </i>
    <i r="1">
      <x v="1"/>
    </i>
    <i r="1">
      <x v="6"/>
    </i>
    <i r="1">
      <x v="9"/>
    </i>
    <i>
      <x v="3"/>
    </i>
    <i r="1">
      <x v="4"/>
    </i>
    <i r="1">
      <x v="6"/>
    </i>
    <i t="grand">
      <x/>
    </i>
  </rowItems>
  <colFields count="1">
    <field x="6"/>
  </colFields>
  <colItems count="3">
    <i>
      <x/>
    </i>
    <i>
      <x v="1"/>
    </i>
    <i t="grand">
      <x/>
    </i>
  </colItems>
  <dataFields count="1">
    <dataField name="Moyenne de Salaire" fld="8" subtotal="average" baseField="3" baseItem="6" numFmtId="44"/>
  </dataFields>
  <formats count="26">
    <format dxfId="38">
      <pivotArea outline="0" collapsedLevelsAreSubtotals="1" fieldPosition="0"/>
    </format>
    <format dxfId="37">
      <pivotArea type="all" dataOnly="0" outline="0" fieldPosition="0"/>
    </format>
    <format dxfId="36">
      <pivotArea outline="0" collapsedLevelsAreSubtotals="1" fieldPosition="0"/>
    </format>
    <format dxfId="35">
      <pivotArea dataOnly="0" labelOnly="1" fieldPosition="0">
        <references count="1">
          <reference field="0" count="0"/>
        </references>
      </pivotArea>
    </format>
    <format dxfId="34">
      <pivotArea dataOnly="0" labelOnly="1" grandRow="1" outline="0" fieldPosition="0"/>
    </format>
    <format dxfId="33">
      <pivotArea dataOnly="0" labelOnly="1" fieldPosition="0">
        <references count="2">
          <reference field="0" count="1" selected="0">
            <x v="0"/>
          </reference>
          <reference field="3" count="0"/>
        </references>
      </pivotArea>
    </format>
    <format dxfId="32">
      <pivotArea dataOnly="0" labelOnly="1" fieldPosition="0">
        <references count="1">
          <reference field="6" count="0"/>
        </references>
      </pivotArea>
    </format>
    <format dxfId="31">
      <pivotArea dataOnly="0" labelOnly="1" grandCol="1" outline="0" fieldPosition="0"/>
    </format>
    <format dxfId="30">
      <pivotArea type="all" dataOnly="0" outline="0" fieldPosition="0"/>
    </format>
    <format dxfId="29">
      <pivotArea outline="0" collapsedLevelsAreSubtotals="1" fieldPosition="0"/>
    </format>
    <format dxfId="28">
      <pivotArea dataOnly="0" labelOnly="1" fieldPosition="0">
        <references count="1">
          <reference field="0" count="0"/>
        </references>
      </pivotArea>
    </format>
    <format dxfId="27">
      <pivotArea dataOnly="0" labelOnly="1" grandRow="1" outline="0" fieldPosition="0"/>
    </format>
    <format dxfId="26">
      <pivotArea dataOnly="0" labelOnly="1" fieldPosition="0">
        <references count="2">
          <reference field="0" count="1" selected="0">
            <x v="0"/>
          </reference>
          <reference field="3" count="0"/>
        </references>
      </pivotArea>
    </format>
    <format dxfId="25">
      <pivotArea dataOnly="0" labelOnly="1" fieldPosition="0">
        <references count="1">
          <reference field="6" count="0"/>
        </references>
      </pivotArea>
    </format>
    <format dxfId="24">
      <pivotArea dataOnly="0" labelOnly="1" grandCol="1" outline="0" fieldPosition="0"/>
    </format>
    <format dxfId="23">
      <pivotArea outline="0" collapsedLevelsAreSubtotals="1" fieldPosition="0"/>
    </format>
    <format dxfId="22">
      <pivotArea outline="0" collapsedLevelsAreSubtotals="1" fieldPosition="0"/>
    </format>
    <format dxfId="21">
      <pivotArea collapsedLevelsAreSubtotals="1" fieldPosition="0">
        <references count="1">
          <reference field="0" count="1">
            <x v="0"/>
          </reference>
        </references>
      </pivotArea>
    </format>
    <format dxfId="20">
      <pivotArea collapsedLevelsAreSubtotals="1" fieldPosition="0">
        <references count="2">
          <reference field="0" count="1" selected="0">
            <x v="0"/>
          </reference>
          <reference field="3" count="0"/>
        </references>
      </pivotArea>
    </format>
    <format dxfId="19">
      <pivotArea collapsedLevelsAreSubtotals="1" fieldPosition="0">
        <references count="1">
          <reference field="0" count="1">
            <x v="1"/>
          </reference>
        </references>
      </pivotArea>
    </format>
    <format dxfId="18">
      <pivotArea collapsedLevelsAreSubtotals="1" fieldPosition="0">
        <references count="2">
          <reference field="0" count="1" selected="0">
            <x v="1"/>
          </reference>
          <reference field="3" count="5">
            <x v="2"/>
            <x v="4"/>
            <x v="6"/>
            <x v="7"/>
            <x v="8"/>
          </reference>
        </references>
      </pivotArea>
    </format>
    <format dxfId="17">
      <pivotArea collapsedLevelsAreSubtotals="1" fieldPosition="0">
        <references count="1">
          <reference field="0" count="1">
            <x v="2"/>
          </reference>
        </references>
      </pivotArea>
    </format>
    <format dxfId="16">
      <pivotArea collapsedLevelsAreSubtotals="1" fieldPosition="0">
        <references count="2">
          <reference field="0" count="1" selected="0">
            <x v="2"/>
          </reference>
          <reference field="3" count="4">
            <x v="0"/>
            <x v="1"/>
            <x v="6"/>
            <x v="9"/>
          </reference>
        </references>
      </pivotArea>
    </format>
    <format dxfId="15">
      <pivotArea collapsedLevelsAreSubtotals="1" fieldPosition="0">
        <references count="1">
          <reference field="0" count="1">
            <x v="3"/>
          </reference>
        </references>
      </pivotArea>
    </format>
    <format dxfId="14">
      <pivotArea collapsedLevelsAreSubtotals="1" fieldPosition="0">
        <references count="2">
          <reference field="0" count="1" selected="0">
            <x v="3"/>
          </reference>
          <reference field="3" count="2">
            <x v="4"/>
            <x v="6"/>
          </reference>
        </references>
      </pivotArea>
    </format>
    <format dxfId="13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N8" firstHeaderRow="1" firstDataRow="3" firstDataCol="1"/>
  <pivotFields count="10">
    <pivotField dataField="1" showAll="0"/>
    <pivotField showAll="0"/>
    <pivotField showAll="0"/>
    <pivotField axis="axisCol" showAll="0" defaultSubtotal="0">
      <items count="10">
        <item x="7"/>
        <item x="4"/>
        <item x="8"/>
        <item x="2"/>
        <item x="6"/>
        <item x="3"/>
        <item x="0"/>
        <item x="5"/>
        <item x="1"/>
        <item x="9"/>
      </items>
    </pivotField>
    <pivotField axis="axisRow" showAll="0">
      <items count="3">
        <item x="0"/>
        <item x="1"/>
        <item t="default"/>
      </items>
    </pivotField>
    <pivotField numFmtId="14" showAll="0"/>
    <pivotField axis="axisCol" showAll="0">
      <items count="3">
        <item x="0"/>
        <item x="1"/>
        <item t="default"/>
      </items>
    </pivotField>
    <pivotField showAll="0"/>
    <pivotField numFmtId="164" showAll="0"/>
    <pivotField showAll="0"/>
  </pivotFields>
  <rowFields count="1">
    <field x="4"/>
  </rowFields>
  <rowItems count="3">
    <i>
      <x/>
    </i>
    <i>
      <x v="1"/>
    </i>
    <i t="grand">
      <x/>
    </i>
  </rowItems>
  <colFields count="2">
    <field x="3"/>
    <field x="6"/>
  </colFields>
  <colItems count="13">
    <i>
      <x/>
      <x v="1"/>
    </i>
    <i>
      <x v="1"/>
      <x v="1"/>
    </i>
    <i>
      <x v="2"/>
      <x v="1"/>
    </i>
    <i>
      <x v="3"/>
      <x v="1"/>
    </i>
    <i>
      <x v="4"/>
      <x v="1"/>
    </i>
    <i>
      <x v="5"/>
      <x v="1"/>
    </i>
    <i>
      <x v="6"/>
      <x/>
    </i>
    <i r="1">
      <x v="1"/>
    </i>
    <i>
      <x v="7"/>
      <x v="1"/>
    </i>
    <i>
      <x v="8"/>
      <x/>
    </i>
    <i r="1">
      <x v="1"/>
    </i>
    <i>
      <x v="9"/>
      <x v="1"/>
    </i>
    <i t="grand">
      <x/>
    </i>
  </colItems>
  <dataFields count="1">
    <dataField name="Nombre de Site" fld="0" subtotal="count" baseField="0" baseItem="0"/>
  </dataFields>
  <formats count="33">
    <format dxfId="71">
      <pivotArea type="all" dataOnly="0" outline="0" fieldPosition="0"/>
    </format>
    <format dxfId="70">
      <pivotArea outline="0" collapsedLevelsAreSubtotals="1" fieldPosition="0"/>
    </format>
    <format dxfId="69">
      <pivotArea dataOnly="0" labelOnly="1" fieldPosition="0">
        <references count="1">
          <reference field="4" count="0"/>
        </references>
      </pivotArea>
    </format>
    <format dxfId="68">
      <pivotArea dataOnly="0" labelOnly="1" grandRow="1" outline="0" fieldPosition="0"/>
    </format>
    <format dxfId="67">
      <pivotArea dataOnly="0" labelOnly="1" fieldPosition="0">
        <references count="1">
          <reference field="3" count="0"/>
        </references>
      </pivotArea>
    </format>
    <format dxfId="66">
      <pivotArea dataOnly="0" labelOnly="1" grandCol="1" outline="0" fieldPosition="0"/>
    </format>
    <format dxfId="65">
      <pivotArea dataOnly="0" labelOnly="1" fieldPosition="0">
        <references count="2">
          <reference field="3" count="1" selected="0">
            <x v="0"/>
          </reference>
          <reference field="6" count="1">
            <x v="1"/>
          </reference>
        </references>
      </pivotArea>
    </format>
    <format dxfId="64">
      <pivotArea dataOnly="0" labelOnly="1" fieldPosition="0">
        <references count="2">
          <reference field="3" count="1" selected="0">
            <x v="1"/>
          </reference>
          <reference field="6" count="1">
            <x v="1"/>
          </reference>
        </references>
      </pivotArea>
    </format>
    <format dxfId="63">
      <pivotArea dataOnly="0" labelOnly="1" fieldPosition="0">
        <references count="2">
          <reference field="3" count="1" selected="0">
            <x v="2"/>
          </reference>
          <reference field="6" count="1">
            <x v="1"/>
          </reference>
        </references>
      </pivotArea>
    </format>
    <format dxfId="62">
      <pivotArea dataOnly="0" labelOnly="1" fieldPosition="0">
        <references count="2">
          <reference field="3" count="1" selected="0">
            <x v="3"/>
          </reference>
          <reference field="6" count="1">
            <x v="1"/>
          </reference>
        </references>
      </pivotArea>
    </format>
    <format dxfId="61">
      <pivotArea dataOnly="0" labelOnly="1" fieldPosition="0">
        <references count="2">
          <reference field="3" count="1" selected="0">
            <x v="4"/>
          </reference>
          <reference field="6" count="1">
            <x v="1"/>
          </reference>
        </references>
      </pivotArea>
    </format>
    <format dxfId="60">
      <pivotArea dataOnly="0" labelOnly="1" fieldPosition="0">
        <references count="2">
          <reference field="3" count="1" selected="0">
            <x v="5"/>
          </reference>
          <reference field="6" count="1">
            <x v="1"/>
          </reference>
        </references>
      </pivotArea>
    </format>
    <format dxfId="59">
      <pivotArea dataOnly="0" labelOnly="1" fieldPosition="0">
        <references count="2">
          <reference field="3" count="1" selected="0">
            <x v="6"/>
          </reference>
          <reference field="6" count="0"/>
        </references>
      </pivotArea>
    </format>
    <format dxfId="58">
      <pivotArea dataOnly="0" labelOnly="1" fieldPosition="0">
        <references count="2">
          <reference field="3" count="1" selected="0">
            <x v="7"/>
          </reference>
          <reference field="6" count="1">
            <x v="1"/>
          </reference>
        </references>
      </pivotArea>
    </format>
    <format dxfId="57">
      <pivotArea dataOnly="0" labelOnly="1" fieldPosition="0">
        <references count="2">
          <reference field="3" count="1" selected="0">
            <x v="8"/>
          </reference>
          <reference field="6" count="0"/>
        </references>
      </pivotArea>
    </format>
    <format dxfId="56">
      <pivotArea dataOnly="0" labelOnly="1" fieldPosition="0">
        <references count="2">
          <reference field="3" count="1" selected="0">
            <x v="9"/>
          </reference>
          <reference field="6" count="1">
            <x v="1"/>
          </reference>
        </references>
      </pivotArea>
    </format>
    <format dxfId="55">
      <pivotArea type="all" dataOnly="0" outline="0" fieldPosition="0"/>
    </format>
    <format dxfId="54">
      <pivotArea outline="0" collapsedLevelsAreSubtotals="1" fieldPosition="0"/>
    </format>
    <format dxfId="53">
      <pivotArea dataOnly="0" labelOnly="1" fieldPosition="0">
        <references count="1">
          <reference field="4" count="0"/>
        </references>
      </pivotArea>
    </format>
    <format dxfId="52">
      <pivotArea dataOnly="0" labelOnly="1" grandRow="1" outline="0" fieldPosition="0"/>
    </format>
    <format dxfId="51">
      <pivotArea dataOnly="0" labelOnly="1" fieldPosition="0">
        <references count="1">
          <reference field="3" count="0"/>
        </references>
      </pivotArea>
    </format>
    <format dxfId="50">
      <pivotArea dataOnly="0" labelOnly="1" grandCol="1" outline="0" fieldPosition="0"/>
    </format>
    <format dxfId="49">
      <pivotArea dataOnly="0" labelOnly="1" fieldPosition="0">
        <references count="2">
          <reference field="3" count="1" selected="0">
            <x v="0"/>
          </reference>
          <reference field="6" count="1">
            <x v="1"/>
          </reference>
        </references>
      </pivotArea>
    </format>
    <format dxfId="48">
      <pivotArea dataOnly="0" labelOnly="1" fieldPosition="0">
        <references count="2">
          <reference field="3" count="1" selected="0">
            <x v="1"/>
          </reference>
          <reference field="6" count="1">
            <x v="1"/>
          </reference>
        </references>
      </pivotArea>
    </format>
    <format dxfId="47">
      <pivotArea dataOnly="0" labelOnly="1" fieldPosition="0">
        <references count="2">
          <reference field="3" count="1" selected="0">
            <x v="2"/>
          </reference>
          <reference field="6" count="1">
            <x v="1"/>
          </reference>
        </references>
      </pivotArea>
    </format>
    <format dxfId="46">
      <pivotArea dataOnly="0" labelOnly="1" fieldPosition="0">
        <references count="2">
          <reference field="3" count="1" selected="0">
            <x v="3"/>
          </reference>
          <reference field="6" count="1">
            <x v="1"/>
          </reference>
        </references>
      </pivotArea>
    </format>
    <format dxfId="45">
      <pivotArea dataOnly="0" labelOnly="1" fieldPosition="0">
        <references count="2">
          <reference field="3" count="1" selected="0">
            <x v="4"/>
          </reference>
          <reference field="6" count="1">
            <x v="1"/>
          </reference>
        </references>
      </pivotArea>
    </format>
    <format dxfId="44">
      <pivotArea dataOnly="0" labelOnly="1" fieldPosition="0">
        <references count="2">
          <reference field="3" count="1" selected="0">
            <x v="5"/>
          </reference>
          <reference field="6" count="1">
            <x v="1"/>
          </reference>
        </references>
      </pivotArea>
    </format>
    <format dxfId="43">
      <pivotArea dataOnly="0" labelOnly="1" fieldPosition="0">
        <references count="2">
          <reference field="3" count="1" selected="0">
            <x v="6"/>
          </reference>
          <reference field="6" count="0"/>
        </references>
      </pivotArea>
    </format>
    <format dxfId="42">
      <pivotArea dataOnly="0" labelOnly="1" fieldPosition="0">
        <references count="2">
          <reference field="3" count="1" selected="0">
            <x v="7"/>
          </reference>
          <reference field="6" count="1">
            <x v="1"/>
          </reference>
        </references>
      </pivotArea>
    </format>
    <format dxfId="41">
      <pivotArea dataOnly="0" labelOnly="1" fieldPosition="0">
        <references count="2">
          <reference field="3" count="1" selected="0">
            <x v="8"/>
          </reference>
          <reference field="6" count="0"/>
        </references>
      </pivotArea>
    </format>
    <format dxfId="40">
      <pivotArea dataOnly="0" labelOnly="1" fieldPosition="0">
        <references count="2">
          <reference field="3" count="1" selected="0">
            <x v="9"/>
          </reference>
          <reference field="6" count="1">
            <x v="1"/>
          </reference>
        </references>
      </pivotArea>
    </format>
    <format dxfId="39">
      <pivotArea collapsedLevelsAreSubtotals="1" fieldPosition="0">
        <references count="3">
          <reference field="3" count="1" selected="0">
            <x v="1"/>
          </reference>
          <reference field="4" count="1">
            <x v="0"/>
          </reference>
          <reference field="6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31"/>
  <sheetViews>
    <sheetView zoomScale="70" zoomScaleNormal="70" workbookViewId="0">
      <selection activeCell="G27" sqref="G27"/>
    </sheetView>
  </sheetViews>
  <sheetFormatPr baseColWidth="10" defaultRowHeight="15" x14ac:dyDescent="0.25"/>
  <cols>
    <col min="1" max="1" width="6.42578125" style="31" customWidth="1"/>
    <col min="2" max="2" width="11.42578125" style="31"/>
    <col min="3" max="3" width="30" style="31" customWidth="1"/>
    <col min="4" max="4" width="14.42578125" style="31" bestFit="1" customWidth="1"/>
    <col min="5" max="5" width="15.28515625" style="31" bestFit="1" customWidth="1"/>
    <col min="6" max="7" width="11.42578125" style="31"/>
    <col min="8" max="8" width="16.42578125" style="31" customWidth="1"/>
    <col min="9" max="16384" width="11.42578125" style="31"/>
  </cols>
  <sheetData>
    <row r="5" spans="1:8" ht="21" x14ac:dyDescent="0.35">
      <c r="B5" s="76" t="s">
        <v>311</v>
      </c>
      <c r="C5" s="76"/>
      <c r="D5" s="76"/>
      <c r="E5" s="76"/>
      <c r="F5" s="76"/>
    </row>
    <row r="7" spans="1:8" ht="19.5" thickBot="1" x14ac:dyDescent="0.35">
      <c r="A7" s="32"/>
      <c r="B7" s="33"/>
      <c r="C7" s="33"/>
      <c r="D7" s="33"/>
      <c r="E7" s="33"/>
      <c r="F7" s="33"/>
      <c r="G7" s="33"/>
      <c r="H7" s="33"/>
    </row>
    <row r="8" spans="1:8" ht="19.5" thickBot="1" x14ac:dyDescent="0.3">
      <c r="C8" s="34" t="s">
        <v>31</v>
      </c>
      <c r="D8" s="35" t="s">
        <v>32</v>
      </c>
      <c r="E8" s="35" t="s">
        <v>33</v>
      </c>
    </row>
    <row r="9" spans="1:8" ht="19.5" thickBot="1" x14ac:dyDescent="0.3">
      <c r="C9" s="36" t="s">
        <v>34</v>
      </c>
      <c r="D9" s="37">
        <v>258</v>
      </c>
      <c r="E9" s="38">
        <v>3.25</v>
      </c>
    </row>
    <row r="10" spans="1:8" ht="19.5" thickBot="1" x14ac:dyDescent="0.3">
      <c r="C10" s="36" t="s">
        <v>35</v>
      </c>
      <c r="D10" s="37">
        <v>165</v>
      </c>
      <c r="E10" s="38">
        <v>10.29</v>
      </c>
    </row>
    <row r="11" spans="1:8" ht="19.5" thickBot="1" x14ac:dyDescent="0.3">
      <c r="C11" s="36" t="s">
        <v>36</v>
      </c>
      <c r="D11" s="37">
        <v>578</v>
      </c>
      <c r="E11" s="38">
        <v>11.25</v>
      </c>
    </row>
    <row r="12" spans="1:8" ht="19.5" thickBot="1" x14ac:dyDescent="0.3">
      <c r="C12" s="36" t="s">
        <v>37</v>
      </c>
      <c r="D12" s="37">
        <v>173</v>
      </c>
      <c r="E12" s="38">
        <v>8.75</v>
      </c>
    </row>
    <row r="13" spans="1:8" ht="19.5" thickBot="1" x14ac:dyDescent="0.3">
      <c r="C13" s="36" t="s">
        <v>38</v>
      </c>
      <c r="D13" s="37">
        <v>132</v>
      </c>
      <c r="E13" s="38">
        <v>19.45</v>
      </c>
    </row>
    <row r="14" spans="1:8" ht="19.5" thickBot="1" x14ac:dyDescent="0.3">
      <c r="C14" s="36" t="s">
        <v>39</v>
      </c>
      <c r="D14" s="37">
        <v>158</v>
      </c>
      <c r="E14" s="38">
        <v>50.55</v>
      </c>
    </row>
    <row r="15" spans="1:8" ht="19.5" thickBot="1" x14ac:dyDescent="0.3">
      <c r="C15" s="39" t="s">
        <v>40</v>
      </c>
      <c r="D15" s="40">
        <v>763</v>
      </c>
      <c r="E15" s="41">
        <v>75</v>
      </c>
    </row>
    <row r="16" spans="1:8" ht="19.5" thickBot="1" x14ac:dyDescent="0.3">
      <c r="C16" s="42" t="s">
        <v>312</v>
      </c>
      <c r="D16" s="42">
        <v>195</v>
      </c>
      <c r="E16" s="43">
        <v>2.75</v>
      </c>
    </row>
    <row r="17" spans="1:8" ht="19.5" thickBot="1" x14ac:dyDescent="0.3">
      <c r="C17" s="42" t="s">
        <v>313</v>
      </c>
      <c r="D17" s="42">
        <v>184</v>
      </c>
      <c r="E17" s="43">
        <v>12.75</v>
      </c>
    </row>
    <row r="18" spans="1:8" ht="18.75" x14ac:dyDescent="0.25">
      <c r="C18" s="44"/>
      <c r="D18" s="44"/>
      <c r="E18" s="45"/>
    </row>
    <row r="19" spans="1:8" ht="19.5" thickBot="1" x14ac:dyDescent="0.35">
      <c r="A19" s="32" t="s">
        <v>25</v>
      </c>
      <c r="B19" s="75" t="s">
        <v>323</v>
      </c>
      <c r="C19" s="75"/>
      <c r="D19" s="75"/>
      <c r="E19" s="75"/>
      <c r="F19" s="75"/>
      <c r="G19" s="75"/>
      <c r="H19" s="75"/>
    </row>
    <row r="20" spans="1:8" ht="39.75" customHeight="1" thickBot="1" x14ac:dyDescent="0.3">
      <c r="B20" s="46"/>
      <c r="C20" s="47" t="s">
        <v>43</v>
      </c>
      <c r="D20" s="48" t="s">
        <v>32</v>
      </c>
      <c r="E20" s="48" t="s">
        <v>33</v>
      </c>
    </row>
    <row r="21" spans="1:8" ht="19.5" thickBot="1" x14ac:dyDescent="0.3">
      <c r="C21" s="36" t="s">
        <v>37</v>
      </c>
      <c r="D21" s="37">
        <f>IF(C21="","",VLOOKUP(C21,C9:E17,2,FALSE))</f>
        <v>173</v>
      </c>
      <c r="E21" s="49">
        <f>IF(C21="","",VLOOKUP(C21,C9:E17,3,FALSE))</f>
        <v>8.75</v>
      </c>
      <c r="G21" s="50"/>
    </row>
    <row r="22" spans="1:8" x14ac:dyDescent="0.25">
      <c r="C22" s="51"/>
    </row>
    <row r="23" spans="1:8" ht="19.5" thickBot="1" x14ac:dyDescent="0.35">
      <c r="A23" s="32" t="s">
        <v>26</v>
      </c>
      <c r="B23" s="75" t="s">
        <v>324</v>
      </c>
      <c r="C23" s="75"/>
      <c r="D23" s="75"/>
      <c r="E23" s="75"/>
      <c r="F23" s="75"/>
      <c r="G23" s="75"/>
      <c r="H23" s="75"/>
    </row>
    <row r="24" spans="1:8" ht="19.5" thickBot="1" x14ac:dyDescent="0.3">
      <c r="B24" s="46"/>
      <c r="C24" s="47" t="s">
        <v>43</v>
      </c>
      <c r="D24" s="52" t="s">
        <v>41</v>
      </c>
    </row>
    <row r="25" spans="1:8" ht="19.5" thickBot="1" x14ac:dyDescent="0.3">
      <c r="C25" s="36" t="s">
        <v>313</v>
      </c>
      <c r="D25" s="53">
        <f>IF(C25="","",VLOOKUP(C25,C9:E17,2,FALSE)*VLOOKUP(C25,C9:E17,3,FALSE))</f>
        <v>2346</v>
      </c>
    </row>
    <row r="26" spans="1:8" x14ac:dyDescent="0.25">
      <c r="C26" s="51"/>
    </row>
    <row r="27" spans="1:8" ht="18.75" x14ac:dyDescent="0.3">
      <c r="A27" s="32"/>
      <c r="B27" s="33" t="s">
        <v>42</v>
      </c>
      <c r="C27" s="33"/>
      <c r="D27" s="33"/>
      <c r="E27" s="33"/>
      <c r="F27" s="33"/>
      <c r="G27" s="33"/>
      <c r="H27" s="33"/>
    </row>
    <row r="28" spans="1:8" ht="18.75" x14ac:dyDescent="0.3">
      <c r="A28" s="32"/>
      <c r="B28" s="33"/>
      <c r="C28" s="33"/>
      <c r="D28" s="33"/>
      <c r="E28" s="33"/>
      <c r="F28" s="33"/>
      <c r="G28" s="33"/>
      <c r="H28" s="33"/>
    </row>
    <row r="29" spans="1:8" ht="18.75" x14ac:dyDescent="0.25">
      <c r="B29" s="54" t="s">
        <v>20</v>
      </c>
    </row>
    <row r="30" spans="1:8" ht="18.75" x14ac:dyDescent="0.25">
      <c r="C30" s="55"/>
    </row>
    <row r="31" spans="1:8" x14ac:dyDescent="0.25">
      <c r="C31" s="51"/>
    </row>
  </sheetData>
  <mergeCells count="3">
    <mergeCell ref="B23:H23"/>
    <mergeCell ref="B5:F5"/>
    <mergeCell ref="B19:H19"/>
  </mergeCells>
  <dataValidations count="1">
    <dataValidation type="list" allowBlank="1" showInputMessage="1" showErrorMessage="1" sqref="C21 C25">
      <formula1>$C$9:$C$17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40"/>
  <sheetViews>
    <sheetView zoomScale="70" zoomScaleNormal="70" workbookViewId="0">
      <selection activeCell="C1" sqref="C1"/>
    </sheetView>
  </sheetViews>
  <sheetFormatPr baseColWidth="10" defaultRowHeight="15" x14ac:dyDescent="0.25"/>
  <cols>
    <col min="1" max="1" width="4" style="31" customWidth="1"/>
    <col min="2" max="2" width="13.140625" style="31" customWidth="1"/>
    <col min="3" max="3" width="23.7109375" style="31" customWidth="1"/>
    <col min="4" max="4" width="20.7109375" style="31" customWidth="1"/>
    <col min="5" max="5" width="13.140625" style="31" customWidth="1"/>
    <col min="6" max="6" width="13" style="31" customWidth="1"/>
    <col min="7" max="16384" width="11.42578125" style="31"/>
  </cols>
  <sheetData>
    <row r="4" spans="2:6" ht="21" x14ac:dyDescent="0.35">
      <c r="B4" s="76" t="s">
        <v>310</v>
      </c>
      <c r="C4" s="76"/>
      <c r="D4" s="76"/>
      <c r="E4" s="76"/>
      <c r="F4" s="76"/>
    </row>
    <row r="5" spans="2:6" ht="19.5" thickBot="1" x14ac:dyDescent="0.3">
      <c r="C5" s="56"/>
    </row>
    <row r="6" spans="2:6" ht="19.5" thickBot="1" x14ac:dyDescent="0.3">
      <c r="C6" s="77" t="s">
        <v>23</v>
      </c>
      <c r="D6" s="78"/>
      <c r="E6" s="79"/>
    </row>
    <row r="7" spans="2:6" ht="38.25" thickBot="1" x14ac:dyDescent="0.3">
      <c r="C7" s="57" t="s">
        <v>28</v>
      </c>
      <c r="D7" s="58" t="s">
        <v>27</v>
      </c>
      <c r="E7" s="58" t="s">
        <v>18</v>
      </c>
    </row>
    <row r="8" spans="2:6" ht="19.5" thickBot="1" x14ac:dyDescent="0.3">
      <c r="C8" s="59">
        <v>0</v>
      </c>
      <c r="D8" s="60">
        <v>500</v>
      </c>
      <c r="E8" s="61" t="s">
        <v>19</v>
      </c>
    </row>
    <row r="9" spans="2:6" ht="19.5" thickBot="1" x14ac:dyDescent="0.3">
      <c r="C9" s="59">
        <v>501</v>
      </c>
      <c r="D9" s="60">
        <v>1500</v>
      </c>
      <c r="E9" s="62">
        <v>5.0000000000000001E-3</v>
      </c>
    </row>
    <row r="10" spans="2:6" ht="19.5" thickBot="1" x14ac:dyDescent="0.3">
      <c r="C10" s="59">
        <v>1501</v>
      </c>
      <c r="D10" s="60">
        <v>3000</v>
      </c>
      <c r="E10" s="62">
        <v>0.01</v>
      </c>
    </row>
    <row r="11" spans="2:6" ht="19.5" thickBot="1" x14ac:dyDescent="0.3">
      <c r="C11" s="59">
        <v>3001</v>
      </c>
      <c r="D11" s="60">
        <v>5000</v>
      </c>
      <c r="E11" s="62">
        <v>1.4999999999999999E-2</v>
      </c>
    </row>
    <row r="12" spans="2:6" ht="19.5" thickBot="1" x14ac:dyDescent="0.3">
      <c r="C12" s="59">
        <v>5001</v>
      </c>
      <c r="D12" s="60">
        <v>7500</v>
      </c>
      <c r="E12" s="62">
        <v>0.02</v>
      </c>
    </row>
    <row r="13" spans="2:6" ht="19.5" thickBot="1" x14ac:dyDescent="0.3">
      <c r="C13" s="59">
        <v>7501</v>
      </c>
      <c r="D13" s="60">
        <v>10000</v>
      </c>
      <c r="E13" s="62">
        <v>0.03</v>
      </c>
    </row>
    <row r="14" spans="2:6" ht="19.5" thickBot="1" x14ac:dyDescent="0.3">
      <c r="C14" s="59">
        <v>10001</v>
      </c>
      <c r="D14" s="60">
        <v>14000</v>
      </c>
      <c r="E14" s="62">
        <v>3.5000000000000003E-2</v>
      </c>
    </row>
    <row r="15" spans="2:6" ht="19.5" thickBot="1" x14ac:dyDescent="0.3">
      <c r="C15" s="59">
        <v>14001</v>
      </c>
      <c r="D15" s="63"/>
      <c r="E15" s="62">
        <v>0.05</v>
      </c>
    </row>
    <row r="16" spans="2:6" ht="18.75" x14ac:dyDescent="0.25">
      <c r="C16" s="55"/>
    </row>
    <row r="17" spans="1:4" ht="18.75" x14ac:dyDescent="0.3">
      <c r="A17" s="32" t="s">
        <v>25</v>
      </c>
      <c r="B17" s="55" t="s">
        <v>314</v>
      </c>
    </row>
    <row r="18" spans="1:4" ht="18.75" x14ac:dyDescent="0.25">
      <c r="B18" s="55" t="s">
        <v>29</v>
      </c>
      <c r="D18" s="64"/>
    </row>
    <row r="19" spans="1:4" ht="18.75" x14ac:dyDescent="0.25">
      <c r="B19" s="55" t="s">
        <v>322</v>
      </c>
      <c r="D19" s="64"/>
    </row>
    <row r="20" spans="1:4" ht="18.75" x14ac:dyDescent="0.25">
      <c r="B20" s="55" t="s">
        <v>321</v>
      </c>
    </row>
    <row r="21" spans="1:4" ht="18.75" x14ac:dyDescent="0.25">
      <c r="B21" s="55" t="s">
        <v>315</v>
      </c>
    </row>
    <row r="22" spans="1:4" ht="19.5" thickBot="1" x14ac:dyDescent="0.3">
      <c r="C22" s="55"/>
    </row>
    <row r="23" spans="1:4" ht="19.5" thickBot="1" x14ac:dyDescent="0.3">
      <c r="C23" s="65" t="s">
        <v>21</v>
      </c>
      <c r="D23" s="66">
        <v>7500</v>
      </c>
    </row>
    <row r="24" spans="1:4" ht="19.5" thickBot="1" x14ac:dyDescent="0.3">
      <c r="C24" s="67" t="s">
        <v>24</v>
      </c>
      <c r="D24" s="68">
        <f>IF(D23&lt;=D8,E8,IF(D23&lt;=D9,E9,IF(D23&lt;=D10,E10,IF(D23&lt;=D11,E11,IF(D23&lt;=D12,E12,IF(D23&lt;=D13,E13,IF(D23&lt;=D14,E14,E15)))))))</f>
        <v>0.02</v>
      </c>
    </row>
    <row r="25" spans="1:4" ht="19.5" thickBot="1" x14ac:dyDescent="0.3">
      <c r="C25" s="65" t="s">
        <v>22</v>
      </c>
      <c r="D25" s="66">
        <f>D23-(D23*D24)</f>
        <v>7350</v>
      </c>
    </row>
    <row r="26" spans="1:4" ht="18.75" x14ac:dyDescent="0.25">
      <c r="C26" s="69"/>
      <c r="D26" s="64"/>
    </row>
    <row r="27" spans="1:4" ht="18.75" x14ac:dyDescent="0.25">
      <c r="C27" s="69"/>
      <c r="D27" s="64"/>
    </row>
    <row r="28" spans="1:4" ht="18.75" x14ac:dyDescent="0.3">
      <c r="A28" s="32" t="s">
        <v>26</v>
      </c>
      <c r="B28" s="55" t="s">
        <v>314</v>
      </c>
    </row>
    <row r="29" spans="1:4" ht="18.75" x14ac:dyDescent="0.25">
      <c r="B29" s="55" t="s">
        <v>29</v>
      </c>
      <c r="D29" s="64"/>
    </row>
    <row r="30" spans="1:4" ht="18.75" x14ac:dyDescent="0.25">
      <c r="B30" s="55" t="s">
        <v>322</v>
      </c>
      <c r="D30" s="64"/>
    </row>
    <row r="31" spans="1:4" ht="18.75" x14ac:dyDescent="0.25">
      <c r="B31" s="55" t="s">
        <v>335</v>
      </c>
      <c r="D31" s="64"/>
    </row>
    <row r="32" spans="1:4" ht="18.75" x14ac:dyDescent="0.25">
      <c r="B32" s="55" t="s">
        <v>315</v>
      </c>
      <c r="D32" s="64"/>
    </row>
    <row r="33" spans="2:4" ht="19.5" thickBot="1" x14ac:dyDescent="0.3">
      <c r="B33" s="55"/>
      <c r="D33" s="64"/>
    </row>
    <row r="34" spans="2:4" ht="19.5" thickBot="1" x14ac:dyDescent="0.35">
      <c r="C34" s="65" t="s">
        <v>21</v>
      </c>
      <c r="D34" s="70">
        <v>3512</v>
      </c>
    </row>
    <row r="35" spans="2:4" ht="19.5" thickBot="1" x14ac:dyDescent="0.35">
      <c r="C35" s="67" t="s">
        <v>24</v>
      </c>
      <c r="D35" s="71">
        <f>VLOOKUP(D34,C8:E15,3)</f>
        <v>1.4999999999999999E-2</v>
      </c>
    </row>
    <row r="36" spans="2:4" ht="19.5" thickBot="1" x14ac:dyDescent="0.3">
      <c r="C36" s="65" t="s">
        <v>22</v>
      </c>
      <c r="D36" s="66">
        <f>D34-(D34*D35)</f>
        <v>3459.32</v>
      </c>
    </row>
    <row r="37" spans="2:4" ht="18.75" x14ac:dyDescent="0.25">
      <c r="C37" s="69"/>
      <c r="D37" s="72"/>
    </row>
    <row r="38" spans="2:4" ht="18.75" x14ac:dyDescent="0.25">
      <c r="C38" s="55"/>
    </row>
    <row r="39" spans="2:4" ht="18.75" x14ac:dyDescent="0.25">
      <c r="B39" s="54" t="s">
        <v>20</v>
      </c>
    </row>
    <row r="40" spans="2:4" ht="18.75" x14ac:dyDescent="0.25">
      <c r="B40" s="54" t="s">
        <v>30</v>
      </c>
    </row>
  </sheetData>
  <sheetProtection sheet="1" objects="1" scenarios="1"/>
  <protectedRanges>
    <protectedRange sqref="D23 D34" name="Plage1"/>
  </protectedRanges>
  <mergeCells count="2">
    <mergeCell ref="C6:E6"/>
    <mergeCell ref="B4:F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38"/>
  <sheetViews>
    <sheetView tabSelected="1" topLeftCell="A4" zoomScale="70" zoomScaleNormal="70" workbookViewId="0">
      <selection activeCell="N13" sqref="N13"/>
    </sheetView>
  </sheetViews>
  <sheetFormatPr baseColWidth="10" defaultRowHeight="15" x14ac:dyDescent="0.25"/>
  <cols>
    <col min="1" max="1" width="5.7109375" customWidth="1"/>
    <col min="3" max="3" width="28" customWidth="1"/>
    <col min="4" max="4" width="22.42578125" customWidth="1"/>
    <col min="5" max="5" width="23" customWidth="1"/>
    <col min="6" max="6" width="14.5703125" bestFit="1" customWidth="1"/>
    <col min="7" max="7" width="15.42578125" customWidth="1"/>
  </cols>
  <sheetData>
    <row r="4" spans="2:14" ht="21" x14ac:dyDescent="0.35">
      <c r="C4" s="80" t="s">
        <v>310</v>
      </c>
      <c r="D4" s="80"/>
      <c r="E4" s="80"/>
      <c r="F4" s="80"/>
    </row>
    <row r="6" spans="2:14" ht="20.100000000000001" customHeight="1" x14ac:dyDescent="0.25">
      <c r="B6" s="1" t="s">
        <v>0</v>
      </c>
    </row>
    <row r="7" spans="2:14" ht="20.100000000000001" customHeight="1" x14ac:dyDescent="0.25">
      <c r="B7" s="3" t="s">
        <v>1</v>
      </c>
    </row>
    <row r="8" spans="2:14" ht="20.100000000000001" customHeight="1" x14ac:dyDescent="0.25">
      <c r="B8" s="10" t="s">
        <v>320</v>
      </c>
    </row>
    <row r="9" spans="2:14" ht="20.100000000000001" customHeight="1" thickBot="1" x14ac:dyDescent="0.35">
      <c r="B9" s="4"/>
      <c r="C9" s="2" t="s">
        <v>318</v>
      </c>
      <c r="G9" s="74" t="s">
        <v>336</v>
      </c>
    </row>
    <row r="10" spans="2:14" ht="20.100000000000001" customHeight="1" thickBot="1" x14ac:dyDescent="0.3">
      <c r="C10" s="4"/>
      <c r="F10" s="23" t="s">
        <v>325</v>
      </c>
      <c r="G10" s="23" t="s">
        <v>326</v>
      </c>
    </row>
    <row r="11" spans="2:14" ht="39.75" customHeight="1" thickBot="1" x14ac:dyDescent="0.3">
      <c r="C11" s="5" t="s">
        <v>2</v>
      </c>
      <c r="D11" s="6" t="s">
        <v>3</v>
      </c>
      <c r="E11" s="6" t="s">
        <v>4</v>
      </c>
      <c r="F11" s="6" t="s">
        <v>5</v>
      </c>
      <c r="G11" s="6" t="s">
        <v>5</v>
      </c>
    </row>
    <row r="12" spans="2:14" ht="20.100000000000001" customHeight="1" thickBot="1" x14ac:dyDescent="0.3">
      <c r="C12" s="7" t="s">
        <v>6</v>
      </c>
      <c r="D12" s="8" t="s">
        <v>7</v>
      </c>
      <c r="E12" s="8">
        <v>10</v>
      </c>
      <c r="F12" s="73">
        <f>IF(E12&lt;=5,E12*20,5*20+((E12-5)*30))</f>
        <v>250</v>
      </c>
      <c r="G12" s="73">
        <f>VLOOKUP(E12,$L$12:$M$24,2)</f>
        <v>250</v>
      </c>
      <c r="L12" s="81">
        <v>0</v>
      </c>
      <c r="M12" s="82"/>
      <c r="N12" s="87"/>
    </row>
    <row r="13" spans="2:14" ht="20.100000000000001" customHeight="1" thickBot="1" x14ac:dyDescent="0.3">
      <c r="C13" s="7" t="s">
        <v>8</v>
      </c>
      <c r="D13" s="8" t="s">
        <v>9</v>
      </c>
      <c r="E13" s="8">
        <v>3</v>
      </c>
      <c r="F13" s="73">
        <f t="shared" ref="F13:F19" si="0">IF(E13&lt;=5,E13*20,5*20+((E13-5)*30))</f>
        <v>60</v>
      </c>
      <c r="G13" s="73">
        <f t="shared" ref="G13:G19" si="1">VLOOKUP(E13,$L$12:$M$24,2)</f>
        <v>60</v>
      </c>
      <c r="L13" s="83">
        <v>1</v>
      </c>
      <c r="M13" s="84">
        <f>20*L13+10*(L13-5)*(L13&gt;5)</f>
        <v>20</v>
      </c>
      <c r="N13" s="88">
        <f>30*L13+5*(L13-5)*(L13&gt;5)</f>
        <v>30</v>
      </c>
    </row>
    <row r="14" spans="2:14" ht="20.100000000000001" customHeight="1" thickBot="1" x14ac:dyDescent="0.3">
      <c r="C14" s="7" t="s">
        <v>10</v>
      </c>
      <c r="D14" s="8" t="s">
        <v>7</v>
      </c>
      <c r="E14" s="8">
        <v>12</v>
      </c>
      <c r="F14" s="73">
        <f t="shared" si="0"/>
        <v>310</v>
      </c>
      <c r="G14" s="73">
        <f t="shared" si="1"/>
        <v>310</v>
      </c>
      <c r="L14" s="83">
        <v>2</v>
      </c>
      <c r="M14" s="84">
        <f t="shared" ref="M14:M31" si="2">20*L14+10*(L14-5)*(L14&gt;5)</f>
        <v>40</v>
      </c>
      <c r="N14" s="88">
        <f t="shared" ref="N14:N31" si="3">30*L14+5*(L14-5)*(L14&gt;5)</f>
        <v>60</v>
      </c>
    </row>
    <row r="15" spans="2:14" ht="20.100000000000001" customHeight="1" thickBot="1" x14ac:dyDescent="0.3">
      <c r="C15" s="7" t="s">
        <v>11</v>
      </c>
      <c r="D15" s="8" t="s">
        <v>7</v>
      </c>
      <c r="E15" s="8">
        <v>1</v>
      </c>
      <c r="F15" s="73">
        <f t="shared" si="0"/>
        <v>20</v>
      </c>
      <c r="G15" s="73">
        <f t="shared" si="1"/>
        <v>20</v>
      </c>
      <c r="L15" s="83">
        <v>3</v>
      </c>
      <c r="M15" s="84">
        <f t="shared" si="2"/>
        <v>60</v>
      </c>
      <c r="N15" s="88">
        <f t="shared" si="3"/>
        <v>90</v>
      </c>
    </row>
    <row r="16" spans="2:14" ht="20.100000000000001" customHeight="1" thickBot="1" x14ac:dyDescent="0.3">
      <c r="C16" s="7" t="s">
        <v>12</v>
      </c>
      <c r="D16" s="8" t="s">
        <v>9</v>
      </c>
      <c r="E16" s="8">
        <v>5</v>
      </c>
      <c r="F16" s="73">
        <f t="shared" si="0"/>
        <v>100</v>
      </c>
      <c r="G16" s="73">
        <f t="shared" si="1"/>
        <v>100</v>
      </c>
      <c r="L16" s="83">
        <v>4</v>
      </c>
      <c r="M16" s="84">
        <f t="shared" si="2"/>
        <v>80</v>
      </c>
      <c r="N16" s="88">
        <f t="shared" si="3"/>
        <v>120</v>
      </c>
    </row>
    <row r="17" spans="2:14" ht="20.100000000000001" customHeight="1" thickBot="1" x14ac:dyDescent="0.3">
      <c r="C17" s="7" t="s">
        <v>13</v>
      </c>
      <c r="D17" s="8" t="s">
        <v>7</v>
      </c>
      <c r="E17" s="8">
        <v>3</v>
      </c>
      <c r="F17" s="73">
        <f t="shared" si="0"/>
        <v>60</v>
      </c>
      <c r="G17" s="73">
        <f t="shared" si="1"/>
        <v>60</v>
      </c>
      <c r="L17" s="83">
        <v>5</v>
      </c>
      <c r="M17" s="84">
        <f t="shared" si="2"/>
        <v>100</v>
      </c>
      <c r="N17" s="88">
        <f t="shared" si="3"/>
        <v>150</v>
      </c>
    </row>
    <row r="18" spans="2:14" ht="20.100000000000001" customHeight="1" thickBot="1" x14ac:dyDescent="0.3">
      <c r="C18" s="7" t="s">
        <v>14</v>
      </c>
      <c r="D18" s="8" t="s">
        <v>9</v>
      </c>
      <c r="E18" s="8">
        <v>7</v>
      </c>
      <c r="F18" s="73">
        <f t="shared" si="0"/>
        <v>160</v>
      </c>
      <c r="G18" s="73">
        <f t="shared" si="1"/>
        <v>160</v>
      </c>
      <c r="L18" s="83">
        <v>6</v>
      </c>
      <c r="M18" s="84">
        <f t="shared" si="2"/>
        <v>130</v>
      </c>
      <c r="N18" s="88">
        <f t="shared" si="3"/>
        <v>185</v>
      </c>
    </row>
    <row r="19" spans="2:14" ht="20.100000000000001" customHeight="1" thickBot="1" x14ac:dyDescent="0.3">
      <c r="C19" s="7" t="s">
        <v>15</v>
      </c>
      <c r="D19" s="8" t="s">
        <v>9</v>
      </c>
      <c r="E19" s="8">
        <v>9</v>
      </c>
      <c r="F19" s="73">
        <f t="shared" si="0"/>
        <v>220</v>
      </c>
      <c r="G19" s="73">
        <f t="shared" si="1"/>
        <v>220</v>
      </c>
      <c r="L19" s="83">
        <v>7</v>
      </c>
      <c r="M19" s="84">
        <f t="shared" si="2"/>
        <v>160</v>
      </c>
      <c r="N19" s="88">
        <f t="shared" si="3"/>
        <v>220</v>
      </c>
    </row>
    <row r="20" spans="2:14" ht="20.100000000000001" customHeight="1" x14ac:dyDescent="0.25">
      <c r="C20" s="9"/>
      <c r="L20" s="83">
        <v>8</v>
      </c>
      <c r="M20" s="84">
        <f t="shared" si="2"/>
        <v>190</v>
      </c>
      <c r="N20" s="88">
        <f t="shared" si="3"/>
        <v>255</v>
      </c>
    </row>
    <row r="21" spans="2:14" ht="20.100000000000001" customHeight="1" x14ac:dyDescent="0.25">
      <c r="B21" s="3" t="s">
        <v>16</v>
      </c>
      <c r="L21" s="83">
        <v>9</v>
      </c>
      <c r="M21" s="84">
        <f t="shared" si="2"/>
        <v>220</v>
      </c>
      <c r="N21" s="88">
        <f t="shared" si="3"/>
        <v>290</v>
      </c>
    </row>
    <row r="22" spans="2:14" ht="20.100000000000001" customHeight="1" x14ac:dyDescent="0.25">
      <c r="B22" s="10" t="s">
        <v>316</v>
      </c>
      <c r="L22" s="83">
        <v>10</v>
      </c>
      <c r="M22" s="84">
        <f t="shared" si="2"/>
        <v>250</v>
      </c>
      <c r="N22" s="88">
        <f t="shared" si="3"/>
        <v>325</v>
      </c>
    </row>
    <row r="23" spans="2:14" ht="20.100000000000001" customHeight="1" x14ac:dyDescent="0.3">
      <c r="B23" s="10"/>
      <c r="C23" s="2" t="s">
        <v>318</v>
      </c>
      <c r="L23" s="83">
        <v>11</v>
      </c>
      <c r="M23" s="84">
        <f t="shared" si="2"/>
        <v>280</v>
      </c>
      <c r="N23" s="88">
        <f t="shared" si="3"/>
        <v>360</v>
      </c>
    </row>
    <row r="24" spans="2:14" ht="20.100000000000001" customHeight="1" x14ac:dyDescent="0.25">
      <c r="B24" s="10" t="s">
        <v>317</v>
      </c>
      <c r="L24" s="85">
        <v>12</v>
      </c>
      <c r="M24" s="86">
        <f t="shared" si="2"/>
        <v>310</v>
      </c>
      <c r="N24" s="89">
        <f t="shared" si="3"/>
        <v>395</v>
      </c>
    </row>
    <row r="25" spans="2:14" ht="20.100000000000001" customHeight="1" thickBot="1" x14ac:dyDescent="0.35">
      <c r="B25" s="10"/>
      <c r="C25" s="2" t="s">
        <v>319</v>
      </c>
      <c r="G25" s="74" t="s">
        <v>336</v>
      </c>
      <c r="L25" s="90">
        <v>13</v>
      </c>
      <c r="M25" s="91">
        <f t="shared" si="2"/>
        <v>340</v>
      </c>
      <c r="N25" s="92">
        <f t="shared" si="3"/>
        <v>430</v>
      </c>
    </row>
    <row r="26" spans="2:14" ht="20.100000000000001" customHeight="1" thickBot="1" x14ac:dyDescent="0.3">
      <c r="C26" s="4"/>
      <c r="F26" s="23" t="s">
        <v>325</v>
      </c>
      <c r="G26" s="23" t="s">
        <v>326</v>
      </c>
      <c r="L26" s="90">
        <v>14</v>
      </c>
      <c r="M26" s="91">
        <f t="shared" si="2"/>
        <v>370</v>
      </c>
      <c r="N26" s="92">
        <f t="shared" si="3"/>
        <v>465</v>
      </c>
    </row>
    <row r="27" spans="2:14" ht="38.25" thickBot="1" x14ac:dyDescent="0.3">
      <c r="C27" s="5" t="s">
        <v>2</v>
      </c>
      <c r="D27" s="6" t="s">
        <v>3</v>
      </c>
      <c r="E27" s="6" t="s">
        <v>4</v>
      </c>
      <c r="F27" s="22" t="s">
        <v>5</v>
      </c>
      <c r="G27" s="22" t="s">
        <v>5</v>
      </c>
      <c r="L27" s="90">
        <v>15</v>
      </c>
      <c r="M27" s="91">
        <f t="shared" si="2"/>
        <v>400</v>
      </c>
      <c r="N27" s="92">
        <f t="shared" si="3"/>
        <v>500</v>
      </c>
    </row>
    <row r="28" spans="2:14" ht="20.100000000000001" customHeight="1" thickBot="1" x14ac:dyDescent="0.3">
      <c r="C28" s="7" t="s">
        <v>6</v>
      </c>
      <c r="D28" s="8" t="s">
        <v>7</v>
      </c>
      <c r="E28" s="8">
        <v>8</v>
      </c>
      <c r="F28" s="73">
        <f>IF(E28&lt;=5,IF(D28="OP",20,30)*E28,IF(D28="OP",20,30)*5+IF(D28="OP",30,35)*(E28-5))</f>
        <v>255</v>
      </c>
      <c r="G28" s="73">
        <f>VLOOKUP(E28,$L$12:$N$31,2+(D28="CADRE"))</f>
        <v>255</v>
      </c>
      <c r="L28" s="90">
        <v>16</v>
      </c>
      <c r="M28" s="91">
        <f t="shared" si="2"/>
        <v>430</v>
      </c>
      <c r="N28" s="92">
        <f t="shared" si="3"/>
        <v>535</v>
      </c>
    </row>
    <row r="29" spans="2:14" ht="20.100000000000001" customHeight="1" thickBot="1" x14ac:dyDescent="0.3">
      <c r="C29" s="7" t="s">
        <v>8</v>
      </c>
      <c r="D29" s="8" t="s">
        <v>9</v>
      </c>
      <c r="E29" s="8">
        <v>2</v>
      </c>
      <c r="F29" s="73">
        <f t="shared" ref="F29:F35" si="4">IF(E29&lt;=5,IF(D29="OP",20,30)*E29,IF(D29="OP",20,30)*5+IF(D29="OP",30,35)*(E29-5))</f>
        <v>40</v>
      </c>
      <c r="G29" s="73">
        <f t="shared" ref="G29:G35" si="5">VLOOKUP(E29,$L$12:$N$31,2+(D29="CADRE"))</f>
        <v>40</v>
      </c>
      <c r="L29" s="90">
        <v>17</v>
      </c>
      <c r="M29" s="91">
        <f t="shared" si="2"/>
        <v>460</v>
      </c>
      <c r="N29" s="92">
        <f t="shared" si="3"/>
        <v>570</v>
      </c>
    </row>
    <row r="30" spans="2:14" ht="20.100000000000001" customHeight="1" thickBot="1" x14ac:dyDescent="0.3">
      <c r="C30" s="7" t="s">
        <v>10</v>
      </c>
      <c r="D30" s="8" t="s">
        <v>7</v>
      </c>
      <c r="E30" s="8">
        <v>15</v>
      </c>
      <c r="F30" s="73">
        <f t="shared" si="4"/>
        <v>500</v>
      </c>
      <c r="G30" s="73">
        <f t="shared" si="5"/>
        <v>500</v>
      </c>
      <c r="L30" s="90">
        <v>18</v>
      </c>
      <c r="M30" s="91">
        <f t="shared" si="2"/>
        <v>490</v>
      </c>
      <c r="N30" s="92">
        <f t="shared" si="3"/>
        <v>605</v>
      </c>
    </row>
    <row r="31" spans="2:14" ht="20.100000000000001" customHeight="1" thickBot="1" x14ac:dyDescent="0.3">
      <c r="C31" s="7" t="s">
        <v>11</v>
      </c>
      <c r="D31" s="8" t="s">
        <v>7</v>
      </c>
      <c r="E31" s="8">
        <v>6</v>
      </c>
      <c r="F31" s="73">
        <f t="shared" si="4"/>
        <v>185</v>
      </c>
      <c r="G31" s="73">
        <f t="shared" si="5"/>
        <v>185</v>
      </c>
      <c r="L31" s="90">
        <v>19</v>
      </c>
      <c r="M31" s="91">
        <f t="shared" si="2"/>
        <v>520</v>
      </c>
      <c r="N31" s="92">
        <f t="shared" si="3"/>
        <v>640</v>
      </c>
    </row>
    <row r="32" spans="2:14" ht="20.100000000000001" customHeight="1" thickBot="1" x14ac:dyDescent="0.3">
      <c r="C32" s="7" t="s">
        <v>12</v>
      </c>
      <c r="D32" s="8" t="s">
        <v>9</v>
      </c>
      <c r="E32" s="8">
        <v>5</v>
      </c>
      <c r="F32" s="73">
        <f t="shared" si="4"/>
        <v>100</v>
      </c>
      <c r="G32" s="73">
        <f t="shared" si="5"/>
        <v>100</v>
      </c>
    </row>
    <row r="33" spans="2:7" ht="20.100000000000001" customHeight="1" thickBot="1" x14ac:dyDescent="0.3">
      <c r="C33" s="7" t="s">
        <v>13</v>
      </c>
      <c r="D33" s="8" t="s">
        <v>7</v>
      </c>
      <c r="E33" s="8">
        <v>3</v>
      </c>
      <c r="F33" s="73">
        <f t="shared" si="4"/>
        <v>90</v>
      </c>
      <c r="G33" s="73">
        <f t="shared" si="5"/>
        <v>90</v>
      </c>
    </row>
    <row r="34" spans="2:7" ht="20.100000000000001" customHeight="1" thickBot="1" x14ac:dyDescent="0.3">
      <c r="C34" s="7" t="s">
        <v>14</v>
      </c>
      <c r="D34" s="8" t="s">
        <v>9</v>
      </c>
      <c r="E34" s="8">
        <v>14</v>
      </c>
      <c r="F34" s="73">
        <f t="shared" si="4"/>
        <v>370</v>
      </c>
      <c r="G34" s="73">
        <f t="shared" si="5"/>
        <v>370</v>
      </c>
    </row>
    <row r="35" spans="2:7" ht="20.100000000000001" customHeight="1" thickBot="1" x14ac:dyDescent="0.3">
      <c r="C35" s="7" t="s">
        <v>15</v>
      </c>
      <c r="D35" s="8" t="s">
        <v>9</v>
      </c>
      <c r="E35" s="8">
        <v>19</v>
      </c>
      <c r="F35" s="73">
        <f t="shared" si="4"/>
        <v>520</v>
      </c>
      <c r="G35" s="73">
        <f t="shared" si="5"/>
        <v>520</v>
      </c>
    </row>
    <row r="37" spans="2:7" x14ac:dyDescent="0.25">
      <c r="B37" t="s">
        <v>327</v>
      </c>
      <c r="C37" s="24"/>
      <c r="D37" s="24"/>
    </row>
    <row r="38" spans="2:7" x14ac:dyDescent="0.25">
      <c r="B38" s="11" t="s">
        <v>17</v>
      </c>
      <c r="C38" s="11"/>
    </row>
  </sheetData>
  <mergeCells count="1">
    <mergeCell ref="C4:F4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3"/>
  <sheetViews>
    <sheetView zoomScale="70" zoomScaleNormal="70" workbookViewId="0">
      <pane ySplit="1" topLeftCell="A8" activePane="bottomLeft" state="frozen"/>
      <selection pane="bottomLeft"/>
    </sheetView>
  </sheetViews>
  <sheetFormatPr baseColWidth="10" defaultRowHeight="15" x14ac:dyDescent="0.25"/>
  <cols>
    <col min="2" max="2" width="16.7109375" bestFit="1" customWidth="1"/>
    <col min="3" max="3" width="14.5703125" bestFit="1" customWidth="1"/>
    <col min="4" max="4" width="15.28515625" bestFit="1" customWidth="1"/>
    <col min="5" max="5" width="5.7109375" bestFit="1" customWidth="1"/>
    <col min="6" max="6" width="10.140625" bestFit="1" customWidth="1"/>
    <col min="7" max="7" width="7.5703125" bestFit="1" customWidth="1"/>
    <col min="8" max="8" width="30.140625" bestFit="1" customWidth="1"/>
    <col min="9" max="9" width="11.5703125" style="21" customWidth="1"/>
    <col min="10" max="10" width="11.42578125" style="12"/>
  </cols>
  <sheetData>
    <row r="1" spans="1:10" x14ac:dyDescent="0.25">
      <c r="A1" s="13" t="s">
        <v>44</v>
      </c>
      <c r="B1" s="13" t="s">
        <v>45</v>
      </c>
      <c r="C1" s="13" t="s">
        <v>46</v>
      </c>
      <c r="D1" s="13" t="s">
        <v>47</v>
      </c>
      <c r="E1" s="13" t="s">
        <v>48</v>
      </c>
      <c r="F1" s="14" t="s">
        <v>49</v>
      </c>
      <c r="G1" s="13" t="s">
        <v>50</v>
      </c>
      <c r="H1" s="13" t="s">
        <v>51</v>
      </c>
      <c r="I1" s="15" t="s">
        <v>52</v>
      </c>
      <c r="J1" s="13" t="s">
        <v>53</v>
      </c>
    </row>
    <row r="2" spans="1:10" x14ac:dyDescent="0.25">
      <c r="A2" s="16" t="s">
        <v>54</v>
      </c>
      <c r="B2" s="16" t="s">
        <v>186</v>
      </c>
      <c r="C2" s="16" t="s">
        <v>187</v>
      </c>
      <c r="D2" s="16" t="s">
        <v>57</v>
      </c>
      <c r="E2" s="18" t="s">
        <v>68</v>
      </c>
      <c r="F2" s="19">
        <v>20252</v>
      </c>
      <c r="G2" s="18" t="s">
        <v>188</v>
      </c>
      <c r="H2" s="16" t="s">
        <v>60</v>
      </c>
      <c r="I2" s="20">
        <v>1785</v>
      </c>
      <c r="J2" s="18">
        <v>2</v>
      </c>
    </row>
    <row r="3" spans="1:10" x14ac:dyDescent="0.25">
      <c r="A3" s="16" t="s">
        <v>54</v>
      </c>
      <c r="B3" s="16" t="s">
        <v>198</v>
      </c>
      <c r="C3" s="16" t="s">
        <v>199</v>
      </c>
      <c r="D3" s="16" t="s">
        <v>57</v>
      </c>
      <c r="E3" s="18" t="s">
        <v>68</v>
      </c>
      <c r="F3" s="19">
        <v>20646</v>
      </c>
      <c r="G3" s="18" t="s">
        <v>188</v>
      </c>
      <c r="H3" s="16" t="s">
        <v>76</v>
      </c>
      <c r="I3" s="20">
        <v>2260</v>
      </c>
      <c r="J3" s="18">
        <v>1</v>
      </c>
    </row>
    <row r="4" spans="1:10" x14ac:dyDescent="0.25">
      <c r="A4" s="16" t="s">
        <v>54</v>
      </c>
      <c r="B4" s="16" t="s">
        <v>210</v>
      </c>
      <c r="C4" s="16" t="s">
        <v>211</v>
      </c>
      <c r="D4" s="16" t="s">
        <v>57</v>
      </c>
      <c r="E4" s="18" t="s">
        <v>68</v>
      </c>
      <c r="F4" s="19">
        <v>22249</v>
      </c>
      <c r="G4" s="18" t="s">
        <v>188</v>
      </c>
      <c r="H4" s="16" t="s">
        <v>60</v>
      </c>
      <c r="I4" s="20">
        <v>1754</v>
      </c>
      <c r="J4" s="18">
        <v>1</v>
      </c>
    </row>
    <row r="5" spans="1:10" x14ac:dyDescent="0.25">
      <c r="A5" s="16" t="s">
        <v>54</v>
      </c>
      <c r="B5" s="16" t="s">
        <v>219</v>
      </c>
      <c r="C5" s="16" t="s">
        <v>216</v>
      </c>
      <c r="D5" s="17" t="s">
        <v>94</v>
      </c>
      <c r="E5" s="18" t="s">
        <v>68</v>
      </c>
      <c r="F5" s="19">
        <v>23275</v>
      </c>
      <c r="G5" s="18" t="s">
        <v>188</v>
      </c>
      <c r="H5" s="16" t="s">
        <v>76</v>
      </c>
      <c r="I5" s="20">
        <v>2484</v>
      </c>
      <c r="J5" s="18">
        <v>1</v>
      </c>
    </row>
    <row r="6" spans="1:10" x14ac:dyDescent="0.25">
      <c r="A6" s="16" t="s">
        <v>54</v>
      </c>
      <c r="B6" s="16" t="s">
        <v>66</v>
      </c>
      <c r="C6" s="16" t="s">
        <v>67</v>
      </c>
      <c r="D6" s="17" t="s">
        <v>57</v>
      </c>
      <c r="E6" s="18" t="s">
        <v>68</v>
      </c>
      <c r="F6" s="19">
        <v>19941</v>
      </c>
      <c r="G6" s="18" t="s">
        <v>59</v>
      </c>
      <c r="H6" s="16" t="s">
        <v>69</v>
      </c>
      <c r="I6" s="20">
        <v>2800</v>
      </c>
      <c r="J6" s="18">
        <v>8</v>
      </c>
    </row>
    <row r="7" spans="1:10" x14ac:dyDescent="0.25">
      <c r="A7" s="16" t="s">
        <v>54</v>
      </c>
      <c r="B7" s="16" t="s">
        <v>97</v>
      </c>
      <c r="C7" s="16" t="s">
        <v>98</v>
      </c>
      <c r="D7" s="16" t="s">
        <v>57</v>
      </c>
      <c r="E7" s="18" t="s">
        <v>68</v>
      </c>
      <c r="F7" s="19">
        <v>24459</v>
      </c>
      <c r="G7" s="18" t="s">
        <v>59</v>
      </c>
      <c r="H7" s="16" t="s">
        <v>69</v>
      </c>
      <c r="I7" s="20">
        <v>2352</v>
      </c>
      <c r="J7" s="18">
        <v>8</v>
      </c>
    </row>
    <row r="8" spans="1:10" x14ac:dyDescent="0.25">
      <c r="A8" s="16" t="s">
        <v>54</v>
      </c>
      <c r="B8" s="16" t="s">
        <v>128</v>
      </c>
      <c r="C8" s="16" t="s">
        <v>293</v>
      </c>
      <c r="D8" s="16" t="s">
        <v>57</v>
      </c>
      <c r="E8" s="18" t="s">
        <v>68</v>
      </c>
      <c r="F8" s="19">
        <v>29121</v>
      </c>
      <c r="G8" s="18" t="s">
        <v>59</v>
      </c>
      <c r="H8" s="16" t="s">
        <v>60</v>
      </c>
      <c r="I8" s="20">
        <v>1620</v>
      </c>
      <c r="J8" s="18">
        <v>9</v>
      </c>
    </row>
    <row r="9" spans="1:10" x14ac:dyDescent="0.25">
      <c r="A9" s="16" t="s">
        <v>54</v>
      </c>
      <c r="B9" s="16" t="s">
        <v>135</v>
      </c>
      <c r="C9" s="16" t="s">
        <v>136</v>
      </c>
      <c r="D9" s="16" t="s">
        <v>100</v>
      </c>
      <c r="E9" s="18" t="s">
        <v>68</v>
      </c>
      <c r="F9" s="19">
        <v>29330</v>
      </c>
      <c r="G9" s="18" t="s">
        <v>59</v>
      </c>
      <c r="H9" s="16" t="s">
        <v>60</v>
      </c>
      <c r="I9" s="20">
        <v>1666</v>
      </c>
      <c r="J9" s="18">
        <v>9</v>
      </c>
    </row>
    <row r="10" spans="1:10" x14ac:dyDescent="0.25">
      <c r="A10" s="16" t="s">
        <v>54</v>
      </c>
      <c r="B10" s="16" t="s">
        <v>159</v>
      </c>
      <c r="C10" s="16" t="s">
        <v>160</v>
      </c>
      <c r="D10" s="16" t="s">
        <v>57</v>
      </c>
      <c r="E10" s="18" t="s">
        <v>68</v>
      </c>
      <c r="F10" s="19">
        <v>16832</v>
      </c>
      <c r="G10" s="18" t="s">
        <v>59</v>
      </c>
      <c r="H10" s="16" t="s">
        <v>60</v>
      </c>
      <c r="I10" s="20">
        <v>1705</v>
      </c>
      <c r="J10" s="18">
        <v>29</v>
      </c>
    </row>
    <row r="11" spans="1:10" x14ac:dyDescent="0.25">
      <c r="A11" s="16" t="s">
        <v>54</v>
      </c>
      <c r="B11" s="16" t="s">
        <v>163</v>
      </c>
      <c r="C11" s="16" t="s">
        <v>164</v>
      </c>
      <c r="D11" s="16" t="s">
        <v>57</v>
      </c>
      <c r="E11" s="18" t="s">
        <v>68</v>
      </c>
      <c r="F11" s="19">
        <v>17008</v>
      </c>
      <c r="G11" s="18" t="s">
        <v>59</v>
      </c>
      <c r="H11" s="16" t="s">
        <v>60</v>
      </c>
      <c r="I11" s="20">
        <v>1705</v>
      </c>
      <c r="J11" s="18">
        <v>29</v>
      </c>
    </row>
    <row r="12" spans="1:10" x14ac:dyDescent="0.25">
      <c r="A12" s="16" t="s">
        <v>54</v>
      </c>
      <c r="B12" s="16" t="s">
        <v>167</v>
      </c>
      <c r="C12" s="16" t="s">
        <v>168</v>
      </c>
      <c r="D12" s="16" t="s">
        <v>57</v>
      </c>
      <c r="E12" s="18" t="s">
        <v>68</v>
      </c>
      <c r="F12" s="19">
        <v>17664</v>
      </c>
      <c r="G12" s="18" t="s">
        <v>59</v>
      </c>
      <c r="H12" s="16" t="s">
        <v>60</v>
      </c>
      <c r="I12" s="20">
        <v>1705</v>
      </c>
      <c r="J12" s="18">
        <v>27</v>
      </c>
    </row>
    <row r="13" spans="1:10" x14ac:dyDescent="0.25">
      <c r="A13" s="16" t="s">
        <v>54</v>
      </c>
      <c r="B13" s="16" t="s">
        <v>169</v>
      </c>
      <c r="C13" s="16" t="s">
        <v>170</v>
      </c>
      <c r="D13" s="16" t="s">
        <v>57</v>
      </c>
      <c r="E13" s="18" t="s">
        <v>68</v>
      </c>
      <c r="F13" s="19">
        <v>18522</v>
      </c>
      <c r="G13" s="18" t="s">
        <v>59</v>
      </c>
      <c r="H13" s="16" t="s">
        <v>60</v>
      </c>
      <c r="I13" s="20">
        <v>1705</v>
      </c>
      <c r="J13" s="18">
        <v>25</v>
      </c>
    </row>
    <row r="14" spans="1:10" x14ac:dyDescent="0.25">
      <c r="A14" s="16" t="s">
        <v>54</v>
      </c>
      <c r="B14" s="16" t="s">
        <v>171</v>
      </c>
      <c r="C14" s="16" t="s">
        <v>172</v>
      </c>
      <c r="D14" s="16" t="s">
        <v>57</v>
      </c>
      <c r="E14" s="18" t="s">
        <v>68</v>
      </c>
      <c r="F14" s="19">
        <v>18994</v>
      </c>
      <c r="G14" s="18" t="s">
        <v>59</v>
      </c>
      <c r="H14" s="16" t="s">
        <v>60</v>
      </c>
      <c r="I14" s="20">
        <v>1705</v>
      </c>
      <c r="J14" s="18">
        <v>23</v>
      </c>
    </row>
    <row r="15" spans="1:10" x14ac:dyDescent="0.25">
      <c r="A15" s="16" t="s">
        <v>54</v>
      </c>
      <c r="B15" s="16" t="s">
        <v>173</v>
      </c>
      <c r="C15" s="16" t="s">
        <v>174</v>
      </c>
      <c r="D15" s="16" t="s">
        <v>57</v>
      </c>
      <c r="E15" s="18" t="s">
        <v>68</v>
      </c>
      <c r="F15" s="19">
        <v>19109</v>
      </c>
      <c r="G15" s="18" t="s">
        <v>59</v>
      </c>
      <c r="H15" s="16" t="s">
        <v>60</v>
      </c>
      <c r="I15" s="20">
        <v>1705</v>
      </c>
      <c r="J15" s="18">
        <v>23</v>
      </c>
    </row>
    <row r="16" spans="1:10" x14ac:dyDescent="0.25">
      <c r="A16" s="16" t="s">
        <v>54</v>
      </c>
      <c r="B16" s="16" t="s">
        <v>181</v>
      </c>
      <c r="C16" s="16" t="s">
        <v>182</v>
      </c>
      <c r="D16" s="16" t="s">
        <v>57</v>
      </c>
      <c r="E16" s="18" t="s">
        <v>68</v>
      </c>
      <c r="F16" s="19">
        <v>20000</v>
      </c>
      <c r="G16" s="18" t="s">
        <v>59</v>
      </c>
      <c r="H16" s="16" t="s">
        <v>60</v>
      </c>
      <c r="I16" s="20">
        <v>1857</v>
      </c>
      <c r="J16" s="18">
        <v>21</v>
      </c>
    </row>
    <row r="17" spans="1:10" x14ac:dyDescent="0.25">
      <c r="A17" s="16" t="s">
        <v>54</v>
      </c>
      <c r="B17" s="16" t="s">
        <v>184</v>
      </c>
      <c r="C17" s="16" t="s">
        <v>185</v>
      </c>
      <c r="D17" s="16" t="s">
        <v>57</v>
      </c>
      <c r="E17" s="18" t="s">
        <v>68</v>
      </c>
      <c r="F17" s="19">
        <v>20172</v>
      </c>
      <c r="G17" s="18" t="s">
        <v>59</v>
      </c>
      <c r="H17" s="16" t="s">
        <v>60</v>
      </c>
      <c r="I17" s="20">
        <v>1720</v>
      </c>
      <c r="J17" s="18">
        <v>20</v>
      </c>
    </row>
    <row r="18" spans="1:10" x14ac:dyDescent="0.25">
      <c r="A18" s="16" t="s">
        <v>54</v>
      </c>
      <c r="B18" s="16" t="s">
        <v>191</v>
      </c>
      <c r="C18" s="16" t="s">
        <v>192</v>
      </c>
      <c r="D18" s="16" t="s">
        <v>57</v>
      </c>
      <c r="E18" s="18" t="s">
        <v>68</v>
      </c>
      <c r="F18" s="19">
        <v>20594</v>
      </c>
      <c r="G18" s="18" t="s">
        <v>59</v>
      </c>
      <c r="H18" s="16" t="s">
        <v>60</v>
      </c>
      <c r="I18" s="20">
        <v>1785</v>
      </c>
      <c r="J18" s="18">
        <v>19</v>
      </c>
    </row>
    <row r="19" spans="1:10" x14ac:dyDescent="0.25">
      <c r="A19" s="16" t="s">
        <v>54</v>
      </c>
      <c r="B19" s="16" t="s">
        <v>193</v>
      </c>
      <c r="C19" s="16" t="s">
        <v>194</v>
      </c>
      <c r="D19" s="16" t="s">
        <v>57</v>
      </c>
      <c r="E19" s="18" t="s">
        <v>68</v>
      </c>
      <c r="F19" s="19">
        <v>20761</v>
      </c>
      <c r="G19" s="18" t="s">
        <v>59</v>
      </c>
      <c r="H19" s="16" t="s">
        <v>76</v>
      </c>
      <c r="I19" s="20">
        <v>2273</v>
      </c>
      <c r="J19" s="18">
        <v>19</v>
      </c>
    </row>
    <row r="20" spans="1:10" x14ac:dyDescent="0.25">
      <c r="A20" s="16" t="s">
        <v>54</v>
      </c>
      <c r="B20" s="16" t="s">
        <v>195</v>
      </c>
      <c r="C20" s="16" t="s">
        <v>196</v>
      </c>
      <c r="D20" s="16" t="s">
        <v>57</v>
      </c>
      <c r="E20" s="18" t="s">
        <v>68</v>
      </c>
      <c r="F20" s="19">
        <v>20904</v>
      </c>
      <c r="G20" s="18" t="s">
        <v>59</v>
      </c>
      <c r="H20" s="16" t="s">
        <v>60</v>
      </c>
      <c r="I20" s="20">
        <v>1785</v>
      </c>
      <c r="J20" s="18">
        <v>18</v>
      </c>
    </row>
    <row r="21" spans="1:10" x14ac:dyDescent="0.25">
      <c r="A21" s="16" t="s">
        <v>54</v>
      </c>
      <c r="B21" s="16" t="s">
        <v>202</v>
      </c>
      <c r="C21" s="16" t="s">
        <v>203</v>
      </c>
      <c r="D21" s="16" t="s">
        <v>57</v>
      </c>
      <c r="E21" s="18" t="s">
        <v>68</v>
      </c>
      <c r="F21" s="19">
        <v>21452</v>
      </c>
      <c r="G21" s="18" t="s">
        <v>59</v>
      </c>
      <c r="H21" s="16" t="s">
        <v>60</v>
      </c>
      <c r="I21" s="20">
        <v>1754</v>
      </c>
      <c r="J21" s="18">
        <v>17</v>
      </c>
    </row>
    <row r="22" spans="1:10" x14ac:dyDescent="0.25">
      <c r="A22" s="16" t="s">
        <v>54</v>
      </c>
      <c r="B22" s="16" t="s">
        <v>205</v>
      </c>
      <c r="C22" s="16" t="s">
        <v>164</v>
      </c>
      <c r="D22" s="16" t="s">
        <v>57</v>
      </c>
      <c r="E22" s="18" t="s">
        <v>68</v>
      </c>
      <c r="F22" s="19">
        <v>21850</v>
      </c>
      <c r="G22" s="18" t="s">
        <v>59</v>
      </c>
      <c r="H22" s="16" t="s">
        <v>76</v>
      </c>
      <c r="I22" s="20">
        <v>2286</v>
      </c>
      <c r="J22" s="18">
        <v>16</v>
      </c>
    </row>
    <row r="23" spans="1:10" x14ac:dyDescent="0.25">
      <c r="A23" s="16" t="s">
        <v>54</v>
      </c>
      <c r="B23" s="16" t="s">
        <v>206</v>
      </c>
      <c r="C23" s="16" t="s">
        <v>207</v>
      </c>
      <c r="D23" s="16" t="s">
        <v>57</v>
      </c>
      <c r="E23" s="18" t="s">
        <v>68</v>
      </c>
      <c r="F23" s="19">
        <v>21970</v>
      </c>
      <c r="G23" s="18" t="s">
        <v>59</v>
      </c>
      <c r="H23" s="16" t="s">
        <v>60</v>
      </c>
      <c r="I23" s="20">
        <v>1754</v>
      </c>
      <c r="J23" s="18">
        <v>15</v>
      </c>
    </row>
    <row r="24" spans="1:10" x14ac:dyDescent="0.25">
      <c r="A24" s="16" t="s">
        <v>54</v>
      </c>
      <c r="B24" s="16" t="s">
        <v>208</v>
      </c>
      <c r="C24" s="16" t="s">
        <v>209</v>
      </c>
      <c r="D24" s="16" t="s">
        <v>57</v>
      </c>
      <c r="E24" s="18" t="s">
        <v>68</v>
      </c>
      <c r="F24" s="19">
        <v>22141</v>
      </c>
      <c r="G24" s="18" t="s">
        <v>59</v>
      </c>
      <c r="H24" s="16" t="s">
        <v>60</v>
      </c>
      <c r="I24" s="20">
        <v>1754</v>
      </c>
      <c r="J24" s="18">
        <v>15</v>
      </c>
    </row>
    <row r="25" spans="1:10" x14ac:dyDescent="0.25">
      <c r="A25" s="16" t="s">
        <v>54</v>
      </c>
      <c r="B25" s="16" t="s">
        <v>212</v>
      </c>
      <c r="C25" s="16" t="s">
        <v>213</v>
      </c>
      <c r="D25" s="16" t="s">
        <v>214</v>
      </c>
      <c r="E25" s="18" t="s">
        <v>68</v>
      </c>
      <c r="F25" s="19">
        <v>22452</v>
      </c>
      <c r="G25" s="18" t="s">
        <v>59</v>
      </c>
      <c r="H25" s="16" t="s">
        <v>60</v>
      </c>
      <c r="I25" s="20">
        <v>1754</v>
      </c>
      <c r="J25" s="18">
        <v>14</v>
      </c>
    </row>
    <row r="26" spans="1:10" x14ac:dyDescent="0.25">
      <c r="A26" s="16" t="s">
        <v>54</v>
      </c>
      <c r="B26" s="16" t="s">
        <v>215</v>
      </c>
      <c r="C26" s="16" t="s">
        <v>216</v>
      </c>
      <c r="D26" s="16" t="s">
        <v>57</v>
      </c>
      <c r="E26" s="18" t="s">
        <v>68</v>
      </c>
      <c r="F26" s="19">
        <v>22667</v>
      </c>
      <c r="G26" s="18" t="s">
        <v>59</v>
      </c>
      <c r="H26" s="16" t="s">
        <v>76</v>
      </c>
      <c r="I26" s="20">
        <v>2511</v>
      </c>
      <c r="J26" s="18">
        <v>13</v>
      </c>
    </row>
    <row r="27" spans="1:10" x14ac:dyDescent="0.25">
      <c r="A27" s="16" t="s">
        <v>54</v>
      </c>
      <c r="B27" s="16" t="s">
        <v>223</v>
      </c>
      <c r="C27" s="16" t="s">
        <v>201</v>
      </c>
      <c r="D27" s="16" t="s">
        <v>57</v>
      </c>
      <c r="E27" s="18" t="s">
        <v>68</v>
      </c>
      <c r="F27" s="19">
        <v>24053</v>
      </c>
      <c r="G27" s="18" t="s">
        <v>59</v>
      </c>
      <c r="H27" s="16" t="s">
        <v>76</v>
      </c>
      <c r="I27" s="20">
        <v>2273</v>
      </c>
      <c r="J27" s="18">
        <v>10</v>
      </c>
    </row>
    <row r="28" spans="1:10" x14ac:dyDescent="0.25">
      <c r="A28" s="16" t="s">
        <v>54</v>
      </c>
      <c r="B28" s="16" t="s">
        <v>224</v>
      </c>
      <c r="C28" s="16" t="s">
        <v>225</v>
      </c>
      <c r="D28" s="16" t="s">
        <v>57</v>
      </c>
      <c r="E28" s="18" t="s">
        <v>68</v>
      </c>
      <c r="F28" s="19">
        <v>23256</v>
      </c>
      <c r="G28" s="18" t="s">
        <v>59</v>
      </c>
      <c r="H28" s="16" t="s">
        <v>60</v>
      </c>
      <c r="I28" s="20">
        <v>1754</v>
      </c>
      <c r="J28" s="18">
        <v>12</v>
      </c>
    </row>
    <row r="29" spans="1:10" x14ac:dyDescent="0.25">
      <c r="A29" s="16" t="s">
        <v>54</v>
      </c>
      <c r="B29" s="16" t="s">
        <v>96</v>
      </c>
      <c r="C29" s="16" t="s">
        <v>228</v>
      </c>
      <c r="D29" s="16" t="s">
        <v>57</v>
      </c>
      <c r="E29" s="18" t="s">
        <v>68</v>
      </c>
      <c r="F29" s="19">
        <v>24746</v>
      </c>
      <c r="G29" s="18" t="s">
        <v>59</v>
      </c>
      <c r="H29" s="16" t="s">
        <v>76</v>
      </c>
      <c r="I29" s="20">
        <v>2511</v>
      </c>
      <c r="J29" s="18">
        <v>8</v>
      </c>
    </row>
    <row r="30" spans="1:10" x14ac:dyDescent="0.25">
      <c r="A30" s="16" t="s">
        <v>54</v>
      </c>
      <c r="B30" s="16" t="s">
        <v>229</v>
      </c>
      <c r="C30" s="16" t="s">
        <v>230</v>
      </c>
      <c r="D30" s="16" t="s">
        <v>231</v>
      </c>
      <c r="E30" s="18" t="s">
        <v>68</v>
      </c>
      <c r="F30" s="19">
        <v>24862</v>
      </c>
      <c r="G30" s="18" t="s">
        <v>59</v>
      </c>
      <c r="H30" s="16" t="s">
        <v>69</v>
      </c>
      <c r="I30" s="20">
        <v>3303</v>
      </c>
      <c r="J30" s="18">
        <v>7</v>
      </c>
    </row>
    <row r="31" spans="1:10" x14ac:dyDescent="0.25">
      <c r="A31" s="16" t="s">
        <v>54</v>
      </c>
      <c r="B31" s="16" t="s">
        <v>235</v>
      </c>
      <c r="C31" s="16" t="s">
        <v>236</v>
      </c>
      <c r="D31" s="16" t="s">
        <v>57</v>
      </c>
      <c r="E31" s="18" t="s">
        <v>68</v>
      </c>
      <c r="F31" s="19">
        <v>25179</v>
      </c>
      <c r="G31" s="18" t="s">
        <v>59</v>
      </c>
      <c r="H31" s="16" t="s">
        <v>60</v>
      </c>
      <c r="I31" s="20">
        <v>1785</v>
      </c>
      <c r="J31" s="18">
        <v>6</v>
      </c>
    </row>
    <row r="32" spans="1:10" x14ac:dyDescent="0.25">
      <c r="A32" s="16" t="s">
        <v>54</v>
      </c>
      <c r="B32" s="16" t="s">
        <v>238</v>
      </c>
      <c r="C32" s="16" t="s">
        <v>228</v>
      </c>
      <c r="D32" s="16" t="s">
        <v>57</v>
      </c>
      <c r="E32" s="18" t="s">
        <v>68</v>
      </c>
      <c r="F32" s="19">
        <v>25498</v>
      </c>
      <c r="G32" s="18" t="s">
        <v>59</v>
      </c>
      <c r="H32" s="16" t="s">
        <v>60</v>
      </c>
      <c r="I32" s="20">
        <v>1785</v>
      </c>
      <c r="J32" s="18">
        <v>6</v>
      </c>
    </row>
    <row r="33" spans="1:10" x14ac:dyDescent="0.25">
      <c r="A33" s="16" t="s">
        <v>54</v>
      </c>
      <c r="B33" s="16" t="s">
        <v>243</v>
      </c>
      <c r="C33" s="16" t="s">
        <v>244</v>
      </c>
      <c r="D33" s="16" t="s">
        <v>57</v>
      </c>
      <c r="E33" s="18" t="s">
        <v>68</v>
      </c>
      <c r="F33" s="19">
        <v>26378</v>
      </c>
      <c r="G33" s="18" t="s">
        <v>59</v>
      </c>
      <c r="H33" s="16" t="s">
        <v>60</v>
      </c>
      <c r="I33" s="20">
        <v>1785</v>
      </c>
      <c r="J33" s="18">
        <v>3</v>
      </c>
    </row>
    <row r="34" spans="1:10" x14ac:dyDescent="0.25">
      <c r="A34" s="16" t="s">
        <v>54</v>
      </c>
      <c r="B34" s="16" t="s">
        <v>245</v>
      </c>
      <c r="C34" s="16" t="s">
        <v>246</v>
      </c>
      <c r="D34" s="16" t="s">
        <v>85</v>
      </c>
      <c r="E34" s="18" t="s">
        <v>68</v>
      </c>
      <c r="F34" s="19">
        <v>27254</v>
      </c>
      <c r="G34" s="18" t="s">
        <v>59</v>
      </c>
      <c r="H34" s="16" t="s">
        <v>69</v>
      </c>
      <c r="I34" s="20">
        <v>3474</v>
      </c>
      <c r="J34" s="18">
        <v>1</v>
      </c>
    </row>
    <row r="35" spans="1:10" x14ac:dyDescent="0.25">
      <c r="A35" s="16" t="s">
        <v>54</v>
      </c>
      <c r="B35" s="16" t="s">
        <v>247</v>
      </c>
      <c r="C35" s="16" t="s">
        <v>248</v>
      </c>
      <c r="D35" s="16" t="s">
        <v>100</v>
      </c>
      <c r="E35" s="18" t="s">
        <v>68</v>
      </c>
      <c r="F35" s="19">
        <v>29328</v>
      </c>
      <c r="G35" s="18" t="s">
        <v>59</v>
      </c>
      <c r="H35" s="16" t="s">
        <v>60</v>
      </c>
      <c r="I35" s="20">
        <v>1785</v>
      </c>
      <c r="J35" s="18">
        <v>8</v>
      </c>
    </row>
    <row r="36" spans="1:10" x14ac:dyDescent="0.25">
      <c r="A36" s="16" t="s">
        <v>54</v>
      </c>
      <c r="B36" s="16" t="s">
        <v>251</v>
      </c>
      <c r="C36" s="16" t="s">
        <v>98</v>
      </c>
      <c r="D36" s="16" t="s">
        <v>57</v>
      </c>
      <c r="E36" s="18" t="s">
        <v>68</v>
      </c>
      <c r="F36" s="19">
        <v>27757</v>
      </c>
      <c r="G36" s="18" t="s">
        <v>59</v>
      </c>
      <c r="H36" s="16" t="s">
        <v>60</v>
      </c>
      <c r="I36" s="20">
        <v>1785</v>
      </c>
      <c r="J36" s="18">
        <v>12</v>
      </c>
    </row>
    <row r="37" spans="1:10" x14ac:dyDescent="0.25">
      <c r="A37" s="16" t="s">
        <v>54</v>
      </c>
      <c r="B37" s="16" t="s">
        <v>252</v>
      </c>
      <c r="C37" s="16" t="s">
        <v>253</v>
      </c>
      <c r="D37" s="16" t="s">
        <v>57</v>
      </c>
      <c r="E37" s="18" t="s">
        <v>68</v>
      </c>
      <c r="F37" s="19">
        <v>27906</v>
      </c>
      <c r="G37" s="18" t="s">
        <v>59</v>
      </c>
      <c r="H37" s="16" t="s">
        <v>60</v>
      </c>
      <c r="I37" s="20">
        <v>1785</v>
      </c>
      <c r="J37" s="18">
        <v>12</v>
      </c>
    </row>
    <row r="38" spans="1:10" x14ac:dyDescent="0.25">
      <c r="A38" s="16" t="s">
        <v>54</v>
      </c>
      <c r="B38" s="16" t="s">
        <v>254</v>
      </c>
      <c r="C38" s="16" t="s">
        <v>255</v>
      </c>
      <c r="D38" s="16" t="s">
        <v>57</v>
      </c>
      <c r="E38" s="18" t="s">
        <v>68</v>
      </c>
      <c r="F38" s="19">
        <v>28121</v>
      </c>
      <c r="G38" s="18" t="s">
        <v>59</v>
      </c>
      <c r="H38" s="16" t="s">
        <v>60</v>
      </c>
      <c r="I38" s="20">
        <v>1785</v>
      </c>
      <c r="J38" s="18">
        <v>11</v>
      </c>
    </row>
    <row r="39" spans="1:10" x14ac:dyDescent="0.25">
      <c r="A39" s="16" t="s">
        <v>54</v>
      </c>
      <c r="B39" s="16" t="s">
        <v>256</v>
      </c>
      <c r="C39" s="16" t="s">
        <v>257</v>
      </c>
      <c r="D39" s="16" t="s">
        <v>57</v>
      </c>
      <c r="E39" s="18" t="s">
        <v>68</v>
      </c>
      <c r="F39" s="19">
        <v>28170</v>
      </c>
      <c r="G39" s="18" t="s">
        <v>59</v>
      </c>
      <c r="H39" s="16" t="s">
        <v>60</v>
      </c>
      <c r="I39" s="20">
        <v>1678</v>
      </c>
      <c r="J39" s="18">
        <v>11</v>
      </c>
    </row>
    <row r="40" spans="1:10" x14ac:dyDescent="0.25">
      <c r="A40" s="16" t="s">
        <v>54</v>
      </c>
      <c r="B40" s="16" t="s">
        <v>258</v>
      </c>
      <c r="C40" s="16" t="s">
        <v>259</v>
      </c>
      <c r="D40" s="16" t="s">
        <v>57</v>
      </c>
      <c r="E40" s="18" t="s">
        <v>68</v>
      </c>
      <c r="F40" s="19">
        <v>28238</v>
      </c>
      <c r="G40" s="18" t="s">
        <v>59</v>
      </c>
      <c r="H40" s="16" t="s">
        <v>60</v>
      </c>
      <c r="I40" s="20">
        <v>1678</v>
      </c>
      <c r="J40" s="18">
        <v>11</v>
      </c>
    </row>
    <row r="41" spans="1:10" x14ac:dyDescent="0.25">
      <c r="A41" s="16" t="s">
        <v>54</v>
      </c>
      <c r="B41" s="16" t="s">
        <v>260</v>
      </c>
      <c r="C41" s="16" t="s">
        <v>261</v>
      </c>
      <c r="D41" s="16" t="s">
        <v>57</v>
      </c>
      <c r="E41" s="18" t="s">
        <v>68</v>
      </c>
      <c r="F41" s="19">
        <v>28392</v>
      </c>
      <c r="G41" s="18" t="s">
        <v>59</v>
      </c>
      <c r="H41" s="16" t="s">
        <v>60</v>
      </c>
      <c r="I41" s="20">
        <v>1678</v>
      </c>
      <c r="J41" s="18">
        <v>11</v>
      </c>
    </row>
    <row r="42" spans="1:10" x14ac:dyDescent="0.25">
      <c r="A42" s="16" t="s">
        <v>54</v>
      </c>
      <c r="B42" s="16" t="s">
        <v>262</v>
      </c>
      <c r="C42" s="16" t="s">
        <v>242</v>
      </c>
      <c r="D42" s="16" t="s">
        <v>57</v>
      </c>
      <c r="E42" s="18" t="s">
        <v>68</v>
      </c>
      <c r="F42" s="19">
        <v>28409</v>
      </c>
      <c r="G42" s="18" t="s">
        <v>59</v>
      </c>
      <c r="H42" s="16" t="s">
        <v>60</v>
      </c>
      <c r="I42" s="20">
        <v>1678</v>
      </c>
      <c r="J42" s="18">
        <v>11</v>
      </c>
    </row>
    <row r="43" spans="1:10" x14ac:dyDescent="0.25">
      <c r="A43" s="16" t="s">
        <v>54</v>
      </c>
      <c r="B43" s="16" t="s">
        <v>268</v>
      </c>
      <c r="C43" s="16" t="s">
        <v>269</v>
      </c>
      <c r="D43" s="16" t="s">
        <v>85</v>
      </c>
      <c r="E43" s="18" t="s">
        <v>68</v>
      </c>
      <c r="F43" s="19">
        <v>28875</v>
      </c>
      <c r="G43" s="18" t="s">
        <v>59</v>
      </c>
      <c r="H43" s="16" t="s">
        <v>76</v>
      </c>
      <c r="I43" s="20">
        <v>2352</v>
      </c>
      <c r="J43" s="18">
        <v>9</v>
      </c>
    </row>
    <row r="44" spans="1:10" x14ac:dyDescent="0.25">
      <c r="A44" s="16" t="s">
        <v>54</v>
      </c>
      <c r="B44" s="16" t="s">
        <v>5</v>
      </c>
      <c r="C44" s="16" t="s">
        <v>271</v>
      </c>
      <c r="D44" s="16" t="s">
        <v>57</v>
      </c>
      <c r="E44" s="18" t="s">
        <v>68</v>
      </c>
      <c r="F44" s="19">
        <v>28999</v>
      </c>
      <c r="G44" s="18" t="s">
        <v>59</v>
      </c>
      <c r="H44" s="16" t="s">
        <v>60</v>
      </c>
      <c r="I44" s="20">
        <v>1663</v>
      </c>
      <c r="J44" s="18">
        <v>9</v>
      </c>
    </row>
    <row r="45" spans="1:10" x14ac:dyDescent="0.25">
      <c r="A45" s="16" t="s">
        <v>54</v>
      </c>
      <c r="B45" s="16" t="s">
        <v>272</v>
      </c>
      <c r="C45" s="16" t="s">
        <v>273</v>
      </c>
      <c r="D45" s="16" t="s">
        <v>57</v>
      </c>
      <c r="E45" s="18" t="s">
        <v>68</v>
      </c>
      <c r="F45" s="19">
        <v>29121</v>
      </c>
      <c r="G45" s="18" t="s">
        <v>59</v>
      </c>
      <c r="H45" s="16" t="s">
        <v>60</v>
      </c>
      <c r="I45" s="20">
        <v>1620</v>
      </c>
      <c r="J45" s="18">
        <v>9</v>
      </c>
    </row>
    <row r="46" spans="1:10" x14ac:dyDescent="0.25">
      <c r="A46" s="16" t="s">
        <v>54</v>
      </c>
      <c r="B46" s="16" t="s">
        <v>274</v>
      </c>
      <c r="C46" s="16" t="s">
        <v>275</v>
      </c>
      <c r="D46" s="16" t="s">
        <v>57</v>
      </c>
      <c r="E46" s="18" t="s">
        <v>68</v>
      </c>
      <c r="F46" s="19">
        <v>29373</v>
      </c>
      <c r="G46" s="18" t="s">
        <v>59</v>
      </c>
      <c r="H46" s="16" t="s">
        <v>60</v>
      </c>
      <c r="I46" s="20">
        <v>1613</v>
      </c>
      <c r="J46" s="18">
        <v>8</v>
      </c>
    </row>
    <row r="47" spans="1:10" x14ac:dyDescent="0.25">
      <c r="A47" s="16" t="s">
        <v>54</v>
      </c>
      <c r="B47" s="16" t="s">
        <v>279</v>
      </c>
      <c r="C47" s="16" t="s">
        <v>280</v>
      </c>
      <c r="D47" s="16" t="s">
        <v>57</v>
      </c>
      <c r="E47" s="18" t="s">
        <v>68</v>
      </c>
      <c r="F47" s="19">
        <v>29657</v>
      </c>
      <c r="G47" s="18" t="s">
        <v>59</v>
      </c>
      <c r="H47" s="16" t="s">
        <v>60</v>
      </c>
      <c r="I47" s="20">
        <v>1627</v>
      </c>
      <c r="J47" s="18">
        <v>7</v>
      </c>
    </row>
    <row r="48" spans="1:10" x14ac:dyDescent="0.25">
      <c r="A48" s="16" t="s">
        <v>54</v>
      </c>
      <c r="B48" s="16" t="s">
        <v>282</v>
      </c>
      <c r="C48" s="16" t="s">
        <v>259</v>
      </c>
      <c r="D48" s="16" t="s">
        <v>57</v>
      </c>
      <c r="E48" s="18" t="s">
        <v>68</v>
      </c>
      <c r="F48" s="19">
        <v>28238</v>
      </c>
      <c r="G48" s="18" t="s">
        <v>59</v>
      </c>
      <c r="H48" s="16" t="s">
        <v>60</v>
      </c>
      <c r="I48" s="20">
        <v>1678</v>
      </c>
      <c r="J48" s="18">
        <v>11</v>
      </c>
    </row>
    <row r="49" spans="1:10" x14ac:dyDescent="0.25">
      <c r="A49" s="16" t="s">
        <v>54</v>
      </c>
      <c r="B49" s="16" t="s">
        <v>283</v>
      </c>
      <c r="C49" s="16" t="s">
        <v>261</v>
      </c>
      <c r="D49" s="16" t="s">
        <v>57</v>
      </c>
      <c r="E49" s="18" t="s">
        <v>68</v>
      </c>
      <c r="F49" s="19">
        <v>28392</v>
      </c>
      <c r="G49" s="18" t="s">
        <v>59</v>
      </c>
      <c r="H49" s="16" t="s">
        <v>60</v>
      </c>
      <c r="I49" s="20">
        <v>1678</v>
      </c>
      <c r="J49" s="18">
        <v>11</v>
      </c>
    </row>
    <row r="50" spans="1:10" x14ac:dyDescent="0.25">
      <c r="A50" s="16" t="s">
        <v>54</v>
      </c>
      <c r="B50" s="16" t="s">
        <v>287</v>
      </c>
      <c r="C50" s="16" t="s">
        <v>288</v>
      </c>
      <c r="D50" s="16" t="s">
        <v>85</v>
      </c>
      <c r="E50" s="18" t="s">
        <v>68</v>
      </c>
      <c r="F50" s="19">
        <v>28875</v>
      </c>
      <c r="G50" s="18" t="s">
        <v>59</v>
      </c>
      <c r="H50" s="16" t="s">
        <v>76</v>
      </c>
      <c r="I50" s="20">
        <v>2352</v>
      </c>
      <c r="J50" s="18">
        <v>9</v>
      </c>
    </row>
    <row r="51" spans="1:10" x14ac:dyDescent="0.25">
      <c r="A51" s="16" t="s">
        <v>54</v>
      </c>
      <c r="B51" s="16" t="s">
        <v>294</v>
      </c>
      <c r="C51" s="16" t="s">
        <v>295</v>
      </c>
      <c r="D51" s="16" t="s">
        <v>57</v>
      </c>
      <c r="E51" s="18" t="s">
        <v>68</v>
      </c>
      <c r="F51" s="19">
        <v>29373</v>
      </c>
      <c r="G51" s="18" t="s">
        <v>59</v>
      </c>
      <c r="H51" s="16" t="s">
        <v>60</v>
      </c>
      <c r="I51" s="20">
        <v>1613</v>
      </c>
      <c r="J51" s="18">
        <v>8</v>
      </c>
    </row>
    <row r="52" spans="1:10" x14ac:dyDescent="0.25">
      <c r="A52" s="16" t="s">
        <v>54</v>
      </c>
      <c r="B52" s="16" t="s">
        <v>296</v>
      </c>
      <c r="C52" s="16" t="s">
        <v>297</v>
      </c>
      <c r="D52" s="16" t="s">
        <v>231</v>
      </c>
      <c r="E52" s="18" t="s">
        <v>68</v>
      </c>
      <c r="F52" s="19">
        <v>29453</v>
      </c>
      <c r="G52" s="18" t="s">
        <v>59</v>
      </c>
      <c r="H52" s="16" t="s">
        <v>72</v>
      </c>
      <c r="I52" s="20">
        <v>2379</v>
      </c>
      <c r="J52" s="18">
        <v>8</v>
      </c>
    </row>
    <row r="53" spans="1:10" x14ac:dyDescent="0.25">
      <c r="A53" s="16" t="s">
        <v>54</v>
      </c>
      <c r="B53" s="16" t="s">
        <v>299</v>
      </c>
      <c r="C53" s="16" t="s">
        <v>242</v>
      </c>
      <c r="D53" s="16" t="s">
        <v>57</v>
      </c>
      <c r="E53" s="18" t="s">
        <v>68</v>
      </c>
      <c r="F53" s="19">
        <v>29657</v>
      </c>
      <c r="G53" s="18" t="s">
        <v>59</v>
      </c>
      <c r="H53" s="16" t="s">
        <v>60</v>
      </c>
      <c r="I53" s="20">
        <v>1627</v>
      </c>
      <c r="J53" s="18">
        <v>7</v>
      </c>
    </row>
    <row r="54" spans="1:10" x14ac:dyDescent="0.25">
      <c r="A54" s="16" t="s">
        <v>54</v>
      </c>
      <c r="B54" s="16" t="s">
        <v>302</v>
      </c>
      <c r="C54" s="16" t="s">
        <v>261</v>
      </c>
      <c r="D54" s="16" t="s">
        <v>57</v>
      </c>
      <c r="E54" s="18" t="s">
        <v>68</v>
      </c>
      <c r="F54" s="19">
        <v>28392</v>
      </c>
      <c r="G54" s="18" t="s">
        <v>59</v>
      </c>
      <c r="H54" s="16" t="s">
        <v>60</v>
      </c>
      <c r="I54" s="20">
        <v>1678</v>
      </c>
      <c r="J54" s="18">
        <v>11</v>
      </c>
    </row>
    <row r="55" spans="1:10" x14ac:dyDescent="0.25">
      <c r="A55" s="16" t="s">
        <v>54</v>
      </c>
      <c r="B55" s="16" t="s">
        <v>303</v>
      </c>
      <c r="C55" s="16" t="s">
        <v>242</v>
      </c>
      <c r="D55" s="16" t="s">
        <v>57</v>
      </c>
      <c r="E55" s="18" t="s">
        <v>68</v>
      </c>
      <c r="F55" s="19">
        <v>28409</v>
      </c>
      <c r="G55" s="18" t="s">
        <v>59</v>
      </c>
      <c r="H55" s="16" t="s">
        <v>60</v>
      </c>
      <c r="I55" s="20">
        <v>1678</v>
      </c>
      <c r="J55" s="18">
        <v>11</v>
      </c>
    </row>
    <row r="56" spans="1:10" x14ac:dyDescent="0.25">
      <c r="A56" s="16" t="s">
        <v>54</v>
      </c>
      <c r="B56" s="16" t="s">
        <v>305</v>
      </c>
      <c r="C56" s="16" t="s">
        <v>269</v>
      </c>
      <c r="D56" s="16" t="s">
        <v>85</v>
      </c>
      <c r="E56" s="18" t="s">
        <v>68</v>
      </c>
      <c r="F56" s="19">
        <v>28875</v>
      </c>
      <c r="G56" s="18" t="s">
        <v>59</v>
      </c>
      <c r="H56" s="16" t="s">
        <v>76</v>
      </c>
      <c r="I56" s="20">
        <v>2352</v>
      </c>
      <c r="J56" s="18">
        <v>9</v>
      </c>
    </row>
    <row r="57" spans="1:10" x14ac:dyDescent="0.25">
      <c r="A57" s="16" t="s">
        <v>54</v>
      </c>
      <c r="B57" s="16" t="s">
        <v>306</v>
      </c>
      <c r="C57" s="16" t="s">
        <v>201</v>
      </c>
      <c r="D57" s="16" t="s">
        <v>57</v>
      </c>
      <c r="E57" s="18" t="s">
        <v>68</v>
      </c>
      <c r="F57" s="19">
        <v>28921</v>
      </c>
      <c r="G57" s="18" t="s">
        <v>59</v>
      </c>
      <c r="H57" s="16" t="s">
        <v>60</v>
      </c>
      <c r="I57" s="20">
        <v>1618</v>
      </c>
      <c r="J57" s="18">
        <v>9</v>
      </c>
    </row>
    <row r="58" spans="1:10" x14ac:dyDescent="0.25">
      <c r="A58" s="16" t="s">
        <v>54</v>
      </c>
      <c r="B58" s="16" t="s">
        <v>308</v>
      </c>
      <c r="C58" s="16" t="s">
        <v>255</v>
      </c>
      <c r="D58" s="16" t="s">
        <v>57</v>
      </c>
      <c r="E58" s="18" t="s">
        <v>68</v>
      </c>
      <c r="F58" s="19">
        <v>29121</v>
      </c>
      <c r="G58" s="18" t="s">
        <v>59</v>
      </c>
      <c r="H58" s="16" t="s">
        <v>60</v>
      </c>
      <c r="I58" s="20">
        <v>1620</v>
      </c>
      <c r="J58" s="18">
        <v>9</v>
      </c>
    </row>
    <row r="59" spans="1:10" x14ac:dyDescent="0.25">
      <c r="A59" s="16" t="s">
        <v>54</v>
      </c>
      <c r="B59" s="16" t="s">
        <v>309</v>
      </c>
      <c r="C59" s="16" t="s">
        <v>277</v>
      </c>
      <c r="D59" s="16" t="s">
        <v>231</v>
      </c>
      <c r="E59" s="18" t="s">
        <v>68</v>
      </c>
      <c r="F59" s="19">
        <v>29453</v>
      </c>
      <c r="G59" s="18" t="s">
        <v>59</v>
      </c>
      <c r="H59" s="16" t="s">
        <v>72</v>
      </c>
      <c r="I59" s="20">
        <v>2379</v>
      </c>
      <c r="J59" s="18">
        <v>8</v>
      </c>
    </row>
    <row r="60" spans="1:10" x14ac:dyDescent="0.25">
      <c r="A60" s="16" t="s">
        <v>73</v>
      </c>
      <c r="B60" s="16" t="s">
        <v>232</v>
      </c>
      <c r="C60" s="16" t="s">
        <v>233</v>
      </c>
      <c r="D60" s="16" t="s">
        <v>57</v>
      </c>
      <c r="E60" s="18" t="s">
        <v>68</v>
      </c>
      <c r="F60" s="19">
        <v>24792</v>
      </c>
      <c r="G60" s="18" t="s">
        <v>188</v>
      </c>
      <c r="H60" s="16" t="s">
        <v>60</v>
      </c>
      <c r="I60" s="20">
        <v>1785</v>
      </c>
      <c r="J60" s="18">
        <v>1</v>
      </c>
    </row>
    <row r="61" spans="1:10" x14ac:dyDescent="0.25">
      <c r="A61" s="16" t="s">
        <v>73</v>
      </c>
      <c r="B61" s="16" t="s">
        <v>249</v>
      </c>
      <c r="C61" s="16" t="s">
        <v>250</v>
      </c>
      <c r="D61" s="16" t="s">
        <v>57</v>
      </c>
      <c r="E61" s="18" t="s">
        <v>68</v>
      </c>
      <c r="F61" s="19">
        <v>27387</v>
      </c>
      <c r="G61" s="18" t="s">
        <v>188</v>
      </c>
      <c r="H61" s="16" t="s">
        <v>60</v>
      </c>
      <c r="I61" s="20">
        <v>1785</v>
      </c>
      <c r="J61" s="18">
        <v>1</v>
      </c>
    </row>
    <row r="62" spans="1:10" x14ac:dyDescent="0.25">
      <c r="A62" s="16" t="s">
        <v>73</v>
      </c>
      <c r="B62" s="16" t="s">
        <v>157</v>
      </c>
      <c r="C62" s="16" t="s">
        <v>158</v>
      </c>
      <c r="D62" s="16" t="s">
        <v>57</v>
      </c>
      <c r="E62" s="18" t="s">
        <v>68</v>
      </c>
      <c r="F62" s="19">
        <v>16104</v>
      </c>
      <c r="G62" s="18" t="s">
        <v>59</v>
      </c>
      <c r="H62" s="16" t="s">
        <v>60</v>
      </c>
      <c r="I62" s="20">
        <v>1705</v>
      </c>
      <c r="J62" s="18">
        <v>31</v>
      </c>
    </row>
    <row r="63" spans="1:10" x14ac:dyDescent="0.25">
      <c r="A63" s="16" t="s">
        <v>73</v>
      </c>
      <c r="B63" s="16" t="s">
        <v>165</v>
      </c>
      <c r="C63" s="16" t="s">
        <v>166</v>
      </c>
      <c r="D63" s="16" t="s">
        <v>57</v>
      </c>
      <c r="E63" s="18" t="s">
        <v>68</v>
      </c>
      <c r="F63" s="19">
        <v>17565</v>
      </c>
      <c r="G63" s="18" t="s">
        <v>59</v>
      </c>
      <c r="H63" s="16" t="s">
        <v>60</v>
      </c>
      <c r="I63" s="20">
        <v>1705</v>
      </c>
      <c r="J63" s="18">
        <v>27</v>
      </c>
    </row>
    <row r="64" spans="1:10" x14ac:dyDescent="0.25">
      <c r="A64" s="16" t="s">
        <v>73</v>
      </c>
      <c r="B64" s="16" t="s">
        <v>175</v>
      </c>
      <c r="C64" s="16" t="s">
        <v>176</v>
      </c>
      <c r="D64" s="16" t="s">
        <v>57</v>
      </c>
      <c r="E64" s="18" t="s">
        <v>68</v>
      </c>
      <c r="F64" s="19">
        <v>19507</v>
      </c>
      <c r="G64" s="18" t="s">
        <v>59</v>
      </c>
      <c r="H64" s="16" t="s">
        <v>60</v>
      </c>
      <c r="I64" s="20">
        <v>1705</v>
      </c>
      <c r="J64" s="18">
        <v>22</v>
      </c>
    </row>
    <row r="65" spans="1:10" x14ac:dyDescent="0.25">
      <c r="A65" s="16" t="s">
        <v>73</v>
      </c>
      <c r="B65" s="16" t="s">
        <v>179</v>
      </c>
      <c r="C65" s="16" t="s">
        <v>180</v>
      </c>
      <c r="D65" s="16" t="s">
        <v>57</v>
      </c>
      <c r="E65" s="18" t="s">
        <v>68</v>
      </c>
      <c r="F65" s="19">
        <v>20003</v>
      </c>
      <c r="G65" s="18" t="s">
        <v>59</v>
      </c>
      <c r="H65" s="16" t="s">
        <v>60</v>
      </c>
      <c r="I65" s="20">
        <v>1853</v>
      </c>
      <c r="J65" s="18">
        <v>21</v>
      </c>
    </row>
    <row r="66" spans="1:10" x14ac:dyDescent="0.25">
      <c r="A66" s="16" t="s">
        <v>73</v>
      </c>
      <c r="B66" s="16" t="s">
        <v>183</v>
      </c>
      <c r="C66" s="16" t="s">
        <v>67</v>
      </c>
      <c r="D66" s="16" t="s">
        <v>85</v>
      </c>
      <c r="E66" s="18" t="s">
        <v>68</v>
      </c>
      <c r="F66" s="19">
        <v>20142</v>
      </c>
      <c r="G66" s="18" t="s">
        <v>59</v>
      </c>
      <c r="H66" s="16" t="s">
        <v>76</v>
      </c>
      <c r="I66" s="20">
        <v>2174</v>
      </c>
      <c r="J66" s="18">
        <v>20</v>
      </c>
    </row>
    <row r="67" spans="1:10" x14ac:dyDescent="0.25">
      <c r="A67" s="16" t="s">
        <v>73</v>
      </c>
      <c r="B67" s="16" t="s">
        <v>183</v>
      </c>
      <c r="C67" s="16" t="s">
        <v>222</v>
      </c>
      <c r="D67" s="16" t="s">
        <v>57</v>
      </c>
      <c r="E67" s="18" t="s">
        <v>68</v>
      </c>
      <c r="F67" s="19">
        <v>23930</v>
      </c>
      <c r="G67" s="18" t="s">
        <v>59</v>
      </c>
      <c r="H67" s="16" t="s">
        <v>60</v>
      </c>
      <c r="I67" s="20">
        <v>1754</v>
      </c>
      <c r="J67" s="18">
        <v>10</v>
      </c>
    </row>
    <row r="68" spans="1:10" x14ac:dyDescent="0.25">
      <c r="A68" s="16" t="s">
        <v>73</v>
      </c>
      <c r="B68" s="16" t="s">
        <v>220</v>
      </c>
      <c r="C68" s="16" t="s">
        <v>221</v>
      </c>
      <c r="D68" s="16" t="s">
        <v>57</v>
      </c>
      <c r="E68" s="18" t="s">
        <v>68</v>
      </c>
      <c r="F68" s="19">
        <v>23634</v>
      </c>
      <c r="G68" s="18" t="s">
        <v>59</v>
      </c>
      <c r="H68" s="16" t="s">
        <v>60</v>
      </c>
      <c r="I68" s="20">
        <v>1754</v>
      </c>
      <c r="J68" s="18">
        <v>11</v>
      </c>
    </row>
    <row r="69" spans="1:10" x14ac:dyDescent="0.25">
      <c r="A69" s="16" t="s">
        <v>73</v>
      </c>
      <c r="B69" s="16" t="s">
        <v>237</v>
      </c>
      <c r="C69" s="16" t="s">
        <v>199</v>
      </c>
      <c r="D69" s="16" t="s">
        <v>57</v>
      </c>
      <c r="E69" s="18" t="s">
        <v>68</v>
      </c>
      <c r="F69" s="19">
        <v>25453</v>
      </c>
      <c r="G69" s="18" t="s">
        <v>59</v>
      </c>
      <c r="H69" s="16" t="s">
        <v>60</v>
      </c>
      <c r="I69" s="20">
        <v>1754</v>
      </c>
      <c r="J69" s="18">
        <v>6</v>
      </c>
    </row>
    <row r="70" spans="1:10" x14ac:dyDescent="0.25">
      <c r="A70" s="16" t="s">
        <v>73</v>
      </c>
      <c r="B70" s="16" t="s">
        <v>241</v>
      </c>
      <c r="C70" s="16" t="s">
        <v>242</v>
      </c>
      <c r="D70" s="16" t="s">
        <v>57</v>
      </c>
      <c r="E70" s="18" t="s">
        <v>68</v>
      </c>
      <c r="F70" s="19">
        <v>27120</v>
      </c>
      <c r="G70" s="18" t="s">
        <v>59</v>
      </c>
      <c r="H70" s="16" t="s">
        <v>60</v>
      </c>
      <c r="I70" s="20">
        <v>1785</v>
      </c>
      <c r="J70" s="18">
        <v>1</v>
      </c>
    </row>
    <row r="71" spans="1:10" x14ac:dyDescent="0.25">
      <c r="A71" s="16" t="s">
        <v>111</v>
      </c>
      <c r="B71" s="16" t="s">
        <v>239</v>
      </c>
      <c r="C71" s="16" t="s">
        <v>240</v>
      </c>
      <c r="D71" s="16" t="s">
        <v>57</v>
      </c>
      <c r="E71" s="18" t="s">
        <v>68</v>
      </c>
      <c r="F71" s="19">
        <v>25797</v>
      </c>
      <c r="G71" s="18" t="s">
        <v>188</v>
      </c>
      <c r="H71" s="16" t="s">
        <v>60</v>
      </c>
      <c r="I71" s="20">
        <v>1785</v>
      </c>
      <c r="J71" s="18">
        <v>1</v>
      </c>
    </row>
    <row r="72" spans="1:10" x14ac:dyDescent="0.25">
      <c r="A72" s="16" t="s">
        <v>111</v>
      </c>
      <c r="B72" s="16" t="s">
        <v>161</v>
      </c>
      <c r="C72" s="16" t="s">
        <v>162</v>
      </c>
      <c r="D72" s="16" t="s">
        <v>57</v>
      </c>
      <c r="E72" s="18" t="s">
        <v>68</v>
      </c>
      <c r="F72" s="19">
        <v>18055</v>
      </c>
      <c r="G72" s="18" t="s">
        <v>59</v>
      </c>
      <c r="H72" s="16" t="s">
        <v>60</v>
      </c>
      <c r="I72" s="20">
        <v>1705</v>
      </c>
      <c r="J72" s="18">
        <v>26</v>
      </c>
    </row>
    <row r="73" spans="1:10" x14ac:dyDescent="0.25">
      <c r="A73" s="16" t="s">
        <v>111</v>
      </c>
      <c r="B73" s="16" t="s">
        <v>197</v>
      </c>
      <c r="C73" s="16" t="s">
        <v>150</v>
      </c>
      <c r="D73" s="16" t="s">
        <v>57</v>
      </c>
      <c r="E73" s="18" t="s">
        <v>68</v>
      </c>
      <c r="F73" s="19">
        <v>21295</v>
      </c>
      <c r="G73" s="18" t="s">
        <v>59</v>
      </c>
      <c r="H73" s="16" t="s">
        <v>60</v>
      </c>
      <c r="I73" s="20">
        <v>1785</v>
      </c>
      <c r="J73" s="18">
        <v>17</v>
      </c>
    </row>
    <row r="74" spans="1:10" x14ac:dyDescent="0.25">
      <c r="A74" s="16" t="s">
        <v>111</v>
      </c>
      <c r="B74" s="16" t="s">
        <v>200</v>
      </c>
      <c r="C74" s="16" t="s">
        <v>201</v>
      </c>
      <c r="D74" s="16" t="s">
        <v>57</v>
      </c>
      <c r="E74" s="18" t="s">
        <v>68</v>
      </c>
      <c r="F74" s="19">
        <v>21411</v>
      </c>
      <c r="G74" s="18" t="s">
        <v>59</v>
      </c>
      <c r="H74" s="16" t="s">
        <v>7</v>
      </c>
      <c r="I74" s="20">
        <v>3817</v>
      </c>
      <c r="J74" s="18">
        <v>17</v>
      </c>
    </row>
    <row r="75" spans="1:10" x14ac:dyDescent="0.25">
      <c r="A75" s="16" t="s">
        <v>111</v>
      </c>
      <c r="B75" s="16" t="s">
        <v>226</v>
      </c>
      <c r="C75" s="16" t="s">
        <v>227</v>
      </c>
      <c r="D75" s="16" t="s">
        <v>57</v>
      </c>
      <c r="E75" s="18" t="s">
        <v>68</v>
      </c>
      <c r="F75" s="19">
        <v>24531</v>
      </c>
      <c r="G75" s="18" t="s">
        <v>59</v>
      </c>
      <c r="H75" s="16" t="s">
        <v>60</v>
      </c>
      <c r="I75" s="20">
        <v>1754</v>
      </c>
      <c r="J75" s="18">
        <v>8</v>
      </c>
    </row>
    <row r="76" spans="1:10" x14ac:dyDescent="0.25">
      <c r="A76" s="16" t="s">
        <v>111</v>
      </c>
      <c r="B76" s="16" t="s">
        <v>270</v>
      </c>
      <c r="C76" s="16" t="s">
        <v>201</v>
      </c>
      <c r="D76" s="16" t="s">
        <v>57</v>
      </c>
      <c r="E76" s="18" t="s">
        <v>68</v>
      </c>
      <c r="F76" s="19">
        <v>28921</v>
      </c>
      <c r="G76" s="18" t="s">
        <v>59</v>
      </c>
      <c r="H76" s="16" t="s">
        <v>60</v>
      </c>
      <c r="I76" s="20">
        <v>1618</v>
      </c>
      <c r="J76" s="18">
        <v>9</v>
      </c>
    </row>
    <row r="77" spans="1:10" x14ac:dyDescent="0.25">
      <c r="A77" s="16" t="s">
        <v>111</v>
      </c>
      <c r="B77" s="16" t="s">
        <v>276</v>
      </c>
      <c r="C77" s="16" t="s">
        <v>277</v>
      </c>
      <c r="D77" s="16" t="s">
        <v>231</v>
      </c>
      <c r="E77" s="18" t="s">
        <v>68</v>
      </c>
      <c r="F77" s="19">
        <v>29453</v>
      </c>
      <c r="G77" s="18" t="s">
        <v>59</v>
      </c>
      <c r="H77" s="16" t="s">
        <v>72</v>
      </c>
      <c r="I77" s="20">
        <v>2379</v>
      </c>
      <c r="J77" s="18">
        <v>8</v>
      </c>
    </row>
    <row r="78" spans="1:10" x14ac:dyDescent="0.25">
      <c r="A78" s="16" t="s">
        <v>111</v>
      </c>
      <c r="B78" s="16" t="s">
        <v>281</v>
      </c>
      <c r="C78" s="16" t="s">
        <v>269</v>
      </c>
      <c r="D78" s="16" t="s">
        <v>57</v>
      </c>
      <c r="E78" s="18" t="s">
        <v>68</v>
      </c>
      <c r="F78" s="19">
        <v>29170</v>
      </c>
      <c r="G78" s="18" t="s">
        <v>59</v>
      </c>
      <c r="H78" s="16" t="s">
        <v>60</v>
      </c>
      <c r="I78" s="20">
        <v>1851</v>
      </c>
      <c r="J78" s="18">
        <v>9</v>
      </c>
    </row>
    <row r="79" spans="1:10" x14ac:dyDescent="0.25">
      <c r="A79" s="16" t="s">
        <v>111</v>
      </c>
      <c r="B79" s="16" t="s">
        <v>284</v>
      </c>
      <c r="C79" s="16" t="s">
        <v>242</v>
      </c>
      <c r="D79" s="16" t="s">
        <v>57</v>
      </c>
      <c r="E79" s="18" t="s">
        <v>68</v>
      </c>
      <c r="F79" s="19">
        <v>28409</v>
      </c>
      <c r="G79" s="18" t="s">
        <v>59</v>
      </c>
      <c r="H79" s="16" t="s">
        <v>60</v>
      </c>
      <c r="I79" s="20">
        <v>1678</v>
      </c>
      <c r="J79" s="18">
        <v>11</v>
      </c>
    </row>
    <row r="80" spans="1:10" x14ac:dyDescent="0.25">
      <c r="A80" s="16" t="s">
        <v>111</v>
      </c>
      <c r="B80" s="16" t="s">
        <v>291</v>
      </c>
      <c r="C80" s="16" t="s">
        <v>292</v>
      </c>
      <c r="D80" s="16" t="s">
        <v>57</v>
      </c>
      <c r="E80" s="18" t="s">
        <v>68</v>
      </c>
      <c r="F80" s="19">
        <v>28999</v>
      </c>
      <c r="G80" s="18" t="s">
        <v>59</v>
      </c>
      <c r="H80" s="16" t="s">
        <v>60</v>
      </c>
      <c r="I80" s="20">
        <v>1663</v>
      </c>
      <c r="J80" s="18">
        <v>9</v>
      </c>
    </row>
    <row r="81" spans="1:10" x14ac:dyDescent="0.25">
      <c r="A81" s="16" t="s">
        <v>61</v>
      </c>
      <c r="B81" s="16" t="s">
        <v>234</v>
      </c>
      <c r="C81" s="16" t="s">
        <v>225</v>
      </c>
      <c r="D81" s="16" t="s">
        <v>57</v>
      </c>
      <c r="E81" s="18" t="s">
        <v>68</v>
      </c>
      <c r="F81" s="19">
        <v>25167</v>
      </c>
      <c r="G81" s="18" t="s">
        <v>59</v>
      </c>
      <c r="H81" s="16" t="s">
        <v>60</v>
      </c>
      <c r="I81" s="20">
        <v>1754</v>
      </c>
      <c r="J81" s="18">
        <v>6</v>
      </c>
    </row>
    <row r="82" spans="1:10" x14ac:dyDescent="0.25">
      <c r="A82" s="16" t="s">
        <v>61</v>
      </c>
      <c r="B82" s="16" t="s">
        <v>289</v>
      </c>
      <c r="C82" s="16" t="s">
        <v>290</v>
      </c>
      <c r="D82" s="16" t="s">
        <v>57</v>
      </c>
      <c r="E82" s="18" t="s">
        <v>68</v>
      </c>
      <c r="F82" s="19">
        <v>28921</v>
      </c>
      <c r="G82" s="18" t="s">
        <v>59</v>
      </c>
      <c r="H82" s="16" t="s">
        <v>60</v>
      </c>
      <c r="I82" s="20">
        <v>1618</v>
      </c>
      <c r="J82" s="18">
        <v>9</v>
      </c>
    </row>
    <row r="83" spans="1:10" x14ac:dyDescent="0.25">
      <c r="A83" s="16" t="s">
        <v>61</v>
      </c>
      <c r="B83" s="16" t="s">
        <v>300</v>
      </c>
      <c r="C83" s="16" t="s">
        <v>269</v>
      </c>
      <c r="D83" s="16" t="s">
        <v>57</v>
      </c>
      <c r="E83" s="18" t="s">
        <v>68</v>
      </c>
      <c r="F83" s="19">
        <v>29170</v>
      </c>
      <c r="G83" s="18" t="s">
        <v>59</v>
      </c>
      <c r="H83" s="16" t="s">
        <v>60</v>
      </c>
      <c r="I83" s="20">
        <v>1851</v>
      </c>
      <c r="J83" s="18">
        <v>9</v>
      </c>
    </row>
    <row r="84" spans="1:10" x14ac:dyDescent="0.25">
      <c r="A84" s="16" t="s">
        <v>61</v>
      </c>
      <c r="B84" s="16" t="s">
        <v>301</v>
      </c>
      <c r="C84" s="16" t="s">
        <v>259</v>
      </c>
      <c r="D84" s="16" t="s">
        <v>57</v>
      </c>
      <c r="E84" s="18" t="s">
        <v>68</v>
      </c>
      <c r="F84" s="19">
        <v>28238</v>
      </c>
      <c r="G84" s="18" t="s">
        <v>59</v>
      </c>
      <c r="H84" s="16" t="s">
        <v>60</v>
      </c>
      <c r="I84" s="20">
        <v>1678</v>
      </c>
      <c r="J84" s="18">
        <v>11</v>
      </c>
    </row>
    <row r="85" spans="1:10" x14ac:dyDescent="0.25">
      <c r="A85" s="16" t="s">
        <v>61</v>
      </c>
      <c r="B85" s="16" t="s">
        <v>307</v>
      </c>
      <c r="C85" s="16" t="s">
        <v>271</v>
      </c>
      <c r="D85" s="16" t="s">
        <v>57</v>
      </c>
      <c r="E85" s="18" t="s">
        <v>68</v>
      </c>
      <c r="F85" s="19">
        <v>28999</v>
      </c>
      <c r="G85" s="18" t="s">
        <v>59</v>
      </c>
      <c r="H85" s="16" t="s">
        <v>60</v>
      </c>
      <c r="I85" s="20">
        <v>1663</v>
      </c>
      <c r="J85" s="18">
        <v>9</v>
      </c>
    </row>
    <row r="86" spans="1:10" x14ac:dyDescent="0.25">
      <c r="A86" s="16" t="s">
        <v>61</v>
      </c>
      <c r="B86" s="16" t="s">
        <v>309</v>
      </c>
      <c r="C86" s="16" t="s">
        <v>275</v>
      </c>
      <c r="D86" s="16" t="s">
        <v>57</v>
      </c>
      <c r="E86" s="18" t="s">
        <v>68</v>
      </c>
      <c r="F86" s="19">
        <v>29373</v>
      </c>
      <c r="G86" s="18" t="s">
        <v>59</v>
      </c>
      <c r="H86" s="16" t="s">
        <v>60</v>
      </c>
      <c r="I86" s="20">
        <v>1613</v>
      </c>
      <c r="J86" s="18">
        <v>8</v>
      </c>
    </row>
    <row r="87" spans="1:10" x14ac:dyDescent="0.25">
      <c r="A87" s="16" t="s">
        <v>54</v>
      </c>
      <c r="B87" s="16" t="s">
        <v>278</v>
      </c>
      <c r="C87" s="16" t="s">
        <v>80</v>
      </c>
      <c r="D87" s="16" t="s">
        <v>57</v>
      </c>
      <c r="E87" s="18" t="s">
        <v>58</v>
      </c>
      <c r="F87" s="19">
        <v>29590</v>
      </c>
      <c r="G87" s="18" t="s">
        <v>188</v>
      </c>
      <c r="H87" s="16" t="s">
        <v>60</v>
      </c>
      <c r="I87" s="20">
        <v>1671</v>
      </c>
      <c r="J87" s="18">
        <v>1</v>
      </c>
    </row>
    <row r="88" spans="1:10" x14ac:dyDescent="0.25">
      <c r="A88" s="16" t="s">
        <v>54</v>
      </c>
      <c r="B88" s="16" t="s">
        <v>285</v>
      </c>
      <c r="C88" s="16" t="s">
        <v>264</v>
      </c>
      <c r="D88" s="16" t="s">
        <v>57</v>
      </c>
      <c r="E88" s="18" t="s">
        <v>58</v>
      </c>
      <c r="F88" s="19">
        <v>28518</v>
      </c>
      <c r="G88" s="18" t="s">
        <v>188</v>
      </c>
      <c r="H88" s="16" t="s">
        <v>60</v>
      </c>
      <c r="I88" s="20">
        <v>1623</v>
      </c>
      <c r="J88" s="18">
        <v>1</v>
      </c>
    </row>
    <row r="89" spans="1:10" x14ac:dyDescent="0.25">
      <c r="A89" s="16" t="s">
        <v>54</v>
      </c>
      <c r="B89" s="16" t="s">
        <v>298</v>
      </c>
      <c r="C89" s="16" t="s">
        <v>178</v>
      </c>
      <c r="D89" s="16" t="s">
        <v>57</v>
      </c>
      <c r="E89" s="18" t="s">
        <v>58</v>
      </c>
      <c r="F89" s="19">
        <v>29590</v>
      </c>
      <c r="G89" s="18" t="s">
        <v>188</v>
      </c>
      <c r="H89" s="16" t="s">
        <v>60</v>
      </c>
      <c r="I89" s="20">
        <v>1671</v>
      </c>
      <c r="J89" s="18">
        <v>2</v>
      </c>
    </row>
    <row r="90" spans="1:10" x14ac:dyDescent="0.25">
      <c r="A90" s="16" t="s">
        <v>54</v>
      </c>
      <c r="B90" s="16" t="s">
        <v>304</v>
      </c>
      <c r="C90" s="16" t="s">
        <v>264</v>
      </c>
      <c r="D90" s="16" t="s">
        <v>57</v>
      </c>
      <c r="E90" s="18" t="s">
        <v>58</v>
      </c>
      <c r="F90" s="19">
        <v>28518</v>
      </c>
      <c r="G90" s="18" t="s">
        <v>188</v>
      </c>
      <c r="H90" s="16" t="s">
        <v>60</v>
      </c>
      <c r="I90" s="20">
        <v>1623</v>
      </c>
      <c r="J90" s="18">
        <v>1</v>
      </c>
    </row>
    <row r="91" spans="1:10" x14ac:dyDescent="0.25">
      <c r="A91" s="16" t="s">
        <v>54</v>
      </c>
      <c r="B91" s="16" t="s">
        <v>55</v>
      </c>
      <c r="C91" s="16" t="s">
        <v>56</v>
      </c>
      <c r="D91" s="17" t="s">
        <v>57</v>
      </c>
      <c r="E91" s="18" t="s">
        <v>58</v>
      </c>
      <c r="F91" s="19">
        <v>18597</v>
      </c>
      <c r="G91" s="18" t="s">
        <v>59</v>
      </c>
      <c r="H91" s="16" t="s">
        <v>60</v>
      </c>
      <c r="I91" s="20">
        <v>1626</v>
      </c>
      <c r="J91" s="18">
        <v>5</v>
      </c>
    </row>
    <row r="92" spans="1:10" x14ac:dyDescent="0.25">
      <c r="A92" s="16" t="s">
        <v>54</v>
      </c>
      <c r="B92" s="16" t="s">
        <v>70</v>
      </c>
      <c r="C92" s="16" t="s">
        <v>125</v>
      </c>
      <c r="D92" s="16" t="s">
        <v>57</v>
      </c>
      <c r="E92" s="18" t="s">
        <v>58</v>
      </c>
      <c r="F92" s="19">
        <v>28936</v>
      </c>
      <c r="G92" s="18" t="s">
        <v>59</v>
      </c>
      <c r="H92" s="16" t="s">
        <v>60</v>
      </c>
      <c r="I92" s="20">
        <v>1653</v>
      </c>
      <c r="J92" s="18">
        <v>2</v>
      </c>
    </row>
    <row r="93" spans="1:10" x14ac:dyDescent="0.25">
      <c r="A93" s="16" t="s">
        <v>54</v>
      </c>
      <c r="B93" s="16" t="s">
        <v>70</v>
      </c>
      <c r="C93" s="16" t="s">
        <v>71</v>
      </c>
      <c r="D93" s="17" t="s">
        <v>64</v>
      </c>
      <c r="E93" s="18" t="s">
        <v>58</v>
      </c>
      <c r="F93" s="19">
        <v>20115</v>
      </c>
      <c r="G93" s="18" t="s">
        <v>59</v>
      </c>
      <c r="H93" s="16" t="s">
        <v>72</v>
      </c>
      <c r="I93" s="20">
        <v>1983</v>
      </c>
      <c r="J93" s="18">
        <v>3</v>
      </c>
    </row>
    <row r="94" spans="1:10" x14ac:dyDescent="0.25">
      <c r="A94" s="16" t="s">
        <v>54</v>
      </c>
      <c r="B94" s="16" t="s">
        <v>77</v>
      </c>
      <c r="C94" s="16" t="s">
        <v>78</v>
      </c>
      <c r="D94" s="17" t="s">
        <v>57</v>
      </c>
      <c r="E94" s="18" t="s">
        <v>58</v>
      </c>
      <c r="F94" s="19">
        <v>21409</v>
      </c>
      <c r="G94" s="18" t="s">
        <v>59</v>
      </c>
      <c r="H94" s="16" t="s">
        <v>60</v>
      </c>
      <c r="I94" s="20">
        <v>1507</v>
      </c>
      <c r="J94" s="18">
        <v>11</v>
      </c>
    </row>
    <row r="95" spans="1:10" x14ac:dyDescent="0.25">
      <c r="A95" s="16" t="s">
        <v>54</v>
      </c>
      <c r="B95" s="16" t="s">
        <v>79</v>
      </c>
      <c r="C95" s="16" t="s">
        <v>80</v>
      </c>
      <c r="D95" s="17" t="s">
        <v>57</v>
      </c>
      <c r="E95" s="18" t="s">
        <v>58</v>
      </c>
      <c r="F95" s="19">
        <v>21821</v>
      </c>
      <c r="G95" s="18" t="s">
        <v>59</v>
      </c>
      <c r="H95" s="16" t="s">
        <v>76</v>
      </c>
      <c r="I95" s="20">
        <v>1750</v>
      </c>
      <c r="J95" s="18">
        <v>9</v>
      </c>
    </row>
    <row r="96" spans="1:10" x14ac:dyDescent="0.25">
      <c r="A96" s="16" t="s">
        <v>54</v>
      </c>
      <c r="B96" s="16" t="s">
        <v>81</v>
      </c>
      <c r="C96" s="16" t="s">
        <v>82</v>
      </c>
      <c r="D96" s="17" t="s">
        <v>64</v>
      </c>
      <c r="E96" s="18" t="s">
        <v>58</v>
      </c>
      <c r="F96" s="19">
        <v>22269</v>
      </c>
      <c r="G96" s="18" t="s">
        <v>59</v>
      </c>
      <c r="H96" s="16" t="s">
        <v>72</v>
      </c>
      <c r="I96" s="20">
        <v>1750</v>
      </c>
      <c r="J96" s="18">
        <v>7</v>
      </c>
    </row>
    <row r="97" spans="1:10" x14ac:dyDescent="0.25">
      <c r="A97" s="16" t="s">
        <v>54</v>
      </c>
      <c r="B97" s="16" t="s">
        <v>86</v>
      </c>
      <c r="C97" s="16" t="s">
        <v>87</v>
      </c>
      <c r="D97" s="17" t="s">
        <v>57</v>
      </c>
      <c r="E97" s="18" t="s">
        <v>58</v>
      </c>
      <c r="F97" s="19">
        <v>22699</v>
      </c>
      <c r="G97" s="18" t="s">
        <v>59</v>
      </c>
      <c r="H97" s="16" t="s">
        <v>60</v>
      </c>
      <c r="I97" s="20">
        <v>1719</v>
      </c>
      <c r="J97" s="18">
        <v>5</v>
      </c>
    </row>
    <row r="98" spans="1:10" x14ac:dyDescent="0.25">
      <c r="A98" s="16" t="s">
        <v>54</v>
      </c>
      <c r="B98" s="16" t="s">
        <v>90</v>
      </c>
      <c r="C98" s="16" t="s">
        <v>91</v>
      </c>
      <c r="D98" s="17" t="s">
        <v>64</v>
      </c>
      <c r="E98" s="18" t="s">
        <v>58</v>
      </c>
      <c r="F98" s="19">
        <v>23652</v>
      </c>
      <c r="G98" s="18" t="s">
        <v>59</v>
      </c>
      <c r="H98" s="16" t="s">
        <v>72</v>
      </c>
      <c r="I98" s="20">
        <v>1750</v>
      </c>
      <c r="J98" s="18">
        <v>2</v>
      </c>
    </row>
    <row r="99" spans="1:10" x14ac:dyDescent="0.25">
      <c r="A99" s="16" t="s">
        <v>54</v>
      </c>
      <c r="B99" s="16" t="s">
        <v>95</v>
      </c>
      <c r="C99" s="16" t="s">
        <v>96</v>
      </c>
      <c r="D99" s="17" t="s">
        <v>57</v>
      </c>
      <c r="E99" s="18" t="s">
        <v>58</v>
      </c>
      <c r="F99" s="19">
        <v>27920</v>
      </c>
      <c r="G99" s="18" t="s">
        <v>59</v>
      </c>
      <c r="H99" s="16" t="s">
        <v>60</v>
      </c>
      <c r="I99" s="20">
        <v>1626</v>
      </c>
      <c r="J99" s="18">
        <v>5</v>
      </c>
    </row>
    <row r="100" spans="1:10" x14ac:dyDescent="0.25">
      <c r="A100" s="16" t="s">
        <v>54</v>
      </c>
      <c r="B100" s="16" t="s">
        <v>99</v>
      </c>
      <c r="C100" s="16" t="s">
        <v>56</v>
      </c>
      <c r="D100" s="16" t="s">
        <v>100</v>
      </c>
      <c r="E100" s="18" t="s">
        <v>58</v>
      </c>
      <c r="F100" s="19">
        <v>24632</v>
      </c>
      <c r="G100" s="18" t="s">
        <v>59</v>
      </c>
      <c r="H100" s="16" t="s">
        <v>76</v>
      </c>
      <c r="I100" s="20">
        <v>1750</v>
      </c>
      <c r="J100" s="18">
        <v>8</v>
      </c>
    </row>
    <row r="101" spans="1:10" x14ac:dyDescent="0.25">
      <c r="A101" s="16" t="s">
        <v>54</v>
      </c>
      <c r="B101" s="16" t="s">
        <v>99</v>
      </c>
      <c r="C101" s="16" t="s">
        <v>102</v>
      </c>
      <c r="D101" s="16" t="s">
        <v>57</v>
      </c>
      <c r="E101" s="18" t="s">
        <v>58</v>
      </c>
      <c r="F101" s="19">
        <v>29398</v>
      </c>
      <c r="G101" s="18" t="s">
        <v>59</v>
      </c>
      <c r="H101" s="16" t="s">
        <v>69</v>
      </c>
      <c r="I101" s="20">
        <v>2405</v>
      </c>
      <c r="J101" s="18">
        <v>2</v>
      </c>
    </row>
    <row r="102" spans="1:10" x14ac:dyDescent="0.25">
      <c r="A102" s="16" t="s">
        <v>54</v>
      </c>
      <c r="B102" s="16" t="s">
        <v>104</v>
      </c>
      <c r="C102" s="16" t="s">
        <v>105</v>
      </c>
      <c r="D102" s="16" t="s">
        <v>57</v>
      </c>
      <c r="E102" s="18" t="s">
        <v>58</v>
      </c>
      <c r="F102" s="19">
        <v>26011</v>
      </c>
      <c r="G102" s="18" t="s">
        <v>59</v>
      </c>
      <c r="H102" s="16" t="s">
        <v>72</v>
      </c>
      <c r="I102" s="20">
        <v>1820</v>
      </c>
      <c r="J102" s="18">
        <v>4</v>
      </c>
    </row>
    <row r="103" spans="1:10" x14ac:dyDescent="0.25">
      <c r="A103" s="16" t="s">
        <v>54</v>
      </c>
      <c r="B103" s="16" t="s">
        <v>106</v>
      </c>
      <c r="C103" s="16" t="s">
        <v>107</v>
      </c>
      <c r="D103" s="16" t="s">
        <v>108</v>
      </c>
      <c r="E103" s="18" t="s">
        <v>58</v>
      </c>
      <c r="F103" s="19">
        <v>26027</v>
      </c>
      <c r="G103" s="18" t="s">
        <v>59</v>
      </c>
      <c r="H103" s="16" t="s">
        <v>69</v>
      </c>
      <c r="I103" s="20">
        <v>2100</v>
      </c>
      <c r="J103" s="18">
        <v>4</v>
      </c>
    </row>
    <row r="104" spans="1:10" x14ac:dyDescent="0.25">
      <c r="A104" s="16" t="s">
        <v>54</v>
      </c>
      <c r="B104" s="16" t="s">
        <v>109</v>
      </c>
      <c r="C104" s="16" t="s">
        <v>110</v>
      </c>
      <c r="D104" s="16" t="s">
        <v>100</v>
      </c>
      <c r="E104" s="18" t="s">
        <v>58</v>
      </c>
      <c r="F104" s="19">
        <v>26095</v>
      </c>
      <c r="G104" s="18" t="s">
        <v>59</v>
      </c>
      <c r="H104" s="16" t="s">
        <v>76</v>
      </c>
      <c r="I104" s="20">
        <v>2101</v>
      </c>
      <c r="J104" s="18">
        <v>4</v>
      </c>
    </row>
    <row r="105" spans="1:10" x14ac:dyDescent="0.25">
      <c r="A105" s="16" t="s">
        <v>54</v>
      </c>
      <c r="B105" s="16" t="s">
        <v>114</v>
      </c>
      <c r="C105" s="16" t="s">
        <v>110</v>
      </c>
      <c r="D105" s="16" t="s">
        <v>100</v>
      </c>
      <c r="E105" s="18" t="s">
        <v>58</v>
      </c>
      <c r="F105" s="19">
        <v>26711</v>
      </c>
      <c r="G105" s="18" t="s">
        <v>59</v>
      </c>
      <c r="H105" s="16" t="s">
        <v>60</v>
      </c>
      <c r="I105" s="20">
        <v>1653</v>
      </c>
      <c r="J105" s="18">
        <v>2</v>
      </c>
    </row>
    <row r="106" spans="1:10" x14ac:dyDescent="0.25">
      <c r="A106" s="16" t="s">
        <v>54</v>
      </c>
      <c r="B106" s="16" t="s">
        <v>115</v>
      </c>
      <c r="C106" s="16" t="s">
        <v>116</v>
      </c>
      <c r="D106" s="16" t="s">
        <v>117</v>
      </c>
      <c r="E106" s="18" t="s">
        <v>58</v>
      </c>
      <c r="F106" s="19">
        <v>27015</v>
      </c>
      <c r="G106" s="18" t="s">
        <v>59</v>
      </c>
      <c r="H106" s="16" t="s">
        <v>118</v>
      </c>
      <c r="I106" s="20">
        <v>4227</v>
      </c>
      <c r="J106" s="18">
        <v>1</v>
      </c>
    </row>
    <row r="107" spans="1:10" x14ac:dyDescent="0.25">
      <c r="A107" s="16" t="s">
        <v>54</v>
      </c>
      <c r="B107" s="16" t="s">
        <v>122</v>
      </c>
      <c r="C107" s="16" t="s">
        <v>121</v>
      </c>
      <c r="D107" s="16" t="s">
        <v>57</v>
      </c>
      <c r="E107" s="18" t="s">
        <v>58</v>
      </c>
      <c r="F107" s="19">
        <v>28664</v>
      </c>
      <c r="G107" s="18" t="s">
        <v>59</v>
      </c>
      <c r="H107" s="16" t="s">
        <v>60</v>
      </c>
      <c r="I107" s="20">
        <v>1653</v>
      </c>
      <c r="J107" s="18">
        <v>1</v>
      </c>
    </row>
    <row r="108" spans="1:10" x14ac:dyDescent="0.25">
      <c r="A108" s="16" t="s">
        <v>54</v>
      </c>
      <c r="B108" s="16" t="s">
        <v>128</v>
      </c>
      <c r="C108" s="16" t="s">
        <v>129</v>
      </c>
      <c r="D108" s="16" t="s">
        <v>57</v>
      </c>
      <c r="E108" s="18" t="s">
        <v>58</v>
      </c>
      <c r="F108" s="19">
        <v>29085</v>
      </c>
      <c r="G108" s="18" t="s">
        <v>59</v>
      </c>
      <c r="H108" s="16" t="s">
        <v>60</v>
      </c>
      <c r="I108" s="20">
        <v>1653</v>
      </c>
      <c r="J108" s="18">
        <v>3</v>
      </c>
    </row>
    <row r="109" spans="1:10" x14ac:dyDescent="0.25">
      <c r="A109" s="16" t="s">
        <v>54</v>
      </c>
      <c r="B109" s="16" t="s">
        <v>130</v>
      </c>
      <c r="C109" s="16" t="s">
        <v>89</v>
      </c>
      <c r="D109" s="17" t="s">
        <v>94</v>
      </c>
      <c r="E109" s="18" t="s">
        <v>58</v>
      </c>
      <c r="F109" s="19">
        <v>29097</v>
      </c>
      <c r="G109" s="18" t="s">
        <v>59</v>
      </c>
      <c r="H109" s="16" t="s">
        <v>7</v>
      </c>
      <c r="I109" s="20">
        <v>4227</v>
      </c>
      <c r="J109" s="18">
        <v>6</v>
      </c>
    </row>
    <row r="110" spans="1:10" x14ac:dyDescent="0.25">
      <c r="A110" s="16" t="s">
        <v>54</v>
      </c>
      <c r="B110" s="16" t="s">
        <v>131</v>
      </c>
      <c r="C110" s="16" t="s">
        <v>132</v>
      </c>
      <c r="D110" s="16" t="s">
        <v>57</v>
      </c>
      <c r="E110" s="18" t="s">
        <v>58</v>
      </c>
      <c r="F110" s="19">
        <v>29267</v>
      </c>
      <c r="G110" s="18" t="s">
        <v>59</v>
      </c>
      <c r="H110" s="16" t="s">
        <v>60</v>
      </c>
      <c r="I110" s="20">
        <v>1705</v>
      </c>
      <c r="J110" s="18">
        <v>9</v>
      </c>
    </row>
    <row r="111" spans="1:10" x14ac:dyDescent="0.25">
      <c r="A111" s="16" t="s">
        <v>54</v>
      </c>
      <c r="B111" s="16" t="s">
        <v>133</v>
      </c>
      <c r="C111" s="16" t="s">
        <v>134</v>
      </c>
      <c r="D111" s="16" t="s">
        <v>57</v>
      </c>
      <c r="E111" s="18" t="s">
        <v>58</v>
      </c>
      <c r="F111" s="19">
        <v>29306</v>
      </c>
      <c r="G111" s="18" t="s">
        <v>59</v>
      </c>
      <c r="H111" s="16" t="s">
        <v>60</v>
      </c>
      <c r="I111" s="20">
        <v>1653</v>
      </c>
      <c r="J111" s="18">
        <v>9</v>
      </c>
    </row>
    <row r="112" spans="1:10" x14ac:dyDescent="0.25">
      <c r="A112" s="16" t="s">
        <v>54</v>
      </c>
      <c r="B112" s="16" t="s">
        <v>137</v>
      </c>
      <c r="C112" s="16" t="s">
        <v>138</v>
      </c>
      <c r="D112" s="16" t="s">
        <v>57</v>
      </c>
      <c r="E112" s="18" t="s">
        <v>58</v>
      </c>
      <c r="F112" s="19">
        <v>29576</v>
      </c>
      <c r="G112" s="18" t="s">
        <v>59</v>
      </c>
      <c r="H112" s="16" t="s">
        <v>76</v>
      </c>
      <c r="I112" s="20">
        <v>2141</v>
      </c>
      <c r="J112" s="18">
        <v>8</v>
      </c>
    </row>
    <row r="113" spans="1:10" x14ac:dyDescent="0.25">
      <c r="A113" s="16" t="s">
        <v>54</v>
      </c>
      <c r="B113" s="16" t="s">
        <v>139</v>
      </c>
      <c r="C113" s="16" t="s">
        <v>140</v>
      </c>
      <c r="D113" s="16" t="s">
        <v>57</v>
      </c>
      <c r="E113" s="18" t="s">
        <v>58</v>
      </c>
      <c r="F113" s="19">
        <v>29861</v>
      </c>
      <c r="G113" s="18" t="s">
        <v>59</v>
      </c>
      <c r="H113" s="16" t="s">
        <v>60</v>
      </c>
      <c r="I113" s="20">
        <v>1653</v>
      </c>
      <c r="J113" s="18">
        <v>7</v>
      </c>
    </row>
    <row r="114" spans="1:10" x14ac:dyDescent="0.25">
      <c r="A114" s="16" t="s">
        <v>54</v>
      </c>
      <c r="B114" s="16" t="s">
        <v>141</v>
      </c>
      <c r="C114" s="16" t="s">
        <v>142</v>
      </c>
      <c r="D114" s="16" t="s">
        <v>57</v>
      </c>
      <c r="E114" s="18" t="s">
        <v>58</v>
      </c>
      <c r="F114" s="19">
        <v>30087</v>
      </c>
      <c r="G114" s="18" t="s">
        <v>59</v>
      </c>
      <c r="H114" s="16" t="s">
        <v>60</v>
      </c>
      <c r="I114" s="20">
        <v>1653</v>
      </c>
      <c r="J114" s="18">
        <v>12</v>
      </c>
    </row>
    <row r="115" spans="1:10" x14ac:dyDescent="0.25">
      <c r="A115" s="16" t="s">
        <v>54</v>
      </c>
      <c r="B115" s="16" t="s">
        <v>143</v>
      </c>
      <c r="C115" s="16" t="s">
        <v>144</v>
      </c>
      <c r="D115" s="16" t="s">
        <v>57</v>
      </c>
      <c r="E115" s="18" t="s">
        <v>58</v>
      </c>
      <c r="F115" s="19">
        <v>30204</v>
      </c>
      <c r="G115" s="18" t="s">
        <v>59</v>
      </c>
      <c r="H115" s="16" t="s">
        <v>60</v>
      </c>
      <c r="I115" s="20">
        <v>1653</v>
      </c>
      <c r="J115" s="18">
        <v>7</v>
      </c>
    </row>
    <row r="116" spans="1:10" x14ac:dyDescent="0.25">
      <c r="A116" s="16" t="s">
        <v>54</v>
      </c>
      <c r="B116" s="16" t="s">
        <v>145</v>
      </c>
      <c r="C116" s="16" t="s">
        <v>146</v>
      </c>
      <c r="D116" s="16" t="s">
        <v>57</v>
      </c>
      <c r="E116" s="18" t="s">
        <v>58</v>
      </c>
      <c r="F116" s="19">
        <v>30363</v>
      </c>
      <c r="G116" s="18" t="s">
        <v>59</v>
      </c>
      <c r="H116" s="16" t="s">
        <v>60</v>
      </c>
      <c r="I116" s="20">
        <v>1675</v>
      </c>
      <c r="J116" s="18">
        <v>5</v>
      </c>
    </row>
    <row r="117" spans="1:10" x14ac:dyDescent="0.25">
      <c r="A117" s="16" t="s">
        <v>54</v>
      </c>
      <c r="B117" s="16" t="s">
        <v>147</v>
      </c>
      <c r="C117" s="16" t="s">
        <v>148</v>
      </c>
      <c r="D117" s="16" t="s">
        <v>57</v>
      </c>
      <c r="E117" s="18" t="s">
        <v>58</v>
      </c>
      <c r="F117" s="19">
        <v>30503</v>
      </c>
      <c r="G117" s="18" t="s">
        <v>59</v>
      </c>
      <c r="H117" s="16" t="s">
        <v>60</v>
      </c>
      <c r="I117" s="20">
        <v>1653</v>
      </c>
      <c r="J117" s="18">
        <v>3</v>
      </c>
    </row>
    <row r="118" spans="1:10" x14ac:dyDescent="0.25">
      <c r="A118" s="16" t="s">
        <v>54</v>
      </c>
      <c r="B118" s="16" t="s">
        <v>149</v>
      </c>
      <c r="C118" s="16" t="s">
        <v>150</v>
      </c>
      <c r="D118" s="16" t="s">
        <v>64</v>
      </c>
      <c r="E118" s="18" t="s">
        <v>58</v>
      </c>
      <c r="F118" s="19">
        <v>30619</v>
      </c>
      <c r="G118" s="18" t="s">
        <v>59</v>
      </c>
      <c r="H118" s="16" t="s">
        <v>60</v>
      </c>
      <c r="I118" s="20">
        <v>1653</v>
      </c>
      <c r="J118" s="18">
        <v>3</v>
      </c>
    </row>
    <row r="119" spans="1:10" x14ac:dyDescent="0.25">
      <c r="A119" s="16" t="s">
        <v>54</v>
      </c>
      <c r="B119" s="16" t="s">
        <v>153</v>
      </c>
      <c r="C119" s="16" t="s">
        <v>91</v>
      </c>
      <c r="D119" s="16" t="s">
        <v>57</v>
      </c>
      <c r="E119" s="18" t="s">
        <v>58</v>
      </c>
      <c r="F119" s="19">
        <v>31043</v>
      </c>
      <c r="G119" s="18" t="s">
        <v>59</v>
      </c>
      <c r="H119" s="16" t="s">
        <v>60</v>
      </c>
      <c r="I119" s="20">
        <v>1653</v>
      </c>
      <c r="J119" s="18">
        <v>1</v>
      </c>
    </row>
    <row r="120" spans="1:10" x14ac:dyDescent="0.25">
      <c r="A120" s="16" t="s">
        <v>54</v>
      </c>
      <c r="B120" s="16" t="s">
        <v>154</v>
      </c>
      <c r="C120" s="16" t="s">
        <v>155</v>
      </c>
      <c r="D120" s="16" t="s">
        <v>57</v>
      </c>
      <c r="E120" s="18" t="s">
        <v>58</v>
      </c>
      <c r="F120" s="19">
        <v>31266</v>
      </c>
      <c r="G120" s="18" t="s">
        <v>59</v>
      </c>
      <c r="H120" s="16" t="s">
        <v>60</v>
      </c>
      <c r="I120" s="20">
        <v>1705</v>
      </c>
      <c r="J120" s="18">
        <v>1</v>
      </c>
    </row>
    <row r="121" spans="1:10" x14ac:dyDescent="0.25">
      <c r="A121" s="16" t="s">
        <v>54</v>
      </c>
      <c r="B121" s="16" t="s">
        <v>156</v>
      </c>
      <c r="C121" s="16" t="s">
        <v>56</v>
      </c>
      <c r="D121" s="16" t="s">
        <v>57</v>
      </c>
      <c r="E121" s="18" t="s">
        <v>58</v>
      </c>
      <c r="F121" s="19">
        <v>31429</v>
      </c>
      <c r="G121" s="18" t="s">
        <v>59</v>
      </c>
      <c r="H121" s="16" t="s">
        <v>69</v>
      </c>
      <c r="I121" s="20">
        <v>3039</v>
      </c>
      <c r="J121" s="18">
        <v>1</v>
      </c>
    </row>
    <row r="122" spans="1:10" x14ac:dyDescent="0.25">
      <c r="A122" s="16" t="s">
        <v>54</v>
      </c>
      <c r="B122" s="16" t="s">
        <v>217</v>
      </c>
      <c r="C122" s="16" t="s">
        <v>218</v>
      </c>
      <c r="D122" s="16" t="s">
        <v>57</v>
      </c>
      <c r="E122" s="18" t="s">
        <v>58</v>
      </c>
      <c r="F122" s="19">
        <v>22729</v>
      </c>
      <c r="G122" s="18" t="s">
        <v>59</v>
      </c>
      <c r="H122" s="16" t="s">
        <v>60</v>
      </c>
      <c r="I122" s="20">
        <v>1754</v>
      </c>
      <c r="J122" s="18">
        <v>13</v>
      </c>
    </row>
    <row r="123" spans="1:10" x14ac:dyDescent="0.25">
      <c r="A123" s="16" t="s">
        <v>54</v>
      </c>
      <c r="B123" s="16" t="s">
        <v>265</v>
      </c>
      <c r="C123" s="16" t="s">
        <v>266</v>
      </c>
      <c r="D123" s="16" t="s">
        <v>267</v>
      </c>
      <c r="E123" s="18" t="s">
        <v>58</v>
      </c>
      <c r="F123" s="19">
        <v>28543</v>
      </c>
      <c r="G123" s="18" t="s">
        <v>59</v>
      </c>
      <c r="H123" s="16" t="s">
        <v>60</v>
      </c>
      <c r="I123" s="20">
        <v>1790</v>
      </c>
      <c r="J123" s="18">
        <v>10</v>
      </c>
    </row>
    <row r="124" spans="1:10" x14ac:dyDescent="0.25">
      <c r="A124" s="16" t="s">
        <v>54</v>
      </c>
      <c r="B124" s="16" t="s">
        <v>304</v>
      </c>
      <c r="C124" s="16" t="s">
        <v>266</v>
      </c>
      <c r="D124" s="16" t="s">
        <v>267</v>
      </c>
      <c r="E124" s="18" t="s">
        <v>58</v>
      </c>
      <c r="F124" s="19">
        <v>28543</v>
      </c>
      <c r="G124" s="18" t="s">
        <v>59</v>
      </c>
      <c r="H124" s="16" t="s">
        <v>60</v>
      </c>
      <c r="I124" s="20">
        <v>1790</v>
      </c>
      <c r="J124" s="18">
        <v>10</v>
      </c>
    </row>
    <row r="125" spans="1:10" x14ac:dyDescent="0.25">
      <c r="A125" s="16" t="s">
        <v>73</v>
      </c>
      <c r="B125" s="16" t="s">
        <v>74</v>
      </c>
      <c r="C125" s="16" t="s">
        <v>75</v>
      </c>
      <c r="D125" s="17" t="s">
        <v>57</v>
      </c>
      <c r="E125" s="18" t="s">
        <v>58</v>
      </c>
      <c r="F125" s="19">
        <v>20598</v>
      </c>
      <c r="G125" s="18" t="s">
        <v>59</v>
      </c>
      <c r="H125" s="16" t="s">
        <v>76</v>
      </c>
      <c r="I125" s="20">
        <v>1890</v>
      </c>
      <c r="J125" s="18">
        <v>11</v>
      </c>
    </row>
    <row r="126" spans="1:10" x14ac:dyDescent="0.25">
      <c r="A126" s="16" t="s">
        <v>73</v>
      </c>
      <c r="B126" s="16" t="s">
        <v>83</v>
      </c>
      <c r="C126" s="16" t="s">
        <v>84</v>
      </c>
      <c r="D126" s="17" t="s">
        <v>85</v>
      </c>
      <c r="E126" s="18" t="s">
        <v>58</v>
      </c>
      <c r="F126" s="19">
        <v>29396</v>
      </c>
      <c r="G126" s="18" t="s">
        <v>59</v>
      </c>
      <c r="H126" s="16" t="s">
        <v>76</v>
      </c>
      <c r="I126" s="20">
        <v>1750</v>
      </c>
      <c r="J126" s="18">
        <v>2</v>
      </c>
    </row>
    <row r="127" spans="1:10" x14ac:dyDescent="0.25">
      <c r="A127" s="16" t="s">
        <v>73</v>
      </c>
      <c r="B127" s="16" t="s">
        <v>92</v>
      </c>
      <c r="C127" s="16" t="s">
        <v>93</v>
      </c>
      <c r="D127" s="17" t="s">
        <v>94</v>
      </c>
      <c r="E127" s="18" t="s">
        <v>58</v>
      </c>
      <c r="F127" s="19">
        <v>23300</v>
      </c>
      <c r="G127" s="18" t="s">
        <v>59</v>
      </c>
      <c r="H127" s="16" t="s">
        <v>65</v>
      </c>
      <c r="I127" s="20">
        <v>4755</v>
      </c>
      <c r="J127" s="18">
        <v>1</v>
      </c>
    </row>
    <row r="128" spans="1:10" x14ac:dyDescent="0.25">
      <c r="A128" s="16" t="s">
        <v>73</v>
      </c>
      <c r="B128" s="16" t="s">
        <v>99</v>
      </c>
      <c r="C128" s="16" t="s">
        <v>101</v>
      </c>
      <c r="D128" s="16" t="s">
        <v>64</v>
      </c>
      <c r="E128" s="18" t="s">
        <v>58</v>
      </c>
      <c r="F128" s="19">
        <v>25028</v>
      </c>
      <c r="G128" s="18" t="s">
        <v>59</v>
      </c>
      <c r="H128" s="16" t="s">
        <v>72</v>
      </c>
      <c r="I128" s="20">
        <v>2046</v>
      </c>
      <c r="J128" s="18">
        <v>7</v>
      </c>
    </row>
    <row r="129" spans="1:10" x14ac:dyDescent="0.25">
      <c r="A129" s="16" t="s">
        <v>73</v>
      </c>
      <c r="B129" s="16" t="s">
        <v>103</v>
      </c>
      <c r="C129" s="16" t="s">
        <v>80</v>
      </c>
      <c r="D129" s="16" t="s">
        <v>57</v>
      </c>
      <c r="E129" s="18" t="s">
        <v>58</v>
      </c>
      <c r="F129" s="19">
        <v>25495</v>
      </c>
      <c r="G129" s="18" t="s">
        <v>59</v>
      </c>
      <c r="H129" s="16" t="s">
        <v>60</v>
      </c>
      <c r="I129" s="20">
        <v>1653</v>
      </c>
      <c r="J129" s="18">
        <v>12</v>
      </c>
    </row>
    <row r="130" spans="1:10" x14ac:dyDescent="0.25">
      <c r="A130" s="16" t="s">
        <v>73</v>
      </c>
      <c r="B130" s="16" t="s">
        <v>119</v>
      </c>
      <c r="C130" s="16" t="s">
        <v>93</v>
      </c>
      <c r="D130" s="16" t="s">
        <v>117</v>
      </c>
      <c r="E130" s="18" t="s">
        <v>58</v>
      </c>
      <c r="F130" s="19">
        <v>27421</v>
      </c>
      <c r="G130" s="18" t="s">
        <v>59</v>
      </c>
      <c r="H130" s="16" t="s">
        <v>118</v>
      </c>
      <c r="I130" s="20">
        <v>5900</v>
      </c>
      <c r="J130" s="18">
        <v>1</v>
      </c>
    </row>
    <row r="131" spans="1:10" x14ac:dyDescent="0.25">
      <c r="A131" s="16" t="s">
        <v>73</v>
      </c>
      <c r="B131" s="16" t="s">
        <v>120</v>
      </c>
      <c r="C131" s="16" t="s">
        <v>121</v>
      </c>
      <c r="D131" s="16" t="s">
        <v>64</v>
      </c>
      <c r="E131" s="18" t="s">
        <v>58</v>
      </c>
      <c r="F131" s="19">
        <v>27512</v>
      </c>
      <c r="G131" s="18" t="s">
        <v>59</v>
      </c>
      <c r="H131" s="16" t="s">
        <v>72</v>
      </c>
      <c r="I131" s="20">
        <v>2775</v>
      </c>
      <c r="J131" s="18">
        <v>0</v>
      </c>
    </row>
    <row r="132" spans="1:10" x14ac:dyDescent="0.25">
      <c r="A132" s="16" t="s">
        <v>73</v>
      </c>
      <c r="B132" s="16" t="s">
        <v>126</v>
      </c>
      <c r="C132" s="16" t="s">
        <v>127</v>
      </c>
      <c r="D132" s="16" t="s">
        <v>57</v>
      </c>
      <c r="E132" s="18" t="s">
        <v>58</v>
      </c>
      <c r="F132" s="19">
        <v>29057</v>
      </c>
      <c r="G132" s="18" t="s">
        <v>59</v>
      </c>
      <c r="H132" s="16" t="s">
        <v>60</v>
      </c>
      <c r="I132" s="20">
        <v>1620</v>
      </c>
      <c r="J132" s="18">
        <v>1</v>
      </c>
    </row>
    <row r="133" spans="1:10" x14ac:dyDescent="0.25">
      <c r="A133" s="16" t="s">
        <v>73</v>
      </c>
      <c r="B133" s="16" t="s">
        <v>151</v>
      </c>
      <c r="C133" s="16" t="s">
        <v>152</v>
      </c>
      <c r="D133" s="16" t="s">
        <v>57</v>
      </c>
      <c r="E133" s="18" t="s">
        <v>58</v>
      </c>
      <c r="F133" s="19">
        <v>30708</v>
      </c>
      <c r="G133" s="18" t="s">
        <v>59</v>
      </c>
      <c r="H133" s="16" t="s">
        <v>60</v>
      </c>
      <c r="I133" s="20">
        <v>1653</v>
      </c>
      <c r="J133" s="18">
        <v>3</v>
      </c>
    </row>
    <row r="134" spans="1:10" x14ac:dyDescent="0.25">
      <c r="A134" s="16" t="s">
        <v>73</v>
      </c>
      <c r="B134" s="16" t="s">
        <v>189</v>
      </c>
      <c r="C134" s="16" t="s">
        <v>190</v>
      </c>
      <c r="D134" s="16" t="s">
        <v>57</v>
      </c>
      <c r="E134" s="18" t="s">
        <v>58</v>
      </c>
      <c r="F134" s="19">
        <v>20507</v>
      </c>
      <c r="G134" s="18" t="s">
        <v>59</v>
      </c>
      <c r="H134" s="16" t="s">
        <v>60</v>
      </c>
      <c r="I134" s="20">
        <v>1785</v>
      </c>
      <c r="J134" s="18">
        <v>19</v>
      </c>
    </row>
    <row r="135" spans="1:10" x14ac:dyDescent="0.25">
      <c r="A135" s="16" t="s">
        <v>111</v>
      </c>
      <c r="B135" s="16" t="s">
        <v>263</v>
      </c>
      <c r="C135" s="16" t="s">
        <v>264</v>
      </c>
      <c r="D135" s="16" t="s">
        <v>57</v>
      </c>
      <c r="E135" s="18" t="s">
        <v>58</v>
      </c>
      <c r="F135" s="19">
        <v>28518</v>
      </c>
      <c r="G135" s="18" t="s">
        <v>188</v>
      </c>
      <c r="H135" s="16" t="s">
        <v>60</v>
      </c>
      <c r="I135" s="20">
        <v>1623</v>
      </c>
      <c r="J135" s="18">
        <v>2</v>
      </c>
    </row>
    <row r="136" spans="1:10" x14ac:dyDescent="0.25">
      <c r="A136" s="16" t="s">
        <v>111</v>
      </c>
      <c r="B136" s="16" t="s">
        <v>112</v>
      </c>
      <c r="C136" s="16" t="s">
        <v>113</v>
      </c>
      <c r="D136" s="16" t="s">
        <v>57</v>
      </c>
      <c r="E136" s="18" t="s">
        <v>58</v>
      </c>
      <c r="F136" s="19">
        <v>26612</v>
      </c>
      <c r="G136" s="18" t="s">
        <v>59</v>
      </c>
      <c r="H136" s="16" t="s">
        <v>60</v>
      </c>
      <c r="I136" s="20">
        <v>1602</v>
      </c>
      <c r="J136" s="18">
        <v>3</v>
      </c>
    </row>
    <row r="137" spans="1:10" x14ac:dyDescent="0.25">
      <c r="A137" s="16" t="s">
        <v>111</v>
      </c>
      <c r="B137" s="16" t="s">
        <v>123</v>
      </c>
      <c r="C137" s="16" t="s">
        <v>124</v>
      </c>
      <c r="D137" s="16" t="s">
        <v>57</v>
      </c>
      <c r="E137" s="18" t="s">
        <v>58</v>
      </c>
      <c r="F137" s="19">
        <v>28909</v>
      </c>
      <c r="G137" s="18" t="s">
        <v>59</v>
      </c>
      <c r="H137" s="16" t="s">
        <v>60</v>
      </c>
      <c r="I137" s="20">
        <v>1653</v>
      </c>
      <c r="J137" s="18">
        <v>14</v>
      </c>
    </row>
    <row r="138" spans="1:10" x14ac:dyDescent="0.25">
      <c r="A138" s="16" t="s">
        <v>111</v>
      </c>
      <c r="B138" s="16" t="s">
        <v>177</v>
      </c>
      <c r="C138" s="16" t="s">
        <v>178</v>
      </c>
      <c r="D138" s="16" t="s">
        <v>57</v>
      </c>
      <c r="E138" s="18" t="s">
        <v>58</v>
      </c>
      <c r="F138" s="19">
        <v>19625</v>
      </c>
      <c r="G138" s="18" t="s">
        <v>59</v>
      </c>
      <c r="H138" s="16" t="s">
        <v>60</v>
      </c>
      <c r="I138" s="20">
        <v>1705</v>
      </c>
      <c r="J138" s="18">
        <v>22</v>
      </c>
    </row>
    <row r="139" spans="1:10" x14ac:dyDescent="0.25">
      <c r="A139" s="16" t="s">
        <v>111</v>
      </c>
      <c r="B139" s="16" t="s">
        <v>204</v>
      </c>
      <c r="C139" s="16" t="s">
        <v>93</v>
      </c>
      <c r="D139" s="16" t="s">
        <v>108</v>
      </c>
      <c r="E139" s="18" t="s">
        <v>58</v>
      </c>
      <c r="F139" s="19">
        <v>21625</v>
      </c>
      <c r="G139" s="18" t="s">
        <v>59</v>
      </c>
      <c r="H139" s="16" t="s">
        <v>76</v>
      </c>
      <c r="I139" s="20">
        <v>2273</v>
      </c>
      <c r="J139" s="18">
        <v>16</v>
      </c>
    </row>
    <row r="140" spans="1:10" x14ac:dyDescent="0.25">
      <c r="A140" s="16" t="s">
        <v>111</v>
      </c>
      <c r="B140" s="16" t="s">
        <v>286</v>
      </c>
      <c r="C140" s="16" t="s">
        <v>266</v>
      </c>
      <c r="D140" s="16" t="s">
        <v>267</v>
      </c>
      <c r="E140" s="18" t="s">
        <v>58</v>
      </c>
      <c r="F140" s="19">
        <v>28543</v>
      </c>
      <c r="G140" s="18" t="s">
        <v>59</v>
      </c>
      <c r="H140" s="16" t="s">
        <v>60</v>
      </c>
      <c r="I140" s="20">
        <v>1790</v>
      </c>
      <c r="J140" s="18">
        <v>10</v>
      </c>
    </row>
    <row r="141" spans="1:10" x14ac:dyDescent="0.25">
      <c r="A141" s="16" t="s">
        <v>61</v>
      </c>
      <c r="B141" s="16" t="s">
        <v>183</v>
      </c>
      <c r="C141" s="16" t="s">
        <v>75</v>
      </c>
      <c r="D141" s="16" t="s">
        <v>57</v>
      </c>
      <c r="E141" s="18" t="s">
        <v>58</v>
      </c>
      <c r="F141" s="19">
        <v>29590</v>
      </c>
      <c r="G141" s="18" t="s">
        <v>188</v>
      </c>
      <c r="H141" s="16" t="s">
        <v>60</v>
      </c>
      <c r="I141" s="20">
        <v>1671</v>
      </c>
      <c r="J141" s="18">
        <v>1</v>
      </c>
    </row>
    <row r="142" spans="1:10" x14ac:dyDescent="0.25">
      <c r="A142" s="16" t="s">
        <v>61</v>
      </c>
      <c r="B142" s="16" t="s">
        <v>62</v>
      </c>
      <c r="C142" s="16" t="s">
        <v>63</v>
      </c>
      <c r="D142" s="17" t="s">
        <v>64</v>
      </c>
      <c r="E142" s="18" t="s">
        <v>58</v>
      </c>
      <c r="F142" s="19">
        <v>19772</v>
      </c>
      <c r="G142" s="18" t="s">
        <v>59</v>
      </c>
      <c r="H142" s="16" t="s">
        <v>65</v>
      </c>
      <c r="I142" s="20">
        <v>3700</v>
      </c>
      <c r="J142" s="18">
        <v>7</v>
      </c>
    </row>
    <row r="143" spans="1:10" x14ac:dyDescent="0.25">
      <c r="A143" s="16" t="s">
        <v>61</v>
      </c>
      <c r="B143" s="16" t="s">
        <v>88</v>
      </c>
      <c r="C143" s="16" t="s">
        <v>89</v>
      </c>
      <c r="D143" s="17" t="s">
        <v>57</v>
      </c>
      <c r="E143" s="18" t="s">
        <v>58</v>
      </c>
      <c r="F143" s="19">
        <v>22795</v>
      </c>
      <c r="G143" s="18" t="s">
        <v>59</v>
      </c>
      <c r="H143" s="16" t="s">
        <v>72</v>
      </c>
      <c r="I143" s="20">
        <v>1750</v>
      </c>
      <c r="J143" s="18">
        <v>5</v>
      </c>
    </row>
  </sheetData>
  <sortState ref="A2:J143">
    <sortCondition ref="E2:E143"/>
    <sortCondition ref="A2:A143"/>
    <sortCondition ref="G2:G143"/>
  </sortState>
  <dataConsolidate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zoomScale="70" zoomScaleNormal="70" workbookViewId="0">
      <selection activeCell="K39" sqref="K39"/>
    </sheetView>
  </sheetViews>
  <sheetFormatPr baseColWidth="10" defaultRowHeight="15" x14ac:dyDescent="0.25"/>
  <sheetData>
    <row r="1" spans="1:10" x14ac:dyDescent="0.25">
      <c r="A1" s="13" t="s">
        <v>47</v>
      </c>
      <c r="B1" s="13" t="s">
        <v>51</v>
      </c>
      <c r="C1" s="13" t="s">
        <v>53</v>
      </c>
    </row>
    <row r="2" spans="1:10" x14ac:dyDescent="0.25">
      <c r="A2" s="16" t="s">
        <v>85</v>
      </c>
      <c r="B2" s="16" t="s">
        <v>76</v>
      </c>
      <c r="C2" s="18" t="s">
        <v>328</v>
      </c>
    </row>
    <row r="6" spans="1:10" x14ac:dyDescent="0.25">
      <c r="A6" s="13" t="s">
        <v>44</v>
      </c>
      <c r="B6" s="13" t="s">
        <v>45</v>
      </c>
      <c r="C6" s="13" t="s">
        <v>46</v>
      </c>
      <c r="D6" s="13" t="s">
        <v>47</v>
      </c>
      <c r="E6" s="13" t="s">
        <v>48</v>
      </c>
      <c r="F6" s="14" t="s">
        <v>49</v>
      </c>
      <c r="G6" s="13" t="s">
        <v>50</v>
      </c>
      <c r="H6" s="13" t="s">
        <v>51</v>
      </c>
      <c r="I6" s="15" t="s">
        <v>52</v>
      </c>
      <c r="J6" s="13" t="s">
        <v>53</v>
      </c>
    </row>
    <row r="7" spans="1:10" x14ac:dyDescent="0.25">
      <c r="A7" s="16" t="s">
        <v>54</v>
      </c>
      <c r="B7" s="16" t="s">
        <v>268</v>
      </c>
      <c r="C7" s="16" t="s">
        <v>269</v>
      </c>
      <c r="D7" s="16" t="s">
        <v>85</v>
      </c>
      <c r="E7" s="18" t="s">
        <v>68</v>
      </c>
      <c r="F7" s="19">
        <v>28875</v>
      </c>
      <c r="G7" s="18" t="s">
        <v>59</v>
      </c>
      <c r="H7" s="16" t="s">
        <v>76</v>
      </c>
      <c r="I7" s="20">
        <v>2352</v>
      </c>
      <c r="J7" s="18">
        <v>9</v>
      </c>
    </row>
    <row r="8" spans="1:10" x14ac:dyDescent="0.25">
      <c r="A8" s="16" t="s">
        <v>54</v>
      </c>
      <c r="B8" s="16" t="s">
        <v>287</v>
      </c>
      <c r="C8" s="16" t="s">
        <v>288</v>
      </c>
      <c r="D8" s="16" t="s">
        <v>85</v>
      </c>
      <c r="E8" s="18" t="s">
        <v>68</v>
      </c>
      <c r="F8" s="19">
        <v>28875</v>
      </c>
      <c r="G8" s="18" t="s">
        <v>59</v>
      </c>
      <c r="H8" s="16" t="s">
        <v>76</v>
      </c>
      <c r="I8" s="20">
        <v>2352</v>
      </c>
      <c r="J8" s="18">
        <v>9</v>
      </c>
    </row>
    <row r="9" spans="1:10" x14ac:dyDescent="0.25">
      <c r="A9" s="16" t="s">
        <v>54</v>
      </c>
      <c r="B9" s="16" t="s">
        <v>305</v>
      </c>
      <c r="C9" s="16" t="s">
        <v>269</v>
      </c>
      <c r="D9" s="16" t="s">
        <v>85</v>
      </c>
      <c r="E9" s="18" t="s">
        <v>68</v>
      </c>
      <c r="F9" s="19">
        <v>28875</v>
      </c>
      <c r="G9" s="18" t="s">
        <v>59</v>
      </c>
      <c r="H9" s="16" t="s">
        <v>76</v>
      </c>
      <c r="I9" s="20">
        <v>2352</v>
      </c>
      <c r="J9" s="18">
        <v>9</v>
      </c>
    </row>
    <row r="10" spans="1:10" x14ac:dyDescent="0.25">
      <c r="A10" s="16" t="s">
        <v>73</v>
      </c>
      <c r="B10" s="16" t="s">
        <v>83</v>
      </c>
      <c r="C10" s="16" t="s">
        <v>84</v>
      </c>
      <c r="D10" s="17" t="s">
        <v>85</v>
      </c>
      <c r="E10" s="18" t="s">
        <v>58</v>
      </c>
      <c r="F10" s="19">
        <v>29396</v>
      </c>
      <c r="G10" s="18" t="s">
        <v>59</v>
      </c>
      <c r="H10" s="16" t="s">
        <v>76</v>
      </c>
      <c r="I10" s="20">
        <v>1750</v>
      </c>
      <c r="J10" s="18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="70" zoomScaleNormal="70" workbookViewId="0">
      <selection activeCell="I25" sqref="I25"/>
    </sheetView>
  </sheetViews>
  <sheetFormatPr baseColWidth="10" defaultRowHeight="15" x14ac:dyDescent="0.25"/>
  <sheetData>
    <row r="1" spans="1:10" x14ac:dyDescent="0.25">
      <c r="A1" s="13" t="s">
        <v>44</v>
      </c>
      <c r="B1" s="13" t="s">
        <v>48</v>
      </c>
      <c r="C1" s="13" t="s">
        <v>51</v>
      </c>
    </row>
    <row r="2" spans="1:10" x14ac:dyDescent="0.25">
      <c r="A2" s="16" t="s">
        <v>73</v>
      </c>
      <c r="B2" s="18" t="s">
        <v>58</v>
      </c>
      <c r="C2" s="16" t="s">
        <v>118</v>
      </c>
    </row>
    <row r="3" spans="1:10" x14ac:dyDescent="0.25">
      <c r="A3" s="16" t="s">
        <v>61</v>
      </c>
    </row>
    <row r="5" spans="1:10" x14ac:dyDescent="0.25">
      <c r="H5" s="26" t="s">
        <v>329</v>
      </c>
    </row>
    <row r="6" spans="1:10" x14ac:dyDescent="0.25">
      <c r="A6" s="13" t="s">
        <v>44</v>
      </c>
      <c r="B6" s="13" t="s">
        <v>45</v>
      </c>
      <c r="C6" s="13" t="s">
        <v>46</v>
      </c>
      <c r="D6" s="13" t="s">
        <v>47</v>
      </c>
      <c r="E6" s="13" t="s">
        <v>48</v>
      </c>
      <c r="F6" s="14" t="s">
        <v>49</v>
      </c>
      <c r="G6" s="13" t="s">
        <v>50</v>
      </c>
      <c r="H6" s="13" t="s">
        <v>51</v>
      </c>
      <c r="I6" s="15" t="s">
        <v>52</v>
      </c>
      <c r="J6" s="13" t="s">
        <v>53</v>
      </c>
    </row>
    <row r="7" spans="1:10" x14ac:dyDescent="0.25">
      <c r="A7" s="16" t="s">
        <v>61</v>
      </c>
      <c r="B7" s="16" t="s">
        <v>234</v>
      </c>
      <c r="C7" s="16" t="s">
        <v>225</v>
      </c>
      <c r="D7" s="16" t="s">
        <v>57</v>
      </c>
      <c r="E7" s="18" t="s">
        <v>68</v>
      </c>
      <c r="F7" s="19">
        <v>25167</v>
      </c>
      <c r="G7" s="18" t="s">
        <v>59</v>
      </c>
      <c r="H7" s="16" t="s">
        <v>60</v>
      </c>
      <c r="I7" s="20">
        <v>1754</v>
      </c>
      <c r="J7" s="18">
        <v>6</v>
      </c>
    </row>
    <row r="8" spans="1:10" x14ac:dyDescent="0.25">
      <c r="A8" s="16" t="s">
        <v>61</v>
      </c>
      <c r="B8" s="16" t="s">
        <v>289</v>
      </c>
      <c r="C8" s="16" t="s">
        <v>290</v>
      </c>
      <c r="D8" s="16" t="s">
        <v>57</v>
      </c>
      <c r="E8" s="18" t="s">
        <v>68</v>
      </c>
      <c r="F8" s="19">
        <v>28921</v>
      </c>
      <c r="G8" s="18" t="s">
        <v>59</v>
      </c>
      <c r="H8" s="16" t="s">
        <v>60</v>
      </c>
      <c r="I8" s="20">
        <v>1618</v>
      </c>
      <c r="J8" s="18">
        <v>9</v>
      </c>
    </row>
    <row r="9" spans="1:10" x14ac:dyDescent="0.25">
      <c r="A9" s="16" t="s">
        <v>61</v>
      </c>
      <c r="B9" s="16" t="s">
        <v>300</v>
      </c>
      <c r="C9" s="16" t="s">
        <v>269</v>
      </c>
      <c r="D9" s="16" t="s">
        <v>57</v>
      </c>
      <c r="E9" s="18" t="s">
        <v>68</v>
      </c>
      <c r="F9" s="19">
        <v>29170</v>
      </c>
      <c r="G9" s="18" t="s">
        <v>59</v>
      </c>
      <c r="H9" s="16" t="s">
        <v>60</v>
      </c>
      <c r="I9" s="20">
        <v>1851</v>
      </c>
      <c r="J9" s="18">
        <v>9</v>
      </c>
    </row>
    <row r="10" spans="1:10" x14ac:dyDescent="0.25">
      <c r="A10" s="16" t="s">
        <v>61</v>
      </c>
      <c r="B10" s="16" t="s">
        <v>301</v>
      </c>
      <c r="C10" s="16" t="s">
        <v>259</v>
      </c>
      <c r="D10" s="16" t="s">
        <v>57</v>
      </c>
      <c r="E10" s="18" t="s">
        <v>68</v>
      </c>
      <c r="F10" s="19">
        <v>28238</v>
      </c>
      <c r="G10" s="18" t="s">
        <v>59</v>
      </c>
      <c r="H10" s="16" t="s">
        <v>60</v>
      </c>
      <c r="I10" s="20">
        <v>1678</v>
      </c>
      <c r="J10" s="18">
        <v>11</v>
      </c>
    </row>
    <row r="11" spans="1:10" x14ac:dyDescent="0.25">
      <c r="A11" s="16" t="s">
        <v>61</v>
      </c>
      <c r="B11" s="16" t="s">
        <v>307</v>
      </c>
      <c r="C11" s="16" t="s">
        <v>271</v>
      </c>
      <c r="D11" s="16" t="s">
        <v>57</v>
      </c>
      <c r="E11" s="18" t="s">
        <v>68</v>
      </c>
      <c r="F11" s="19">
        <v>28999</v>
      </c>
      <c r="G11" s="18" t="s">
        <v>59</v>
      </c>
      <c r="H11" s="16" t="s">
        <v>60</v>
      </c>
      <c r="I11" s="20">
        <v>1663</v>
      </c>
      <c r="J11" s="18">
        <v>9</v>
      </c>
    </row>
    <row r="12" spans="1:10" x14ac:dyDescent="0.25">
      <c r="A12" s="16" t="s">
        <v>61</v>
      </c>
      <c r="B12" s="16" t="s">
        <v>309</v>
      </c>
      <c r="C12" s="16" t="s">
        <v>275</v>
      </c>
      <c r="D12" s="16" t="s">
        <v>57</v>
      </c>
      <c r="E12" s="18" t="s">
        <v>68</v>
      </c>
      <c r="F12" s="19">
        <v>29373</v>
      </c>
      <c r="G12" s="18" t="s">
        <v>59</v>
      </c>
      <c r="H12" s="16" t="s">
        <v>60</v>
      </c>
      <c r="I12" s="20">
        <v>1613</v>
      </c>
      <c r="J12" s="18">
        <v>8</v>
      </c>
    </row>
    <row r="13" spans="1:10" x14ac:dyDescent="0.25">
      <c r="A13" s="16" t="s">
        <v>73</v>
      </c>
      <c r="B13" s="16" t="s">
        <v>119</v>
      </c>
      <c r="C13" s="16" t="s">
        <v>93</v>
      </c>
      <c r="D13" s="16" t="s">
        <v>117</v>
      </c>
      <c r="E13" s="18" t="s">
        <v>58</v>
      </c>
      <c r="F13" s="19">
        <v>27421</v>
      </c>
      <c r="G13" s="18" t="s">
        <v>59</v>
      </c>
      <c r="H13" s="16" t="s">
        <v>118</v>
      </c>
      <c r="I13" s="20">
        <v>5900</v>
      </c>
      <c r="J13" s="18">
        <v>1</v>
      </c>
    </row>
    <row r="14" spans="1:10" x14ac:dyDescent="0.25">
      <c r="A14" s="16" t="s">
        <v>61</v>
      </c>
      <c r="B14" s="16" t="s">
        <v>183</v>
      </c>
      <c r="C14" s="16" t="s">
        <v>75</v>
      </c>
      <c r="D14" s="16" t="s">
        <v>57</v>
      </c>
      <c r="E14" s="18" t="s">
        <v>58</v>
      </c>
      <c r="F14" s="19">
        <v>29590</v>
      </c>
      <c r="G14" s="18" t="s">
        <v>188</v>
      </c>
      <c r="H14" s="16" t="s">
        <v>60</v>
      </c>
      <c r="I14" s="20">
        <v>1671</v>
      </c>
      <c r="J14" s="18">
        <v>1</v>
      </c>
    </row>
    <row r="15" spans="1:10" x14ac:dyDescent="0.25">
      <c r="A15" s="16" t="s">
        <v>61</v>
      </c>
      <c r="B15" s="16" t="s">
        <v>62</v>
      </c>
      <c r="C15" s="16" t="s">
        <v>63</v>
      </c>
      <c r="D15" s="17" t="s">
        <v>64</v>
      </c>
      <c r="E15" s="18" t="s">
        <v>58</v>
      </c>
      <c r="F15" s="19">
        <v>19772</v>
      </c>
      <c r="G15" s="18" t="s">
        <v>59</v>
      </c>
      <c r="H15" s="16" t="s">
        <v>65</v>
      </c>
      <c r="I15" s="20">
        <v>3700</v>
      </c>
      <c r="J15" s="18">
        <v>7</v>
      </c>
    </row>
    <row r="16" spans="1:10" x14ac:dyDescent="0.25">
      <c r="A16" s="16" t="s">
        <v>61</v>
      </c>
      <c r="B16" s="16" t="s">
        <v>88</v>
      </c>
      <c r="C16" s="16" t="s">
        <v>89</v>
      </c>
      <c r="D16" s="17" t="s">
        <v>57</v>
      </c>
      <c r="E16" s="18" t="s">
        <v>58</v>
      </c>
      <c r="F16" s="19">
        <v>22795</v>
      </c>
      <c r="G16" s="18" t="s">
        <v>59</v>
      </c>
      <c r="H16" s="16" t="s">
        <v>72</v>
      </c>
      <c r="I16" s="20">
        <v>1750</v>
      </c>
      <c r="J16" s="18">
        <v>5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66"/>
  <sheetViews>
    <sheetView topLeftCell="A46" zoomScale="70" zoomScaleNormal="70" workbookViewId="0">
      <selection activeCell="F25" sqref="F25"/>
    </sheetView>
  </sheetViews>
  <sheetFormatPr baseColWidth="10" defaultRowHeight="15" x14ac:dyDescent="0.25"/>
  <cols>
    <col min="1" max="1" width="23.28515625" customWidth="1"/>
    <col min="2" max="2" width="26.140625" customWidth="1"/>
    <col min="3" max="3" width="15.85546875" bestFit="1" customWidth="1"/>
    <col min="4" max="4" width="21.5703125" bestFit="1" customWidth="1"/>
    <col min="5" max="5" width="8" customWidth="1"/>
    <col min="6" max="6" width="14" customWidth="1"/>
    <col min="7" max="7" width="14.5703125" customWidth="1"/>
    <col min="8" max="8" width="12.5703125" customWidth="1"/>
    <col min="9" max="9" width="14.42578125" customWidth="1"/>
    <col min="10" max="10" width="11.7109375" customWidth="1"/>
    <col min="11" max="11" width="13" customWidth="1"/>
    <col min="12" max="12" width="8.5703125" customWidth="1"/>
    <col min="13" max="13" width="5.85546875" customWidth="1"/>
    <col min="14" max="14" width="10.7109375" customWidth="1"/>
    <col min="15" max="15" width="8.85546875" customWidth="1"/>
    <col min="16" max="16" width="12.5703125" customWidth="1"/>
    <col min="17" max="20" width="14.5703125" customWidth="1"/>
    <col min="21" max="21" width="13.85546875" customWidth="1"/>
    <col min="22" max="26" width="14.5703125" customWidth="1"/>
    <col min="27" max="27" width="12.28515625" customWidth="1"/>
    <col min="28" max="31" width="14" bestFit="1" customWidth="1"/>
    <col min="32" max="32" width="13.85546875" bestFit="1" customWidth="1"/>
    <col min="33" max="34" width="14.42578125" bestFit="1" customWidth="1"/>
    <col min="35" max="35" width="12.28515625" bestFit="1" customWidth="1"/>
    <col min="36" max="36" width="8.85546875" customWidth="1"/>
    <col min="37" max="37" width="12.5703125" bestFit="1" customWidth="1"/>
  </cols>
  <sheetData>
    <row r="3" spans="1:14" x14ac:dyDescent="0.25">
      <c r="A3" s="27" t="s">
        <v>333</v>
      </c>
      <c r="B3" s="27" t="s">
        <v>332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4" x14ac:dyDescent="0.25">
      <c r="A4" s="25"/>
      <c r="B4" s="25" t="s">
        <v>108</v>
      </c>
      <c r="C4" s="25" t="s">
        <v>231</v>
      </c>
      <c r="D4" s="25" t="s">
        <v>117</v>
      </c>
      <c r="E4" s="25" t="s">
        <v>100</v>
      </c>
      <c r="F4" s="25" t="s">
        <v>64</v>
      </c>
      <c r="G4" s="25" t="s">
        <v>214</v>
      </c>
      <c r="H4" s="25" t="s">
        <v>57</v>
      </c>
      <c r="I4" s="25"/>
      <c r="J4" s="25" t="s">
        <v>85</v>
      </c>
      <c r="K4" s="25" t="s">
        <v>94</v>
      </c>
      <c r="L4" s="25"/>
      <c r="M4" s="25" t="s">
        <v>267</v>
      </c>
      <c r="N4" s="25" t="s">
        <v>331</v>
      </c>
    </row>
    <row r="5" spans="1:14" x14ac:dyDescent="0.25">
      <c r="A5" s="27" t="s">
        <v>330</v>
      </c>
      <c r="B5" s="25" t="s">
        <v>59</v>
      </c>
      <c r="C5" s="25" t="s">
        <v>59</v>
      </c>
      <c r="D5" s="25" t="s">
        <v>59</v>
      </c>
      <c r="E5" s="25" t="s">
        <v>59</v>
      </c>
      <c r="F5" s="25" t="s">
        <v>59</v>
      </c>
      <c r="G5" s="25" t="s">
        <v>59</v>
      </c>
      <c r="H5" s="25" t="s">
        <v>188</v>
      </c>
      <c r="I5" s="25" t="s">
        <v>59</v>
      </c>
      <c r="J5" s="25" t="s">
        <v>59</v>
      </c>
      <c r="K5" s="25" t="s">
        <v>188</v>
      </c>
      <c r="L5" s="25" t="s">
        <v>59</v>
      </c>
      <c r="M5" s="25" t="s">
        <v>59</v>
      </c>
      <c r="N5" s="25"/>
    </row>
    <row r="6" spans="1:14" x14ac:dyDescent="0.25">
      <c r="A6" s="25" t="s">
        <v>68</v>
      </c>
      <c r="B6" s="28"/>
      <c r="C6" s="28">
        <v>4</v>
      </c>
      <c r="D6" s="28"/>
      <c r="E6" s="28">
        <v>2</v>
      </c>
      <c r="F6" s="28"/>
      <c r="G6" s="28">
        <v>1</v>
      </c>
      <c r="H6" s="28">
        <v>6</v>
      </c>
      <c r="I6" s="28">
        <v>66</v>
      </c>
      <c r="J6" s="28">
        <v>5</v>
      </c>
      <c r="K6" s="28">
        <v>1</v>
      </c>
      <c r="L6" s="28"/>
      <c r="M6" s="28"/>
      <c r="N6" s="28">
        <v>85</v>
      </c>
    </row>
    <row r="7" spans="1:14" x14ac:dyDescent="0.25">
      <c r="A7" s="25" t="s">
        <v>58</v>
      </c>
      <c r="B7" s="28">
        <v>2</v>
      </c>
      <c r="C7" s="28"/>
      <c r="D7" s="28">
        <v>2</v>
      </c>
      <c r="E7" s="28">
        <v>3</v>
      </c>
      <c r="F7" s="28">
        <v>7</v>
      </c>
      <c r="G7" s="28"/>
      <c r="H7" s="28">
        <v>6</v>
      </c>
      <c r="I7" s="28">
        <v>31</v>
      </c>
      <c r="J7" s="28">
        <v>1</v>
      </c>
      <c r="K7" s="28"/>
      <c r="L7" s="28">
        <v>2</v>
      </c>
      <c r="M7" s="28">
        <v>3</v>
      </c>
      <c r="N7" s="28">
        <v>57</v>
      </c>
    </row>
    <row r="8" spans="1:14" x14ac:dyDescent="0.25">
      <c r="A8" s="25" t="s">
        <v>331</v>
      </c>
      <c r="B8" s="28">
        <v>2</v>
      </c>
      <c r="C8" s="28">
        <v>4</v>
      </c>
      <c r="D8" s="28">
        <v>2</v>
      </c>
      <c r="E8" s="28">
        <v>5</v>
      </c>
      <c r="F8" s="28">
        <v>7</v>
      </c>
      <c r="G8" s="28">
        <v>1</v>
      </c>
      <c r="H8" s="28">
        <v>12</v>
      </c>
      <c r="I8" s="28">
        <v>97</v>
      </c>
      <c r="J8" s="28">
        <v>6</v>
      </c>
      <c r="K8" s="28">
        <v>1</v>
      </c>
      <c r="L8" s="28">
        <v>2</v>
      </c>
      <c r="M8" s="28">
        <v>3</v>
      </c>
      <c r="N8" s="28">
        <v>142</v>
      </c>
    </row>
    <row r="10" spans="1:14" x14ac:dyDescent="0.25">
      <c r="A10" s="27" t="s">
        <v>334</v>
      </c>
      <c r="B10" s="27" t="s">
        <v>332</v>
      </c>
      <c r="C10" s="25"/>
      <c r="D10" s="25"/>
    </row>
    <row r="11" spans="1:14" x14ac:dyDescent="0.25">
      <c r="A11" s="27" t="s">
        <v>330</v>
      </c>
      <c r="B11" s="25" t="s">
        <v>188</v>
      </c>
      <c r="C11" s="25" t="s">
        <v>59</v>
      </c>
      <c r="D11" s="25" t="s">
        <v>331</v>
      </c>
    </row>
    <row r="12" spans="1:14" x14ac:dyDescent="0.25">
      <c r="A12" s="25" t="s">
        <v>54</v>
      </c>
      <c r="B12" s="29">
        <v>1858.875</v>
      </c>
      <c r="C12" s="29">
        <v>1932.6477272727273</v>
      </c>
      <c r="D12" s="29">
        <v>1926.5</v>
      </c>
    </row>
    <row r="13" spans="1:14" x14ac:dyDescent="0.25">
      <c r="A13" s="25" t="s">
        <v>108</v>
      </c>
      <c r="B13" s="29"/>
      <c r="C13" s="29">
        <v>2100</v>
      </c>
      <c r="D13" s="29">
        <v>2100</v>
      </c>
    </row>
    <row r="14" spans="1:14" x14ac:dyDescent="0.25">
      <c r="A14" s="25" t="s">
        <v>231</v>
      </c>
      <c r="B14" s="29"/>
      <c r="C14" s="29">
        <v>2687</v>
      </c>
      <c r="D14" s="29">
        <v>2687</v>
      </c>
    </row>
    <row r="15" spans="1:14" x14ac:dyDescent="0.25">
      <c r="A15" s="25" t="s">
        <v>117</v>
      </c>
      <c r="B15" s="29"/>
      <c r="C15" s="29">
        <v>4227</v>
      </c>
      <c r="D15" s="29">
        <v>4227</v>
      </c>
    </row>
    <row r="16" spans="1:14" x14ac:dyDescent="0.25">
      <c r="A16" s="25" t="s">
        <v>100</v>
      </c>
      <c r="B16" s="29"/>
      <c r="C16" s="29">
        <v>1791</v>
      </c>
      <c r="D16" s="29">
        <v>1791</v>
      </c>
    </row>
    <row r="17" spans="1:4" x14ac:dyDescent="0.25">
      <c r="A17" s="25" t="s">
        <v>64</v>
      </c>
      <c r="B17" s="29"/>
      <c r="C17" s="29">
        <v>1784</v>
      </c>
      <c r="D17" s="29">
        <v>1784</v>
      </c>
    </row>
    <row r="18" spans="1:4" x14ac:dyDescent="0.25">
      <c r="A18" s="25" t="s">
        <v>214</v>
      </c>
      <c r="B18" s="29"/>
      <c r="C18" s="29">
        <v>1754</v>
      </c>
      <c r="D18" s="29">
        <v>1754</v>
      </c>
    </row>
    <row r="19" spans="1:4" x14ac:dyDescent="0.25">
      <c r="A19" s="25" t="s">
        <v>57</v>
      </c>
      <c r="B19" s="29">
        <v>1769.5714285714287</v>
      </c>
      <c r="C19" s="29">
        <v>1810.6515151515152</v>
      </c>
      <c r="D19" s="29">
        <v>1806.7123287671234</v>
      </c>
    </row>
    <row r="20" spans="1:4" x14ac:dyDescent="0.25">
      <c r="A20" s="25" t="s">
        <v>85</v>
      </c>
      <c r="B20" s="29"/>
      <c r="C20" s="29">
        <v>2632.5</v>
      </c>
      <c r="D20" s="29">
        <v>2632.5</v>
      </c>
    </row>
    <row r="21" spans="1:4" x14ac:dyDescent="0.25">
      <c r="A21" s="25" t="s">
        <v>94</v>
      </c>
      <c r="B21" s="29">
        <v>2484</v>
      </c>
      <c r="C21" s="29">
        <v>4227</v>
      </c>
      <c r="D21" s="29">
        <v>3355.5</v>
      </c>
    </row>
    <row r="22" spans="1:4" x14ac:dyDescent="0.25">
      <c r="A22" s="25" t="s">
        <v>267</v>
      </c>
      <c r="B22" s="29"/>
      <c r="C22" s="29">
        <v>1790</v>
      </c>
      <c r="D22" s="29">
        <v>1790</v>
      </c>
    </row>
    <row r="23" spans="1:4" x14ac:dyDescent="0.25">
      <c r="A23" s="25" t="s">
        <v>73</v>
      </c>
      <c r="B23" s="29">
        <v>1785</v>
      </c>
      <c r="C23" s="29">
        <v>2211.3684210526317</v>
      </c>
      <c r="D23" s="29">
        <v>2170.7619047619046</v>
      </c>
    </row>
    <row r="24" spans="1:4" x14ac:dyDescent="0.25">
      <c r="A24" s="25" t="s">
        <v>117</v>
      </c>
      <c r="B24" s="29"/>
      <c r="C24" s="29">
        <v>5900</v>
      </c>
      <c r="D24" s="29">
        <v>5900</v>
      </c>
    </row>
    <row r="25" spans="1:4" x14ac:dyDescent="0.25">
      <c r="A25" s="25" t="s">
        <v>64</v>
      </c>
      <c r="B25" s="29"/>
      <c r="C25" s="29">
        <v>2410.5</v>
      </c>
      <c r="D25" s="29">
        <v>2410.5</v>
      </c>
    </row>
    <row r="26" spans="1:4" x14ac:dyDescent="0.25">
      <c r="A26" s="25" t="s">
        <v>57</v>
      </c>
      <c r="B26" s="29">
        <v>1785</v>
      </c>
      <c r="C26" s="29">
        <v>1739.6923076923076</v>
      </c>
      <c r="D26" s="29">
        <v>1745.7333333333333</v>
      </c>
    </row>
    <row r="27" spans="1:4" x14ac:dyDescent="0.25">
      <c r="A27" s="25" t="s">
        <v>85</v>
      </c>
      <c r="B27" s="29"/>
      <c r="C27" s="29">
        <v>1962</v>
      </c>
      <c r="D27" s="29">
        <v>1962</v>
      </c>
    </row>
    <row r="28" spans="1:4" x14ac:dyDescent="0.25">
      <c r="A28" s="25" t="s">
        <v>94</v>
      </c>
      <c r="B28" s="29"/>
      <c r="C28" s="29">
        <v>4755</v>
      </c>
      <c r="D28" s="29">
        <v>4755</v>
      </c>
    </row>
    <row r="29" spans="1:4" x14ac:dyDescent="0.25">
      <c r="A29" s="25" t="s">
        <v>111</v>
      </c>
      <c r="B29" s="29">
        <v>1704</v>
      </c>
      <c r="C29" s="29">
        <v>1948.0714285714287</v>
      </c>
      <c r="D29" s="29">
        <v>1917.5625</v>
      </c>
    </row>
    <row r="30" spans="1:4" x14ac:dyDescent="0.25">
      <c r="A30" s="25" t="s">
        <v>108</v>
      </c>
      <c r="B30" s="29"/>
      <c r="C30" s="29">
        <v>2273</v>
      </c>
      <c r="D30" s="29">
        <v>2273</v>
      </c>
    </row>
    <row r="31" spans="1:4" x14ac:dyDescent="0.25">
      <c r="A31" s="25" t="s">
        <v>231</v>
      </c>
      <c r="B31" s="29"/>
      <c r="C31" s="29">
        <v>2379</v>
      </c>
      <c r="D31" s="29">
        <v>2379</v>
      </c>
    </row>
    <row r="32" spans="1:4" x14ac:dyDescent="0.25">
      <c r="A32" s="25" t="s">
        <v>57</v>
      </c>
      <c r="B32" s="29">
        <v>1704</v>
      </c>
      <c r="C32" s="29">
        <v>1893.7272727272727</v>
      </c>
      <c r="D32" s="29">
        <v>1864.5384615384614</v>
      </c>
    </row>
    <row r="33" spans="1:4" x14ac:dyDescent="0.25">
      <c r="A33" s="25" t="s">
        <v>267</v>
      </c>
      <c r="B33" s="29"/>
      <c r="C33" s="29">
        <v>1790</v>
      </c>
      <c r="D33" s="29">
        <v>1790</v>
      </c>
    </row>
    <row r="34" spans="1:4" x14ac:dyDescent="0.25">
      <c r="A34" s="25" t="s">
        <v>61</v>
      </c>
      <c r="B34" s="29">
        <v>1671</v>
      </c>
      <c r="C34" s="29">
        <v>1953.375</v>
      </c>
      <c r="D34" s="29">
        <v>1922</v>
      </c>
    </row>
    <row r="35" spans="1:4" x14ac:dyDescent="0.25">
      <c r="A35" s="25" t="s">
        <v>64</v>
      </c>
      <c r="B35" s="29"/>
      <c r="C35" s="29">
        <v>3700</v>
      </c>
      <c r="D35" s="29">
        <v>3700</v>
      </c>
    </row>
    <row r="36" spans="1:4" x14ac:dyDescent="0.25">
      <c r="A36" s="25" t="s">
        <v>57</v>
      </c>
      <c r="B36" s="29">
        <v>1671</v>
      </c>
      <c r="C36" s="29">
        <v>1703.8571428571429</v>
      </c>
      <c r="D36" s="29">
        <v>1699.75</v>
      </c>
    </row>
    <row r="37" spans="1:4" x14ac:dyDescent="0.25">
      <c r="A37" s="25" t="s">
        <v>331</v>
      </c>
      <c r="B37" s="29">
        <v>1809.2307692307693</v>
      </c>
      <c r="C37" s="29">
        <v>1976.6589147286822</v>
      </c>
      <c r="D37" s="29">
        <v>1961.3309859154929</v>
      </c>
    </row>
    <row r="39" spans="1:4" x14ac:dyDescent="0.25">
      <c r="A39" s="27" t="s">
        <v>333</v>
      </c>
      <c r="B39" s="27" t="s">
        <v>332</v>
      </c>
      <c r="C39" s="25"/>
      <c r="D39" s="25"/>
    </row>
    <row r="40" spans="1:4" x14ac:dyDescent="0.25">
      <c r="A40" s="27" t="s">
        <v>330</v>
      </c>
      <c r="B40" s="25" t="s">
        <v>68</v>
      </c>
      <c r="C40" s="25" t="s">
        <v>58</v>
      </c>
      <c r="D40" s="25" t="s">
        <v>331</v>
      </c>
    </row>
    <row r="41" spans="1:4" x14ac:dyDescent="0.25">
      <c r="A41" s="25" t="s">
        <v>54</v>
      </c>
      <c r="B41" s="30">
        <v>0.40845070422535212</v>
      </c>
      <c r="C41" s="30">
        <v>0.26760563380281688</v>
      </c>
      <c r="D41" s="30">
        <v>0.676056338028169</v>
      </c>
    </row>
    <row r="42" spans="1:4" x14ac:dyDescent="0.25">
      <c r="A42" s="25" t="s">
        <v>108</v>
      </c>
      <c r="B42" s="30">
        <v>0</v>
      </c>
      <c r="C42" s="30">
        <v>7.0422535211267607E-3</v>
      </c>
      <c r="D42" s="30">
        <v>7.0422535211267607E-3</v>
      </c>
    </row>
    <row r="43" spans="1:4" x14ac:dyDescent="0.25">
      <c r="A43" s="25" t="s">
        <v>231</v>
      </c>
      <c r="B43" s="30">
        <v>2.1126760563380281E-2</v>
      </c>
      <c r="C43" s="30">
        <v>0</v>
      </c>
      <c r="D43" s="30">
        <v>2.1126760563380281E-2</v>
      </c>
    </row>
    <row r="44" spans="1:4" x14ac:dyDescent="0.25">
      <c r="A44" s="25" t="s">
        <v>117</v>
      </c>
      <c r="B44" s="30">
        <v>0</v>
      </c>
      <c r="C44" s="30">
        <v>7.0422535211267607E-3</v>
      </c>
      <c r="D44" s="30">
        <v>7.0422535211267607E-3</v>
      </c>
    </row>
    <row r="45" spans="1:4" x14ac:dyDescent="0.25">
      <c r="A45" s="25" t="s">
        <v>100</v>
      </c>
      <c r="B45" s="30">
        <v>1.4084507042253521E-2</v>
      </c>
      <c r="C45" s="30">
        <v>2.1126760563380281E-2</v>
      </c>
      <c r="D45" s="30">
        <v>3.5211267605633804E-2</v>
      </c>
    </row>
    <row r="46" spans="1:4" x14ac:dyDescent="0.25">
      <c r="A46" s="25" t="s">
        <v>64</v>
      </c>
      <c r="B46" s="30">
        <v>0</v>
      </c>
      <c r="C46" s="30">
        <v>2.8169014084507043E-2</v>
      </c>
      <c r="D46" s="30">
        <v>2.8169014084507043E-2</v>
      </c>
    </row>
    <row r="47" spans="1:4" x14ac:dyDescent="0.25">
      <c r="A47" s="25" t="s">
        <v>214</v>
      </c>
      <c r="B47" s="30">
        <v>7.0422535211267607E-3</v>
      </c>
      <c r="C47" s="30">
        <v>0</v>
      </c>
      <c r="D47" s="30">
        <v>7.0422535211267607E-3</v>
      </c>
    </row>
    <row r="48" spans="1:4" x14ac:dyDescent="0.25">
      <c r="A48" s="25" t="s">
        <v>57</v>
      </c>
      <c r="B48" s="30">
        <v>0.33098591549295775</v>
      </c>
      <c r="C48" s="30">
        <v>0.18309859154929578</v>
      </c>
      <c r="D48" s="30">
        <v>0.5140845070422535</v>
      </c>
    </row>
    <row r="49" spans="1:4" x14ac:dyDescent="0.25">
      <c r="A49" s="25" t="s">
        <v>85</v>
      </c>
      <c r="B49" s="30">
        <v>2.8169014084507043E-2</v>
      </c>
      <c r="C49" s="30">
        <v>0</v>
      </c>
      <c r="D49" s="30">
        <v>2.8169014084507043E-2</v>
      </c>
    </row>
    <row r="50" spans="1:4" x14ac:dyDescent="0.25">
      <c r="A50" s="25" t="s">
        <v>94</v>
      </c>
      <c r="B50" s="30">
        <v>7.0422535211267607E-3</v>
      </c>
      <c r="C50" s="30">
        <v>7.0422535211267607E-3</v>
      </c>
      <c r="D50" s="30">
        <v>1.4084507042253521E-2</v>
      </c>
    </row>
    <row r="51" spans="1:4" x14ac:dyDescent="0.25">
      <c r="A51" s="25" t="s">
        <v>267</v>
      </c>
      <c r="B51" s="30">
        <v>0</v>
      </c>
      <c r="C51" s="30">
        <v>1.4084507042253521E-2</v>
      </c>
      <c r="D51" s="30">
        <v>1.4084507042253521E-2</v>
      </c>
    </row>
    <row r="52" spans="1:4" x14ac:dyDescent="0.25">
      <c r="A52" s="25" t="s">
        <v>73</v>
      </c>
      <c r="B52" s="30">
        <v>7.746478873239436E-2</v>
      </c>
      <c r="C52" s="30">
        <v>7.0422535211267609E-2</v>
      </c>
      <c r="D52" s="30">
        <v>0.14788732394366197</v>
      </c>
    </row>
    <row r="53" spans="1:4" x14ac:dyDescent="0.25">
      <c r="A53" s="25" t="s">
        <v>117</v>
      </c>
      <c r="B53" s="30">
        <v>0</v>
      </c>
      <c r="C53" s="30">
        <v>7.0422535211267607E-3</v>
      </c>
      <c r="D53" s="30">
        <v>7.0422535211267607E-3</v>
      </c>
    </row>
    <row r="54" spans="1:4" x14ac:dyDescent="0.25">
      <c r="A54" s="25" t="s">
        <v>64</v>
      </c>
      <c r="B54" s="30">
        <v>0</v>
      </c>
      <c r="C54" s="30">
        <v>1.4084507042253521E-2</v>
      </c>
      <c r="D54" s="30">
        <v>1.4084507042253521E-2</v>
      </c>
    </row>
    <row r="55" spans="1:4" x14ac:dyDescent="0.25">
      <c r="A55" s="25" t="s">
        <v>57</v>
      </c>
      <c r="B55" s="30">
        <v>7.0422535211267609E-2</v>
      </c>
      <c r="C55" s="30">
        <v>3.5211267605633804E-2</v>
      </c>
      <c r="D55" s="30">
        <v>0.10563380281690141</v>
      </c>
    </row>
    <row r="56" spans="1:4" x14ac:dyDescent="0.25">
      <c r="A56" s="25" t="s">
        <v>85</v>
      </c>
      <c r="B56" s="30">
        <v>7.0422535211267607E-3</v>
      </c>
      <c r="C56" s="30">
        <v>7.0422535211267607E-3</v>
      </c>
      <c r="D56" s="30">
        <v>1.4084507042253521E-2</v>
      </c>
    </row>
    <row r="57" spans="1:4" x14ac:dyDescent="0.25">
      <c r="A57" s="25" t="s">
        <v>94</v>
      </c>
      <c r="B57" s="30">
        <v>0</v>
      </c>
      <c r="C57" s="30">
        <v>7.0422535211267607E-3</v>
      </c>
      <c r="D57" s="30">
        <v>7.0422535211267607E-3</v>
      </c>
    </row>
    <row r="58" spans="1:4" x14ac:dyDescent="0.25">
      <c r="A58" s="25" t="s">
        <v>111</v>
      </c>
      <c r="B58" s="30">
        <v>7.0422535211267609E-2</v>
      </c>
      <c r="C58" s="30">
        <v>4.2253521126760563E-2</v>
      </c>
      <c r="D58" s="30">
        <v>0.11267605633802817</v>
      </c>
    </row>
    <row r="59" spans="1:4" x14ac:dyDescent="0.25">
      <c r="A59" s="25" t="s">
        <v>108</v>
      </c>
      <c r="B59" s="30">
        <v>0</v>
      </c>
      <c r="C59" s="30">
        <v>7.0422535211267607E-3</v>
      </c>
      <c r="D59" s="30">
        <v>7.0422535211267607E-3</v>
      </c>
    </row>
    <row r="60" spans="1:4" x14ac:dyDescent="0.25">
      <c r="A60" s="25" t="s">
        <v>231</v>
      </c>
      <c r="B60" s="30">
        <v>7.0422535211267607E-3</v>
      </c>
      <c r="C60" s="30">
        <v>0</v>
      </c>
      <c r="D60" s="30">
        <v>7.0422535211267607E-3</v>
      </c>
    </row>
    <row r="61" spans="1:4" x14ac:dyDescent="0.25">
      <c r="A61" s="25" t="s">
        <v>57</v>
      </c>
      <c r="B61" s="30">
        <v>6.3380281690140844E-2</v>
      </c>
      <c r="C61" s="30">
        <v>2.8169014084507043E-2</v>
      </c>
      <c r="D61" s="30">
        <v>9.154929577464789E-2</v>
      </c>
    </row>
    <row r="62" spans="1:4" x14ac:dyDescent="0.25">
      <c r="A62" s="25" t="s">
        <v>267</v>
      </c>
      <c r="B62" s="30">
        <v>0</v>
      </c>
      <c r="C62" s="30">
        <v>7.0422535211267607E-3</v>
      </c>
      <c r="D62" s="30">
        <v>7.0422535211267607E-3</v>
      </c>
    </row>
    <row r="63" spans="1:4" x14ac:dyDescent="0.25">
      <c r="A63" s="25" t="s">
        <v>61</v>
      </c>
      <c r="B63" s="30">
        <v>4.2253521126760563E-2</v>
      </c>
      <c r="C63" s="30">
        <v>2.1126760563380281E-2</v>
      </c>
      <c r="D63" s="30">
        <v>6.3380281690140844E-2</v>
      </c>
    </row>
    <row r="64" spans="1:4" x14ac:dyDescent="0.25">
      <c r="A64" s="25" t="s">
        <v>64</v>
      </c>
      <c r="B64" s="30">
        <v>0</v>
      </c>
      <c r="C64" s="30">
        <v>7.0422535211267607E-3</v>
      </c>
      <c r="D64" s="30">
        <v>7.0422535211267607E-3</v>
      </c>
    </row>
    <row r="65" spans="1:4" x14ac:dyDescent="0.25">
      <c r="A65" s="25" t="s">
        <v>57</v>
      </c>
      <c r="B65" s="30">
        <v>4.2253521126760563E-2</v>
      </c>
      <c r="C65" s="30">
        <v>1.4084507042253521E-2</v>
      </c>
      <c r="D65" s="30">
        <v>5.6338028169014086E-2</v>
      </c>
    </row>
    <row r="66" spans="1:4" x14ac:dyDescent="0.25">
      <c r="A66" s="25" t="s">
        <v>331</v>
      </c>
      <c r="B66" s="30">
        <v>0.59859154929577463</v>
      </c>
      <c r="C66" s="30">
        <v>0.40140845070422537</v>
      </c>
      <c r="D66" s="3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Articles</vt:lpstr>
      <vt:lpstr>Taux de remise</vt:lpstr>
      <vt:lpstr>Primes</vt:lpstr>
      <vt:lpstr>Liste salariés</vt:lpstr>
      <vt:lpstr>QUESTION 5</vt:lpstr>
      <vt:lpstr>QUESTION 6</vt:lpstr>
      <vt:lpstr>TCD</vt:lpstr>
      <vt:lpstr>'QUESTION 5'!Criteres</vt:lpstr>
      <vt:lpstr>'QUESTION 6'!Criteres</vt:lpstr>
      <vt:lpstr>'QUESTION 5'!Extraire</vt:lpstr>
      <vt:lpstr>'QUESTION 6'!Extraire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 </cp:lastModifiedBy>
  <cp:lastPrinted>2016-10-25T17:15:51Z</cp:lastPrinted>
  <dcterms:created xsi:type="dcterms:W3CDTF">2015-07-05T05:45:40Z</dcterms:created>
  <dcterms:modified xsi:type="dcterms:W3CDTF">2016-12-16T10:10:51Z</dcterms:modified>
</cp:coreProperties>
</file>