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730" windowHeight="7965"/>
  </bookViews>
  <sheets>
    <sheet name="Feuil1" sheetId="1" r:id="rId1"/>
  </sheet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8" i="1" l="1"/>
  <c r="U27" i="1"/>
  <c r="U26" i="1"/>
  <c r="U25" i="1"/>
  <c r="U24" i="1"/>
  <c r="U21" i="1"/>
  <c r="U20" i="1"/>
  <c r="U19" i="1"/>
  <c r="U18" i="1"/>
  <c r="U17" i="1"/>
  <c r="U14" i="1"/>
  <c r="U13" i="1"/>
  <c r="U12" i="1"/>
  <c r="U11" i="1"/>
  <c r="U10" i="1"/>
  <c r="U7" i="1"/>
  <c r="U6" i="1"/>
  <c r="U5" i="1"/>
  <c r="U4" i="1"/>
  <c r="U3" i="1"/>
  <c r="K28" i="1" l="1"/>
  <c r="K21" i="1"/>
  <c r="K14" i="1"/>
  <c r="K7" i="1"/>
  <c r="R28" i="1" l="1"/>
  <c r="R27" i="1"/>
  <c r="R26" i="1"/>
  <c r="R25" i="1"/>
  <c r="R24" i="1"/>
  <c r="R21" i="1"/>
  <c r="R20" i="1"/>
  <c r="R19" i="1"/>
  <c r="R18" i="1"/>
  <c r="R17" i="1"/>
  <c r="R14" i="1"/>
  <c r="R13" i="1"/>
  <c r="R12" i="1"/>
  <c r="R11" i="1"/>
  <c r="R10" i="1"/>
  <c r="Q28" i="1"/>
  <c r="Q27" i="1"/>
  <c r="Q26" i="1"/>
  <c r="Q25" i="1"/>
  <c r="Q24" i="1"/>
  <c r="Q21" i="1"/>
  <c r="Q20" i="1"/>
  <c r="Q19" i="1"/>
  <c r="Q18" i="1"/>
  <c r="Q17" i="1"/>
  <c r="Q14" i="1"/>
  <c r="Q13" i="1"/>
  <c r="Q12" i="1"/>
  <c r="Q11" i="1"/>
  <c r="Q10" i="1"/>
  <c r="P28" i="1"/>
  <c r="P27" i="1"/>
  <c r="P26" i="1"/>
  <c r="P25" i="1"/>
  <c r="P24" i="1"/>
  <c r="P21" i="1"/>
  <c r="P20" i="1"/>
  <c r="P19" i="1"/>
  <c r="P18" i="1"/>
  <c r="P17" i="1"/>
  <c r="P14" i="1"/>
  <c r="P13" i="1"/>
  <c r="P12" i="1"/>
  <c r="P11" i="1"/>
  <c r="P10" i="1"/>
  <c r="O28" i="1"/>
  <c r="O27" i="1"/>
  <c r="O26" i="1"/>
  <c r="O25" i="1"/>
  <c r="O24" i="1"/>
  <c r="O21" i="1"/>
  <c r="O20" i="1"/>
  <c r="O19" i="1"/>
  <c r="O18" i="1"/>
  <c r="O17" i="1"/>
  <c r="O14" i="1"/>
  <c r="O13" i="1"/>
  <c r="O12" i="1"/>
  <c r="O11" i="1"/>
  <c r="O10" i="1"/>
  <c r="N28" i="1"/>
  <c r="N27" i="1"/>
  <c r="N26" i="1"/>
  <c r="N25" i="1"/>
  <c r="N24" i="1"/>
  <c r="N21" i="1"/>
  <c r="N20" i="1"/>
  <c r="N19" i="1"/>
  <c r="N18" i="1"/>
  <c r="N17" i="1"/>
  <c r="N14" i="1"/>
  <c r="N13" i="1"/>
  <c r="N12" i="1"/>
  <c r="N11" i="1"/>
  <c r="N10" i="1"/>
  <c r="R4" i="1" l="1"/>
  <c r="R5" i="1"/>
  <c r="R6" i="1"/>
  <c r="R7" i="1"/>
  <c r="Q4" i="1"/>
  <c r="Q5" i="1"/>
  <c r="Q6" i="1"/>
  <c r="Q7" i="1"/>
  <c r="R3" i="1"/>
  <c r="Q3" i="1"/>
  <c r="P4" i="1"/>
  <c r="P5" i="1"/>
  <c r="P6" i="1"/>
  <c r="P7" i="1"/>
  <c r="P3" i="1"/>
  <c r="O4" i="1"/>
  <c r="O5" i="1"/>
  <c r="O6" i="1"/>
  <c r="O7" i="1"/>
  <c r="O3" i="1"/>
  <c r="N4" i="1"/>
  <c r="N5" i="1"/>
  <c r="N6" i="1"/>
  <c r="N7" i="1"/>
  <c r="N3" i="1"/>
  <c r="X28" i="1" l="1"/>
  <c r="X27" i="1"/>
  <c r="X26" i="1"/>
  <c r="X25" i="1"/>
  <c r="X24" i="1"/>
  <c r="X21" i="1"/>
  <c r="X20" i="1"/>
  <c r="X19" i="1"/>
  <c r="X18" i="1"/>
  <c r="X17" i="1"/>
  <c r="X14" i="1"/>
  <c r="X13" i="1"/>
  <c r="X12" i="1"/>
  <c r="X11" i="1"/>
  <c r="X10" i="1"/>
  <c r="X7" i="1"/>
  <c r="X6" i="1"/>
  <c r="X5" i="1"/>
  <c r="X4" i="1"/>
  <c r="X3" i="1"/>
  <c r="W28" i="1"/>
  <c r="W27" i="1"/>
  <c r="W26" i="1"/>
  <c r="W25" i="1"/>
  <c r="W24" i="1"/>
  <c r="W21" i="1"/>
  <c r="W20" i="1"/>
  <c r="W19" i="1"/>
  <c r="W18" i="1"/>
  <c r="W17" i="1"/>
  <c r="W14" i="1"/>
  <c r="W13" i="1"/>
  <c r="W12" i="1"/>
  <c r="W11" i="1"/>
  <c r="W10" i="1"/>
  <c r="W7" i="1"/>
  <c r="W6" i="1"/>
  <c r="W5" i="1"/>
  <c r="W4" i="1"/>
  <c r="W3" i="1"/>
  <c r="U8" i="1" l="1"/>
  <c r="M29" i="1"/>
  <c r="J29" i="1"/>
  <c r="K27" i="1"/>
  <c r="K26" i="1"/>
  <c r="K25" i="1"/>
  <c r="K24" i="1"/>
  <c r="K20" i="1"/>
  <c r="K19" i="1"/>
  <c r="K18" i="1"/>
  <c r="K13" i="1"/>
  <c r="K12" i="1"/>
  <c r="K11" i="1"/>
  <c r="S28" i="1" l="1"/>
  <c r="S26" i="1"/>
  <c r="S27" i="1"/>
  <c r="S25" i="1"/>
  <c r="S24" i="1"/>
  <c r="K6" i="1"/>
  <c r="K5" i="1"/>
  <c r="K4" i="1"/>
  <c r="U29" i="1" l="1"/>
  <c r="S29" i="1"/>
  <c r="M22" i="1"/>
  <c r="J22" i="1"/>
  <c r="K17" i="1"/>
  <c r="M15" i="1"/>
  <c r="J15" i="1"/>
  <c r="K10" i="1"/>
  <c r="S17" i="1" l="1"/>
  <c r="S18" i="1"/>
  <c r="S21" i="1"/>
  <c r="S11" i="1"/>
  <c r="S20" i="1"/>
  <c r="S19" i="1"/>
  <c r="S14" i="1"/>
  <c r="S13" i="1"/>
  <c r="S12" i="1"/>
  <c r="S10" i="1"/>
  <c r="S7" i="1"/>
  <c r="S6" i="1"/>
  <c r="S5" i="1"/>
  <c r="S4" i="1"/>
  <c r="S3" i="1"/>
  <c r="U22" i="1" l="1"/>
  <c r="U15" i="1"/>
  <c r="S15" i="1"/>
  <c r="S22" i="1"/>
  <c r="S8" i="1"/>
  <c r="M8" i="1"/>
  <c r="J8" i="1"/>
  <c r="K3" i="1"/>
  <c r="U31" i="1" l="1"/>
  <c r="S31" i="1"/>
</calcChain>
</file>

<file path=xl/sharedStrings.xml><?xml version="1.0" encoding="utf-8"?>
<sst xmlns="http://schemas.openxmlformats.org/spreadsheetml/2006/main" count="94" uniqueCount="52">
  <si>
    <t>DATE</t>
  </si>
  <si>
    <t>Fin</t>
  </si>
  <si>
    <t>Immat.</t>
  </si>
  <si>
    <t>Gasoil</t>
  </si>
  <si>
    <t>Traction</t>
  </si>
  <si>
    <t>Heures</t>
  </si>
  <si>
    <t>nuit</t>
  </si>
  <si>
    <t>Prise</t>
  </si>
  <si>
    <t>DQ-689-CZ</t>
  </si>
  <si>
    <t>tracteur</t>
  </si>
  <si>
    <t>début</t>
  </si>
  <si>
    <t>fin</t>
  </si>
  <si>
    <t>Kms</t>
  </si>
  <si>
    <t>jour</t>
  </si>
  <si>
    <t>Blue</t>
  </si>
  <si>
    <t>C°</t>
  </si>
  <si>
    <t>AD</t>
  </si>
  <si>
    <t>Total Kms :</t>
  </si>
  <si>
    <t>Total litres :</t>
  </si>
  <si>
    <t>Total heures semaine :</t>
  </si>
  <si>
    <t>W</t>
  </si>
  <si>
    <t>TOT</t>
  </si>
  <si>
    <t>TW</t>
  </si>
  <si>
    <t>TR</t>
  </si>
  <si>
    <t>PDPLV</t>
  </si>
  <si>
    <t>MeP</t>
  </si>
  <si>
    <t>Rep.</t>
  </si>
  <si>
    <t>Tot. nuit :</t>
  </si>
  <si>
    <t>Tot. H. S. :</t>
  </si>
  <si>
    <t>Tot. H. N. :</t>
  </si>
  <si>
    <t>TRACTION</t>
  </si>
  <si>
    <t>IMMATRICULATION DES SEMIES UTILISEES</t>
  </si>
  <si>
    <t>2 ou fin</t>
  </si>
  <si>
    <t xml:space="preserve">  Le trajet a été fait sous ADR et donc selon les limitations de vitesse en vigueur.</t>
  </si>
  <si>
    <t xml:space="preserve">  Semie non plombée car vide ou comlplet spécial (voir détail manuel)</t>
  </si>
  <si>
    <t>effectuée</t>
  </si>
  <si>
    <t>CP</t>
  </si>
  <si>
    <t xml:space="preserve">  Départ décalé 22h00 suite jour férié.</t>
  </si>
  <si>
    <t xml:space="preserve">  Nouvelles semies de location 3 essieux (pas d'immatriculation sur les lettres de voiture).</t>
  </si>
  <si>
    <t xml:space="preserve">  L'immatriculation ne correspondait pas à la lettre de voiture (voir détail manuel).</t>
  </si>
  <si>
    <t xml:space="preserve">  Départ décélé 22h00 suite jour férié.</t>
  </si>
  <si>
    <t xml:space="preserve">  Lavage tracteur.</t>
  </si>
  <si>
    <t xml:space="preserve">  Un 2ème plein a été effectué soit pour un intérim, soit car prise en charge d'un autre tracteur, soit plein non fait par chauffeur jour (voir détail manuel).</t>
  </si>
  <si>
    <t xml:space="preserve">  Plein non fait = Augmentation C°.</t>
  </si>
  <si>
    <t xml:space="preserve">  Trop plein = Baisse C°.</t>
  </si>
  <si>
    <r>
      <rPr>
        <sz val="11"/>
        <color rgb="FFFF0000"/>
        <rFont val="Calibri"/>
        <family val="1"/>
        <scheme val="minor"/>
      </rPr>
      <t>RC</t>
    </r>
    <r>
      <rPr>
        <sz val="11"/>
        <color theme="1"/>
        <rFont val="Calibri"/>
        <family val="1"/>
        <scheme val="minor"/>
      </rPr>
      <t xml:space="preserve"> ou </t>
    </r>
    <r>
      <rPr>
        <sz val="11"/>
        <color rgb="FFFF0000"/>
        <rFont val="Calibri"/>
        <family val="1"/>
        <scheme val="minor"/>
      </rPr>
      <t>CP</t>
    </r>
  </si>
  <si>
    <r>
      <rPr>
        <sz val="11"/>
        <color rgb="FFFF0000"/>
        <rFont val="Calibri"/>
        <family val="1"/>
        <scheme val="minor"/>
      </rPr>
      <t xml:space="preserve">  R</t>
    </r>
    <r>
      <rPr>
        <sz val="11"/>
        <color theme="1"/>
        <rFont val="Calibri"/>
        <family val="1"/>
        <scheme val="minor"/>
      </rPr>
      <t xml:space="preserve">epos </t>
    </r>
    <r>
      <rPr>
        <sz val="11"/>
        <color rgb="FFFF0000"/>
        <rFont val="Calibri"/>
        <family val="1"/>
        <scheme val="minor"/>
      </rPr>
      <t>C</t>
    </r>
    <r>
      <rPr>
        <sz val="11"/>
        <color theme="1"/>
        <rFont val="Calibri"/>
        <family val="1"/>
        <scheme val="minor"/>
      </rPr>
      <t xml:space="preserve">ompensatoire ou </t>
    </r>
    <r>
      <rPr>
        <sz val="11"/>
        <color rgb="FFFF0000"/>
        <rFont val="Calibri"/>
        <family val="1"/>
        <scheme val="minor"/>
      </rPr>
      <t>C</t>
    </r>
    <r>
      <rPr>
        <sz val="11"/>
        <color theme="1"/>
        <rFont val="Calibri"/>
        <family val="1"/>
        <scheme val="minor"/>
      </rPr>
      <t xml:space="preserve">ongés </t>
    </r>
    <r>
      <rPr>
        <sz val="11"/>
        <color rgb="FFFF0000"/>
        <rFont val="Calibri"/>
        <family val="1"/>
        <scheme val="minor"/>
      </rPr>
      <t>P</t>
    </r>
    <r>
      <rPr>
        <sz val="11"/>
        <color theme="1"/>
        <rFont val="Calibri"/>
        <family val="1"/>
        <scheme val="minor"/>
      </rPr>
      <t>ayés.</t>
    </r>
  </si>
  <si>
    <r>
      <t xml:space="preserve">  </t>
    </r>
    <r>
      <rPr>
        <sz val="11"/>
        <color rgb="FFFF0000"/>
        <rFont val="Calibri"/>
        <family val="1"/>
        <scheme val="minor"/>
      </rPr>
      <t>P</t>
    </r>
    <r>
      <rPr>
        <sz val="11"/>
        <color theme="1"/>
        <rFont val="Calibri"/>
        <family val="1"/>
        <scheme val="minor"/>
      </rPr>
      <t xml:space="preserve">as </t>
    </r>
    <r>
      <rPr>
        <sz val="11"/>
        <color rgb="FFFF0000"/>
        <rFont val="Calibri"/>
        <family val="1"/>
        <scheme val="minor"/>
      </rPr>
      <t>D</t>
    </r>
    <r>
      <rPr>
        <sz val="11"/>
        <color theme="1"/>
        <rFont val="Calibri"/>
        <family val="1"/>
        <scheme val="minor"/>
      </rPr>
      <t xml:space="preserve">e </t>
    </r>
    <r>
      <rPr>
        <sz val="11"/>
        <color rgb="FFFF0000"/>
        <rFont val="Calibri"/>
        <family val="1"/>
        <scheme val="minor"/>
      </rPr>
      <t>P</t>
    </r>
    <r>
      <rPr>
        <sz val="11"/>
        <color theme="1"/>
        <rFont val="Calibri"/>
        <family val="1"/>
        <scheme val="minor"/>
      </rPr>
      <t xml:space="preserve">lein </t>
    </r>
    <r>
      <rPr>
        <sz val="11"/>
        <color rgb="FFFF0000"/>
        <rFont val="Calibri"/>
        <family val="1"/>
        <scheme val="minor"/>
      </rPr>
      <t>L</t>
    </r>
    <r>
      <rPr>
        <sz val="11"/>
        <color theme="1"/>
        <rFont val="Calibri"/>
        <family val="1"/>
        <scheme val="minor"/>
      </rPr>
      <t xml:space="preserve">e </t>
    </r>
    <r>
      <rPr>
        <sz val="11"/>
        <color rgb="FFFF0000"/>
        <rFont val="Calibri"/>
        <family val="1"/>
        <scheme val="minor"/>
      </rPr>
      <t>V</t>
    </r>
    <r>
      <rPr>
        <sz val="11"/>
        <color theme="1"/>
        <rFont val="Calibri"/>
        <family val="1"/>
        <scheme val="minor"/>
      </rPr>
      <t>endredi.</t>
    </r>
  </si>
  <si>
    <t>S 42</t>
  </si>
  <si>
    <t>S 43</t>
  </si>
  <si>
    <t>S 44</t>
  </si>
  <si>
    <t>S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</si>
</sst>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;@"/>
    <numFmt numFmtId="165" formatCode="[hh]:mm"/>
    <numFmt numFmtId="166" formatCode="[h]:mm"/>
    <numFmt numFmtId="167" formatCode="[$-40C]hh&quot;:&quot;mm"/>
    <numFmt numFmtId="168" formatCode="[h]:mm:ss;@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1"/>
      <scheme val="minor"/>
    </font>
    <font>
      <sz val="11"/>
      <color theme="1"/>
      <name val="Calibri"/>
      <family val="1"/>
      <scheme val="minor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  <font>
      <b/>
      <sz val="12"/>
      <color theme="1" tint="4.9989318521683403E-2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sz val="10.5"/>
      <color theme="1"/>
      <name val="Times New Roman"/>
      <family val="1"/>
    </font>
    <font>
      <sz val="12"/>
      <color rgb="FFFF0000"/>
      <name val="Times New Roman"/>
      <family val="1"/>
    </font>
  </fonts>
  <fills count="17">
    <fill>
      <patternFill patternType="none"/>
    </fill>
    <fill>
      <patternFill patternType="gray125"/>
    </fill>
    <fill>
      <gradientFill degree="135">
        <stop position="0">
          <color theme="0"/>
        </stop>
        <stop position="1">
          <color theme="8" tint="-0.49803155613879818"/>
        </stop>
      </gradient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6600"/>
        <bgColor indexed="64"/>
      </patternFill>
    </fill>
    <fill>
      <gradientFill degree="135">
        <stop position="0">
          <color rgb="FFFF0000"/>
        </stop>
        <stop position="1">
          <color theme="5" tint="0.40000610370189521"/>
        </stop>
      </gradientFill>
    </fill>
    <fill>
      <gradientFill degree="135">
        <stop position="0">
          <color rgb="FFFF33CC"/>
        </stop>
        <stop position="1">
          <color rgb="FF7030A0"/>
        </stop>
      </gradientFill>
    </fill>
    <fill>
      <gradientFill degree="135">
        <stop position="0">
          <color theme="0"/>
        </stop>
        <stop position="1">
          <color theme="3"/>
        </stop>
      </gradientFill>
    </fill>
    <fill>
      <patternFill patternType="solid">
        <fgColor rgb="FF06BA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FF0000"/>
      </left>
      <right style="double">
        <color rgb="FFFF0000"/>
      </right>
      <top/>
      <bottom style="double">
        <color rgb="FFFF000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 diagonalUp="1"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 style="double">
        <color auto="1"/>
      </bottom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 style="double">
        <color auto="1"/>
      </bottom>
      <diagonal style="thin">
        <color auto="1"/>
      </diagonal>
    </border>
    <border diagonalUp="1" diagonalDown="1"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 style="thin">
        <color auto="1"/>
      </diagonal>
    </border>
  </borders>
  <cellStyleXfs count="1">
    <xf numFmtId="0" fontId="0" fillId="0" borderId="0"/>
  </cellStyleXfs>
  <cellXfs count="130">
    <xf numFmtId="0" fontId="0" fillId="0" borderId="0" xfId="0"/>
    <xf numFmtId="0" fontId="3" fillId="11" borderId="8" xfId="0" applyFont="1" applyFill="1" applyBorder="1" applyAlignment="1">
      <alignment horizontal="center" vertical="center"/>
    </xf>
    <xf numFmtId="0" fontId="3" fillId="11" borderId="9" xfId="0" applyFont="1" applyFill="1" applyBorder="1" applyAlignment="1">
      <alignment horizontal="center" vertical="center"/>
    </xf>
    <xf numFmtId="0" fontId="4" fillId="0" borderId="0" xfId="0" applyFont="1"/>
    <xf numFmtId="0" fontId="3" fillId="12" borderId="9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Continuous" vertical="center"/>
    </xf>
    <xf numFmtId="0" fontId="3" fillId="12" borderId="12" xfId="0" applyFont="1" applyFill="1" applyBorder="1" applyAlignment="1">
      <alignment horizontal="centerContinuous" vertical="center"/>
    </xf>
    <xf numFmtId="0" fontId="3" fillId="12" borderId="13" xfId="0" applyFont="1" applyFill="1" applyBorder="1" applyAlignment="1">
      <alignment horizontal="centerContinuous" vertical="center"/>
    </xf>
    <xf numFmtId="0" fontId="3" fillId="13" borderId="8" xfId="0" applyFont="1" applyFill="1" applyBorder="1" applyAlignment="1">
      <alignment horizontal="center" vertical="center"/>
    </xf>
    <xf numFmtId="0" fontId="3" fillId="11" borderId="19" xfId="0" applyFont="1" applyFill="1" applyBorder="1" applyAlignment="1">
      <alignment horizontal="center" vertical="center"/>
    </xf>
    <xf numFmtId="0" fontId="5" fillId="12" borderId="10" xfId="0" applyFont="1" applyFill="1" applyBorder="1" applyAlignment="1">
      <alignment horizontal="center" vertical="center"/>
    </xf>
    <xf numFmtId="0" fontId="3" fillId="12" borderId="14" xfId="0" applyFont="1" applyFill="1" applyBorder="1" applyAlignment="1">
      <alignment horizontal="centerContinuous" vertical="center"/>
    </xf>
    <xf numFmtId="0" fontId="3" fillId="12" borderId="15" xfId="0" applyFont="1" applyFill="1" applyBorder="1" applyAlignment="1">
      <alignment horizontal="centerContinuous" vertical="center"/>
    </xf>
    <xf numFmtId="0" fontId="3" fillId="12" borderId="16" xfId="0" applyFont="1" applyFill="1" applyBorder="1" applyAlignment="1">
      <alignment horizontal="centerContinuous" vertical="center"/>
    </xf>
    <xf numFmtId="14" fontId="6" fillId="0" borderId="4" xfId="0" applyNumberFormat="1" applyFont="1" applyBorder="1" applyAlignment="1">
      <alignment horizontal="center" vertical="center"/>
    </xf>
    <xf numFmtId="164" fontId="6" fillId="0" borderId="25" xfId="0" applyNumberFormat="1" applyFont="1" applyBorder="1" applyAlignment="1">
      <alignment horizontal="center" vertical="center"/>
    </xf>
    <xf numFmtId="164" fontId="6" fillId="0" borderId="26" xfId="0" applyNumberFormat="1" applyFont="1" applyBorder="1" applyAlignment="1">
      <alignment horizontal="center" vertical="center"/>
    </xf>
    <xf numFmtId="164" fontId="6" fillId="0" borderId="31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2" fontId="6" fillId="0" borderId="26" xfId="0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167" fontId="4" fillId="0" borderId="0" xfId="0" applyNumberFormat="1" applyFont="1"/>
    <xf numFmtId="14" fontId="4" fillId="0" borderId="17" xfId="0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  <xf numFmtId="0" fontId="4" fillId="15" borderId="25" xfId="0" applyNumberFormat="1" applyFont="1" applyFill="1" applyBorder="1" applyAlignment="1">
      <alignment horizontal="center" vertical="center"/>
    </xf>
    <xf numFmtId="0" fontId="4" fillId="15" borderId="26" xfId="0" applyNumberFormat="1" applyFont="1" applyFill="1" applyBorder="1" applyAlignment="1">
      <alignment horizontal="center" vertical="center"/>
    </xf>
    <xf numFmtId="0" fontId="4" fillId="15" borderId="27" xfId="0" applyNumberFormat="1" applyFont="1" applyFill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32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64" fontId="6" fillId="0" borderId="17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15" borderId="20" xfId="0" applyNumberFormat="1" applyFont="1" applyFill="1" applyBorder="1" applyAlignment="1">
      <alignment horizontal="center" vertical="center"/>
    </xf>
    <xf numFmtId="0" fontId="4" fillId="15" borderId="1" xfId="0" applyNumberFormat="1" applyFont="1" applyFill="1" applyBorder="1" applyAlignment="1">
      <alignment horizontal="center" vertical="center"/>
    </xf>
    <xf numFmtId="0" fontId="4" fillId="15" borderId="21" xfId="0" applyNumberFormat="1" applyFont="1" applyFill="1" applyBorder="1" applyAlignment="1">
      <alignment horizontal="center" vertical="center"/>
    </xf>
    <xf numFmtId="0" fontId="6" fillId="15" borderId="1" xfId="0" applyFont="1" applyFill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164" fontId="6" fillId="0" borderId="22" xfId="0" applyNumberFormat="1" applyFont="1" applyBorder="1" applyAlignment="1">
      <alignment horizontal="center" vertical="center"/>
    </xf>
    <xf numFmtId="164" fontId="6" fillId="0" borderId="23" xfId="0" applyNumberFormat="1" applyFont="1" applyBorder="1" applyAlignment="1">
      <alignment horizontal="center" vertical="center"/>
    </xf>
    <xf numFmtId="164" fontId="6" fillId="0" borderId="33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7" fillId="15" borderId="23" xfId="0" applyFont="1" applyFill="1" applyBorder="1" applyAlignment="1">
      <alignment horizontal="center" vertical="center"/>
    </xf>
    <xf numFmtId="164" fontId="6" fillId="0" borderId="29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15" borderId="23" xfId="0" applyNumberFormat="1" applyFont="1" applyFill="1" applyBorder="1" applyAlignment="1">
      <alignment horizontal="center" vertical="center"/>
    </xf>
    <xf numFmtId="0" fontId="4" fillId="15" borderId="24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0" xfId="0" applyFont="1"/>
    <xf numFmtId="165" fontId="6" fillId="3" borderId="3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64" fontId="6" fillId="0" borderId="34" xfId="0" applyNumberFormat="1" applyFont="1" applyBorder="1" applyAlignment="1">
      <alignment horizontal="center" vertical="center"/>
    </xf>
    <xf numFmtId="20" fontId="6" fillId="0" borderId="4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20" fontId="6" fillId="0" borderId="5" xfId="0" applyNumberFormat="1" applyFont="1" applyBorder="1" applyAlignment="1">
      <alignment horizontal="center" vertical="center"/>
    </xf>
    <xf numFmtId="164" fontId="6" fillId="0" borderId="3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20" fontId="6" fillId="0" borderId="6" xfId="0" applyNumberFormat="1" applyFont="1" applyBorder="1" applyAlignment="1">
      <alignment horizontal="center" vertical="center"/>
    </xf>
    <xf numFmtId="0" fontId="4" fillId="15" borderId="22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14" fontId="8" fillId="15" borderId="6" xfId="0" applyNumberFormat="1" applyFont="1" applyFill="1" applyBorder="1" applyAlignment="1">
      <alignment horizontal="center" vertical="center"/>
    </xf>
    <xf numFmtId="0" fontId="8" fillId="15" borderId="30" xfId="0" applyFont="1" applyFill="1" applyBorder="1" applyAlignment="1">
      <alignment horizontal="center" vertical="center"/>
    </xf>
    <xf numFmtId="14" fontId="9" fillId="15" borderId="6" xfId="0" applyNumberFormat="1" applyFont="1" applyFill="1" applyBorder="1" applyAlignment="1">
      <alignment horizontal="center" vertical="center"/>
    </xf>
    <xf numFmtId="0" fontId="9" fillId="15" borderId="6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0" fontId="4" fillId="10" borderId="8" xfId="0" applyFont="1" applyFill="1" applyBorder="1"/>
    <xf numFmtId="0" fontId="4" fillId="4" borderId="8" xfId="0" applyFont="1" applyFill="1" applyBorder="1"/>
    <xf numFmtId="165" fontId="3" fillId="7" borderId="8" xfId="0" applyNumberFormat="1" applyFont="1" applyFill="1" applyBorder="1" applyAlignment="1">
      <alignment horizontal="center" vertical="center"/>
    </xf>
    <xf numFmtId="0" fontId="4" fillId="16" borderId="8" xfId="0" applyFont="1" applyFill="1" applyBorder="1"/>
    <xf numFmtId="0" fontId="4" fillId="6" borderId="8" xfId="0" applyFont="1" applyFill="1" applyBorder="1"/>
    <xf numFmtId="0" fontId="4" fillId="5" borderId="8" xfId="0" applyFont="1" applyFill="1" applyBorder="1"/>
    <xf numFmtId="0" fontId="10" fillId="0" borderId="0" xfId="0" applyFont="1"/>
    <xf numFmtId="0" fontId="4" fillId="8" borderId="8" xfId="0" applyFont="1" applyFill="1" applyBorder="1"/>
    <xf numFmtId="0" fontId="11" fillId="0" borderId="0" xfId="0" applyFont="1"/>
    <xf numFmtId="0" fontId="4" fillId="14" borderId="8" xfId="0" applyFont="1" applyFill="1" applyBorder="1"/>
    <xf numFmtId="0" fontId="4" fillId="3" borderId="8" xfId="0" applyFont="1" applyFill="1" applyBorder="1"/>
    <xf numFmtId="0" fontId="4" fillId="0" borderId="8" xfId="0" applyFont="1" applyBorder="1" applyAlignment="1">
      <alignment horizontal="center" vertical="center"/>
    </xf>
    <xf numFmtId="0" fontId="4" fillId="9" borderId="8" xfId="0" applyFont="1" applyFill="1" applyBorder="1"/>
    <xf numFmtId="0" fontId="12" fillId="0" borderId="8" xfId="0" applyFont="1" applyBorder="1" applyAlignment="1">
      <alignment horizontal="center" vertical="center"/>
    </xf>
    <xf numFmtId="168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8" fontId="4" fillId="0" borderId="0" xfId="0" applyNumberFormat="1" applyFont="1"/>
    <xf numFmtId="0" fontId="6" fillId="15" borderId="26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164" fontId="6" fillId="0" borderId="36" xfId="0" applyNumberFormat="1" applyFont="1" applyBorder="1" applyAlignment="1">
      <alignment horizontal="center" vertical="center"/>
    </xf>
    <xf numFmtId="164" fontId="6" fillId="0" borderId="37" xfId="0" applyNumberFormat="1" applyFont="1" applyBorder="1" applyAlignment="1">
      <alignment horizontal="center" vertical="center"/>
    </xf>
    <xf numFmtId="164" fontId="6" fillId="0" borderId="38" xfId="0" applyNumberFormat="1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15" borderId="37" xfId="0" applyFont="1" applyFill="1" applyBorder="1" applyAlignment="1">
      <alignment horizontal="center" vertical="center"/>
    </xf>
    <xf numFmtId="164" fontId="6" fillId="0" borderId="40" xfId="0" applyNumberFormat="1" applyFont="1" applyBorder="1" applyAlignment="1">
      <alignment horizontal="center" vertical="center"/>
    </xf>
    <xf numFmtId="164" fontId="6" fillId="0" borderId="41" xfId="0" applyNumberFormat="1" applyFont="1" applyBorder="1" applyAlignment="1">
      <alignment horizontal="center" vertical="center"/>
    </xf>
    <xf numFmtId="164" fontId="6" fillId="0" borderId="42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7" fillId="15" borderId="41" xfId="0" applyFont="1" applyFill="1" applyBorder="1" applyAlignment="1">
      <alignment horizontal="center" vertical="center"/>
    </xf>
    <xf numFmtId="2" fontId="6" fillId="0" borderId="37" xfId="0" applyNumberFormat="1" applyFont="1" applyBorder="1" applyAlignment="1">
      <alignment horizontal="center" vertical="center"/>
    </xf>
    <xf numFmtId="0" fontId="4" fillId="15" borderId="44" xfId="0" applyNumberFormat="1" applyFont="1" applyFill="1" applyBorder="1" applyAlignment="1">
      <alignment horizontal="center" vertical="center"/>
    </xf>
    <xf numFmtId="0" fontId="4" fillId="15" borderId="37" xfId="0" applyNumberFormat="1" applyFont="1" applyFill="1" applyBorder="1" applyAlignment="1">
      <alignment horizontal="center" vertical="center"/>
    </xf>
    <xf numFmtId="0" fontId="4" fillId="15" borderId="45" xfId="0" applyNumberFormat="1" applyFont="1" applyFill="1" applyBorder="1" applyAlignment="1">
      <alignment horizontal="center" vertical="center"/>
    </xf>
    <xf numFmtId="0" fontId="4" fillId="15" borderId="40" xfId="0" applyNumberFormat="1" applyFont="1" applyFill="1" applyBorder="1" applyAlignment="1">
      <alignment horizontal="center" vertical="center"/>
    </xf>
    <xf numFmtId="0" fontId="4" fillId="15" borderId="41" xfId="0" applyNumberFormat="1" applyFont="1" applyFill="1" applyBorder="1" applyAlignment="1">
      <alignment horizontal="center" vertical="center"/>
    </xf>
    <xf numFmtId="0" fontId="4" fillId="15" borderId="46" xfId="0" applyNumberFormat="1" applyFont="1" applyFill="1" applyBorder="1" applyAlignment="1">
      <alignment horizontal="center" vertical="center"/>
    </xf>
    <xf numFmtId="20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  <color rgb="FF06BA42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8"/>
  <sheetViews>
    <sheetView showGridLines="0" tabSelected="1" workbookViewId="0">
      <selection activeCell="U3" sqref="U3"/>
    </sheetView>
  </sheetViews>
  <sheetFormatPr baseColWidth="10" defaultRowHeight="15.75" x14ac:dyDescent="0.25"/>
  <cols>
    <col min="1" max="1" width="10.140625" style="3" bestFit="1" customWidth="1"/>
    <col min="2" max="2" width="5.85546875" style="3" bestFit="1" customWidth="1"/>
    <col min="3" max="3" width="5.7109375" style="3" bestFit="1" customWidth="1"/>
    <col min="4" max="4" width="5.5703125" style="3" bestFit="1" customWidth="1"/>
    <col min="5" max="5" width="8" style="3" bestFit="1" customWidth="1"/>
    <col min="6" max="6" width="5.5703125" style="3" bestFit="1" customWidth="1"/>
    <col min="7" max="7" width="4.85546875" style="3" bestFit="1" customWidth="1"/>
    <col min="8" max="8" width="9.5703125" style="3" bestFit="1" customWidth="1"/>
    <col min="9" max="9" width="7.7109375" style="3" customWidth="1"/>
    <col min="10" max="11" width="7" style="3" bestFit="1" customWidth="1"/>
    <col min="12" max="12" width="6.28515625" style="3" customWidth="1"/>
    <col min="13" max="13" width="7.140625" style="3" bestFit="1" customWidth="1"/>
    <col min="14" max="14" width="4.5703125" style="3" bestFit="1" customWidth="1"/>
    <col min="15" max="15" width="4.140625" style="3" bestFit="1" customWidth="1"/>
    <col min="16" max="16" width="4.5703125" style="3" bestFit="1" customWidth="1"/>
    <col min="17" max="17" width="4.140625" style="3" bestFit="1" customWidth="1"/>
    <col min="18" max="18" width="4.7109375" style="3" customWidth="1"/>
    <col min="19" max="19" width="6.28515625" style="3" bestFit="1" customWidth="1"/>
    <col min="20" max="20" width="9.85546875" style="3" bestFit="1" customWidth="1"/>
    <col min="21" max="21" width="8" style="3" bestFit="1" customWidth="1"/>
    <col min="22" max="22" width="11.42578125" style="3"/>
    <col min="23" max="23" width="11.28515625" style="3" bestFit="1" customWidth="1"/>
    <col min="24" max="24" width="14" style="3" customWidth="1"/>
    <col min="25" max="30" width="13.5703125" style="3" bestFit="1" customWidth="1"/>
    <col min="31" max="16384" width="11.42578125" style="3"/>
  </cols>
  <sheetData>
    <row r="1" spans="1:30" ht="17.25" thickTop="1" thickBot="1" x14ac:dyDescent="0.3">
      <c r="A1" s="1" t="s">
        <v>0</v>
      </c>
      <c r="B1" s="2" t="s">
        <v>7</v>
      </c>
      <c r="C1" s="2" t="s">
        <v>25</v>
      </c>
      <c r="D1" s="2" t="s">
        <v>26</v>
      </c>
      <c r="E1" s="2" t="s">
        <v>25</v>
      </c>
      <c r="F1" s="2" t="s">
        <v>26</v>
      </c>
      <c r="G1" s="2" t="s">
        <v>1</v>
      </c>
      <c r="H1" s="2" t="s">
        <v>2</v>
      </c>
      <c r="I1" s="2" t="s">
        <v>12</v>
      </c>
      <c r="J1" s="2" t="s">
        <v>12</v>
      </c>
      <c r="K1" s="2" t="s">
        <v>15</v>
      </c>
      <c r="L1" s="2" t="s">
        <v>16</v>
      </c>
      <c r="M1" s="2" t="s">
        <v>3</v>
      </c>
      <c r="N1" s="2" t="s">
        <v>22</v>
      </c>
      <c r="O1" s="2" t="s">
        <v>23</v>
      </c>
      <c r="P1" s="2" t="s">
        <v>22</v>
      </c>
      <c r="Q1" s="2" t="s">
        <v>23</v>
      </c>
      <c r="R1" s="2" t="s">
        <v>22</v>
      </c>
      <c r="S1" s="2" t="s">
        <v>21</v>
      </c>
      <c r="T1" s="2" t="s">
        <v>4</v>
      </c>
      <c r="U1" s="2" t="s">
        <v>5</v>
      </c>
      <c r="W1" s="4" t="s">
        <v>0</v>
      </c>
      <c r="X1" s="4" t="s">
        <v>30</v>
      </c>
      <c r="Y1" s="5" t="s">
        <v>31</v>
      </c>
      <c r="Z1" s="6"/>
      <c r="AA1" s="6"/>
      <c r="AB1" s="6"/>
      <c r="AC1" s="6"/>
      <c r="AD1" s="7"/>
    </row>
    <row r="2" spans="1:30" ht="17.25" thickTop="1" thickBot="1" x14ac:dyDescent="0.3">
      <c r="A2" s="8" t="s">
        <v>48</v>
      </c>
      <c r="B2" s="9" t="s">
        <v>20</v>
      </c>
      <c r="C2" s="9">
        <v>1</v>
      </c>
      <c r="D2" s="9" t="s">
        <v>20</v>
      </c>
      <c r="E2" s="9" t="s">
        <v>32</v>
      </c>
      <c r="F2" s="9" t="s">
        <v>20</v>
      </c>
      <c r="G2" s="9"/>
      <c r="H2" s="9" t="s">
        <v>9</v>
      </c>
      <c r="I2" s="9" t="s">
        <v>10</v>
      </c>
      <c r="J2" s="9" t="s">
        <v>11</v>
      </c>
      <c r="K2" s="9" t="s">
        <v>13</v>
      </c>
      <c r="L2" s="9" t="s">
        <v>14</v>
      </c>
      <c r="M2" s="9"/>
      <c r="N2" s="9">
        <v>1</v>
      </c>
      <c r="O2" s="9">
        <v>1</v>
      </c>
      <c r="P2" s="9">
        <v>2</v>
      </c>
      <c r="Q2" s="9">
        <v>2</v>
      </c>
      <c r="R2" s="9">
        <v>3</v>
      </c>
      <c r="S2" s="9" t="s">
        <v>20</v>
      </c>
      <c r="T2" s="9" t="s">
        <v>35</v>
      </c>
      <c r="U2" s="9" t="s">
        <v>6</v>
      </c>
      <c r="W2" s="10"/>
      <c r="X2" s="10"/>
      <c r="Y2" s="11"/>
      <c r="Z2" s="12"/>
      <c r="AA2" s="12"/>
      <c r="AB2" s="12"/>
      <c r="AC2" s="12"/>
      <c r="AD2" s="13"/>
    </row>
    <row r="3" spans="1:30" ht="16.5" thickTop="1" x14ac:dyDescent="0.25">
      <c r="A3" s="14">
        <v>43024</v>
      </c>
      <c r="B3" s="15">
        <v>0.80347222222222225</v>
      </c>
      <c r="C3" s="16">
        <v>0.88611111111111107</v>
      </c>
      <c r="D3" s="16">
        <v>0.89722222222222225</v>
      </c>
      <c r="E3" s="16">
        <v>4.8611111111111112E-3</v>
      </c>
      <c r="F3" s="16">
        <v>2.6388888888888889E-2</v>
      </c>
      <c r="G3" s="17">
        <v>0.21805555555555556</v>
      </c>
      <c r="H3" s="18" t="s">
        <v>8</v>
      </c>
      <c r="I3" s="19">
        <v>429779</v>
      </c>
      <c r="J3" s="20">
        <v>430516</v>
      </c>
      <c r="K3" s="21">
        <f>($A$38*M3)/(J3-I3)</f>
        <v>0</v>
      </c>
      <c r="L3" s="20"/>
      <c r="M3" s="107"/>
      <c r="N3" s="16">
        <f>IF(C3&lt;&gt;"",MOD(C3-B3,1),0)</f>
        <v>8.2638888888888817E-2</v>
      </c>
      <c r="O3" s="16">
        <f>IF(D3&lt;&gt;"",MOD(D3-C3,1),0)</f>
        <v>1.1111111111111183E-2</v>
      </c>
      <c r="P3" s="16">
        <f>IF(E3&lt;&gt;"",MOD(E3-D3,1),0)</f>
        <v>0.10763888888888884</v>
      </c>
      <c r="Q3" s="16">
        <f>IF(F3&lt;&gt;"",MOD(F3-E3,1),0)</f>
        <v>2.1527777777777778E-2</v>
      </c>
      <c r="R3" s="16">
        <f>IF(G3&lt;&gt;"",MOD(G3-F3,1),0)</f>
        <v>0.19166666666666668</v>
      </c>
      <c r="S3" s="22">
        <f>IF(B3="",$H$38,N3+P3+R3)</f>
        <v>0.38194444444444431</v>
      </c>
      <c r="T3" s="23"/>
      <c r="U3" s="22">
        <f>IF(N3&gt;0,IF(AND(B3&gt;=$F$38,C3&lt;=$L$38,C3&gt;B3),0,MIN(C3+(C3&lt;B3),1+$F$38)-MAX(B3,$L$38)),0)+IF(P3&gt;0,IF(AND(D3&gt;=$F$38,E3&lt;=$L$38,E3&gt;D3),0,MIN(E3+(E3&lt;B3),1+$F$38)-MAX(D3+(D3&lt;B3),$L$38)),0)+IF(R3&gt;0,IF(AND(F3&gt;=$F$38,G3&lt;=$L$38,G3&gt;F3),0,MIN(G3+(G3&lt;B3),1+$F$38)-MAX(F3+(F3&lt;B3),$L$38)),0)</f>
        <v>0.31041666666666667</v>
      </c>
      <c r="V3" s="24"/>
      <c r="W3" s="25">
        <f>A3</f>
        <v>43024</v>
      </c>
      <c r="X3" s="26">
        <f>T3</f>
        <v>0</v>
      </c>
      <c r="Y3" s="27"/>
      <c r="Z3" s="28"/>
      <c r="AA3" s="28"/>
      <c r="AB3" s="28"/>
      <c r="AC3" s="28"/>
      <c r="AD3" s="29"/>
    </row>
    <row r="4" spans="1:30" x14ac:dyDescent="0.25">
      <c r="A4" s="30">
        <v>43025</v>
      </c>
      <c r="B4" s="31">
        <v>0.83750000000000002</v>
      </c>
      <c r="C4" s="32">
        <v>0.84027777777777779</v>
      </c>
      <c r="D4" s="32">
        <v>0.8520833333333333</v>
      </c>
      <c r="E4" s="32">
        <v>2.9861111111111113E-2</v>
      </c>
      <c r="F4" s="32">
        <v>5.1388888888888894E-2</v>
      </c>
      <c r="G4" s="33">
        <v>0.21666666666666667</v>
      </c>
      <c r="H4" s="34" t="s">
        <v>8</v>
      </c>
      <c r="I4" s="35">
        <v>430735</v>
      </c>
      <c r="J4" s="36">
        <v>431385</v>
      </c>
      <c r="K4" s="37">
        <f>($A$38*M4)/(J4-I4)</f>
        <v>0</v>
      </c>
      <c r="L4" s="36"/>
      <c r="M4" s="106"/>
      <c r="N4" s="38">
        <f t="shared" ref="N4:N7" si="0">IF(C4&lt;&gt;"",MOD(C4-B4,1),0)</f>
        <v>2.7777777777777679E-3</v>
      </c>
      <c r="O4" s="38">
        <f t="shared" ref="O4:O7" si="1">IF(D4&lt;&gt;"",MOD(D4-C4,1),0)</f>
        <v>1.1805555555555514E-2</v>
      </c>
      <c r="P4" s="38">
        <f t="shared" ref="P4:P7" si="2">IF(E4&lt;&gt;"",MOD(E4-D4,1),0)</f>
        <v>0.17777777777777781</v>
      </c>
      <c r="Q4" s="38">
        <f t="shared" ref="Q4:Q7" si="3">IF(F4&lt;&gt;"",MOD(F4-E4,1),0)</f>
        <v>2.1527777777777781E-2</v>
      </c>
      <c r="R4" s="38">
        <f t="shared" ref="R4:R7" si="4">IF(G4&lt;&gt;"",MOD(G4-F4,1),0)</f>
        <v>0.16527777777777777</v>
      </c>
      <c r="S4" s="39">
        <f>IF(B4="",$H$38,N4+P4+R4)</f>
        <v>0.34583333333333333</v>
      </c>
      <c r="T4" s="40"/>
      <c r="U4" s="41">
        <f t="shared" ref="U4:U7" si="5">IF(N4&gt;0,IF(AND(B4&gt;=$F$38,C4&lt;=$L$38,C4&gt;B4),0,MIN(C4+(C4&lt;B4),1+$F$38)-MAX(B4,$L$38)),0)+IF(P4&gt;0,IF(AND(D4&gt;=$F$38,E4&lt;=$L$38,E4&gt;D4),0,MIN(E4+(E4&lt;B4),1+$F$38)-MAX(D4+(D4&lt;B4),$L$38)),0)+IF(R4&gt;0,IF(AND(F4&gt;=$F$38,G4&lt;=$L$38,G4&gt;F4),0,MIN(G4+(G4&lt;B4),1+$F$38)-MAX(F4+(F4&lt;B4),$L$38)),0)</f>
        <v>0.32013888888888897</v>
      </c>
      <c r="V4" s="24"/>
      <c r="W4" s="42">
        <f>A4</f>
        <v>43025</v>
      </c>
      <c r="X4" s="43">
        <f t="shared" ref="X4:X7" si="6">T4</f>
        <v>0</v>
      </c>
      <c r="Y4" s="44"/>
      <c r="Z4" s="45"/>
      <c r="AA4" s="45"/>
      <c r="AB4" s="45"/>
      <c r="AC4" s="45"/>
      <c r="AD4" s="46"/>
    </row>
    <row r="5" spans="1:30" x14ac:dyDescent="0.25">
      <c r="A5" s="30">
        <v>43026</v>
      </c>
      <c r="B5" s="31">
        <v>0.79583333333333339</v>
      </c>
      <c r="C5" s="32">
        <v>0</v>
      </c>
      <c r="D5" s="32">
        <v>3.1944444444444449E-2</v>
      </c>
      <c r="E5" s="32">
        <v>0.21458333333333335</v>
      </c>
      <c r="F5" s="32"/>
      <c r="G5" s="33"/>
      <c r="H5" s="34" t="s">
        <v>8</v>
      </c>
      <c r="I5" s="35">
        <v>431635</v>
      </c>
      <c r="J5" s="36">
        <v>432216</v>
      </c>
      <c r="K5" s="37">
        <f>($A$38*M5)/(J5-I5)</f>
        <v>0</v>
      </c>
      <c r="L5" s="36"/>
      <c r="M5" s="106"/>
      <c r="N5" s="38">
        <f t="shared" si="0"/>
        <v>0.20416666666666661</v>
      </c>
      <c r="O5" s="38">
        <f t="shared" si="1"/>
        <v>3.1944444444444449E-2</v>
      </c>
      <c r="P5" s="38">
        <f t="shared" si="2"/>
        <v>0.18263888888888891</v>
      </c>
      <c r="Q5" s="38">
        <f t="shared" si="3"/>
        <v>0</v>
      </c>
      <c r="R5" s="38">
        <f t="shared" si="4"/>
        <v>0</v>
      </c>
      <c r="S5" s="39">
        <f>IF(B5="",$H$38,N5+P5+R5)</f>
        <v>0.38680555555555551</v>
      </c>
      <c r="T5" s="40"/>
      <c r="U5" s="41">
        <f t="shared" si="5"/>
        <v>0.3076388888888888</v>
      </c>
      <c r="V5" s="24"/>
      <c r="W5" s="42">
        <f>A5</f>
        <v>43026</v>
      </c>
      <c r="X5" s="43">
        <f t="shared" si="6"/>
        <v>0</v>
      </c>
      <c r="Y5" s="44"/>
      <c r="Z5" s="45"/>
      <c r="AA5" s="45"/>
      <c r="AB5" s="45"/>
      <c r="AC5" s="45"/>
      <c r="AD5" s="46"/>
    </row>
    <row r="6" spans="1:30" x14ac:dyDescent="0.25">
      <c r="A6" s="30">
        <v>43027</v>
      </c>
      <c r="B6" s="31">
        <v>0.85833333333333339</v>
      </c>
      <c r="C6" s="32">
        <v>4.2361111111111106E-2</v>
      </c>
      <c r="D6" s="32">
        <v>7.4999999999999997E-2</v>
      </c>
      <c r="E6" s="32">
        <v>0.2590277777777778</v>
      </c>
      <c r="F6" s="32"/>
      <c r="G6" s="33"/>
      <c r="H6" s="34" t="s">
        <v>8</v>
      </c>
      <c r="I6" s="35">
        <v>432429</v>
      </c>
      <c r="J6" s="36">
        <v>432957</v>
      </c>
      <c r="K6" s="37">
        <f>($A$38*M6)/(J6-I6)</f>
        <v>0</v>
      </c>
      <c r="L6" s="36"/>
      <c r="M6" s="106"/>
      <c r="N6" s="38">
        <f t="shared" si="0"/>
        <v>0.18402777777777768</v>
      </c>
      <c r="O6" s="38">
        <f t="shared" si="1"/>
        <v>3.2638888888888891E-2</v>
      </c>
      <c r="P6" s="38">
        <f t="shared" si="2"/>
        <v>0.18402777777777779</v>
      </c>
      <c r="Q6" s="38">
        <f t="shared" si="3"/>
        <v>0</v>
      </c>
      <c r="R6" s="38">
        <f t="shared" si="4"/>
        <v>0</v>
      </c>
      <c r="S6" s="39">
        <f>IF(B6="",$H$38,N6+P6+R6)</f>
        <v>0.36805555555555547</v>
      </c>
      <c r="T6" s="40"/>
      <c r="U6" s="41">
        <f t="shared" si="5"/>
        <v>0.34236111111111112</v>
      </c>
      <c r="V6" s="24"/>
      <c r="W6" s="42">
        <f>A6</f>
        <v>43027</v>
      </c>
      <c r="X6" s="43">
        <f t="shared" si="6"/>
        <v>0</v>
      </c>
      <c r="Y6" s="44"/>
      <c r="Z6" s="45"/>
      <c r="AA6" s="45"/>
      <c r="AB6" s="45"/>
      <c r="AC6" s="45"/>
      <c r="AD6" s="46"/>
    </row>
    <row r="7" spans="1:30" ht="16.5" thickBot="1" x14ac:dyDescent="0.3">
      <c r="A7" s="48">
        <v>43028</v>
      </c>
      <c r="B7" s="49">
        <v>0.76944444444444438</v>
      </c>
      <c r="C7" s="50">
        <v>0.7729166666666667</v>
      </c>
      <c r="D7" s="50">
        <v>0.78402777777777777</v>
      </c>
      <c r="E7" s="50">
        <v>0.9375</v>
      </c>
      <c r="F7" s="50">
        <v>0.95972222222222225</v>
      </c>
      <c r="G7" s="51">
        <v>0.11180555555555556</v>
      </c>
      <c r="H7" s="52" t="s">
        <v>8</v>
      </c>
      <c r="I7" s="53">
        <v>433133</v>
      </c>
      <c r="J7" s="54">
        <v>433711</v>
      </c>
      <c r="K7" s="37" t="e">
        <f>($A$38*M7)/(J7-I7)</f>
        <v>#VALUE!</v>
      </c>
      <c r="L7" s="54"/>
      <c r="M7" s="108" t="s">
        <v>24</v>
      </c>
      <c r="N7" s="56">
        <f t="shared" si="0"/>
        <v>3.4722222222223209E-3</v>
      </c>
      <c r="O7" s="56">
        <f t="shared" si="1"/>
        <v>1.1111111111111072E-2</v>
      </c>
      <c r="P7" s="56">
        <f t="shared" si="2"/>
        <v>0.15347222222222223</v>
      </c>
      <c r="Q7" s="56">
        <f t="shared" si="3"/>
        <v>2.2222222222222254E-2</v>
      </c>
      <c r="R7" s="56">
        <f t="shared" si="4"/>
        <v>0.15208333333333335</v>
      </c>
      <c r="S7" s="57">
        <f>IF(B7="",$H$38,N7+P7+R7)</f>
        <v>0.3090277777777779</v>
      </c>
      <c r="T7" s="58"/>
      <c r="U7" s="59">
        <f t="shared" si="5"/>
        <v>0.21458333333333324</v>
      </c>
      <c r="V7" s="24"/>
      <c r="W7" s="60">
        <f>A7</f>
        <v>43028</v>
      </c>
      <c r="X7" s="61">
        <f t="shared" si="6"/>
        <v>0</v>
      </c>
      <c r="Y7" s="78"/>
      <c r="Z7" s="62"/>
      <c r="AA7" s="62"/>
      <c r="AB7" s="62"/>
      <c r="AC7" s="62"/>
      <c r="AD7" s="63"/>
    </row>
    <row r="8" spans="1:30" ht="17.25" thickTop="1" thickBot="1" x14ac:dyDescent="0.3">
      <c r="I8" s="64" t="s">
        <v>17</v>
      </c>
      <c r="J8" s="65">
        <f>SUM((J3-I3),(J4-I4),(J5-I5),(J6-I6),(J7-I7))</f>
        <v>3074</v>
      </c>
      <c r="K8" s="66"/>
      <c r="L8" s="64" t="s">
        <v>18</v>
      </c>
      <c r="M8" s="65">
        <f>SUM(M3:M7)</f>
        <v>0</v>
      </c>
      <c r="N8" s="66"/>
      <c r="O8" s="66"/>
      <c r="P8" s="66"/>
      <c r="Q8" s="66"/>
      <c r="R8" s="64" t="s">
        <v>19</v>
      </c>
      <c r="S8" s="67">
        <f>SUM(S3:S7)</f>
        <v>1.7916666666666663</v>
      </c>
      <c r="T8" s="64" t="s">
        <v>27</v>
      </c>
      <c r="U8" s="67">
        <f>SUM(U3:U7)</f>
        <v>1.4951388888888886</v>
      </c>
    </row>
    <row r="9" spans="1:30" ht="17.25" thickTop="1" thickBot="1" x14ac:dyDescent="0.3">
      <c r="A9" s="68" t="s">
        <v>49</v>
      </c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24"/>
    </row>
    <row r="10" spans="1:30" ht="16.5" thickTop="1" x14ac:dyDescent="0.25">
      <c r="A10" s="14">
        <v>43031</v>
      </c>
      <c r="B10" s="69">
        <v>0.84236111111111101</v>
      </c>
      <c r="C10" s="16">
        <v>0.96388888888888891</v>
      </c>
      <c r="D10" s="16">
        <v>0.99583333333333324</v>
      </c>
      <c r="E10" s="16">
        <v>0.12152777777777778</v>
      </c>
      <c r="F10" s="16"/>
      <c r="G10" s="17"/>
      <c r="H10" s="18" t="s">
        <v>8</v>
      </c>
      <c r="I10" s="19">
        <v>433936</v>
      </c>
      <c r="J10" s="20">
        <v>4343481</v>
      </c>
      <c r="K10" s="21">
        <f>($A$38*M10)/(J10-I10)</f>
        <v>0</v>
      </c>
      <c r="L10" s="20"/>
      <c r="M10" s="107"/>
      <c r="N10" s="16">
        <f t="shared" ref="N10:N14" si="7">IF(C10&lt;&gt;"",MOD(C10-B10,1),0)</f>
        <v>0.1215277777777779</v>
      </c>
      <c r="O10" s="16">
        <f t="shared" ref="O10:O14" si="8">IF(D10&lt;&gt;"",MOD(D10-C10,1),0)</f>
        <v>3.1944444444444331E-2</v>
      </c>
      <c r="P10" s="16">
        <f t="shared" ref="P10:P14" si="9">IF(E10&lt;&gt;"",MOD(E10-D10,1),0)</f>
        <v>0.12569444444444455</v>
      </c>
      <c r="Q10" s="16">
        <f t="shared" ref="Q10:Q14" si="10">IF(F10&lt;&gt;"",MOD(F10-E10,1),0)</f>
        <v>0</v>
      </c>
      <c r="R10" s="16">
        <f t="shared" ref="R10:R14" si="11">IF(G10&lt;&gt;"",MOD(G10-F10,1),0)</f>
        <v>0</v>
      </c>
      <c r="S10" s="70">
        <f>IF(B10="",$H$38,N10+P10+R10)</f>
        <v>0.24722222222222245</v>
      </c>
      <c r="T10" s="23"/>
      <c r="U10" s="22">
        <f t="shared" ref="U10:U14" si="12">IF(N10&gt;0,IF(AND(B10&gt;=$F$38,C10&lt;=$L$38,C10&gt;B10),0,MIN(C10+(C10&lt;B10),1+$F$38)-MAX(B10,$L$38)),0)+IF(P10&gt;0,IF(AND(D10&gt;=$F$38,E10&lt;=$L$38,E10&gt;D10),0,MIN(E10+(E10&lt;B10),1+$F$38)-MAX(D10+(D10&lt;B10),$L$38)),0)+IF(R10&gt;0,IF(AND(F10&gt;=$F$38,G10&lt;=$L$38,G10&gt;F10),0,MIN(G10+(G10&lt;B10),1+$F$38)-MAX(F10+(F10&lt;B10),$L$38)),0)</f>
        <v>0.21458333333333335</v>
      </c>
      <c r="V10" s="129"/>
      <c r="W10" s="71">
        <f>A10</f>
        <v>43031</v>
      </c>
      <c r="X10" s="72">
        <f t="shared" ref="X10:X14" si="13">T10</f>
        <v>0</v>
      </c>
      <c r="Y10" s="27"/>
      <c r="Z10" s="28"/>
      <c r="AA10" s="28"/>
      <c r="AB10" s="28"/>
      <c r="AC10" s="28"/>
      <c r="AD10" s="29"/>
    </row>
    <row r="11" spans="1:30" x14ac:dyDescent="0.25">
      <c r="A11" s="30">
        <v>43032</v>
      </c>
      <c r="B11" s="73">
        <v>0.80555555555555547</v>
      </c>
      <c r="C11" s="32">
        <v>0.9916666666666667</v>
      </c>
      <c r="D11" s="32">
        <v>2.361111111111111E-2</v>
      </c>
      <c r="E11" s="32">
        <v>0.21041666666666667</v>
      </c>
      <c r="F11" s="32"/>
      <c r="G11" s="33"/>
      <c r="H11" s="34" t="s">
        <v>8</v>
      </c>
      <c r="I11" s="35">
        <v>434560</v>
      </c>
      <c r="J11" s="36">
        <v>435301</v>
      </c>
      <c r="K11" s="37">
        <f>($A$38*M11)/(J11-I11)</f>
        <v>0</v>
      </c>
      <c r="L11" s="36"/>
      <c r="M11" s="106"/>
      <c r="N11" s="38">
        <f t="shared" si="7"/>
        <v>0.18611111111111123</v>
      </c>
      <c r="O11" s="38">
        <f t="shared" si="8"/>
        <v>3.1944444444444442E-2</v>
      </c>
      <c r="P11" s="38">
        <f t="shared" si="9"/>
        <v>0.18680555555555556</v>
      </c>
      <c r="Q11" s="38">
        <f t="shared" si="10"/>
        <v>0</v>
      </c>
      <c r="R11" s="38">
        <f t="shared" si="11"/>
        <v>0</v>
      </c>
      <c r="S11" s="74">
        <f>IF(B11="",$H$38,N11+P11+R11)</f>
        <v>0.37291666666666679</v>
      </c>
      <c r="T11" s="40"/>
      <c r="U11" s="41">
        <f t="shared" si="12"/>
        <v>0.30347222222222237</v>
      </c>
      <c r="V11" s="129"/>
      <c r="W11" s="42">
        <f>A11</f>
        <v>43032</v>
      </c>
      <c r="X11" s="43">
        <f t="shared" si="13"/>
        <v>0</v>
      </c>
      <c r="Y11" s="44"/>
      <c r="Z11" s="45"/>
      <c r="AA11" s="45"/>
      <c r="AB11" s="45"/>
      <c r="AC11" s="45"/>
      <c r="AD11" s="46"/>
    </row>
    <row r="12" spans="1:30" x14ac:dyDescent="0.25">
      <c r="A12" s="30">
        <v>43033</v>
      </c>
      <c r="B12" s="73">
        <v>0.83472222222222225</v>
      </c>
      <c r="C12" s="32">
        <v>0.83750000000000002</v>
      </c>
      <c r="D12" s="32">
        <v>0.84930555555555554</v>
      </c>
      <c r="E12" s="32">
        <v>1.2499999999999999E-2</v>
      </c>
      <c r="F12" s="32">
        <v>3.4027777777777775E-2</v>
      </c>
      <c r="G12" s="33">
        <v>0.20138888888888887</v>
      </c>
      <c r="H12" s="34" t="s">
        <v>8</v>
      </c>
      <c r="I12" s="35">
        <v>435312</v>
      </c>
      <c r="J12" s="36">
        <v>435961</v>
      </c>
      <c r="K12" s="37">
        <f>($A$38*M12)/(J12-I12)</f>
        <v>26.533127889060093</v>
      </c>
      <c r="L12" s="36"/>
      <c r="M12" s="106">
        <v>172.2</v>
      </c>
      <c r="N12" s="38">
        <f t="shared" si="7"/>
        <v>2.7777777777777679E-3</v>
      </c>
      <c r="O12" s="38">
        <f t="shared" si="8"/>
        <v>1.1805555555555514E-2</v>
      </c>
      <c r="P12" s="38">
        <f t="shared" si="9"/>
        <v>0.16319444444444442</v>
      </c>
      <c r="Q12" s="38">
        <f t="shared" si="10"/>
        <v>2.1527777777777778E-2</v>
      </c>
      <c r="R12" s="38">
        <f t="shared" si="11"/>
        <v>0.1673611111111111</v>
      </c>
      <c r="S12" s="74">
        <f>IF(B12="",$H$38,N12+P12+R12)</f>
        <v>0.33333333333333326</v>
      </c>
      <c r="T12" s="40"/>
      <c r="U12" s="41">
        <f t="shared" si="12"/>
        <v>0.30486111111111103</v>
      </c>
      <c r="V12" s="129"/>
      <c r="W12" s="42">
        <f>A12</f>
        <v>43033</v>
      </c>
      <c r="X12" s="43">
        <f t="shared" si="13"/>
        <v>0</v>
      </c>
      <c r="Y12" s="44"/>
      <c r="Z12" s="45"/>
      <c r="AA12" s="45"/>
      <c r="AB12" s="45"/>
      <c r="AC12" s="45"/>
      <c r="AD12" s="46"/>
    </row>
    <row r="13" spans="1:30" x14ac:dyDescent="0.25">
      <c r="A13" s="30">
        <v>43034</v>
      </c>
      <c r="B13" s="73">
        <v>0.80208333333333337</v>
      </c>
      <c r="C13" s="32">
        <v>0</v>
      </c>
      <c r="D13" s="32">
        <v>3.1944444444444449E-2</v>
      </c>
      <c r="E13" s="32">
        <v>0.21527777777777779</v>
      </c>
      <c r="F13" s="32"/>
      <c r="G13" s="33"/>
      <c r="H13" s="34" t="s">
        <v>8</v>
      </c>
      <c r="I13" s="35">
        <v>436139</v>
      </c>
      <c r="J13" s="36">
        <v>436719</v>
      </c>
      <c r="K13" s="37">
        <f>($A$38*M13)/(J13-I13)</f>
        <v>0</v>
      </c>
      <c r="L13" s="36"/>
      <c r="M13" s="106"/>
      <c r="N13" s="38">
        <f t="shared" si="7"/>
        <v>0.19791666666666663</v>
      </c>
      <c r="O13" s="38">
        <f t="shared" si="8"/>
        <v>3.1944444444444449E-2</v>
      </c>
      <c r="P13" s="38">
        <f t="shared" si="9"/>
        <v>0.18333333333333335</v>
      </c>
      <c r="Q13" s="38">
        <f t="shared" si="10"/>
        <v>0</v>
      </c>
      <c r="R13" s="38">
        <f t="shared" si="11"/>
        <v>0</v>
      </c>
      <c r="S13" s="74">
        <f>IF(B13="",$H$38,N13+P13+R13)</f>
        <v>0.38124999999999998</v>
      </c>
      <c r="T13" s="40"/>
      <c r="U13" s="41">
        <f t="shared" si="12"/>
        <v>0.30833333333333313</v>
      </c>
      <c r="V13" s="129"/>
      <c r="W13" s="42">
        <f>A13</f>
        <v>43034</v>
      </c>
      <c r="X13" s="43">
        <f t="shared" si="13"/>
        <v>0</v>
      </c>
      <c r="Y13" s="44"/>
      <c r="Z13" s="45"/>
      <c r="AA13" s="45"/>
      <c r="AB13" s="45"/>
      <c r="AC13" s="45"/>
      <c r="AD13" s="46"/>
    </row>
    <row r="14" spans="1:30" ht="16.5" thickBot="1" x14ac:dyDescent="0.3">
      <c r="A14" s="48">
        <v>43035</v>
      </c>
      <c r="B14" s="75">
        <v>0.86041666666666661</v>
      </c>
      <c r="C14" s="50">
        <v>2.7777777777777776E-2</v>
      </c>
      <c r="D14" s="50">
        <v>5.9027777777777783E-2</v>
      </c>
      <c r="E14" s="50">
        <v>0.25277777777777777</v>
      </c>
      <c r="F14" s="50"/>
      <c r="G14" s="51"/>
      <c r="H14" s="76" t="s">
        <v>8</v>
      </c>
      <c r="I14" s="53">
        <v>436960</v>
      </c>
      <c r="J14" s="54">
        <v>437483</v>
      </c>
      <c r="K14" s="37" t="e">
        <f>($A$38*M14)/(J14-I14)</f>
        <v>#VALUE!</v>
      </c>
      <c r="L14" s="54"/>
      <c r="M14" s="55" t="s">
        <v>24</v>
      </c>
      <c r="N14" s="56">
        <f t="shared" si="7"/>
        <v>0.16736111111111118</v>
      </c>
      <c r="O14" s="56">
        <f t="shared" si="8"/>
        <v>3.1250000000000007E-2</v>
      </c>
      <c r="P14" s="56">
        <f t="shared" si="9"/>
        <v>0.19374999999999998</v>
      </c>
      <c r="Q14" s="56">
        <f t="shared" si="10"/>
        <v>0</v>
      </c>
      <c r="R14" s="56">
        <f t="shared" si="11"/>
        <v>0</v>
      </c>
      <c r="S14" s="77">
        <f>IF(B14="",$H$38,N14+P14+R14)</f>
        <v>0.36111111111111116</v>
      </c>
      <c r="T14" s="58"/>
      <c r="U14" s="59">
        <f t="shared" si="12"/>
        <v>0.34375</v>
      </c>
      <c r="V14" s="129"/>
      <c r="W14" s="60">
        <f>A14</f>
        <v>43035</v>
      </c>
      <c r="X14" s="61">
        <f t="shared" si="13"/>
        <v>0</v>
      </c>
      <c r="Y14" s="78"/>
      <c r="Z14" s="62"/>
      <c r="AA14" s="62"/>
      <c r="AB14" s="62"/>
      <c r="AC14" s="62"/>
      <c r="AD14" s="63"/>
    </row>
    <row r="15" spans="1:30" ht="17.25" thickTop="1" thickBot="1" x14ac:dyDescent="0.3">
      <c r="I15" s="64" t="s">
        <v>17</v>
      </c>
      <c r="J15" s="65">
        <f>SUM((J10-I10),(J11-I11),(J12-I12),(J13-I13),(J14-I14))</f>
        <v>3912038</v>
      </c>
      <c r="K15" s="66"/>
      <c r="L15" s="64" t="s">
        <v>18</v>
      </c>
      <c r="M15" s="65">
        <f>SUM(M10:M14)</f>
        <v>172.2</v>
      </c>
      <c r="N15" s="66"/>
      <c r="O15" s="66"/>
      <c r="P15" s="66"/>
      <c r="Q15" s="66"/>
      <c r="R15" s="64" t="s">
        <v>19</v>
      </c>
      <c r="S15" s="67">
        <f>SUM(S10:S14)</f>
        <v>1.6958333333333337</v>
      </c>
      <c r="T15" s="64" t="s">
        <v>27</v>
      </c>
      <c r="U15" s="67">
        <f>SUM(U10:U14)</f>
        <v>1.4749999999999999</v>
      </c>
    </row>
    <row r="16" spans="1:30" ht="17.25" thickTop="1" thickBot="1" x14ac:dyDescent="0.3">
      <c r="A16" s="79" t="s">
        <v>50</v>
      </c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</row>
    <row r="17" spans="1:30" ht="16.5" thickTop="1" x14ac:dyDescent="0.25">
      <c r="A17" s="14">
        <v>43038</v>
      </c>
      <c r="B17" s="69">
        <v>0.77013888888888893</v>
      </c>
      <c r="C17" s="16">
        <v>0.77430555555555547</v>
      </c>
      <c r="D17" s="16">
        <v>0.78541666666666676</v>
      </c>
      <c r="E17" s="16">
        <v>0.94374999999999998</v>
      </c>
      <c r="F17" s="16">
        <v>0.96527777777777779</v>
      </c>
      <c r="G17" s="17">
        <v>0.125</v>
      </c>
      <c r="H17" s="18" t="s">
        <v>8</v>
      </c>
      <c r="I17" s="19">
        <v>437726</v>
      </c>
      <c r="J17" s="20">
        <v>438305</v>
      </c>
      <c r="K17" s="21">
        <f>($A$38*M17)/(J17-I17)</f>
        <v>0</v>
      </c>
      <c r="L17" s="20"/>
      <c r="M17" s="107"/>
      <c r="N17" s="16">
        <f t="shared" ref="N17:N21" si="14">IF(C17&lt;&gt;"",MOD(C17-B17,1),0)</f>
        <v>4.1666666666665408E-3</v>
      </c>
      <c r="O17" s="16">
        <f t="shared" ref="O17:O21" si="15">IF(D17&lt;&gt;"",MOD(D17-C17,1),0)</f>
        <v>1.1111111111111294E-2</v>
      </c>
      <c r="P17" s="16">
        <f t="shared" ref="P17:P21" si="16">IF(E17&lt;&gt;"",MOD(E17-D17,1),0)</f>
        <v>0.15833333333333321</v>
      </c>
      <c r="Q17" s="16">
        <f t="shared" ref="Q17:Q21" si="17">IF(F17&lt;&gt;"",MOD(F17-E17,1),0)</f>
        <v>2.1527777777777812E-2</v>
      </c>
      <c r="R17" s="16">
        <f t="shared" ref="R17:R21" si="18">IF(G17&lt;&gt;"",MOD(G17-F17,1),0)</f>
        <v>0.15972222222222221</v>
      </c>
      <c r="S17" s="70">
        <f>IF(B17="",$H$38,N17+P17+R17)</f>
        <v>0.32222222222222197</v>
      </c>
      <c r="T17" s="23"/>
      <c r="U17" s="22">
        <f t="shared" ref="U17:U21" si="19">IF(N17&gt;0,IF(AND(B17&gt;=$F$38,C17&lt;=$L$38,C17&gt;B17),0,MIN(C17+(C17&lt;B17),1+$F$38)-MAX(B17,$L$38)),0)+IF(P17&gt;0,IF(AND(D17&gt;=$F$38,E17&lt;=$L$38,E17&gt;D17),0,MIN(E17+(E17&lt;B17),1+$F$38)-MAX(D17+(D17&lt;B17),$L$38)),0)+IF(R17&gt;0,IF(AND(F17&gt;=$F$38,G17&lt;=$L$38,G17&gt;F17),0,MIN(G17+(G17&lt;B17),1+$F$38)-MAX(F17+(F17&lt;B17),$L$38)),0)</f>
        <v>0.22847222222222219</v>
      </c>
      <c r="W17" s="71">
        <f>A17</f>
        <v>43038</v>
      </c>
      <c r="X17" s="72">
        <f t="shared" ref="X17:X21" si="20">T17</f>
        <v>0</v>
      </c>
      <c r="Y17" s="27"/>
      <c r="Z17" s="28"/>
      <c r="AA17" s="28"/>
      <c r="AB17" s="28"/>
      <c r="AC17" s="28"/>
      <c r="AD17" s="29"/>
    </row>
    <row r="18" spans="1:30" x14ac:dyDescent="0.25">
      <c r="A18" s="30">
        <v>43039</v>
      </c>
      <c r="B18" s="109"/>
      <c r="C18" s="110"/>
      <c r="D18" s="110"/>
      <c r="E18" s="110"/>
      <c r="F18" s="110"/>
      <c r="G18" s="111"/>
      <c r="H18" s="112"/>
      <c r="I18" s="113"/>
      <c r="J18" s="114"/>
      <c r="K18" s="122" t="e">
        <f>($A$38*M18)/(J18-I18)</f>
        <v>#DIV/0!</v>
      </c>
      <c r="L18" s="114"/>
      <c r="M18" s="115"/>
      <c r="N18" s="38">
        <f t="shared" si="14"/>
        <v>0</v>
      </c>
      <c r="O18" s="38">
        <f t="shared" si="15"/>
        <v>0</v>
      </c>
      <c r="P18" s="38">
        <f t="shared" si="16"/>
        <v>0</v>
      </c>
      <c r="Q18" s="38">
        <f t="shared" si="17"/>
        <v>0</v>
      </c>
      <c r="R18" s="38">
        <f t="shared" si="18"/>
        <v>0</v>
      </c>
      <c r="S18" s="74">
        <f>IF(B18="",$H$38,N18+P18+R18)</f>
        <v>0.33333333333333331</v>
      </c>
      <c r="T18" s="40"/>
      <c r="U18" s="41">
        <f t="shared" si="19"/>
        <v>0</v>
      </c>
      <c r="W18" s="42">
        <f>A18</f>
        <v>43039</v>
      </c>
      <c r="X18" s="43">
        <f t="shared" si="20"/>
        <v>0</v>
      </c>
      <c r="Y18" s="123"/>
      <c r="Z18" s="124"/>
      <c r="AA18" s="124"/>
      <c r="AB18" s="124"/>
      <c r="AC18" s="124"/>
      <c r="AD18" s="125"/>
    </row>
    <row r="19" spans="1:30" x14ac:dyDescent="0.25">
      <c r="A19" s="30">
        <v>43040</v>
      </c>
      <c r="B19" s="31"/>
      <c r="C19" s="32"/>
      <c r="D19" s="32"/>
      <c r="E19" s="32"/>
      <c r="F19" s="32"/>
      <c r="G19" s="33"/>
      <c r="H19" s="34" t="s">
        <v>8</v>
      </c>
      <c r="I19" s="35"/>
      <c r="J19" s="36"/>
      <c r="K19" s="37" t="e">
        <f>($A$38*M19)/(J19-I19)</f>
        <v>#DIV/0!</v>
      </c>
      <c r="L19" s="36"/>
      <c r="M19" s="47"/>
      <c r="N19" s="38">
        <f t="shared" si="14"/>
        <v>0</v>
      </c>
      <c r="O19" s="38">
        <f t="shared" si="15"/>
        <v>0</v>
      </c>
      <c r="P19" s="38">
        <f t="shared" si="16"/>
        <v>0</v>
      </c>
      <c r="Q19" s="38">
        <f t="shared" si="17"/>
        <v>0</v>
      </c>
      <c r="R19" s="38">
        <f t="shared" si="18"/>
        <v>0</v>
      </c>
      <c r="S19" s="74">
        <f>IF(B19="",$H$38,N19+P19+R19)</f>
        <v>0.33333333333333331</v>
      </c>
      <c r="T19" s="40"/>
      <c r="U19" s="41">
        <f t="shared" si="19"/>
        <v>0</v>
      </c>
      <c r="W19" s="42">
        <f t="shared" ref="W19:W21" si="21">A19</f>
        <v>43040</v>
      </c>
      <c r="X19" s="43">
        <f t="shared" si="20"/>
        <v>0</v>
      </c>
      <c r="Y19" s="44"/>
      <c r="Z19" s="45"/>
      <c r="AA19" s="45"/>
      <c r="AB19" s="45"/>
      <c r="AC19" s="45"/>
      <c r="AD19" s="46"/>
    </row>
    <row r="20" spans="1:30" x14ac:dyDescent="0.25">
      <c r="A20" s="30">
        <v>43041</v>
      </c>
      <c r="B20" s="31"/>
      <c r="C20" s="32"/>
      <c r="D20" s="32"/>
      <c r="E20" s="32"/>
      <c r="F20" s="32"/>
      <c r="G20" s="33"/>
      <c r="H20" s="34" t="s">
        <v>8</v>
      </c>
      <c r="I20" s="35"/>
      <c r="J20" s="36"/>
      <c r="K20" s="37" t="e">
        <f>($A$38*M20)/(J20-I20)</f>
        <v>#DIV/0!</v>
      </c>
      <c r="L20" s="36"/>
      <c r="M20" s="47"/>
      <c r="N20" s="38">
        <f t="shared" si="14"/>
        <v>0</v>
      </c>
      <c r="O20" s="38">
        <f t="shared" si="15"/>
        <v>0</v>
      </c>
      <c r="P20" s="38">
        <f t="shared" si="16"/>
        <v>0</v>
      </c>
      <c r="Q20" s="38">
        <f t="shared" si="17"/>
        <v>0</v>
      </c>
      <c r="R20" s="38">
        <f t="shared" si="18"/>
        <v>0</v>
      </c>
      <c r="S20" s="74">
        <f>IF(B20="",$H$38,N20+P20+R20)</f>
        <v>0.33333333333333331</v>
      </c>
      <c r="T20" s="40"/>
      <c r="U20" s="41">
        <f t="shared" si="19"/>
        <v>0</v>
      </c>
      <c r="W20" s="42">
        <f t="shared" si="21"/>
        <v>43041</v>
      </c>
      <c r="X20" s="43">
        <f t="shared" si="20"/>
        <v>0</v>
      </c>
      <c r="Y20" s="44"/>
      <c r="Z20" s="45"/>
      <c r="AA20" s="45"/>
      <c r="AB20" s="45"/>
      <c r="AC20" s="45"/>
      <c r="AD20" s="46"/>
    </row>
    <row r="21" spans="1:30" ht="16.5" thickBot="1" x14ac:dyDescent="0.3">
      <c r="A21" s="80">
        <v>43042</v>
      </c>
      <c r="B21" s="75"/>
      <c r="C21" s="50"/>
      <c r="D21" s="50"/>
      <c r="E21" s="50"/>
      <c r="F21" s="50"/>
      <c r="G21" s="51"/>
      <c r="H21" s="76" t="s">
        <v>8</v>
      </c>
      <c r="I21" s="53"/>
      <c r="J21" s="54"/>
      <c r="K21" s="37" t="e">
        <f>($A$38*M21)/(J21-I21)</f>
        <v>#VALUE!</v>
      </c>
      <c r="L21" s="54"/>
      <c r="M21" s="55" t="s">
        <v>24</v>
      </c>
      <c r="N21" s="56">
        <f t="shared" si="14"/>
        <v>0</v>
      </c>
      <c r="O21" s="56">
        <f t="shared" si="15"/>
        <v>0</v>
      </c>
      <c r="P21" s="56">
        <f t="shared" si="16"/>
        <v>0</v>
      </c>
      <c r="Q21" s="56">
        <f t="shared" si="17"/>
        <v>0</v>
      </c>
      <c r="R21" s="56">
        <f t="shared" si="18"/>
        <v>0</v>
      </c>
      <c r="S21" s="77">
        <f>IF(B21="",$H$38,N21+P21+R21)</f>
        <v>0.33333333333333331</v>
      </c>
      <c r="T21" s="81"/>
      <c r="U21" s="59">
        <f t="shared" si="19"/>
        <v>0</v>
      </c>
      <c r="W21" s="82">
        <f t="shared" si="21"/>
        <v>43042</v>
      </c>
      <c r="X21" s="83">
        <f t="shared" si="20"/>
        <v>0</v>
      </c>
      <c r="Y21" s="78"/>
      <c r="Z21" s="62"/>
      <c r="AA21" s="62"/>
      <c r="AB21" s="62"/>
      <c r="AC21" s="62"/>
      <c r="AD21" s="63"/>
    </row>
    <row r="22" spans="1:30" ht="17.25" thickTop="1" thickBot="1" x14ac:dyDescent="0.3">
      <c r="I22" s="64" t="s">
        <v>17</v>
      </c>
      <c r="J22" s="65">
        <f>SUM((J17-I17),(J18-I18),(J19-I19),(J20-I20),(J21-I21))</f>
        <v>579</v>
      </c>
      <c r="K22" s="66"/>
      <c r="L22" s="64" t="s">
        <v>18</v>
      </c>
      <c r="M22" s="65">
        <f>SUM(M17:M21)</f>
        <v>0</v>
      </c>
      <c r="N22" s="66"/>
      <c r="O22" s="66"/>
      <c r="P22" s="66"/>
      <c r="Q22" s="66"/>
      <c r="R22" s="64" t="s">
        <v>19</v>
      </c>
      <c r="S22" s="67">
        <f>SUM(S17:S21)</f>
        <v>1.655555555555555</v>
      </c>
      <c r="T22" s="64" t="s">
        <v>27</v>
      </c>
      <c r="U22" s="67">
        <f>SUM(U17:U21)</f>
        <v>0.22847222222222219</v>
      </c>
    </row>
    <row r="23" spans="1:30" ht="17.25" thickTop="1" thickBot="1" x14ac:dyDescent="0.3">
      <c r="A23" s="68" t="s">
        <v>51</v>
      </c>
    </row>
    <row r="24" spans="1:30" ht="16.5" thickTop="1" x14ac:dyDescent="0.25">
      <c r="A24" s="14">
        <v>43045</v>
      </c>
      <c r="B24" s="15"/>
      <c r="C24" s="16"/>
      <c r="D24" s="16"/>
      <c r="E24" s="16"/>
      <c r="F24" s="16"/>
      <c r="G24" s="17"/>
      <c r="H24" s="18" t="s">
        <v>8</v>
      </c>
      <c r="I24" s="19"/>
      <c r="J24" s="20"/>
      <c r="K24" s="21" t="e">
        <f>($A$38*M24)/(J24-I24)</f>
        <v>#DIV/0!</v>
      </c>
      <c r="L24" s="20"/>
      <c r="M24" s="105"/>
      <c r="N24" s="16">
        <f t="shared" ref="N24:N28" si="22">IF(C24&lt;&gt;"",MOD(C24-B24,1),0)</f>
        <v>0</v>
      </c>
      <c r="O24" s="16">
        <f t="shared" ref="O24:O28" si="23">IF(D24&lt;&gt;"",MOD(D24-C24,1),0)</f>
        <v>0</v>
      </c>
      <c r="P24" s="16">
        <f t="shared" ref="P24:P28" si="24">IF(E24&lt;&gt;"",MOD(E24-D24,1),0)</f>
        <v>0</v>
      </c>
      <c r="Q24" s="16">
        <f t="shared" ref="Q24:Q28" si="25">IF(F24&lt;&gt;"",MOD(F24-E24,1),0)</f>
        <v>0</v>
      </c>
      <c r="R24" s="16">
        <f t="shared" ref="R24:R28" si="26">IF(G24&lt;&gt;"",MOD(G24-F24,1),0)</f>
        <v>0</v>
      </c>
      <c r="S24" s="70">
        <f>IF(B24="",$H$38,N24+P24+R24)</f>
        <v>0.33333333333333331</v>
      </c>
      <c r="T24" s="23"/>
      <c r="U24" s="22">
        <f t="shared" ref="U24:U28" si="27">IF(N24&gt;0,IF(AND(B24&gt;=$F$38,C24&lt;=$L$38,C24&gt;B24),0,MIN(C24+(C24&lt;B24),1+$F$38)-MAX(B24,$L$38)),0)+IF(P24&gt;0,IF(AND(D24&gt;=$F$38,E24&lt;=$L$38,E24&gt;D24),0,MIN(E24+(E24&lt;B24),1+$F$38)-MAX(D24+(D24&lt;B24),$L$38)),0)+IF(R24&gt;0,IF(AND(F24&gt;=$F$38,G24&lt;=$L$38,G24&gt;F24),0,MIN(G24+(G24&lt;B24),1+$F$38)-MAX(F24+(F24&lt;B24),$L$38)),0)</f>
        <v>0</v>
      </c>
      <c r="W24" s="71">
        <f t="shared" ref="W24:W28" si="28">A24</f>
        <v>43045</v>
      </c>
      <c r="X24" s="72">
        <f t="shared" ref="X24:X28" si="29">T24</f>
        <v>0</v>
      </c>
      <c r="Y24" s="27"/>
      <c r="Z24" s="28"/>
      <c r="AA24" s="28"/>
      <c r="AB24" s="28"/>
      <c r="AC24" s="28"/>
      <c r="AD24" s="29"/>
    </row>
    <row r="25" spans="1:30" x14ac:dyDescent="0.25">
      <c r="A25" s="30">
        <v>43046</v>
      </c>
      <c r="B25" s="31"/>
      <c r="C25" s="32"/>
      <c r="D25" s="32"/>
      <c r="E25" s="32"/>
      <c r="F25" s="32"/>
      <c r="G25" s="33"/>
      <c r="H25" s="34" t="s">
        <v>8</v>
      </c>
      <c r="I25" s="35"/>
      <c r="J25" s="36"/>
      <c r="K25" s="37" t="e">
        <f>($A$38*M25)/(J25-I25)</f>
        <v>#DIV/0!</v>
      </c>
      <c r="L25" s="36"/>
      <c r="M25" s="47"/>
      <c r="N25" s="38">
        <f t="shared" si="22"/>
        <v>0</v>
      </c>
      <c r="O25" s="38">
        <f t="shared" si="23"/>
        <v>0</v>
      </c>
      <c r="P25" s="38">
        <f t="shared" si="24"/>
        <v>0</v>
      </c>
      <c r="Q25" s="38">
        <f t="shared" si="25"/>
        <v>0</v>
      </c>
      <c r="R25" s="38">
        <f t="shared" si="26"/>
        <v>0</v>
      </c>
      <c r="S25" s="74">
        <f>IF(B25="",$H$38,N25+P25+R25)</f>
        <v>0.33333333333333331</v>
      </c>
      <c r="T25" s="40"/>
      <c r="U25" s="41">
        <f t="shared" si="27"/>
        <v>0</v>
      </c>
      <c r="W25" s="42">
        <f t="shared" si="28"/>
        <v>43046</v>
      </c>
      <c r="X25" s="43">
        <f t="shared" si="29"/>
        <v>0</v>
      </c>
      <c r="Y25" s="44"/>
      <c r="Z25" s="45"/>
      <c r="AA25" s="45"/>
      <c r="AB25" s="45"/>
      <c r="AC25" s="45"/>
      <c r="AD25" s="46"/>
    </row>
    <row r="26" spans="1:30" x14ac:dyDescent="0.25">
      <c r="A26" s="30">
        <v>43047</v>
      </c>
      <c r="B26" s="31"/>
      <c r="C26" s="32"/>
      <c r="D26" s="32"/>
      <c r="E26" s="32"/>
      <c r="F26" s="32"/>
      <c r="G26" s="33"/>
      <c r="H26" s="34" t="s">
        <v>8</v>
      </c>
      <c r="I26" s="35"/>
      <c r="J26" s="36"/>
      <c r="K26" s="37" t="e">
        <f>($A$38*M26)/(J26-I26)</f>
        <v>#DIV/0!</v>
      </c>
      <c r="L26" s="36"/>
      <c r="M26" s="47"/>
      <c r="N26" s="38">
        <f t="shared" si="22"/>
        <v>0</v>
      </c>
      <c r="O26" s="38">
        <f t="shared" si="23"/>
        <v>0</v>
      </c>
      <c r="P26" s="38">
        <f t="shared" si="24"/>
        <v>0</v>
      </c>
      <c r="Q26" s="38">
        <f t="shared" si="25"/>
        <v>0</v>
      </c>
      <c r="R26" s="38">
        <f t="shared" si="26"/>
        <v>0</v>
      </c>
      <c r="S26" s="74">
        <f>IF(B26="",$H$38,N26+P26+R26)</f>
        <v>0.33333333333333331</v>
      </c>
      <c r="T26" s="40"/>
      <c r="U26" s="41">
        <f t="shared" si="27"/>
        <v>0</v>
      </c>
      <c r="W26" s="42">
        <f t="shared" si="28"/>
        <v>43047</v>
      </c>
      <c r="X26" s="43">
        <f t="shared" si="29"/>
        <v>0</v>
      </c>
      <c r="Y26" s="44"/>
      <c r="Z26" s="45"/>
      <c r="AA26" s="45"/>
      <c r="AB26" s="45"/>
      <c r="AC26" s="45"/>
      <c r="AD26" s="46"/>
    </row>
    <row r="27" spans="1:30" x14ac:dyDescent="0.25">
      <c r="A27" s="30">
        <v>43048</v>
      </c>
      <c r="B27" s="31"/>
      <c r="C27" s="32"/>
      <c r="D27" s="32"/>
      <c r="E27" s="32"/>
      <c r="F27" s="32"/>
      <c r="G27" s="33"/>
      <c r="H27" s="34" t="s">
        <v>8</v>
      </c>
      <c r="I27" s="35"/>
      <c r="J27" s="36"/>
      <c r="K27" s="37" t="e">
        <f>($A$38*M27)/(J27-I27)</f>
        <v>#DIV/0!</v>
      </c>
      <c r="L27" s="36"/>
      <c r="M27" s="47"/>
      <c r="N27" s="38">
        <f t="shared" si="22"/>
        <v>0</v>
      </c>
      <c r="O27" s="38">
        <f t="shared" si="23"/>
        <v>0</v>
      </c>
      <c r="P27" s="38">
        <f t="shared" si="24"/>
        <v>0</v>
      </c>
      <c r="Q27" s="38">
        <f t="shared" si="25"/>
        <v>0</v>
      </c>
      <c r="R27" s="38">
        <f t="shared" si="26"/>
        <v>0</v>
      </c>
      <c r="S27" s="74">
        <f>IF(B27="",$H$38,N27+P27+R27)</f>
        <v>0.33333333333333331</v>
      </c>
      <c r="T27" s="40"/>
      <c r="U27" s="41">
        <f t="shared" si="27"/>
        <v>0</v>
      </c>
      <c r="W27" s="42">
        <f t="shared" si="28"/>
        <v>43048</v>
      </c>
      <c r="X27" s="43">
        <f t="shared" si="29"/>
        <v>0</v>
      </c>
      <c r="Y27" s="44"/>
      <c r="Z27" s="45"/>
      <c r="AA27" s="45"/>
      <c r="AB27" s="45"/>
      <c r="AC27" s="45"/>
      <c r="AD27" s="46"/>
    </row>
    <row r="28" spans="1:30" ht="16.5" thickBot="1" x14ac:dyDescent="0.3">
      <c r="A28" s="48">
        <v>43049</v>
      </c>
      <c r="B28" s="116"/>
      <c r="C28" s="117"/>
      <c r="D28" s="117"/>
      <c r="E28" s="117"/>
      <c r="F28" s="117"/>
      <c r="G28" s="118"/>
      <c r="H28" s="112"/>
      <c r="I28" s="119"/>
      <c r="J28" s="120"/>
      <c r="K28" s="122" t="e">
        <f>($A$38*M28)/(J28-I28)</f>
        <v>#VALUE!</v>
      </c>
      <c r="L28" s="120"/>
      <c r="M28" s="121" t="s">
        <v>24</v>
      </c>
      <c r="N28" s="56">
        <f t="shared" si="22"/>
        <v>0</v>
      </c>
      <c r="O28" s="56">
        <f t="shared" si="23"/>
        <v>0</v>
      </c>
      <c r="P28" s="56">
        <f t="shared" si="24"/>
        <v>0</v>
      </c>
      <c r="Q28" s="56">
        <f t="shared" si="25"/>
        <v>0</v>
      </c>
      <c r="R28" s="56">
        <f t="shared" si="26"/>
        <v>0</v>
      </c>
      <c r="S28" s="77">
        <f>IF(B28="",$H$38,N28+P28+R28)</f>
        <v>0.33333333333333331</v>
      </c>
      <c r="T28" s="58"/>
      <c r="U28" s="59">
        <f t="shared" si="27"/>
        <v>0</v>
      </c>
      <c r="W28" s="60">
        <f t="shared" si="28"/>
        <v>43049</v>
      </c>
      <c r="X28" s="61">
        <f t="shared" si="29"/>
        <v>0</v>
      </c>
      <c r="Y28" s="126"/>
      <c r="Z28" s="127"/>
      <c r="AA28" s="127"/>
      <c r="AB28" s="127"/>
      <c r="AC28" s="127"/>
      <c r="AD28" s="128"/>
    </row>
    <row r="29" spans="1:30" ht="17.25" thickTop="1" thickBot="1" x14ac:dyDescent="0.3">
      <c r="I29" s="64" t="s">
        <v>17</v>
      </c>
      <c r="J29" s="65">
        <f>SUM((J24-I24),(J25-I25),(J26-I26),(J27-I27),(J28-I28))</f>
        <v>0</v>
      </c>
      <c r="K29" s="66"/>
      <c r="L29" s="64" t="s">
        <v>18</v>
      </c>
      <c r="M29" s="65">
        <f>SUM(M24:M28)</f>
        <v>0</v>
      </c>
      <c r="N29" s="66"/>
      <c r="O29" s="66"/>
      <c r="P29" s="66"/>
      <c r="Q29" s="66"/>
      <c r="R29" s="64" t="s">
        <v>19</v>
      </c>
      <c r="S29" s="67">
        <f>SUM(S24:S28)</f>
        <v>1.6666666666666665</v>
      </c>
      <c r="T29" s="64" t="s">
        <v>36</v>
      </c>
      <c r="U29" s="67">
        <f>SUM(U24:U28)</f>
        <v>0</v>
      </c>
    </row>
    <row r="30" spans="1:30" ht="17.25" thickTop="1" thickBot="1" x14ac:dyDescent="0.3">
      <c r="P30" s="84"/>
      <c r="W30" s="85"/>
      <c r="X30" s="3" t="s">
        <v>33</v>
      </c>
    </row>
    <row r="31" spans="1:30" ht="17.25" thickTop="1" thickBot="1" x14ac:dyDescent="0.3">
      <c r="A31" s="86"/>
      <c r="B31" s="3" t="s">
        <v>40</v>
      </c>
      <c r="R31" s="64" t="s">
        <v>28</v>
      </c>
      <c r="S31" s="87">
        <f>IF(S8&gt;$T$38,S8-$T$38,$B$38)+IF(S15&gt;$T$38,S15-$T$38,$B$38)+IF(S22&gt;$T$38,S22-$T$38,$B$38)+IF(S29&gt;$T$38,S29-$T$38,$B$38)</f>
        <v>0.15416666666666656</v>
      </c>
      <c r="T31" s="64" t="s">
        <v>29</v>
      </c>
      <c r="U31" s="87">
        <f>U8+U15+U22+U29</f>
        <v>3.1986111111111102</v>
      </c>
      <c r="W31" s="88"/>
      <c r="X31" s="3" t="s">
        <v>39</v>
      </c>
    </row>
    <row r="32" spans="1:30" ht="17.25" thickTop="1" thickBot="1" x14ac:dyDescent="0.3">
      <c r="A32" s="89"/>
      <c r="B32" s="3" t="s">
        <v>41</v>
      </c>
      <c r="W32" s="90"/>
      <c r="X32" s="3" t="s">
        <v>34</v>
      </c>
      <c r="Y32" s="91"/>
    </row>
    <row r="33" spans="1:24" ht="17.25" thickTop="1" thickBot="1" x14ac:dyDescent="0.3">
      <c r="A33" s="92"/>
      <c r="B33" s="93" t="s">
        <v>42</v>
      </c>
      <c r="W33" s="94"/>
      <c r="X33" s="3" t="s">
        <v>38</v>
      </c>
    </row>
    <row r="34" spans="1:24" ht="17.25" thickTop="1" thickBot="1" x14ac:dyDescent="0.3">
      <c r="A34" s="95"/>
      <c r="B34" s="3" t="s">
        <v>43</v>
      </c>
      <c r="H34" s="96" t="s">
        <v>45</v>
      </c>
      <c r="I34" s="3" t="s">
        <v>46</v>
      </c>
      <c r="W34" s="86"/>
      <c r="X34" s="3" t="s">
        <v>37</v>
      </c>
    </row>
    <row r="35" spans="1:24" ht="17.25" thickTop="1" thickBot="1" x14ac:dyDescent="0.3">
      <c r="A35" s="97"/>
      <c r="B35" s="3" t="s">
        <v>44</v>
      </c>
      <c r="H35" s="98" t="s">
        <v>24</v>
      </c>
      <c r="I35" s="3" t="s">
        <v>47</v>
      </c>
    </row>
    <row r="36" spans="1:24" ht="16.5" thickTop="1" x14ac:dyDescent="0.25"/>
    <row r="37" spans="1:24" x14ac:dyDescent="0.25">
      <c r="S37" s="99"/>
    </row>
    <row r="38" spans="1:24" x14ac:dyDescent="0.25">
      <c r="A38" s="100">
        <v>100</v>
      </c>
      <c r="B38" s="101">
        <v>0</v>
      </c>
      <c r="C38" s="101">
        <v>6.9444444444444447E-4</v>
      </c>
      <c r="D38" s="101">
        <v>0.125</v>
      </c>
      <c r="E38" s="101">
        <v>0.16666666666666666</v>
      </c>
      <c r="F38" s="101">
        <v>0.25</v>
      </c>
      <c r="G38" s="101"/>
      <c r="H38" s="101">
        <v>0.33333333333333331</v>
      </c>
      <c r="I38" s="101">
        <v>0.58333333333333337</v>
      </c>
      <c r="J38" s="101">
        <v>0.66666666666666663</v>
      </c>
      <c r="K38" s="101">
        <v>0.79166666666666663</v>
      </c>
      <c r="L38" s="101">
        <v>0.875</v>
      </c>
      <c r="M38" s="101">
        <v>0.99930555555555556</v>
      </c>
      <c r="N38" s="102"/>
      <c r="P38" s="102"/>
      <c r="Q38" s="102"/>
      <c r="S38" s="102"/>
      <c r="T38" s="103">
        <v>1.6666666666666667</v>
      </c>
      <c r="U38" s="104"/>
    </row>
  </sheetData>
  <pageMargins left="0" right="0" top="0" bottom="0" header="0.31496062992125984" footer="0.31496062992125984"/>
  <pageSetup paperSize="9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Rouvier</dc:creator>
  <cp:lastModifiedBy> </cp:lastModifiedBy>
  <cp:lastPrinted>2017-08-02T15:58:26Z</cp:lastPrinted>
  <dcterms:created xsi:type="dcterms:W3CDTF">2017-06-20T15:00:43Z</dcterms:created>
  <dcterms:modified xsi:type="dcterms:W3CDTF">2017-11-02T22:41:54Z</dcterms:modified>
</cp:coreProperties>
</file>