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-15" yWindow="3990" windowWidth="15330" windowHeight="4050"/>
  </bookViews>
  <sheets>
    <sheet name="Emargement" sheetId="3" r:id="rId1"/>
    <sheet name="Fériés" sheetId="4" r:id="rId2"/>
  </sheets>
  <definedNames>
    <definedName name="An">Emargement!$E$2</definedName>
    <definedName name="Fériés">Fériés!$D$4:$D$16</definedName>
    <definedName name="Jours">DAY(DATE(YEAR(Emargement!$B$10),MONTH(Emargement!$B$10)+1,0))</definedName>
  </definedNames>
  <calcPr calcId="145621"/>
</workbook>
</file>

<file path=xl/calcChain.xml><?xml version="1.0" encoding="utf-8"?>
<calcChain xmlns="http://schemas.openxmlformats.org/spreadsheetml/2006/main">
  <c r="AJ11" i="3" l="1"/>
  <c r="AJ12" i="3"/>
  <c r="AJ13" i="3"/>
  <c r="AJ14" i="3"/>
  <c r="AJ15" i="3"/>
  <c r="AJ16" i="3"/>
  <c r="AJ17" i="3"/>
  <c r="AJ18" i="3"/>
  <c r="AJ19" i="3"/>
  <c r="AJ20" i="3"/>
  <c r="AJ21" i="3"/>
  <c r="AJ22" i="3"/>
  <c r="AJ23" i="3"/>
  <c r="AJ24" i="3"/>
  <c r="AJ25" i="3"/>
  <c r="AJ26" i="3"/>
  <c r="AJ27" i="3"/>
  <c r="AJ28" i="3"/>
  <c r="AJ29" i="3"/>
  <c r="AJ30" i="3"/>
  <c r="AJ31" i="3"/>
  <c r="AJ32" i="3"/>
  <c r="AJ33" i="3"/>
  <c r="AJ34" i="3"/>
  <c r="AJ35" i="3"/>
  <c r="AJ36" i="3"/>
  <c r="AJ37" i="3"/>
  <c r="AJ38" i="3"/>
  <c r="AJ39" i="3"/>
  <c r="AJ40" i="3"/>
  <c r="AJ41" i="3"/>
  <c r="AJ42" i="3"/>
  <c r="AJ43" i="3"/>
  <c r="AJ44" i="3"/>
  <c r="AJ45" i="3"/>
  <c r="AJ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10" i="3" l="1"/>
  <c r="B56" i="3"/>
  <c r="B53" i="3"/>
  <c r="B54" i="3"/>
  <c r="B55" i="3"/>
  <c r="B52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15" i="3"/>
  <c r="A16" i="3"/>
  <c r="A17" i="3"/>
  <c r="A18" i="3"/>
  <c r="A12" i="3"/>
  <c r="A13" i="3"/>
  <c r="A14" i="3"/>
  <c r="A11" i="3"/>
  <c r="A10" i="3"/>
  <c r="C43" i="3" l="1"/>
  <c r="C44" i="3"/>
  <c r="C45" i="3"/>
  <c r="B43" i="3"/>
  <c r="B44" i="3" s="1"/>
  <c r="B45" i="3" s="1"/>
  <c r="B42" i="3"/>
  <c r="C41" i="3"/>
  <c r="B41" i="3"/>
  <c r="C37" i="3"/>
  <c r="C38" i="3"/>
  <c r="C39" i="3"/>
  <c r="C40" i="3"/>
  <c r="B40" i="3"/>
  <c r="B39" i="3"/>
  <c r="B38" i="3"/>
  <c r="B35" i="3"/>
  <c r="B36" i="3"/>
  <c r="B37" i="3"/>
  <c r="X57" i="3" l="1"/>
  <c r="Q57" i="3"/>
  <c r="I57" i="3"/>
  <c r="AE57" i="3" s="1"/>
  <c r="AK57" i="3" s="1"/>
  <c r="AG51" i="3"/>
  <c r="AM51" i="3" s="1"/>
  <c r="AE51" i="3"/>
  <c r="AK51" i="3" s="1"/>
  <c r="X53" i="3"/>
  <c r="X52" i="3"/>
  <c r="Q52" i="3"/>
  <c r="I52" i="3"/>
  <c r="AE52" i="3" s="1"/>
  <c r="AK52" i="3" s="1"/>
  <c r="AA9" i="3"/>
  <c r="Z9" i="3"/>
  <c r="T9" i="3"/>
  <c r="S9" i="3"/>
  <c r="L9" i="3"/>
  <c r="K9" i="3"/>
  <c r="AB51" i="3"/>
  <c r="AI51" i="3" s="1"/>
  <c r="AO51" i="3" s="1"/>
  <c r="AA51" i="3"/>
  <c r="AH51" i="3" s="1"/>
  <c r="AN51" i="3" s="1"/>
  <c r="Z51" i="3"/>
  <c r="X51" i="3"/>
  <c r="AB9" i="3"/>
  <c r="U9" i="3"/>
  <c r="T2" i="3"/>
  <c r="S2" i="3"/>
  <c r="Q10" i="3"/>
  <c r="Q11" i="3" s="1"/>
  <c r="AG2" i="3"/>
  <c r="AH2" i="3"/>
  <c r="I54" i="3" l="1"/>
  <c r="AE54" i="3" s="1"/>
  <c r="AK54" i="3" s="1"/>
  <c r="I53" i="3"/>
  <c r="AE53" i="3" s="1"/>
  <c r="AK53" i="3" s="1"/>
  <c r="Q53" i="3"/>
  <c r="R10" i="3"/>
  <c r="Q12" i="3"/>
  <c r="R11" i="3"/>
  <c r="D4" i="4"/>
  <c r="D5" i="4"/>
  <c r="D6" i="4" s="1"/>
  <c r="D7" i="4"/>
  <c r="D8" i="4"/>
  <c r="D12" i="4"/>
  <c r="D13" i="4"/>
  <c r="D14" i="4"/>
  <c r="D15" i="4"/>
  <c r="D16" i="4"/>
  <c r="B10" i="3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X54" i="3" l="1"/>
  <c r="Q54" i="3"/>
  <c r="X10" i="3"/>
  <c r="AE10" i="3"/>
  <c r="AK10" i="3"/>
  <c r="Q13" i="3"/>
  <c r="R12" i="3"/>
  <c r="I10" i="3"/>
  <c r="D9" i="4"/>
  <c r="C10" i="3"/>
  <c r="D10" i="4"/>
  <c r="D11" i="4" s="1"/>
  <c r="X55" i="3" l="1"/>
  <c r="Q55" i="3"/>
  <c r="I55" i="3"/>
  <c r="AE55" i="3" s="1"/>
  <c r="AK55" i="3" s="1"/>
  <c r="Q14" i="3"/>
  <c r="R13" i="3"/>
  <c r="AF10" i="3"/>
  <c r="AL10" i="3"/>
  <c r="Y10" i="3"/>
  <c r="X11" i="3"/>
  <c r="AE11" i="3"/>
  <c r="AK11" i="3"/>
  <c r="C11" i="3"/>
  <c r="I11" i="3"/>
  <c r="J10" i="3"/>
  <c r="X56" i="3" l="1"/>
  <c r="Q56" i="3"/>
  <c r="I56" i="3"/>
  <c r="AE56" i="3" s="1"/>
  <c r="AK56" i="3" s="1"/>
  <c r="X12" i="3"/>
  <c r="AE12" i="3"/>
  <c r="AK12" i="3"/>
  <c r="AF11" i="3"/>
  <c r="AL11" i="3"/>
  <c r="Y11" i="3"/>
  <c r="Q15" i="3"/>
  <c r="R14" i="3"/>
  <c r="C12" i="3"/>
  <c r="I12" i="3"/>
  <c r="J11" i="3"/>
  <c r="X13" i="3" l="1"/>
  <c r="AE13" i="3"/>
  <c r="AK13" i="3"/>
  <c r="AF12" i="3"/>
  <c r="AL12" i="3"/>
  <c r="Y12" i="3"/>
  <c r="Q16" i="3"/>
  <c r="R15" i="3"/>
  <c r="C13" i="3"/>
  <c r="I13" i="3"/>
  <c r="J12" i="3"/>
  <c r="X14" i="3" l="1"/>
  <c r="AE14" i="3"/>
  <c r="AK14" i="3"/>
  <c r="AF13" i="3"/>
  <c r="AL13" i="3"/>
  <c r="Y13" i="3"/>
  <c r="Q17" i="3"/>
  <c r="R16" i="3"/>
  <c r="C14" i="3"/>
  <c r="I14" i="3"/>
  <c r="J13" i="3"/>
  <c r="X15" i="3" l="1"/>
  <c r="AE15" i="3"/>
  <c r="AK15" i="3"/>
  <c r="AF14" i="3"/>
  <c r="AL14" i="3"/>
  <c r="Y14" i="3"/>
  <c r="Q18" i="3"/>
  <c r="R17" i="3"/>
  <c r="C15" i="3"/>
  <c r="I15" i="3"/>
  <c r="J14" i="3"/>
  <c r="X16" i="3" l="1"/>
  <c r="AE16" i="3"/>
  <c r="AK16" i="3"/>
  <c r="AF15" i="3"/>
  <c r="AL15" i="3"/>
  <c r="Y15" i="3"/>
  <c r="Q19" i="3"/>
  <c r="R18" i="3"/>
  <c r="C16" i="3"/>
  <c r="I16" i="3"/>
  <c r="J15" i="3"/>
  <c r="X17" i="3" l="1"/>
  <c r="AE17" i="3"/>
  <c r="AK17" i="3"/>
  <c r="AF16" i="3"/>
  <c r="AL16" i="3"/>
  <c r="Y16" i="3"/>
  <c r="Q20" i="3"/>
  <c r="R19" i="3"/>
  <c r="C17" i="3"/>
  <c r="I17" i="3"/>
  <c r="J16" i="3"/>
  <c r="X18" i="3" l="1"/>
  <c r="AE18" i="3"/>
  <c r="AK18" i="3"/>
  <c r="AF17" i="3"/>
  <c r="AL17" i="3"/>
  <c r="Y17" i="3"/>
  <c r="Q21" i="3"/>
  <c r="R20" i="3"/>
  <c r="C18" i="3"/>
  <c r="I18" i="3"/>
  <c r="J17" i="3"/>
  <c r="X19" i="3" l="1"/>
  <c r="AE19" i="3"/>
  <c r="AK19" i="3"/>
  <c r="AF18" i="3"/>
  <c r="AL18" i="3"/>
  <c r="Y18" i="3"/>
  <c r="Q22" i="3"/>
  <c r="R21" i="3"/>
  <c r="C19" i="3"/>
  <c r="I19" i="3"/>
  <c r="J18" i="3"/>
  <c r="X20" i="3" l="1"/>
  <c r="AE20" i="3"/>
  <c r="AK20" i="3"/>
  <c r="AF19" i="3"/>
  <c r="AL19" i="3"/>
  <c r="Y19" i="3"/>
  <c r="Q23" i="3"/>
  <c r="R22" i="3"/>
  <c r="C20" i="3"/>
  <c r="I20" i="3"/>
  <c r="J19" i="3"/>
  <c r="X21" i="3" l="1"/>
  <c r="AE21" i="3"/>
  <c r="AK21" i="3"/>
  <c r="AF20" i="3"/>
  <c r="AL20" i="3"/>
  <c r="Y20" i="3"/>
  <c r="Q24" i="3"/>
  <c r="R23" i="3"/>
  <c r="J20" i="3"/>
  <c r="C21" i="3"/>
  <c r="I21" i="3"/>
  <c r="X22" i="3" l="1"/>
  <c r="AE22" i="3"/>
  <c r="AK22" i="3"/>
  <c r="AF21" i="3"/>
  <c r="AL21" i="3"/>
  <c r="Y21" i="3"/>
  <c r="Q25" i="3"/>
  <c r="R24" i="3"/>
  <c r="J21" i="3"/>
  <c r="I22" i="3"/>
  <c r="C22" i="3"/>
  <c r="Q26" i="3" l="1"/>
  <c r="R25" i="3"/>
  <c r="AF22" i="3"/>
  <c r="AL22" i="3"/>
  <c r="Y22" i="3"/>
  <c r="X23" i="3"/>
  <c r="AE23" i="3"/>
  <c r="AK23" i="3"/>
  <c r="J22" i="3"/>
  <c r="C23" i="3"/>
  <c r="I23" i="3"/>
  <c r="X24" i="3" l="1"/>
  <c r="AE24" i="3"/>
  <c r="AK24" i="3"/>
  <c r="AF23" i="3"/>
  <c r="AL23" i="3"/>
  <c r="Y23" i="3"/>
  <c r="Q27" i="3"/>
  <c r="R26" i="3"/>
  <c r="J23" i="3"/>
  <c r="C24" i="3"/>
  <c r="I24" i="3"/>
  <c r="Q28" i="3" l="1"/>
  <c r="R27" i="3"/>
  <c r="X25" i="3"/>
  <c r="AE25" i="3"/>
  <c r="AK25" i="3"/>
  <c r="AF24" i="3"/>
  <c r="AL24" i="3"/>
  <c r="Y24" i="3"/>
  <c r="J24" i="3"/>
  <c r="C25" i="3"/>
  <c r="I25" i="3"/>
  <c r="AF25" i="3" l="1"/>
  <c r="AL25" i="3"/>
  <c r="Y25" i="3"/>
  <c r="Q29" i="3"/>
  <c r="R28" i="3"/>
  <c r="X26" i="3"/>
  <c r="AE26" i="3"/>
  <c r="AK26" i="3"/>
  <c r="J25" i="3"/>
  <c r="C26" i="3"/>
  <c r="I26" i="3"/>
  <c r="X27" i="3" l="1"/>
  <c r="AE27" i="3"/>
  <c r="AK27" i="3"/>
  <c r="AF26" i="3"/>
  <c r="AL26" i="3"/>
  <c r="Y26" i="3"/>
  <c r="Q30" i="3"/>
  <c r="R29" i="3"/>
  <c r="J26" i="3"/>
  <c r="I27" i="3"/>
  <c r="C27" i="3"/>
  <c r="AF27" i="3" l="1"/>
  <c r="AL27" i="3"/>
  <c r="Y27" i="3"/>
  <c r="X28" i="3"/>
  <c r="AE28" i="3"/>
  <c r="AK28" i="3"/>
  <c r="Q31" i="3"/>
  <c r="R30" i="3"/>
  <c r="J27" i="3"/>
  <c r="I28" i="3"/>
  <c r="C28" i="3"/>
  <c r="AF28" i="3" l="1"/>
  <c r="AL28" i="3"/>
  <c r="Y28" i="3"/>
  <c r="X29" i="3"/>
  <c r="AE29" i="3"/>
  <c r="AK29" i="3"/>
  <c r="Q32" i="3"/>
  <c r="R31" i="3"/>
  <c r="J28" i="3"/>
  <c r="C29" i="3"/>
  <c r="I29" i="3"/>
  <c r="X30" i="3" l="1"/>
  <c r="AE30" i="3"/>
  <c r="AK30" i="3"/>
  <c r="AF29" i="3"/>
  <c r="AL29" i="3"/>
  <c r="Y29" i="3"/>
  <c r="Q33" i="3"/>
  <c r="R32" i="3"/>
  <c r="J29" i="3"/>
  <c r="C30" i="3"/>
  <c r="I30" i="3"/>
  <c r="X31" i="3" l="1"/>
  <c r="AE31" i="3"/>
  <c r="AK31" i="3"/>
  <c r="AF30" i="3"/>
  <c r="AL30" i="3"/>
  <c r="Y30" i="3"/>
  <c r="Q34" i="3"/>
  <c r="R33" i="3"/>
  <c r="J30" i="3"/>
  <c r="C31" i="3"/>
  <c r="I31" i="3"/>
  <c r="X32" i="3" l="1"/>
  <c r="AE32" i="3"/>
  <c r="AK32" i="3"/>
  <c r="AF31" i="3"/>
  <c r="AL31" i="3"/>
  <c r="Y31" i="3"/>
  <c r="Q35" i="3"/>
  <c r="R34" i="3"/>
  <c r="J31" i="3"/>
  <c r="C32" i="3"/>
  <c r="I32" i="3"/>
  <c r="X33" i="3" l="1"/>
  <c r="AE33" i="3"/>
  <c r="AK33" i="3"/>
  <c r="AF32" i="3"/>
  <c r="AL32" i="3"/>
  <c r="Y32" i="3"/>
  <c r="Q36" i="3"/>
  <c r="R35" i="3"/>
  <c r="J32" i="3"/>
  <c r="C33" i="3"/>
  <c r="I33" i="3"/>
  <c r="AF33" i="3" l="1"/>
  <c r="AL33" i="3"/>
  <c r="Y33" i="3"/>
  <c r="Q42" i="3"/>
  <c r="R42" i="3" s="1"/>
  <c r="R36" i="3"/>
  <c r="X34" i="3"/>
  <c r="AE34" i="3"/>
  <c r="AK34" i="3"/>
  <c r="J33" i="3"/>
  <c r="C34" i="3"/>
  <c r="I34" i="3"/>
  <c r="X35" i="3" l="1"/>
  <c r="AE35" i="3"/>
  <c r="AK35" i="3"/>
  <c r="AF34" i="3"/>
  <c r="AL34" i="3"/>
  <c r="Y34" i="3"/>
  <c r="J34" i="3"/>
  <c r="C35" i="3"/>
  <c r="I35" i="3"/>
  <c r="AF35" i="3" l="1"/>
  <c r="AL35" i="3"/>
  <c r="Y35" i="3"/>
  <c r="X36" i="3"/>
  <c r="AE36" i="3"/>
  <c r="AK36" i="3"/>
  <c r="J35" i="3"/>
  <c r="I36" i="3"/>
  <c r="C36" i="3"/>
  <c r="Q45" i="3" l="1"/>
  <c r="Q44" i="3"/>
  <c r="Q43" i="3"/>
  <c r="R43" i="3" s="1"/>
  <c r="X42" i="3"/>
  <c r="AE42" i="3"/>
  <c r="AK42" i="3"/>
  <c r="AF36" i="3"/>
  <c r="AL36" i="3"/>
  <c r="Y36" i="3"/>
  <c r="J36" i="3"/>
  <c r="I42" i="3"/>
  <c r="C42" i="3"/>
  <c r="R44" i="3" l="1"/>
  <c r="R45" i="3" s="1"/>
  <c r="X45" i="3"/>
  <c r="AE45" i="3"/>
  <c r="AK45" i="3"/>
  <c r="AF42" i="3"/>
  <c r="AL42" i="3"/>
  <c r="Y42" i="3"/>
  <c r="X43" i="3"/>
  <c r="AE43" i="3"/>
  <c r="AK43" i="3"/>
  <c r="X44" i="3"/>
  <c r="AE44" i="3"/>
  <c r="AK44" i="3"/>
  <c r="I43" i="3"/>
  <c r="I44" i="3"/>
  <c r="I45" i="3"/>
  <c r="J42" i="3"/>
  <c r="J44" i="3" l="1"/>
  <c r="AF43" i="3"/>
  <c r="AL43" i="3"/>
  <c r="Y43" i="3"/>
  <c r="J43" i="3"/>
  <c r="AF44" i="3" l="1"/>
  <c r="AL44" i="3"/>
  <c r="Y44" i="3"/>
  <c r="AF45" i="3" l="1"/>
  <c r="AL45" i="3"/>
  <c r="Y45" i="3"/>
  <c r="J45" i="3"/>
</calcChain>
</file>

<file path=xl/sharedStrings.xml><?xml version="1.0" encoding="utf-8"?>
<sst xmlns="http://schemas.openxmlformats.org/spreadsheetml/2006/main" count="64" uniqueCount="35">
  <si>
    <t>Mois</t>
  </si>
  <si>
    <t>Année</t>
  </si>
  <si>
    <t>Jours</t>
  </si>
  <si>
    <t>Date</t>
  </si>
  <si>
    <t>Total journée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</si>
  <si>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</si>
  <si>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</si>
  <si>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</si>
  <si>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</si>
  <si>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</si>
  <si>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</si>
  <si>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</si>
  <si>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</si>
  <si>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</si>
  <si>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</si>
  <si>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</si>
  <si>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</si>
  <si>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</si>
  <si>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Matin</t>
  </si>
  <si>
    <t>Ap. Midi</t>
  </si>
  <si>
    <t>Si vos horaires ne sont pas inscrite, il sera pris en compte le planning de base.(La direction)</t>
  </si>
  <si>
    <r>
      <t xml:space="preserve">Temps en          </t>
    </r>
    <r>
      <rPr>
        <b/>
        <sz val="10"/>
        <color indexed="8"/>
        <rFont val="Calibri"/>
        <family val="2"/>
      </rPr>
      <t>+ ou -</t>
    </r>
  </si>
  <si>
    <r>
      <t xml:space="preserve">Temps en            </t>
    </r>
    <r>
      <rPr>
        <b/>
        <sz val="10"/>
        <color indexed="8"/>
        <rFont val="Calibri"/>
        <family val="2"/>
      </rPr>
      <t>+ ou -</t>
    </r>
  </si>
  <si>
    <t>Semaine</t>
  </si>
  <si>
    <t>Nuit</t>
  </si>
  <si>
    <t>Dimanche</t>
  </si>
  <si>
    <t>Férié</t>
  </si>
  <si>
    <t>Début</t>
  </si>
  <si>
    <t>Fin</t>
  </si>
  <si>
    <t>TT</t>
  </si>
  <si>
    <t xml:space="preserve">Mr </t>
  </si>
  <si>
    <t>M</t>
  </si>
  <si>
    <t>Mme</t>
  </si>
  <si>
    <t xml:space="preserve">Mme 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</si>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</sst>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"/>
    <numFmt numFmtId="166" formatCode="dddd\ dd\ mmmm\ yyyy"/>
    <numFmt numFmtId="167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name val="Times New Roman"/>
      <family val="1"/>
    </font>
    <font>
      <sz val="8"/>
      <name val="Times New Roman"/>
      <family val="1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rgb="FF00B0F0"/>
      <name val="Arabic Typesetting"/>
      <family val="4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dotted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tted">
        <color indexed="64"/>
      </right>
      <top style="hair">
        <color indexed="64"/>
      </top>
      <bottom style="dotted">
        <color indexed="64"/>
      </bottom>
      <diagonal/>
    </border>
    <border>
      <left style="hair">
        <color indexed="64"/>
      </left>
      <right style="dotted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60">
    <xf numFmtId="0" fontId="0" fillId="0" borderId="0" xfId="0"/>
    <xf numFmtId="0" fontId="6" fillId="0" borderId="0" xfId="1" applyFont="1" applyAlignment="1">
      <alignment horizontal="center"/>
    </xf>
    <xf numFmtId="0" fontId="4" fillId="0" borderId="0" xfId="1"/>
    <xf numFmtId="0" fontId="4" fillId="0" borderId="0" xfId="1" applyNumberFormat="1" applyBorder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 applyBorder="1"/>
    <xf numFmtId="0" fontId="4" fillId="0" borderId="0" xfId="1" applyBorder="1" applyAlignment="1">
      <alignment horizontal="center"/>
    </xf>
    <xf numFmtId="0" fontId="7" fillId="2" borderId="0" xfId="1" applyFont="1" applyFill="1" applyBorder="1"/>
    <xf numFmtId="0" fontId="8" fillId="2" borderId="0" xfId="1" applyFont="1" applyFill="1" applyBorder="1"/>
    <xf numFmtId="166" fontId="7" fillId="2" borderId="0" xfId="1" applyNumberFormat="1" applyFont="1" applyFill="1" applyBorder="1" applyAlignment="1">
      <alignment horizontal="center"/>
    </xf>
    <xf numFmtId="14" fontId="4" fillId="0" borderId="0" xfId="1" applyNumberFormat="1"/>
    <xf numFmtId="167" fontId="7" fillId="2" borderId="0" xfId="1" applyNumberFormat="1" applyFont="1" applyFill="1" applyBorder="1" applyAlignment="1">
      <alignment horizontal="center"/>
    </xf>
    <xf numFmtId="2" fontId="4" fillId="0" borderId="0" xfId="1" applyNumberFormat="1"/>
    <xf numFmtId="0" fontId="2" fillId="0" borderId="2" xfId="0" applyFont="1" applyBorder="1" applyAlignment="1" applyProtection="1">
      <alignment horizontal="center"/>
      <protection locked="0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Border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Fill="1" applyBorder="1"/>
    <xf numFmtId="20" fontId="1" fillId="0" borderId="7" xfId="0" applyNumberFormat="1" applyFont="1" applyFill="1" applyBorder="1" applyProtection="1">
      <protection locked="0"/>
    </xf>
    <xf numFmtId="20" fontId="1" fillId="0" borderId="7" xfId="0" applyNumberFormat="1" applyFont="1" applyFill="1" applyBorder="1"/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164" fontId="1" fillId="0" borderId="7" xfId="0" applyNumberFormat="1" applyFont="1" applyFill="1" applyBorder="1" applyAlignment="1">
      <alignment horizontal="center"/>
    </xf>
    <xf numFmtId="0" fontId="0" fillId="0" borderId="8" xfId="0" applyFill="1" applyBorder="1"/>
    <xf numFmtId="0" fontId="0" fillId="0" borderId="6" xfId="0" applyFill="1" applyBorder="1"/>
    <xf numFmtId="164" fontId="1" fillId="0" borderId="10" xfId="0" applyNumberFormat="1" applyFont="1" applyFill="1" applyBorder="1" applyAlignment="1">
      <alignment horizontal="center"/>
    </xf>
    <xf numFmtId="20" fontId="1" fillId="0" borderId="10" xfId="0" applyNumberFormat="1" applyFont="1" applyFill="1" applyBorder="1" applyProtection="1">
      <protection locked="0"/>
    </xf>
    <xf numFmtId="20" fontId="1" fillId="0" borderId="10" xfId="0" applyNumberFormat="1" applyFont="1" applyFill="1" applyBorder="1"/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20" fontId="1" fillId="0" borderId="13" xfId="0" applyNumberFormat="1" applyFont="1" applyFill="1" applyBorder="1" applyProtection="1">
      <protection locked="0"/>
    </xf>
    <xf numFmtId="20" fontId="1" fillId="0" borderId="14" xfId="0" applyNumberFormat="1" applyFont="1" applyFill="1" applyBorder="1" applyProtection="1">
      <protection locked="0"/>
    </xf>
    <xf numFmtId="0" fontId="1" fillId="0" borderId="15" xfId="0" applyFont="1" applyFill="1" applyBorder="1" applyAlignment="1">
      <alignment horizontal="center" vertical="center"/>
    </xf>
    <xf numFmtId="165" fontId="1" fillId="0" borderId="16" xfId="0" applyNumberFormat="1" applyFont="1" applyFill="1" applyBorder="1" applyAlignment="1">
      <alignment horizontal="center"/>
    </xf>
    <xf numFmtId="165" fontId="1" fillId="0" borderId="11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0" xfId="0" applyFill="1" applyAlignment="1">
      <alignment horizontal="right"/>
    </xf>
    <xf numFmtId="0" fontId="0" fillId="0" borderId="18" xfId="0" applyBorder="1"/>
    <xf numFmtId="0" fontId="0" fillId="0" borderId="3" xfId="0" applyBorder="1"/>
    <xf numFmtId="0" fontId="0" fillId="0" borderId="1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Fill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" xfId="0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2" fillId="0" borderId="0" xfId="0" applyFont="1" applyFill="1"/>
  </cellXfs>
  <cellStyles count="2">
    <cellStyle name="Normal" xfId="0" builtinId="0"/>
    <cellStyle name="Normal_feries" xfId="1"/>
  </cellStyles>
  <dxfs count="280">
    <dxf>
      <font>
        <color theme="0"/>
      </font>
      <fill>
        <patternFill patternType="none">
          <bgColor auto="1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57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  <colors>
    <mruColors>
      <color rgb="FFEC4124"/>
      <color rgb="FFF384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295275</xdr:colOff>
      <xdr:row>15</xdr:row>
      <xdr:rowOff>38100</xdr:rowOff>
    </xdr:from>
    <xdr:to>
      <xdr:col>5</xdr:col>
      <xdr:colOff>371475</xdr:colOff>
      <xdr:row>16</xdr:row>
      <xdr:rowOff>57150</xdr:rowOff>
    </xdr:to>
    <xdr:sp macro="" textlink="">
      <xdr:nvSpPr>
        <xdr:cNvPr id="3074" name="Text Box 57"/>
        <xdr:cNvSpPr txBox="1">
          <a:spLocks noChangeArrowheads="1"/>
        </xdr:cNvSpPr>
      </xdr:nvSpPr>
      <xdr:spPr bwMode="auto">
        <a:xfrm>
          <a:off x="24479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323850</xdr:colOff>
      <xdr:row>46</xdr:row>
      <xdr:rowOff>0</xdr:rowOff>
    </xdr:from>
    <xdr:ext cx="76200" cy="228600"/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504825" y="80676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295275</xdr:colOff>
      <xdr:row>15</xdr:row>
      <xdr:rowOff>38100</xdr:rowOff>
    </xdr:from>
    <xdr:to>
      <xdr:col>12</xdr:col>
      <xdr:colOff>371475</xdr:colOff>
      <xdr:row>16</xdr:row>
      <xdr:rowOff>57150</xdr:rowOff>
    </xdr:to>
    <xdr:sp macro="" textlink="">
      <xdr:nvSpPr>
        <xdr:cNvPr id="3078" name="Text Box 57"/>
        <xdr:cNvSpPr txBox="1">
          <a:spLocks noChangeArrowheads="1"/>
        </xdr:cNvSpPr>
      </xdr:nvSpPr>
      <xdr:spPr bwMode="auto">
        <a:xfrm>
          <a:off x="52768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15</xdr:row>
      <xdr:rowOff>38100</xdr:rowOff>
    </xdr:from>
    <xdr:to>
      <xdr:col>34</xdr:col>
      <xdr:colOff>371475</xdr:colOff>
      <xdr:row>16</xdr:row>
      <xdr:rowOff>57150</xdr:rowOff>
    </xdr:to>
    <xdr:sp macro="" textlink="">
      <xdr:nvSpPr>
        <xdr:cNvPr id="3079" name="Text Box 57"/>
        <xdr:cNvSpPr txBox="1">
          <a:spLocks noChangeArrowheads="1"/>
        </xdr:cNvSpPr>
      </xdr:nvSpPr>
      <xdr:spPr bwMode="auto">
        <a:xfrm>
          <a:off x="81057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15</xdr:row>
      <xdr:rowOff>38100</xdr:rowOff>
    </xdr:from>
    <xdr:to>
      <xdr:col>40</xdr:col>
      <xdr:colOff>371475</xdr:colOff>
      <xdr:row>16</xdr:row>
      <xdr:rowOff>57150</xdr:rowOff>
    </xdr:to>
    <xdr:sp macro="" textlink="">
      <xdr:nvSpPr>
        <xdr:cNvPr id="3080" name="Text Box 57"/>
        <xdr:cNvSpPr txBox="1">
          <a:spLocks noChangeArrowheads="1"/>
        </xdr:cNvSpPr>
      </xdr:nvSpPr>
      <xdr:spPr bwMode="auto">
        <a:xfrm>
          <a:off x="109347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081" name="Text Box 57"/>
        <xdr:cNvSpPr txBox="1">
          <a:spLocks noChangeArrowheads="1"/>
        </xdr:cNvSpPr>
      </xdr:nvSpPr>
      <xdr:spPr bwMode="auto">
        <a:xfrm>
          <a:off x="137636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082" name="Text Box 57"/>
        <xdr:cNvSpPr txBox="1">
          <a:spLocks noChangeArrowheads="1"/>
        </xdr:cNvSpPr>
      </xdr:nvSpPr>
      <xdr:spPr bwMode="auto">
        <a:xfrm>
          <a:off x="165925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083" name="Text Box 57"/>
        <xdr:cNvSpPr txBox="1">
          <a:spLocks noChangeArrowheads="1"/>
        </xdr:cNvSpPr>
      </xdr:nvSpPr>
      <xdr:spPr bwMode="auto">
        <a:xfrm>
          <a:off x="194214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084" name="Text Box 57"/>
        <xdr:cNvSpPr txBox="1">
          <a:spLocks noChangeArrowheads="1"/>
        </xdr:cNvSpPr>
      </xdr:nvSpPr>
      <xdr:spPr bwMode="auto">
        <a:xfrm>
          <a:off x="222504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085" name="Text Box 57"/>
        <xdr:cNvSpPr txBox="1">
          <a:spLocks noChangeArrowheads="1"/>
        </xdr:cNvSpPr>
      </xdr:nvSpPr>
      <xdr:spPr bwMode="auto">
        <a:xfrm>
          <a:off x="250793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086" name="Text Box 57"/>
        <xdr:cNvSpPr txBox="1">
          <a:spLocks noChangeArrowheads="1"/>
        </xdr:cNvSpPr>
      </xdr:nvSpPr>
      <xdr:spPr bwMode="auto">
        <a:xfrm>
          <a:off x="279082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295275</xdr:colOff>
      <xdr:row>20</xdr:row>
      <xdr:rowOff>38100</xdr:rowOff>
    </xdr:from>
    <xdr:to>
      <xdr:col>12</xdr:col>
      <xdr:colOff>371475</xdr:colOff>
      <xdr:row>21</xdr:row>
      <xdr:rowOff>57150</xdr:rowOff>
    </xdr:to>
    <xdr:sp macro="" textlink="">
      <xdr:nvSpPr>
        <xdr:cNvPr id="3087" name="Text Box 57"/>
        <xdr:cNvSpPr txBox="1">
          <a:spLocks noChangeArrowheads="1"/>
        </xdr:cNvSpPr>
      </xdr:nvSpPr>
      <xdr:spPr bwMode="auto">
        <a:xfrm>
          <a:off x="52768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295275</xdr:colOff>
      <xdr:row>25</xdr:row>
      <xdr:rowOff>38100</xdr:rowOff>
    </xdr:from>
    <xdr:to>
      <xdr:col>12</xdr:col>
      <xdr:colOff>371475</xdr:colOff>
      <xdr:row>26</xdr:row>
      <xdr:rowOff>57150</xdr:rowOff>
    </xdr:to>
    <xdr:sp macro="" textlink="">
      <xdr:nvSpPr>
        <xdr:cNvPr id="3088" name="Text Box 57"/>
        <xdr:cNvSpPr txBox="1">
          <a:spLocks noChangeArrowheads="1"/>
        </xdr:cNvSpPr>
      </xdr:nvSpPr>
      <xdr:spPr bwMode="auto">
        <a:xfrm>
          <a:off x="52768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295275</xdr:colOff>
      <xdr:row>30</xdr:row>
      <xdr:rowOff>38100</xdr:rowOff>
    </xdr:from>
    <xdr:to>
      <xdr:col>12</xdr:col>
      <xdr:colOff>371475</xdr:colOff>
      <xdr:row>31</xdr:row>
      <xdr:rowOff>57150</xdr:rowOff>
    </xdr:to>
    <xdr:sp macro="" textlink="">
      <xdr:nvSpPr>
        <xdr:cNvPr id="3089" name="Text Box 57"/>
        <xdr:cNvSpPr txBox="1">
          <a:spLocks noChangeArrowheads="1"/>
        </xdr:cNvSpPr>
      </xdr:nvSpPr>
      <xdr:spPr bwMode="auto">
        <a:xfrm>
          <a:off x="52768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295275</xdr:colOff>
      <xdr:row>35</xdr:row>
      <xdr:rowOff>38100</xdr:rowOff>
    </xdr:from>
    <xdr:to>
      <xdr:col>12</xdr:col>
      <xdr:colOff>371475</xdr:colOff>
      <xdr:row>36</xdr:row>
      <xdr:rowOff>57150</xdr:rowOff>
    </xdr:to>
    <xdr:sp macro="" textlink="">
      <xdr:nvSpPr>
        <xdr:cNvPr id="3090" name="Text Box 57"/>
        <xdr:cNvSpPr txBox="1">
          <a:spLocks noChangeArrowheads="1"/>
        </xdr:cNvSpPr>
      </xdr:nvSpPr>
      <xdr:spPr bwMode="auto">
        <a:xfrm>
          <a:off x="52768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295275</xdr:colOff>
      <xdr:row>15</xdr:row>
      <xdr:rowOff>38100</xdr:rowOff>
    </xdr:from>
    <xdr:to>
      <xdr:col>5</xdr:col>
      <xdr:colOff>371475</xdr:colOff>
      <xdr:row>16</xdr:row>
      <xdr:rowOff>57150</xdr:rowOff>
    </xdr:to>
    <xdr:sp macro="" textlink="">
      <xdr:nvSpPr>
        <xdr:cNvPr id="3091" name="Text Box 57"/>
        <xdr:cNvSpPr txBox="1">
          <a:spLocks noChangeArrowheads="1"/>
        </xdr:cNvSpPr>
      </xdr:nvSpPr>
      <xdr:spPr bwMode="auto">
        <a:xfrm>
          <a:off x="24479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295275</xdr:colOff>
      <xdr:row>20</xdr:row>
      <xdr:rowOff>38100</xdr:rowOff>
    </xdr:from>
    <xdr:to>
      <xdr:col>5</xdr:col>
      <xdr:colOff>371475</xdr:colOff>
      <xdr:row>21</xdr:row>
      <xdr:rowOff>57150</xdr:rowOff>
    </xdr:to>
    <xdr:sp macro="" textlink="">
      <xdr:nvSpPr>
        <xdr:cNvPr id="3092" name="Text Box 57"/>
        <xdr:cNvSpPr txBox="1">
          <a:spLocks noChangeArrowheads="1"/>
        </xdr:cNvSpPr>
      </xdr:nvSpPr>
      <xdr:spPr bwMode="auto">
        <a:xfrm>
          <a:off x="24479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295275</xdr:colOff>
      <xdr:row>25</xdr:row>
      <xdr:rowOff>38100</xdr:rowOff>
    </xdr:from>
    <xdr:to>
      <xdr:col>5</xdr:col>
      <xdr:colOff>371475</xdr:colOff>
      <xdr:row>26</xdr:row>
      <xdr:rowOff>57150</xdr:rowOff>
    </xdr:to>
    <xdr:sp macro="" textlink="">
      <xdr:nvSpPr>
        <xdr:cNvPr id="3093" name="Text Box 57"/>
        <xdr:cNvSpPr txBox="1">
          <a:spLocks noChangeArrowheads="1"/>
        </xdr:cNvSpPr>
      </xdr:nvSpPr>
      <xdr:spPr bwMode="auto">
        <a:xfrm>
          <a:off x="24479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295275</xdr:colOff>
      <xdr:row>30</xdr:row>
      <xdr:rowOff>38100</xdr:rowOff>
    </xdr:from>
    <xdr:to>
      <xdr:col>5</xdr:col>
      <xdr:colOff>371475</xdr:colOff>
      <xdr:row>31</xdr:row>
      <xdr:rowOff>57150</xdr:rowOff>
    </xdr:to>
    <xdr:sp macro="" textlink="">
      <xdr:nvSpPr>
        <xdr:cNvPr id="3094" name="Text Box 57"/>
        <xdr:cNvSpPr txBox="1">
          <a:spLocks noChangeArrowheads="1"/>
        </xdr:cNvSpPr>
      </xdr:nvSpPr>
      <xdr:spPr bwMode="auto">
        <a:xfrm>
          <a:off x="24479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295275</xdr:colOff>
      <xdr:row>35</xdr:row>
      <xdr:rowOff>38100</xdr:rowOff>
    </xdr:from>
    <xdr:to>
      <xdr:col>5</xdr:col>
      <xdr:colOff>371475</xdr:colOff>
      <xdr:row>36</xdr:row>
      <xdr:rowOff>57150</xdr:rowOff>
    </xdr:to>
    <xdr:sp macro="" textlink="">
      <xdr:nvSpPr>
        <xdr:cNvPr id="3095" name="Text Box 57"/>
        <xdr:cNvSpPr txBox="1">
          <a:spLocks noChangeArrowheads="1"/>
        </xdr:cNvSpPr>
      </xdr:nvSpPr>
      <xdr:spPr bwMode="auto">
        <a:xfrm>
          <a:off x="24479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15</xdr:row>
      <xdr:rowOff>38100</xdr:rowOff>
    </xdr:from>
    <xdr:to>
      <xdr:col>34</xdr:col>
      <xdr:colOff>371475</xdr:colOff>
      <xdr:row>16</xdr:row>
      <xdr:rowOff>57150</xdr:rowOff>
    </xdr:to>
    <xdr:sp macro="" textlink="">
      <xdr:nvSpPr>
        <xdr:cNvPr id="3096" name="Text Box 57"/>
        <xdr:cNvSpPr txBox="1">
          <a:spLocks noChangeArrowheads="1"/>
        </xdr:cNvSpPr>
      </xdr:nvSpPr>
      <xdr:spPr bwMode="auto">
        <a:xfrm>
          <a:off x="81057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20</xdr:row>
      <xdr:rowOff>38100</xdr:rowOff>
    </xdr:from>
    <xdr:to>
      <xdr:col>34</xdr:col>
      <xdr:colOff>371475</xdr:colOff>
      <xdr:row>21</xdr:row>
      <xdr:rowOff>57150</xdr:rowOff>
    </xdr:to>
    <xdr:sp macro="" textlink="">
      <xdr:nvSpPr>
        <xdr:cNvPr id="3097" name="Text Box 57"/>
        <xdr:cNvSpPr txBox="1">
          <a:spLocks noChangeArrowheads="1"/>
        </xdr:cNvSpPr>
      </xdr:nvSpPr>
      <xdr:spPr bwMode="auto">
        <a:xfrm>
          <a:off x="810577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25</xdr:row>
      <xdr:rowOff>38100</xdr:rowOff>
    </xdr:from>
    <xdr:to>
      <xdr:col>34</xdr:col>
      <xdr:colOff>371475</xdr:colOff>
      <xdr:row>26</xdr:row>
      <xdr:rowOff>57150</xdr:rowOff>
    </xdr:to>
    <xdr:sp macro="" textlink="">
      <xdr:nvSpPr>
        <xdr:cNvPr id="3098" name="Text Box 57"/>
        <xdr:cNvSpPr txBox="1">
          <a:spLocks noChangeArrowheads="1"/>
        </xdr:cNvSpPr>
      </xdr:nvSpPr>
      <xdr:spPr bwMode="auto">
        <a:xfrm>
          <a:off x="810577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30</xdr:row>
      <xdr:rowOff>38100</xdr:rowOff>
    </xdr:from>
    <xdr:to>
      <xdr:col>34</xdr:col>
      <xdr:colOff>371475</xdr:colOff>
      <xdr:row>31</xdr:row>
      <xdr:rowOff>57150</xdr:rowOff>
    </xdr:to>
    <xdr:sp macro="" textlink="">
      <xdr:nvSpPr>
        <xdr:cNvPr id="3099" name="Text Box 57"/>
        <xdr:cNvSpPr txBox="1">
          <a:spLocks noChangeArrowheads="1"/>
        </xdr:cNvSpPr>
      </xdr:nvSpPr>
      <xdr:spPr bwMode="auto">
        <a:xfrm>
          <a:off x="810577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35</xdr:row>
      <xdr:rowOff>38100</xdr:rowOff>
    </xdr:from>
    <xdr:to>
      <xdr:col>34</xdr:col>
      <xdr:colOff>371475</xdr:colOff>
      <xdr:row>36</xdr:row>
      <xdr:rowOff>57150</xdr:rowOff>
    </xdr:to>
    <xdr:sp macro="" textlink="">
      <xdr:nvSpPr>
        <xdr:cNvPr id="3100" name="Text Box 57"/>
        <xdr:cNvSpPr txBox="1">
          <a:spLocks noChangeArrowheads="1"/>
        </xdr:cNvSpPr>
      </xdr:nvSpPr>
      <xdr:spPr bwMode="auto">
        <a:xfrm>
          <a:off x="810577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15</xdr:row>
      <xdr:rowOff>38100</xdr:rowOff>
    </xdr:from>
    <xdr:to>
      <xdr:col>40</xdr:col>
      <xdr:colOff>371475</xdr:colOff>
      <xdr:row>16</xdr:row>
      <xdr:rowOff>57150</xdr:rowOff>
    </xdr:to>
    <xdr:sp macro="" textlink="">
      <xdr:nvSpPr>
        <xdr:cNvPr id="3101" name="Text Box 57"/>
        <xdr:cNvSpPr txBox="1">
          <a:spLocks noChangeArrowheads="1"/>
        </xdr:cNvSpPr>
      </xdr:nvSpPr>
      <xdr:spPr bwMode="auto">
        <a:xfrm>
          <a:off x="109347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20</xdr:row>
      <xdr:rowOff>38100</xdr:rowOff>
    </xdr:from>
    <xdr:to>
      <xdr:col>40</xdr:col>
      <xdr:colOff>371475</xdr:colOff>
      <xdr:row>21</xdr:row>
      <xdr:rowOff>57150</xdr:rowOff>
    </xdr:to>
    <xdr:sp macro="" textlink="">
      <xdr:nvSpPr>
        <xdr:cNvPr id="3102" name="Text Box 57"/>
        <xdr:cNvSpPr txBox="1">
          <a:spLocks noChangeArrowheads="1"/>
        </xdr:cNvSpPr>
      </xdr:nvSpPr>
      <xdr:spPr bwMode="auto">
        <a:xfrm>
          <a:off x="1093470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25</xdr:row>
      <xdr:rowOff>38100</xdr:rowOff>
    </xdr:from>
    <xdr:to>
      <xdr:col>40</xdr:col>
      <xdr:colOff>371475</xdr:colOff>
      <xdr:row>26</xdr:row>
      <xdr:rowOff>57150</xdr:rowOff>
    </xdr:to>
    <xdr:sp macro="" textlink="">
      <xdr:nvSpPr>
        <xdr:cNvPr id="3103" name="Text Box 57"/>
        <xdr:cNvSpPr txBox="1">
          <a:spLocks noChangeArrowheads="1"/>
        </xdr:cNvSpPr>
      </xdr:nvSpPr>
      <xdr:spPr bwMode="auto">
        <a:xfrm>
          <a:off x="1093470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30</xdr:row>
      <xdr:rowOff>38100</xdr:rowOff>
    </xdr:from>
    <xdr:to>
      <xdr:col>40</xdr:col>
      <xdr:colOff>371475</xdr:colOff>
      <xdr:row>31</xdr:row>
      <xdr:rowOff>57150</xdr:rowOff>
    </xdr:to>
    <xdr:sp macro="" textlink="">
      <xdr:nvSpPr>
        <xdr:cNvPr id="3104" name="Text Box 57"/>
        <xdr:cNvSpPr txBox="1">
          <a:spLocks noChangeArrowheads="1"/>
        </xdr:cNvSpPr>
      </xdr:nvSpPr>
      <xdr:spPr bwMode="auto">
        <a:xfrm>
          <a:off x="1093470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35</xdr:row>
      <xdr:rowOff>38100</xdr:rowOff>
    </xdr:from>
    <xdr:to>
      <xdr:col>40</xdr:col>
      <xdr:colOff>371475</xdr:colOff>
      <xdr:row>36</xdr:row>
      <xdr:rowOff>57150</xdr:rowOff>
    </xdr:to>
    <xdr:sp macro="" textlink="">
      <xdr:nvSpPr>
        <xdr:cNvPr id="3105" name="Text Box 57"/>
        <xdr:cNvSpPr txBox="1">
          <a:spLocks noChangeArrowheads="1"/>
        </xdr:cNvSpPr>
      </xdr:nvSpPr>
      <xdr:spPr bwMode="auto">
        <a:xfrm>
          <a:off x="1093470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106" name="Text Box 57"/>
        <xdr:cNvSpPr txBox="1">
          <a:spLocks noChangeArrowheads="1"/>
        </xdr:cNvSpPr>
      </xdr:nvSpPr>
      <xdr:spPr bwMode="auto">
        <a:xfrm>
          <a:off x="137636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20</xdr:row>
      <xdr:rowOff>38100</xdr:rowOff>
    </xdr:from>
    <xdr:to>
      <xdr:col>42</xdr:col>
      <xdr:colOff>76200</xdr:colOff>
      <xdr:row>21</xdr:row>
      <xdr:rowOff>57150</xdr:rowOff>
    </xdr:to>
    <xdr:sp macro="" textlink="">
      <xdr:nvSpPr>
        <xdr:cNvPr id="3107" name="Text Box 57"/>
        <xdr:cNvSpPr txBox="1">
          <a:spLocks noChangeArrowheads="1"/>
        </xdr:cNvSpPr>
      </xdr:nvSpPr>
      <xdr:spPr bwMode="auto">
        <a:xfrm>
          <a:off x="137636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25</xdr:row>
      <xdr:rowOff>38100</xdr:rowOff>
    </xdr:from>
    <xdr:to>
      <xdr:col>42</xdr:col>
      <xdr:colOff>76200</xdr:colOff>
      <xdr:row>26</xdr:row>
      <xdr:rowOff>57150</xdr:rowOff>
    </xdr:to>
    <xdr:sp macro="" textlink="">
      <xdr:nvSpPr>
        <xdr:cNvPr id="3108" name="Text Box 57"/>
        <xdr:cNvSpPr txBox="1">
          <a:spLocks noChangeArrowheads="1"/>
        </xdr:cNvSpPr>
      </xdr:nvSpPr>
      <xdr:spPr bwMode="auto">
        <a:xfrm>
          <a:off x="137636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30</xdr:row>
      <xdr:rowOff>38100</xdr:rowOff>
    </xdr:from>
    <xdr:to>
      <xdr:col>42</xdr:col>
      <xdr:colOff>76200</xdr:colOff>
      <xdr:row>31</xdr:row>
      <xdr:rowOff>57150</xdr:rowOff>
    </xdr:to>
    <xdr:sp macro="" textlink="">
      <xdr:nvSpPr>
        <xdr:cNvPr id="3109" name="Text Box 57"/>
        <xdr:cNvSpPr txBox="1">
          <a:spLocks noChangeArrowheads="1"/>
        </xdr:cNvSpPr>
      </xdr:nvSpPr>
      <xdr:spPr bwMode="auto">
        <a:xfrm>
          <a:off x="137636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35</xdr:row>
      <xdr:rowOff>38100</xdr:rowOff>
    </xdr:from>
    <xdr:to>
      <xdr:col>42</xdr:col>
      <xdr:colOff>76200</xdr:colOff>
      <xdr:row>36</xdr:row>
      <xdr:rowOff>57150</xdr:rowOff>
    </xdr:to>
    <xdr:sp macro="" textlink="">
      <xdr:nvSpPr>
        <xdr:cNvPr id="3110" name="Text Box 57"/>
        <xdr:cNvSpPr txBox="1">
          <a:spLocks noChangeArrowheads="1"/>
        </xdr:cNvSpPr>
      </xdr:nvSpPr>
      <xdr:spPr bwMode="auto">
        <a:xfrm>
          <a:off x="137636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111" name="Text Box 57"/>
        <xdr:cNvSpPr txBox="1">
          <a:spLocks noChangeArrowheads="1"/>
        </xdr:cNvSpPr>
      </xdr:nvSpPr>
      <xdr:spPr bwMode="auto">
        <a:xfrm>
          <a:off x="165925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20</xdr:row>
      <xdr:rowOff>38100</xdr:rowOff>
    </xdr:from>
    <xdr:to>
      <xdr:col>42</xdr:col>
      <xdr:colOff>76200</xdr:colOff>
      <xdr:row>21</xdr:row>
      <xdr:rowOff>57150</xdr:rowOff>
    </xdr:to>
    <xdr:sp macro="" textlink="">
      <xdr:nvSpPr>
        <xdr:cNvPr id="3112" name="Text Box 57"/>
        <xdr:cNvSpPr txBox="1">
          <a:spLocks noChangeArrowheads="1"/>
        </xdr:cNvSpPr>
      </xdr:nvSpPr>
      <xdr:spPr bwMode="auto">
        <a:xfrm>
          <a:off x="165925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25</xdr:row>
      <xdr:rowOff>38100</xdr:rowOff>
    </xdr:from>
    <xdr:to>
      <xdr:col>42</xdr:col>
      <xdr:colOff>76200</xdr:colOff>
      <xdr:row>26</xdr:row>
      <xdr:rowOff>57150</xdr:rowOff>
    </xdr:to>
    <xdr:sp macro="" textlink="">
      <xdr:nvSpPr>
        <xdr:cNvPr id="3113" name="Text Box 57"/>
        <xdr:cNvSpPr txBox="1">
          <a:spLocks noChangeArrowheads="1"/>
        </xdr:cNvSpPr>
      </xdr:nvSpPr>
      <xdr:spPr bwMode="auto">
        <a:xfrm>
          <a:off x="165925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30</xdr:row>
      <xdr:rowOff>38100</xdr:rowOff>
    </xdr:from>
    <xdr:to>
      <xdr:col>42</xdr:col>
      <xdr:colOff>76200</xdr:colOff>
      <xdr:row>31</xdr:row>
      <xdr:rowOff>57150</xdr:rowOff>
    </xdr:to>
    <xdr:sp macro="" textlink="">
      <xdr:nvSpPr>
        <xdr:cNvPr id="3114" name="Text Box 57"/>
        <xdr:cNvSpPr txBox="1">
          <a:spLocks noChangeArrowheads="1"/>
        </xdr:cNvSpPr>
      </xdr:nvSpPr>
      <xdr:spPr bwMode="auto">
        <a:xfrm>
          <a:off x="165925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35</xdr:row>
      <xdr:rowOff>38100</xdr:rowOff>
    </xdr:from>
    <xdr:to>
      <xdr:col>42</xdr:col>
      <xdr:colOff>76200</xdr:colOff>
      <xdr:row>36</xdr:row>
      <xdr:rowOff>57150</xdr:rowOff>
    </xdr:to>
    <xdr:sp macro="" textlink="">
      <xdr:nvSpPr>
        <xdr:cNvPr id="3115" name="Text Box 57"/>
        <xdr:cNvSpPr txBox="1">
          <a:spLocks noChangeArrowheads="1"/>
        </xdr:cNvSpPr>
      </xdr:nvSpPr>
      <xdr:spPr bwMode="auto">
        <a:xfrm>
          <a:off x="165925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116" name="Text Box 57"/>
        <xdr:cNvSpPr txBox="1">
          <a:spLocks noChangeArrowheads="1"/>
        </xdr:cNvSpPr>
      </xdr:nvSpPr>
      <xdr:spPr bwMode="auto">
        <a:xfrm>
          <a:off x="194214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20</xdr:row>
      <xdr:rowOff>38100</xdr:rowOff>
    </xdr:from>
    <xdr:to>
      <xdr:col>42</xdr:col>
      <xdr:colOff>76200</xdr:colOff>
      <xdr:row>21</xdr:row>
      <xdr:rowOff>57150</xdr:rowOff>
    </xdr:to>
    <xdr:sp macro="" textlink="">
      <xdr:nvSpPr>
        <xdr:cNvPr id="3117" name="Text Box 57"/>
        <xdr:cNvSpPr txBox="1">
          <a:spLocks noChangeArrowheads="1"/>
        </xdr:cNvSpPr>
      </xdr:nvSpPr>
      <xdr:spPr bwMode="auto">
        <a:xfrm>
          <a:off x="1942147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25</xdr:row>
      <xdr:rowOff>38100</xdr:rowOff>
    </xdr:from>
    <xdr:to>
      <xdr:col>42</xdr:col>
      <xdr:colOff>76200</xdr:colOff>
      <xdr:row>26</xdr:row>
      <xdr:rowOff>57150</xdr:rowOff>
    </xdr:to>
    <xdr:sp macro="" textlink="">
      <xdr:nvSpPr>
        <xdr:cNvPr id="3118" name="Text Box 57"/>
        <xdr:cNvSpPr txBox="1">
          <a:spLocks noChangeArrowheads="1"/>
        </xdr:cNvSpPr>
      </xdr:nvSpPr>
      <xdr:spPr bwMode="auto">
        <a:xfrm>
          <a:off x="1942147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30</xdr:row>
      <xdr:rowOff>38100</xdr:rowOff>
    </xdr:from>
    <xdr:to>
      <xdr:col>42</xdr:col>
      <xdr:colOff>76200</xdr:colOff>
      <xdr:row>31</xdr:row>
      <xdr:rowOff>57150</xdr:rowOff>
    </xdr:to>
    <xdr:sp macro="" textlink="">
      <xdr:nvSpPr>
        <xdr:cNvPr id="3119" name="Text Box 57"/>
        <xdr:cNvSpPr txBox="1">
          <a:spLocks noChangeArrowheads="1"/>
        </xdr:cNvSpPr>
      </xdr:nvSpPr>
      <xdr:spPr bwMode="auto">
        <a:xfrm>
          <a:off x="1942147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35</xdr:row>
      <xdr:rowOff>38100</xdr:rowOff>
    </xdr:from>
    <xdr:to>
      <xdr:col>42</xdr:col>
      <xdr:colOff>76200</xdr:colOff>
      <xdr:row>36</xdr:row>
      <xdr:rowOff>57150</xdr:rowOff>
    </xdr:to>
    <xdr:sp macro="" textlink="">
      <xdr:nvSpPr>
        <xdr:cNvPr id="3120" name="Text Box 57"/>
        <xdr:cNvSpPr txBox="1">
          <a:spLocks noChangeArrowheads="1"/>
        </xdr:cNvSpPr>
      </xdr:nvSpPr>
      <xdr:spPr bwMode="auto">
        <a:xfrm>
          <a:off x="1942147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121" name="Text Box 57"/>
        <xdr:cNvSpPr txBox="1">
          <a:spLocks noChangeArrowheads="1"/>
        </xdr:cNvSpPr>
      </xdr:nvSpPr>
      <xdr:spPr bwMode="auto">
        <a:xfrm>
          <a:off x="222504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20</xdr:row>
      <xdr:rowOff>38100</xdr:rowOff>
    </xdr:from>
    <xdr:to>
      <xdr:col>42</xdr:col>
      <xdr:colOff>76200</xdr:colOff>
      <xdr:row>21</xdr:row>
      <xdr:rowOff>57150</xdr:rowOff>
    </xdr:to>
    <xdr:sp macro="" textlink="">
      <xdr:nvSpPr>
        <xdr:cNvPr id="3122" name="Text Box 57"/>
        <xdr:cNvSpPr txBox="1">
          <a:spLocks noChangeArrowheads="1"/>
        </xdr:cNvSpPr>
      </xdr:nvSpPr>
      <xdr:spPr bwMode="auto">
        <a:xfrm>
          <a:off x="2225040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25</xdr:row>
      <xdr:rowOff>38100</xdr:rowOff>
    </xdr:from>
    <xdr:to>
      <xdr:col>42</xdr:col>
      <xdr:colOff>76200</xdr:colOff>
      <xdr:row>26</xdr:row>
      <xdr:rowOff>57150</xdr:rowOff>
    </xdr:to>
    <xdr:sp macro="" textlink="">
      <xdr:nvSpPr>
        <xdr:cNvPr id="3123" name="Text Box 57"/>
        <xdr:cNvSpPr txBox="1">
          <a:spLocks noChangeArrowheads="1"/>
        </xdr:cNvSpPr>
      </xdr:nvSpPr>
      <xdr:spPr bwMode="auto">
        <a:xfrm>
          <a:off x="2225040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30</xdr:row>
      <xdr:rowOff>38100</xdr:rowOff>
    </xdr:from>
    <xdr:to>
      <xdr:col>42</xdr:col>
      <xdr:colOff>76200</xdr:colOff>
      <xdr:row>31</xdr:row>
      <xdr:rowOff>57150</xdr:rowOff>
    </xdr:to>
    <xdr:sp macro="" textlink="">
      <xdr:nvSpPr>
        <xdr:cNvPr id="3124" name="Text Box 57"/>
        <xdr:cNvSpPr txBox="1">
          <a:spLocks noChangeArrowheads="1"/>
        </xdr:cNvSpPr>
      </xdr:nvSpPr>
      <xdr:spPr bwMode="auto">
        <a:xfrm>
          <a:off x="2225040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35</xdr:row>
      <xdr:rowOff>38100</xdr:rowOff>
    </xdr:from>
    <xdr:to>
      <xdr:col>42</xdr:col>
      <xdr:colOff>76200</xdr:colOff>
      <xdr:row>36</xdr:row>
      <xdr:rowOff>57150</xdr:rowOff>
    </xdr:to>
    <xdr:sp macro="" textlink="">
      <xdr:nvSpPr>
        <xdr:cNvPr id="3125" name="Text Box 57"/>
        <xdr:cNvSpPr txBox="1">
          <a:spLocks noChangeArrowheads="1"/>
        </xdr:cNvSpPr>
      </xdr:nvSpPr>
      <xdr:spPr bwMode="auto">
        <a:xfrm>
          <a:off x="2225040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126" name="Text Box 57"/>
        <xdr:cNvSpPr txBox="1">
          <a:spLocks noChangeArrowheads="1"/>
        </xdr:cNvSpPr>
      </xdr:nvSpPr>
      <xdr:spPr bwMode="auto">
        <a:xfrm>
          <a:off x="250793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20</xdr:row>
      <xdr:rowOff>38100</xdr:rowOff>
    </xdr:from>
    <xdr:to>
      <xdr:col>42</xdr:col>
      <xdr:colOff>76200</xdr:colOff>
      <xdr:row>21</xdr:row>
      <xdr:rowOff>57150</xdr:rowOff>
    </xdr:to>
    <xdr:sp macro="" textlink="">
      <xdr:nvSpPr>
        <xdr:cNvPr id="3127" name="Text Box 57"/>
        <xdr:cNvSpPr txBox="1">
          <a:spLocks noChangeArrowheads="1"/>
        </xdr:cNvSpPr>
      </xdr:nvSpPr>
      <xdr:spPr bwMode="auto">
        <a:xfrm>
          <a:off x="250793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25</xdr:row>
      <xdr:rowOff>38100</xdr:rowOff>
    </xdr:from>
    <xdr:to>
      <xdr:col>42</xdr:col>
      <xdr:colOff>76200</xdr:colOff>
      <xdr:row>26</xdr:row>
      <xdr:rowOff>57150</xdr:rowOff>
    </xdr:to>
    <xdr:sp macro="" textlink="">
      <xdr:nvSpPr>
        <xdr:cNvPr id="3128" name="Text Box 57"/>
        <xdr:cNvSpPr txBox="1">
          <a:spLocks noChangeArrowheads="1"/>
        </xdr:cNvSpPr>
      </xdr:nvSpPr>
      <xdr:spPr bwMode="auto">
        <a:xfrm>
          <a:off x="250793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30</xdr:row>
      <xdr:rowOff>38100</xdr:rowOff>
    </xdr:from>
    <xdr:to>
      <xdr:col>42</xdr:col>
      <xdr:colOff>76200</xdr:colOff>
      <xdr:row>31</xdr:row>
      <xdr:rowOff>57150</xdr:rowOff>
    </xdr:to>
    <xdr:sp macro="" textlink="">
      <xdr:nvSpPr>
        <xdr:cNvPr id="3129" name="Text Box 57"/>
        <xdr:cNvSpPr txBox="1">
          <a:spLocks noChangeArrowheads="1"/>
        </xdr:cNvSpPr>
      </xdr:nvSpPr>
      <xdr:spPr bwMode="auto">
        <a:xfrm>
          <a:off x="250793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35</xdr:row>
      <xdr:rowOff>38100</xdr:rowOff>
    </xdr:from>
    <xdr:to>
      <xdr:col>42</xdr:col>
      <xdr:colOff>76200</xdr:colOff>
      <xdr:row>36</xdr:row>
      <xdr:rowOff>57150</xdr:rowOff>
    </xdr:to>
    <xdr:sp macro="" textlink="">
      <xdr:nvSpPr>
        <xdr:cNvPr id="3130" name="Text Box 57"/>
        <xdr:cNvSpPr txBox="1">
          <a:spLocks noChangeArrowheads="1"/>
        </xdr:cNvSpPr>
      </xdr:nvSpPr>
      <xdr:spPr bwMode="auto">
        <a:xfrm>
          <a:off x="250793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57150</xdr:rowOff>
    </xdr:to>
    <xdr:sp macro="" textlink="">
      <xdr:nvSpPr>
        <xdr:cNvPr id="3131" name="Text Box 57"/>
        <xdr:cNvSpPr txBox="1">
          <a:spLocks noChangeArrowheads="1"/>
        </xdr:cNvSpPr>
      </xdr:nvSpPr>
      <xdr:spPr bwMode="auto">
        <a:xfrm>
          <a:off x="279082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20</xdr:row>
      <xdr:rowOff>38100</xdr:rowOff>
    </xdr:from>
    <xdr:to>
      <xdr:col>42</xdr:col>
      <xdr:colOff>76200</xdr:colOff>
      <xdr:row>21</xdr:row>
      <xdr:rowOff>57150</xdr:rowOff>
    </xdr:to>
    <xdr:sp macro="" textlink="">
      <xdr:nvSpPr>
        <xdr:cNvPr id="3132" name="Text Box 57"/>
        <xdr:cNvSpPr txBox="1">
          <a:spLocks noChangeArrowheads="1"/>
        </xdr:cNvSpPr>
      </xdr:nvSpPr>
      <xdr:spPr bwMode="auto">
        <a:xfrm>
          <a:off x="279082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25</xdr:row>
      <xdr:rowOff>38100</xdr:rowOff>
    </xdr:from>
    <xdr:to>
      <xdr:col>42</xdr:col>
      <xdr:colOff>76200</xdr:colOff>
      <xdr:row>26</xdr:row>
      <xdr:rowOff>57150</xdr:rowOff>
    </xdr:to>
    <xdr:sp macro="" textlink="">
      <xdr:nvSpPr>
        <xdr:cNvPr id="3133" name="Text Box 57"/>
        <xdr:cNvSpPr txBox="1">
          <a:spLocks noChangeArrowheads="1"/>
        </xdr:cNvSpPr>
      </xdr:nvSpPr>
      <xdr:spPr bwMode="auto">
        <a:xfrm>
          <a:off x="279082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30</xdr:row>
      <xdr:rowOff>38100</xdr:rowOff>
    </xdr:from>
    <xdr:to>
      <xdr:col>42</xdr:col>
      <xdr:colOff>76200</xdr:colOff>
      <xdr:row>31</xdr:row>
      <xdr:rowOff>57150</xdr:rowOff>
    </xdr:to>
    <xdr:sp macro="" textlink="">
      <xdr:nvSpPr>
        <xdr:cNvPr id="3134" name="Text Box 57"/>
        <xdr:cNvSpPr txBox="1">
          <a:spLocks noChangeArrowheads="1"/>
        </xdr:cNvSpPr>
      </xdr:nvSpPr>
      <xdr:spPr bwMode="auto">
        <a:xfrm>
          <a:off x="279082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35</xdr:row>
      <xdr:rowOff>38100</xdr:rowOff>
    </xdr:from>
    <xdr:to>
      <xdr:col>42</xdr:col>
      <xdr:colOff>76200</xdr:colOff>
      <xdr:row>36</xdr:row>
      <xdr:rowOff>57150</xdr:rowOff>
    </xdr:to>
    <xdr:sp macro="" textlink="">
      <xdr:nvSpPr>
        <xdr:cNvPr id="3135" name="Text Box 57"/>
        <xdr:cNvSpPr txBox="1">
          <a:spLocks noChangeArrowheads="1"/>
        </xdr:cNvSpPr>
      </xdr:nvSpPr>
      <xdr:spPr bwMode="auto">
        <a:xfrm>
          <a:off x="279082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7</xdr:col>
      <xdr:colOff>161925</xdr:colOff>
      <xdr:row>0</xdr:row>
      <xdr:rowOff>66675</xdr:rowOff>
    </xdr:from>
    <xdr:ext cx="2047227" cy="593304"/>
    <xdr:sp macro="" textlink="">
      <xdr:nvSpPr>
        <xdr:cNvPr id="74" name="ZoneTexte 73"/>
        <xdr:cNvSpPr txBox="1"/>
      </xdr:nvSpPr>
      <xdr:spPr>
        <a:xfrm>
          <a:off x="3657600" y="66675"/>
          <a:ext cx="2047227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Boulangers</a:t>
          </a:r>
        </a:p>
      </xdr:txBody>
    </xdr:sp>
    <xdr:clientData/>
  </xdr:oneCellAnchor>
  <xdr:oneCellAnchor>
    <xdr:from>
      <xdr:col>37</xdr:col>
      <xdr:colOff>9525</xdr:colOff>
      <xdr:row>0</xdr:row>
      <xdr:rowOff>190500</xdr:rowOff>
    </xdr:from>
    <xdr:ext cx="1997855" cy="593304"/>
    <xdr:sp macro="" textlink="">
      <xdr:nvSpPr>
        <xdr:cNvPr id="76" name="ZoneTexte 75"/>
        <xdr:cNvSpPr txBox="1"/>
      </xdr:nvSpPr>
      <xdr:spPr>
        <a:xfrm>
          <a:off x="17887950" y="190500"/>
          <a:ext cx="1997855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Vendeuses</a:t>
          </a:r>
        </a:p>
      </xdr:txBody>
    </xdr:sp>
    <xdr:clientData/>
  </xdr:oneCellAnchor>
  <xdr:twoCellAnchor editAs="oneCell">
    <xdr:from>
      <xdr:col>20</xdr:col>
      <xdr:colOff>295275</xdr:colOff>
      <xdr:row>15</xdr:row>
      <xdr:rowOff>38100</xdr:rowOff>
    </xdr:from>
    <xdr:to>
      <xdr:col>20</xdr:col>
      <xdr:colOff>371475</xdr:colOff>
      <xdr:row>16</xdr:row>
      <xdr:rowOff>57150</xdr:rowOff>
    </xdr:to>
    <xdr:sp macro="" textlink="">
      <xdr:nvSpPr>
        <xdr:cNvPr id="79" name="Text Box 57"/>
        <xdr:cNvSpPr txBox="1">
          <a:spLocks noChangeArrowheads="1"/>
        </xdr:cNvSpPr>
      </xdr:nvSpPr>
      <xdr:spPr bwMode="auto">
        <a:xfrm>
          <a:off x="27146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16</xdr:col>
      <xdr:colOff>323850</xdr:colOff>
      <xdr:row>46</xdr:row>
      <xdr:rowOff>0</xdr:rowOff>
    </xdr:from>
    <xdr:ext cx="76200" cy="228600"/>
    <xdr:sp macro="" textlink="">
      <xdr:nvSpPr>
        <xdr:cNvPr id="80" name="Text Box 3"/>
        <xdr:cNvSpPr txBox="1">
          <a:spLocks noChangeArrowheads="1"/>
        </xdr:cNvSpPr>
      </xdr:nvSpPr>
      <xdr:spPr bwMode="auto">
        <a:xfrm>
          <a:off x="619125" y="8362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27</xdr:col>
      <xdr:colOff>295275</xdr:colOff>
      <xdr:row>15</xdr:row>
      <xdr:rowOff>38100</xdr:rowOff>
    </xdr:from>
    <xdr:to>
      <xdr:col>27</xdr:col>
      <xdr:colOff>371475</xdr:colOff>
      <xdr:row>16</xdr:row>
      <xdr:rowOff>57150</xdr:rowOff>
    </xdr:to>
    <xdr:sp macro="" textlink="">
      <xdr:nvSpPr>
        <xdr:cNvPr id="81" name="Text Box 57"/>
        <xdr:cNvSpPr txBox="1">
          <a:spLocks noChangeArrowheads="1"/>
        </xdr:cNvSpPr>
      </xdr:nvSpPr>
      <xdr:spPr bwMode="auto">
        <a:xfrm>
          <a:off x="61055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295275</xdr:colOff>
      <xdr:row>20</xdr:row>
      <xdr:rowOff>38100</xdr:rowOff>
    </xdr:from>
    <xdr:to>
      <xdr:col>27</xdr:col>
      <xdr:colOff>371475</xdr:colOff>
      <xdr:row>21</xdr:row>
      <xdr:rowOff>57150</xdr:rowOff>
    </xdr:to>
    <xdr:sp macro="" textlink="">
      <xdr:nvSpPr>
        <xdr:cNvPr id="82" name="Text Box 57"/>
        <xdr:cNvSpPr txBox="1">
          <a:spLocks noChangeArrowheads="1"/>
        </xdr:cNvSpPr>
      </xdr:nvSpPr>
      <xdr:spPr bwMode="auto">
        <a:xfrm>
          <a:off x="6105525" y="4010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295275</xdr:colOff>
      <xdr:row>25</xdr:row>
      <xdr:rowOff>38100</xdr:rowOff>
    </xdr:from>
    <xdr:to>
      <xdr:col>27</xdr:col>
      <xdr:colOff>371475</xdr:colOff>
      <xdr:row>26</xdr:row>
      <xdr:rowOff>57150</xdr:rowOff>
    </xdr:to>
    <xdr:sp macro="" textlink="">
      <xdr:nvSpPr>
        <xdr:cNvPr id="83" name="Text Box 57"/>
        <xdr:cNvSpPr txBox="1">
          <a:spLocks noChangeArrowheads="1"/>
        </xdr:cNvSpPr>
      </xdr:nvSpPr>
      <xdr:spPr bwMode="auto">
        <a:xfrm>
          <a:off x="6105525" y="5010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295275</xdr:colOff>
      <xdr:row>30</xdr:row>
      <xdr:rowOff>38100</xdr:rowOff>
    </xdr:from>
    <xdr:to>
      <xdr:col>27</xdr:col>
      <xdr:colOff>371475</xdr:colOff>
      <xdr:row>31</xdr:row>
      <xdr:rowOff>57150</xdr:rowOff>
    </xdr:to>
    <xdr:sp macro="" textlink="">
      <xdr:nvSpPr>
        <xdr:cNvPr id="84" name="Text Box 57"/>
        <xdr:cNvSpPr txBox="1">
          <a:spLocks noChangeArrowheads="1"/>
        </xdr:cNvSpPr>
      </xdr:nvSpPr>
      <xdr:spPr bwMode="auto">
        <a:xfrm>
          <a:off x="6105525" y="6010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295275</xdr:colOff>
      <xdr:row>35</xdr:row>
      <xdr:rowOff>38100</xdr:rowOff>
    </xdr:from>
    <xdr:to>
      <xdr:col>27</xdr:col>
      <xdr:colOff>371475</xdr:colOff>
      <xdr:row>36</xdr:row>
      <xdr:rowOff>57150</xdr:rowOff>
    </xdr:to>
    <xdr:sp macro="" textlink="">
      <xdr:nvSpPr>
        <xdr:cNvPr id="85" name="Text Box 57"/>
        <xdr:cNvSpPr txBox="1">
          <a:spLocks noChangeArrowheads="1"/>
        </xdr:cNvSpPr>
      </xdr:nvSpPr>
      <xdr:spPr bwMode="auto">
        <a:xfrm>
          <a:off x="6105525" y="7010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295275</xdr:colOff>
      <xdr:row>15</xdr:row>
      <xdr:rowOff>38100</xdr:rowOff>
    </xdr:from>
    <xdr:to>
      <xdr:col>20</xdr:col>
      <xdr:colOff>371475</xdr:colOff>
      <xdr:row>16</xdr:row>
      <xdr:rowOff>57150</xdr:rowOff>
    </xdr:to>
    <xdr:sp macro="" textlink="">
      <xdr:nvSpPr>
        <xdr:cNvPr id="86" name="Text Box 57"/>
        <xdr:cNvSpPr txBox="1">
          <a:spLocks noChangeArrowheads="1"/>
        </xdr:cNvSpPr>
      </xdr:nvSpPr>
      <xdr:spPr bwMode="auto">
        <a:xfrm>
          <a:off x="27146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295275</xdr:colOff>
      <xdr:row>20</xdr:row>
      <xdr:rowOff>38100</xdr:rowOff>
    </xdr:from>
    <xdr:to>
      <xdr:col>20</xdr:col>
      <xdr:colOff>371475</xdr:colOff>
      <xdr:row>21</xdr:row>
      <xdr:rowOff>57150</xdr:rowOff>
    </xdr:to>
    <xdr:sp macro="" textlink="">
      <xdr:nvSpPr>
        <xdr:cNvPr id="87" name="Text Box 57"/>
        <xdr:cNvSpPr txBox="1">
          <a:spLocks noChangeArrowheads="1"/>
        </xdr:cNvSpPr>
      </xdr:nvSpPr>
      <xdr:spPr bwMode="auto">
        <a:xfrm>
          <a:off x="2714625" y="4010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295275</xdr:colOff>
      <xdr:row>25</xdr:row>
      <xdr:rowOff>38100</xdr:rowOff>
    </xdr:from>
    <xdr:to>
      <xdr:col>20</xdr:col>
      <xdr:colOff>371475</xdr:colOff>
      <xdr:row>26</xdr:row>
      <xdr:rowOff>57150</xdr:rowOff>
    </xdr:to>
    <xdr:sp macro="" textlink="">
      <xdr:nvSpPr>
        <xdr:cNvPr id="88" name="Text Box 57"/>
        <xdr:cNvSpPr txBox="1">
          <a:spLocks noChangeArrowheads="1"/>
        </xdr:cNvSpPr>
      </xdr:nvSpPr>
      <xdr:spPr bwMode="auto">
        <a:xfrm>
          <a:off x="2714625" y="5010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295275</xdr:colOff>
      <xdr:row>30</xdr:row>
      <xdr:rowOff>38100</xdr:rowOff>
    </xdr:from>
    <xdr:to>
      <xdr:col>20</xdr:col>
      <xdr:colOff>371475</xdr:colOff>
      <xdr:row>31</xdr:row>
      <xdr:rowOff>57150</xdr:rowOff>
    </xdr:to>
    <xdr:sp macro="" textlink="">
      <xdr:nvSpPr>
        <xdr:cNvPr id="89" name="Text Box 57"/>
        <xdr:cNvSpPr txBox="1">
          <a:spLocks noChangeArrowheads="1"/>
        </xdr:cNvSpPr>
      </xdr:nvSpPr>
      <xdr:spPr bwMode="auto">
        <a:xfrm>
          <a:off x="2714625" y="6010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295275</xdr:colOff>
      <xdr:row>35</xdr:row>
      <xdr:rowOff>38100</xdr:rowOff>
    </xdr:from>
    <xdr:to>
      <xdr:col>20</xdr:col>
      <xdr:colOff>371475</xdr:colOff>
      <xdr:row>36</xdr:row>
      <xdr:rowOff>57150</xdr:rowOff>
    </xdr:to>
    <xdr:sp macro="" textlink="">
      <xdr:nvSpPr>
        <xdr:cNvPr id="90" name="Text Box 57"/>
        <xdr:cNvSpPr txBox="1">
          <a:spLocks noChangeArrowheads="1"/>
        </xdr:cNvSpPr>
      </xdr:nvSpPr>
      <xdr:spPr bwMode="auto">
        <a:xfrm>
          <a:off x="2714625" y="7010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22</xdr:col>
      <xdr:colOff>28575</xdr:colOff>
      <xdr:row>0</xdr:row>
      <xdr:rowOff>66675</xdr:rowOff>
    </xdr:from>
    <xdr:ext cx="1747786" cy="593304"/>
    <xdr:sp macro="" textlink="">
      <xdr:nvSpPr>
        <xdr:cNvPr id="91" name="ZoneTexte 90"/>
        <xdr:cNvSpPr txBox="1"/>
      </xdr:nvSpPr>
      <xdr:spPr>
        <a:xfrm>
          <a:off x="10458450" y="66675"/>
          <a:ext cx="1747786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Pâtissiers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O57"/>
  <sheetViews>
    <sheetView tabSelected="1" showWhiteSpace="0" view="pageLayout" topLeftCell="A10" zoomScaleNormal="100" workbookViewId="0">
      <selection activeCell="AJ47" sqref="AJ47"/>
    </sheetView>
  </sheetViews>
  <sheetFormatPr baseColWidth="10" defaultColWidth="11.42578125" defaultRowHeight="15" x14ac:dyDescent="0.25"/>
  <cols>
    <col min="1" max="1" width="4.140625" customWidth="1"/>
    <col min="2" max="2" width="5.140625" bestFit="1" customWidth="1"/>
    <col min="3" max="3" width="4.5703125" bestFit="1" customWidth="1"/>
    <col min="4" max="5" width="10" customWidth="1"/>
    <col min="6" max="6" width="10.42578125" customWidth="1"/>
    <col min="7" max="8" width="6.5703125" customWidth="1"/>
    <col min="9" max="9" width="5.140625" bestFit="1" customWidth="1"/>
    <col min="10" max="10" width="4.5703125" bestFit="1" customWidth="1"/>
    <col min="11" max="12" width="10" customWidth="1"/>
    <col min="13" max="13" width="10.42578125" customWidth="1"/>
    <col min="14" max="15" width="2" customWidth="1"/>
    <col min="16" max="16" width="4.140625" customWidth="1"/>
    <col min="17" max="17" width="5.140625" bestFit="1" customWidth="1"/>
    <col min="18" max="18" width="4.5703125" bestFit="1" customWidth="1"/>
    <col min="19" max="20" width="10" customWidth="1"/>
    <col min="21" max="21" width="10.42578125" customWidth="1"/>
    <col min="22" max="23" width="6.5703125" customWidth="1"/>
    <col min="24" max="24" width="5.140625" bestFit="1" customWidth="1"/>
    <col min="25" max="25" width="4.5703125" bestFit="1" customWidth="1"/>
    <col min="26" max="27" width="10" customWidth="1"/>
    <col min="28" max="28" width="10.42578125" customWidth="1"/>
    <col min="29" max="30" width="2" customWidth="1"/>
    <col min="31" max="31" width="5.140625" bestFit="1" customWidth="1"/>
    <col min="32" max="32" width="4.5703125" bestFit="1" customWidth="1"/>
    <col min="33" max="33" width="13.28515625" customWidth="1"/>
    <col min="34" max="34" width="13" customWidth="1"/>
    <col min="35" max="35" width="10.42578125" customWidth="1"/>
    <col min="36" max="36" width="5" customWidth="1"/>
    <col min="37" max="37" width="5.140625" bestFit="1" customWidth="1"/>
    <col min="38" max="38" width="4.5703125" bestFit="1" customWidth="1"/>
    <col min="39" max="40" width="13.28515625" customWidth="1"/>
    <col min="41" max="41" width="10.42578125" customWidth="1"/>
    <col min="42" max="42" width="1.140625" customWidth="1"/>
    <col min="43" max="43" width="2.140625" customWidth="1"/>
  </cols>
  <sheetData>
    <row r="1" spans="1:41" ht="15.75" thickBot="1" x14ac:dyDescent="0.3">
      <c r="D1" s="15" t="s">
        <v>0</v>
      </c>
      <c r="E1" s="15" t="s">
        <v>1</v>
      </c>
      <c r="S1" s="15" t="s">
        <v>0</v>
      </c>
      <c r="T1" s="15" t="s">
        <v>1</v>
      </c>
      <c r="AG1" s="15" t="s">
        <v>0</v>
      </c>
      <c r="AH1" s="15" t="s">
        <v>1</v>
      </c>
    </row>
    <row r="2" spans="1:41" ht="15.75" thickBot="1" x14ac:dyDescent="0.3">
      <c r="D2" s="23" t="s">
        <v>34</v>
      </c>
      <c r="E2" s="13">
        <v>2016</v>
      </c>
      <c r="S2" s="23" t="str">
        <f>D2</f>
        <v>Juillet</v>
      </c>
      <c r="T2" s="13">
        <f>An</f>
        <v>2016</v>
      </c>
      <c r="AG2" s="23" t="str">
        <f>D2</f>
        <v>Juillet</v>
      </c>
      <c r="AH2" s="13">
        <f>An</f>
        <v>2016</v>
      </c>
    </row>
    <row r="3" spans="1:41" x14ac:dyDescent="0.25">
      <c r="E3" s="16"/>
      <c r="F3" s="17"/>
      <c r="T3" s="16"/>
      <c r="U3" s="17"/>
    </row>
    <row r="4" spans="1:41" s="14" customFormat="1" x14ac:dyDescent="0.25">
      <c r="E4" s="18"/>
      <c r="F4" s="19"/>
      <c r="T4" s="18"/>
      <c r="U4" s="19"/>
    </row>
    <row r="5" spans="1:41" s="14" customFormat="1" x14ac:dyDescent="0.25"/>
    <row r="6" spans="1:41" s="14" customFormat="1" x14ac:dyDescent="0.25"/>
    <row r="7" spans="1:41" s="14" customFormat="1" x14ac:dyDescent="0.25">
      <c r="C7" s="50" t="s">
        <v>30</v>
      </c>
      <c r="D7" s="50"/>
      <c r="F7" s="24"/>
      <c r="J7" s="50" t="s">
        <v>30</v>
      </c>
      <c r="K7" s="50"/>
      <c r="R7" s="50" t="s">
        <v>31</v>
      </c>
      <c r="S7" s="50"/>
      <c r="Y7" s="50" t="s">
        <v>32</v>
      </c>
      <c r="Z7" s="50"/>
      <c r="AF7" s="50" t="s">
        <v>32</v>
      </c>
      <c r="AG7" s="50"/>
      <c r="AL7" s="50" t="s">
        <v>33</v>
      </c>
      <c r="AM7" s="50"/>
    </row>
    <row r="8" spans="1:41" s="14" customFormat="1" x14ac:dyDescent="0.25"/>
    <row r="9" spans="1:41" s="14" customFormat="1" ht="31.5" customHeight="1" x14ac:dyDescent="0.25">
      <c r="B9" s="36" t="s">
        <v>2</v>
      </c>
      <c r="C9" s="40" t="s">
        <v>3</v>
      </c>
      <c r="D9" s="37" t="s">
        <v>27</v>
      </c>
      <c r="E9" s="36" t="s">
        <v>28</v>
      </c>
      <c r="F9" s="43" t="s">
        <v>21</v>
      </c>
      <c r="I9" s="36" t="s">
        <v>2</v>
      </c>
      <c r="J9" s="40" t="s">
        <v>3</v>
      </c>
      <c r="K9" s="37" t="str">
        <f>D9</f>
        <v>Début</v>
      </c>
      <c r="L9" s="36" t="str">
        <f>E9</f>
        <v>Fin</v>
      </c>
      <c r="M9" s="43" t="s">
        <v>22</v>
      </c>
      <c r="Q9" s="36" t="s">
        <v>2</v>
      </c>
      <c r="R9" s="40" t="s">
        <v>3</v>
      </c>
      <c r="S9" s="37" t="str">
        <f>D9</f>
        <v>Début</v>
      </c>
      <c r="T9" s="36" t="str">
        <f>E9</f>
        <v>Fin</v>
      </c>
      <c r="U9" s="43" t="str">
        <f>F9</f>
        <v>Temps en          + ou -</v>
      </c>
      <c r="X9" s="36" t="s">
        <v>2</v>
      </c>
      <c r="Y9" s="40" t="s">
        <v>3</v>
      </c>
      <c r="Z9" s="37" t="str">
        <f>D9</f>
        <v>Début</v>
      </c>
      <c r="AA9" s="36" t="str">
        <f>E9</f>
        <v>Fin</v>
      </c>
      <c r="AB9" s="43" t="str">
        <f>F9</f>
        <v>Temps en          + ou -</v>
      </c>
      <c r="AE9" s="36" t="s">
        <v>2</v>
      </c>
      <c r="AF9" s="40" t="s">
        <v>3</v>
      </c>
      <c r="AG9" s="37" t="s">
        <v>18</v>
      </c>
      <c r="AH9" s="36" t="s">
        <v>19</v>
      </c>
      <c r="AI9" s="36" t="s">
        <v>4</v>
      </c>
      <c r="AJ9" s="15"/>
      <c r="AK9" s="36" t="s">
        <v>2</v>
      </c>
      <c r="AL9" s="40" t="s">
        <v>3</v>
      </c>
      <c r="AM9" s="37" t="s">
        <v>18</v>
      </c>
      <c r="AN9" s="36" t="s">
        <v>19</v>
      </c>
      <c r="AO9" s="36" t="s">
        <v>4</v>
      </c>
    </row>
    <row r="10" spans="1:41" s="14" customFormat="1" ht="16.5" x14ac:dyDescent="0.35">
      <c r="A10" s="59">
        <f>INT((B10-LOOKUP(B10,DATE(An+{-1;0;1},1,3)-WEEKDAY(DATE(An+{-1;0;1},1,3))+2))/7)+1</f>
        <v>26</v>
      </c>
      <c r="B10" s="33">
        <f>DATE(An,MONTH("1/"&amp;$D$2),1)</f>
        <v>42552</v>
      </c>
      <c r="C10" s="41">
        <f>B10</f>
        <v>42552</v>
      </c>
      <c r="D10" s="38"/>
      <c r="E10" s="34"/>
      <c r="F10" s="35"/>
      <c r="H10" s="59">
        <f>A10</f>
        <v>26</v>
      </c>
      <c r="I10" s="33">
        <f>$B10</f>
        <v>42552</v>
      </c>
      <c r="J10" s="41">
        <f>$C10</f>
        <v>42552</v>
      </c>
      <c r="K10" s="38"/>
      <c r="L10" s="34"/>
      <c r="M10" s="35"/>
      <c r="P10" s="59">
        <f>A10</f>
        <v>26</v>
      </c>
      <c r="Q10" s="33">
        <f>DATE(An,MONTH("1/"&amp;$D$2),1)</f>
        <v>42552</v>
      </c>
      <c r="R10" s="41">
        <f>Q10</f>
        <v>42552</v>
      </c>
      <c r="S10" s="38"/>
      <c r="T10" s="34"/>
      <c r="U10" s="35"/>
      <c r="W10" s="59">
        <f>A10</f>
        <v>26</v>
      </c>
      <c r="X10" s="33">
        <f>$B10</f>
        <v>42552</v>
      </c>
      <c r="Y10" s="41">
        <f>$C10</f>
        <v>42552</v>
      </c>
      <c r="Z10" s="38"/>
      <c r="AA10" s="34"/>
      <c r="AB10" s="35"/>
      <c r="AE10" s="33">
        <f>$B10</f>
        <v>42552</v>
      </c>
      <c r="AF10" s="41">
        <f>$C10</f>
        <v>42552</v>
      </c>
      <c r="AG10" s="38"/>
      <c r="AH10" s="34"/>
      <c r="AI10" s="35"/>
      <c r="AJ10" s="59">
        <f>A10</f>
        <v>26</v>
      </c>
      <c r="AK10" s="33">
        <f>$B10</f>
        <v>42552</v>
      </c>
      <c r="AL10" s="41">
        <f>$C10</f>
        <v>42552</v>
      </c>
      <c r="AM10" s="38"/>
      <c r="AN10" s="34"/>
      <c r="AO10" s="35"/>
    </row>
    <row r="11" spans="1:41" s="14" customFormat="1" ht="16.5" x14ac:dyDescent="0.35">
      <c r="A11" s="59" t="str">
        <f>IF(B11&lt;&gt;"",IF(WEEKDAY(B11)=6,INT((B11-LOOKUP(B11,DATE(An+{-1;0;1},1,3)-WEEKDAY(DATE(An+{-1;0;1},1,3))+2))/7)+1,""),"")</f>
        <v/>
      </c>
      <c r="B11" s="30">
        <f>IF(B10="",B9+1,IF(WEEKDAY(B10)=1,"",B10+1))</f>
        <v>42553</v>
      </c>
      <c r="C11" s="42">
        <f t="shared" ref="C11:C45" si="0">B11</f>
        <v>42553</v>
      </c>
      <c r="D11" s="39"/>
      <c r="E11" s="25"/>
      <c r="F11" s="26"/>
      <c r="H11" s="59" t="str">
        <f t="shared" ref="H11:H45" si="1">A11</f>
        <v/>
      </c>
      <c r="I11" s="30">
        <f t="shared" ref="I11:I45" si="2">$B11</f>
        <v>42553</v>
      </c>
      <c r="J11" s="42">
        <f t="shared" ref="J11:J45" si="3">$C11</f>
        <v>42553</v>
      </c>
      <c r="K11" s="39"/>
      <c r="L11" s="25"/>
      <c r="M11" s="26"/>
      <c r="P11" s="59" t="str">
        <f t="shared" ref="P11:P45" si="4">A11</f>
        <v/>
      </c>
      <c r="Q11" s="30">
        <f>Q10+1</f>
        <v>42553</v>
      </c>
      <c r="R11" s="42">
        <f t="shared" ref="R11:R42" si="5">Q11</f>
        <v>42553</v>
      </c>
      <c r="S11" s="39"/>
      <c r="T11" s="25"/>
      <c r="U11" s="26"/>
      <c r="W11" s="59" t="str">
        <f t="shared" ref="W11:W45" si="6">A11</f>
        <v/>
      </c>
      <c r="X11" s="30">
        <f t="shared" ref="X11:X45" si="7">$B11</f>
        <v>42553</v>
      </c>
      <c r="Y11" s="42">
        <f t="shared" ref="Y11:Y45" si="8">$C11</f>
        <v>42553</v>
      </c>
      <c r="Z11" s="39"/>
      <c r="AA11" s="25"/>
      <c r="AB11" s="26"/>
      <c r="AE11" s="30">
        <f t="shared" ref="AE11:AE45" si="9">$B11</f>
        <v>42553</v>
      </c>
      <c r="AF11" s="42">
        <f t="shared" ref="AF11:AF45" si="10">$C11</f>
        <v>42553</v>
      </c>
      <c r="AG11" s="39"/>
      <c r="AH11" s="25"/>
      <c r="AI11" s="26"/>
      <c r="AJ11" s="59" t="str">
        <f t="shared" ref="AJ11:AJ45" si="11">A11</f>
        <v/>
      </c>
      <c r="AK11" s="30">
        <f t="shared" ref="AK11:AK45" si="12">$B11</f>
        <v>42553</v>
      </c>
      <c r="AL11" s="42">
        <f t="shared" ref="AL11:AL45" si="13">$C11</f>
        <v>42553</v>
      </c>
      <c r="AM11" s="39"/>
      <c r="AN11" s="25"/>
      <c r="AO11" s="26"/>
    </row>
    <row r="12" spans="1:41" s="14" customFormat="1" ht="16.5" x14ac:dyDescent="0.35">
      <c r="A12" s="59" t="str">
        <f>IF(B12&lt;&gt;"",IF(WEEKDAY(B12)=6,INT((B12-LOOKUP(B12,DATE(An+{-1;0;1},1,3)-WEEKDAY(DATE(An+{-1;0;1},1,3))+2))/7)+1,""),"")</f>
        <v/>
      </c>
      <c r="B12" s="30">
        <f>IF(B11="",B10+1,IF(WEEKDAY(B11)=1,"",B11+1))</f>
        <v>42554</v>
      </c>
      <c r="C12" s="42">
        <f t="shared" si="0"/>
        <v>42554</v>
      </c>
      <c r="D12" s="39"/>
      <c r="E12" s="25"/>
      <c r="F12" s="26"/>
      <c r="H12" s="59" t="str">
        <f t="shared" si="1"/>
        <v/>
      </c>
      <c r="I12" s="30">
        <f t="shared" si="2"/>
        <v>42554</v>
      </c>
      <c r="J12" s="42">
        <f t="shared" si="3"/>
        <v>42554</v>
      </c>
      <c r="K12" s="39"/>
      <c r="L12" s="25"/>
      <c r="M12" s="26"/>
      <c r="P12" s="59" t="str">
        <f t="shared" si="4"/>
        <v/>
      </c>
      <c r="Q12" s="30">
        <f t="shared" ref="Q12:Q34" si="14">Q11+1</f>
        <v>42554</v>
      </c>
      <c r="R12" s="42">
        <f t="shared" si="5"/>
        <v>42554</v>
      </c>
      <c r="S12" s="39"/>
      <c r="T12" s="25"/>
      <c r="U12" s="26"/>
      <c r="W12" s="59" t="str">
        <f t="shared" si="6"/>
        <v/>
      </c>
      <c r="X12" s="30">
        <f t="shared" si="7"/>
        <v>42554</v>
      </c>
      <c r="Y12" s="42">
        <f t="shared" si="8"/>
        <v>42554</v>
      </c>
      <c r="Z12" s="39"/>
      <c r="AA12" s="25"/>
      <c r="AB12" s="26"/>
      <c r="AE12" s="30">
        <f t="shared" si="9"/>
        <v>42554</v>
      </c>
      <c r="AF12" s="42">
        <f t="shared" si="10"/>
        <v>42554</v>
      </c>
      <c r="AG12" s="39"/>
      <c r="AH12" s="25"/>
      <c r="AI12" s="26"/>
      <c r="AJ12" s="59" t="str">
        <f t="shared" si="11"/>
        <v/>
      </c>
      <c r="AK12" s="30">
        <f t="shared" si="12"/>
        <v>42554</v>
      </c>
      <c r="AL12" s="42">
        <f t="shared" si="13"/>
        <v>42554</v>
      </c>
      <c r="AM12" s="39"/>
      <c r="AN12" s="25"/>
      <c r="AO12" s="26"/>
    </row>
    <row r="13" spans="1:41" s="14" customFormat="1" ht="16.5" x14ac:dyDescent="0.35">
      <c r="A13" s="59" t="str">
        <f>IF(B13&lt;&gt;"",IF(WEEKDAY(B13)=6,INT((B13-LOOKUP(B13,DATE(An+{-1;0;1},1,3)-WEEKDAY(DATE(An+{-1;0;1},1,3))+2))/7)+1,""),"")</f>
        <v/>
      </c>
      <c r="B13" s="30" t="str">
        <f>IF(B12="",B11+1,IF(WEEKDAY(B12)=1,"",B12+1))</f>
        <v/>
      </c>
      <c r="C13" s="42" t="str">
        <f t="shared" si="0"/>
        <v/>
      </c>
      <c r="D13" s="39"/>
      <c r="E13" s="25"/>
      <c r="F13" s="26"/>
      <c r="H13" s="59" t="str">
        <f t="shared" si="1"/>
        <v/>
      </c>
      <c r="I13" s="30" t="str">
        <f t="shared" si="2"/>
        <v/>
      </c>
      <c r="J13" s="42" t="str">
        <f t="shared" si="3"/>
        <v/>
      </c>
      <c r="K13" s="39"/>
      <c r="L13" s="25"/>
      <c r="M13" s="26"/>
      <c r="P13" s="59" t="str">
        <f t="shared" si="4"/>
        <v/>
      </c>
      <c r="Q13" s="30">
        <f t="shared" si="14"/>
        <v>42555</v>
      </c>
      <c r="R13" s="42">
        <f t="shared" si="5"/>
        <v>42555</v>
      </c>
      <c r="S13" s="39"/>
      <c r="T13" s="25"/>
      <c r="U13" s="26"/>
      <c r="W13" s="59" t="str">
        <f t="shared" si="6"/>
        <v/>
      </c>
      <c r="X13" s="30" t="str">
        <f t="shared" si="7"/>
        <v/>
      </c>
      <c r="Y13" s="42" t="str">
        <f t="shared" si="8"/>
        <v/>
      </c>
      <c r="Z13" s="39"/>
      <c r="AA13" s="25"/>
      <c r="AB13" s="26"/>
      <c r="AE13" s="30" t="str">
        <f t="shared" si="9"/>
        <v/>
      </c>
      <c r="AF13" s="42" t="str">
        <f t="shared" si="10"/>
        <v/>
      </c>
      <c r="AG13" s="39"/>
      <c r="AH13" s="25"/>
      <c r="AI13" s="26"/>
      <c r="AJ13" s="59" t="str">
        <f t="shared" si="11"/>
        <v/>
      </c>
      <c r="AK13" s="30" t="str">
        <f t="shared" si="12"/>
        <v/>
      </c>
      <c r="AL13" s="42" t="str">
        <f t="shared" si="13"/>
        <v/>
      </c>
      <c r="AM13" s="39"/>
      <c r="AN13" s="25"/>
      <c r="AO13" s="26"/>
    </row>
    <row r="14" spans="1:41" s="14" customFormat="1" ht="16.5" x14ac:dyDescent="0.35">
      <c r="A14" s="59" t="str">
        <f>IF(B14&lt;&gt;"",IF(WEEKDAY(B14)=6,INT((B14-LOOKUP(B14,DATE(An+{-1;0;1},1,3)-WEEKDAY(DATE(An+{-1;0;1},1,3))+2))/7)+1,""),"")</f>
        <v/>
      </c>
      <c r="B14" s="30">
        <f>IF(B13="",B12+1,IF(WEEKDAY(B13)=1,"",B13+1))</f>
        <v>42555</v>
      </c>
      <c r="C14" s="42">
        <f t="shared" si="0"/>
        <v>42555</v>
      </c>
      <c r="D14" s="39"/>
      <c r="E14" s="25"/>
      <c r="F14" s="26"/>
      <c r="H14" s="59" t="str">
        <f t="shared" si="1"/>
        <v/>
      </c>
      <c r="I14" s="30">
        <f t="shared" si="2"/>
        <v>42555</v>
      </c>
      <c r="J14" s="42">
        <f t="shared" si="3"/>
        <v>42555</v>
      </c>
      <c r="K14" s="39"/>
      <c r="L14" s="25"/>
      <c r="M14" s="26"/>
      <c r="P14" s="59" t="str">
        <f t="shared" si="4"/>
        <v/>
      </c>
      <c r="Q14" s="30">
        <f t="shared" si="14"/>
        <v>42556</v>
      </c>
      <c r="R14" s="42">
        <f t="shared" si="5"/>
        <v>42556</v>
      </c>
      <c r="S14" s="39"/>
      <c r="T14" s="25"/>
      <c r="U14" s="26"/>
      <c r="W14" s="59" t="str">
        <f t="shared" si="6"/>
        <v/>
      </c>
      <c r="X14" s="30">
        <f t="shared" si="7"/>
        <v>42555</v>
      </c>
      <c r="Y14" s="42">
        <f t="shared" si="8"/>
        <v>42555</v>
      </c>
      <c r="Z14" s="39"/>
      <c r="AA14" s="25"/>
      <c r="AB14" s="26"/>
      <c r="AE14" s="30">
        <f t="shared" si="9"/>
        <v>42555</v>
      </c>
      <c r="AF14" s="42">
        <f t="shared" si="10"/>
        <v>42555</v>
      </c>
      <c r="AG14" s="39"/>
      <c r="AH14" s="25"/>
      <c r="AI14" s="26"/>
      <c r="AJ14" s="59" t="str">
        <f t="shared" si="11"/>
        <v/>
      </c>
      <c r="AK14" s="30">
        <f t="shared" si="12"/>
        <v>42555</v>
      </c>
      <c r="AL14" s="42">
        <f t="shared" si="13"/>
        <v>42555</v>
      </c>
      <c r="AM14" s="39"/>
      <c r="AN14" s="25"/>
      <c r="AO14" s="26"/>
    </row>
    <row r="15" spans="1:41" s="14" customFormat="1" ht="16.5" x14ac:dyDescent="0.35">
      <c r="A15" s="59" t="str">
        <f>IF(B15&lt;&gt;"",IF(WEEKDAY(B15)=6,INT((B15-LOOKUP(B15,DATE(An+{-1;0;1},1,3)-WEEKDAY(DATE(An+{-1;0;1},1,3))+2))/7)+1,""),"")</f>
        <v/>
      </c>
      <c r="B15" s="30">
        <f t="shared" ref="B15:B20" si="15">IF(B14="",B13+1,IF(WEEKDAY(B14)=1,"",B14+1))</f>
        <v>42556</v>
      </c>
      <c r="C15" s="42">
        <f t="shared" si="0"/>
        <v>42556</v>
      </c>
      <c r="D15" s="39"/>
      <c r="E15" s="25"/>
      <c r="F15" s="26"/>
      <c r="H15" s="59" t="str">
        <f t="shared" si="1"/>
        <v/>
      </c>
      <c r="I15" s="30">
        <f t="shared" si="2"/>
        <v>42556</v>
      </c>
      <c r="J15" s="42">
        <f t="shared" si="3"/>
        <v>42556</v>
      </c>
      <c r="K15" s="39"/>
      <c r="L15" s="25"/>
      <c r="M15" s="26"/>
      <c r="P15" s="59" t="str">
        <f t="shared" si="4"/>
        <v/>
      </c>
      <c r="Q15" s="30">
        <f t="shared" si="14"/>
        <v>42557</v>
      </c>
      <c r="R15" s="42">
        <f t="shared" si="5"/>
        <v>42557</v>
      </c>
      <c r="S15" s="39"/>
      <c r="T15" s="25"/>
      <c r="U15" s="26"/>
      <c r="W15" s="59" t="str">
        <f t="shared" si="6"/>
        <v/>
      </c>
      <c r="X15" s="30">
        <f t="shared" si="7"/>
        <v>42556</v>
      </c>
      <c r="Y15" s="42">
        <f t="shared" si="8"/>
        <v>42556</v>
      </c>
      <c r="Z15" s="39"/>
      <c r="AA15" s="25"/>
      <c r="AB15" s="26"/>
      <c r="AE15" s="30">
        <f t="shared" si="9"/>
        <v>42556</v>
      </c>
      <c r="AF15" s="42">
        <f t="shared" si="10"/>
        <v>42556</v>
      </c>
      <c r="AG15" s="39"/>
      <c r="AH15" s="25"/>
      <c r="AI15" s="26"/>
      <c r="AJ15" s="59" t="str">
        <f t="shared" si="11"/>
        <v/>
      </c>
      <c r="AK15" s="30">
        <f t="shared" si="12"/>
        <v>42556</v>
      </c>
      <c r="AL15" s="42">
        <f t="shared" si="13"/>
        <v>42556</v>
      </c>
      <c r="AM15" s="39"/>
      <c r="AN15" s="25"/>
      <c r="AO15" s="26"/>
    </row>
    <row r="16" spans="1:41" s="14" customFormat="1" ht="16.5" x14ac:dyDescent="0.35">
      <c r="A16" s="59" t="str">
        <f>IF(B16&lt;&gt;"",IF(WEEKDAY(B16)=6,INT((B16-LOOKUP(B16,DATE(An+{-1;0;1},1,3)-WEEKDAY(DATE(An+{-1;0;1},1,3))+2))/7)+1,""),"")</f>
        <v/>
      </c>
      <c r="B16" s="30">
        <f t="shared" si="15"/>
        <v>42557</v>
      </c>
      <c r="C16" s="42">
        <f t="shared" si="0"/>
        <v>42557</v>
      </c>
      <c r="D16" s="39"/>
      <c r="E16" s="25"/>
      <c r="F16" s="26"/>
      <c r="H16" s="59" t="str">
        <f t="shared" si="1"/>
        <v/>
      </c>
      <c r="I16" s="30">
        <f t="shared" si="2"/>
        <v>42557</v>
      </c>
      <c r="J16" s="42">
        <f t="shared" si="3"/>
        <v>42557</v>
      </c>
      <c r="K16" s="39"/>
      <c r="L16" s="25"/>
      <c r="M16" s="26"/>
      <c r="P16" s="59" t="str">
        <f t="shared" si="4"/>
        <v/>
      </c>
      <c r="Q16" s="30">
        <f t="shared" si="14"/>
        <v>42558</v>
      </c>
      <c r="R16" s="42">
        <f t="shared" si="5"/>
        <v>42558</v>
      </c>
      <c r="S16" s="39"/>
      <c r="T16" s="25"/>
      <c r="U16" s="26"/>
      <c r="W16" s="59" t="str">
        <f t="shared" si="6"/>
        <v/>
      </c>
      <c r="X16" s="30">
        <f t="shared" si="7"/>
        <v>42557</v>
      </c>
      <c r="Y16" s="42">
        <f t="shared" si="8"/>
        <v>42557</v>
      </c>
      <c r="Z16" s="39"/>
      <c r="AA16" s="25"/>
      <c r="AB16" s="26"/>
      <c r="AE16" s="30">
        <f t="shared" si="9"/>
        <v>42557</v>
      </c>
      <c r="AF16" s="42">
        <f t="shared" si="10"/>
        <v>42557</v>
      </c>
      <c r="AG16" s="39"/>
      <c r="AH16" s="25"/>
      <c r="AI16" s="26"/>
      <c r="AJ16" s="59" t="str">
        <f t="shared" si="11"/>
        <v/>
      </c>
      <c r="AK16" s="30">
        <f t="shared" si="12"/>
        <v>42557</v>
      </c>
      <c r="AL16" s="42">
        <f t="shared" si="13"/>
        <v>42557</v>
      </c>
      <c r="AM16" s="39"/>
      <c r="AN16" s="25"/>
      <c r="AO16" s="26"/>
    </row>
    <row r="17" spans="1:41" s="14" customFormat="1" ht="16.5" x14ac:dyDescent="0.35">
      <c r="A17" s="59" t="str">
        <f>IF(B17&lt;&gt;"",IF(WEEKDAY(B17)=6,INT((B17-LOOKUP(B17,DATE(An+{-1;0;1},1,3)-WEEKDAY(DATE(An+{-1;0;1},1,3))+2))/7)+1,""),"")</f>
        <v/>
      </c>
      <c r="B17" s="30">
        <f t="shared" si="15"/>
        <v>42558</v>
      </c>
      <c r="C17" s="42">
        <f t="shared" si="0"/>
        <v>42558</v>
      </c>
      <c r="D17" s="39"/>
      <c r="E17" s="25"/>
      <c r="F17" s="26"/>
      <c r="H17" s="59" t="str">
        <f t="shared" si="1"/>
        <v/>
      </c>
      <c r="I17" s="30">
        <f t="shared" si="2"/>
        <v>42558</v>
      </c>
      <c r="J17" s="42">
        <f t="shared" si="3"/>
        <v>42558</v>
      </c>
      <c r="K17" s="39"/>
      <c r="L17" s="25"/>
      <c r="M17" s="26"/>
      <c r="P17" s="59" t="str">
        <f t="shared" si="4"/>
        <v/>
      </c>
      <c r="Q17" s="30">
        <f t="shared" si="14"/>
        <v>42559</v>
      </c>
      <c r="R17" s="42">
        <f t="shared" si="5"/>
        <v>42559</v>
      </c>
      <c r="S17" s="39"/>
      <c r="T17" s="25"/>
      <c r="U17" s="26"/>
      <c r="W17" s="59" t="str">
        <f t="shared" si="6"/>
        <v/>
      </c>
      <c r="X17" s="30">
        <f t="shared" si="7"/>
        <v>42558</v>
      </c>
      <c r="Y17" s="42">
        <f t="shared" si="8"/>
        <v>42558</v>
      </c>
      <c r="Z17" s="39"/>
      <c r="AA17" s="25"/>
      <c r="AB17" s="26"/>
      <c r="AE17" s="30">
        <f t="shared" si="9"/>
        <v>42558</v>
      </c>
      <c r="AF17" s="42">
        <f t="shared" si="10"/>
        <v>42558</v>
      </c>
      <c r="AG17" s="39"/>
      <c r="AH17" s="25"/>
      <c r="AI17" s="26"/>
      <c r="AJ17" s="59" t="str">
        <f t="shared" si="11"/>
        <v/>
      </c>
      <c r="AK17" s="30">
        <f t="shared" si="12"/>
        <v>42558</v>
      </c>
      <c r="AL17" s="42">
        <f t="shared" si="13"/>
        <v>42558</v>
      </c>
      <c r="AM17" s="39"/>
      <c r="AN17" s="25"/>
      <c r="AO17" s="26"/>
    </row>
    <row r="18" spans="1:41" s="14" customFormat="1" ht="16.5" x14ac:dyDescent="0.35">
      <c r="A18" s="59">
        <f>IF(B18&lt;&gt;"",IF(WEEKDAY(B18)=6,INT((B18-LOOKUP(B18,DATE(An+{-1;0;1},1,3)-WEEKDAY(DATE(An+{-1;0;1},1,3))+2))/7)+1,""),"")</f>
        <v>27</v>
      </c>
      <c r="B18" s="30">
        <f t="shared" si="15"/>
        <v>42559</v>
      </c>
      <c r="C18" s="42">
        <f t="shared" si="0"/>
        <v>42559</v>
      </c>
      <c r="D18" s="39"/>
      <c r="E18" s="25"/>
      <c r="F18" s="26"/>
      <c r="H18" s="59">
        <f t="shared" si="1"/>
        <v>27</v>
      </c>
      <c r="I18" s="30">
        <f t="shared" si="2"/>
        <v>42559</v>
      </c>
      <c r="J18" s="42">
        <f t="shared" si="3"/>
        <v>42559</v>
      </c>
      <c r="K18" s="39"/>
      <c r="L18" s="25"/>
      <c r="M18" s="26"/>
      <c r="P18" s="59">
        <f t="shared" si="4"/>
        <v>27</v>
      </c>
      <c r="Q18" s="30">
        <f t="shared" si="14"/>
        <v>42560</v>
      </c>
      <c r="R18" s="42">
        <f t="shared" si="5"/>
        <v>42560</v>
      </c>
      <c r="S18" s="39"/>
      <c r="T18" s="25"/>
      <c r="U18" s="26"/>
      <c r="W18" s="59">
        <f t="shared" si="6"/>
        <v>27</v>
      </c>
      <c r="X18" s="30">
        <f t="shared" si="7"/>
        <v>42559</v>
      </c>
      <c r="Y18" s="42">
        <f t="shared" si="8"/>
        <v>42559</v>
      </c>
      <c r="Z18" s="39"/>
      <c r="AA18" s="25"/>
      <c r="AB18" s="26"/>
      <c r="AE18" s="30">
        <f t="shared" si="9"/>
        <v>42559</v>
      </c>
      <c r="AF18" s="42">
        <f t="shared" si="10"/>
        <v>42559</v>
      </c>
      <c r="AG18" s="39"/>
      <c r="AH18" s="25"/>
      <c r="AI18" s="26"/>
      <c r="AJ18" s="59">
        <f t="shared" si="11"/>
        <v>27</v>
      </c>
      <c r="AK18" s="30">
        <f t="shared" si="12"/>
        <v>42559</v>
      </c>
      <c r="AL18" s="42">
        <f t="shared" si="13"/>
        <v>42559</v>
      </c>
      <c r="AM18" s="39"/>
      <c r="AN18" s="25"/>
      <c r="AO18" s="26"/>
    </row>
    <row r="19" spans="1:41" s="14" customFormat="1" ht="16.5" x14ac:dyDescent="0.35">
      <c r="A19" s="59" t="str">
        <f>IF(B19&lt;&gt;"",IF(WEEKDAY(B19)=6,INT((B19-LOOKUP(B19,DATE(An+{-1;0;1},1,3)-WEEKDAY(DATE(An+{-1;0;1},1,3))+2))/7)+1,""),"")</f>
        <v/>
      </c>
      <c r="B19" s="30">
        <f t="shared" si="15"/>
        <v>42560</v>
      </c>
      <c r="C19" s="42">
        <f t="shared" si="0"/>
        <v>42560</v>
      </c>
      <c r="D19" s="39"/>
      <c r="E19" s="25"/>
      <c r="F19" s="26"/>
      <c r="H19" s="59" t="str">
        <f t="shared" si="1"/>
        <v/>
      </c>
      <c r="I19" s="30">
        <f t="shared" si="2"/>
        <v>42560</v>
      </c>
      <c r="J19" s="42">
        <f t="shared" si="3"/>
        <v>42560</v>
      </c>
      <c r="K19" s="39"/>
      <c r="L19" s="25"/>
      <c r="M19" s="26"/>
      <c r="P19" s="59" t="str">
        <f t="shared" si="4"/>
        <v/>
      </c>
      <c r="Q19" s="30">
        <f>Q18+1</f>
        <v>42561</v>
      </c>
      <c r="R19" s="42">
        <f t="shared" si="5"/>
        <v>42561</v>
      </c>
      <c r="S19" s="39"/>
      <c r="T19" s="25"/>
      <c r="U19" s="26"/>
      <c r="W19" s="59" t="str">
        <f t="shared" si="6"/>
        <v/>
      </c>
      <c r="X19" s="30">
        <f t="shared" si="7"/>
        <v>42560</v>
      </c>
      <c r="Y19" s="42">
        <f t="shared" si="8"/>
        <v>42560</v>
      </c>
      <c r="Z19" s="39"/>
      <c r="AA19" s="25"/>
      <c r="AB19" s="26"/>
      <c r="AE19" s="30">
        <f t="shared" si="9"/>
        <v>42560</v>
      </c>
      <c r="AF19" s="42">
        <f t="shared" si="10"/>
        <v>42560</v>
      </c>
      <c r="AG19" s="39"/>
      <c r="AH19" s="25"/>
      <c r="AI19" s="26"/>
      <c r="AJ19" s="59" t="str">
        <f t="shared" si="11"/>
        <v/>
      </c>
      <c r="AK19" s="30">
        <f t="shared" si="12"/>
        <v>42560</v>
      </c>
      <c r="AL19" s="42">
        <f t="shared" si="13"/>
        <v>42560</v>
      </c>
      <c r="AM19" s="39"/>
      <c r="AN19" s="25"/>
      <c r="AO19" s="26"/>
    </row>
    <row r="20" spans="1:41" s="14" customFormat="1" ht="16.5" x14ac:dyDescent="0.35">
      <c r="A20" s="59" t="str">
        <f>IF(B20&lt;&gt;"",IF(WEEKDAY(B20)=6,INT((B20-LOOKUP(B20,DATE(An+{-1;0;1},1,3)-WEEKDAY(DATE(An+{-1;0;1},1,3))+2))/7)+1,""),"")</f>
        <v/>
      </c>
      <c r="B20" s="30">
        <f t="shared" si="15"/>
        <v>42561</v>
      </c>
      <c r="C20" s="42">
        <f t="shared" si="0"/>
        <v>42561</v>
      </c>
      <c r="D20" s="39"/>
      <c r="E20" s="25"/>
      <c r="F20" s="26"/>
      <c r="H20" s="59" t="str">
        <f t="shared" si="1"/>
        <v/>
      </c>
      <c r="I20" s="30">
        <f t="shared" si="2"/>
        <v>42561</v>
      </c>
      <c r="J20" s="42">
        <f t="shared" si="3"/>
        <v>42561</v>
      </c>
      <c r="K20" s="39"/>
      <c r="L20" s="25"/>
      <c r="M20" s="26"/>
      <c r="P20" s="59" t="str">
        <f t="shared" si="4"/>
        <v/>
      </c>
      <c r="Q20" s="30">
        <f t="shared" si="14"/>
        <v>42562</v>
      </c>
      <c r="R20" s="42">
        <f t="shared" si="5"/>
        <v>42562</v>
      </c>
      <c r="S20" s="39"/>
      <c r="T20" s="25"/>
      <c r="U20" s="26"/>
      <c r="W20" s="59" t="str">
        <f t="shared" si="6"/>
        <v/>
      </c>
      <c r="X20" s="30">
        <f t="shared" si="7"/>
        <v>42561</v>
      </c>
      <c r="Y20" s="42">
        <f t="shared" si="8"/>
        <v>42561</v>
      </c>
      <c r="Z20" s="39"/>
      <c r="AA20" s="25"/>
      <c r="AB20" s="26"/>
      <c r="AE20" s="30">
        <f t="shared" si="9"/>
        <v>42561</v>
      </c>
      <c r="AF20" s="42">
        <f t="shared" si="10"/>
        <v>42561</v>
      </c>
      <c r="AG20" s="39"/>
      <c r="AH20" s="25"/>
      <c r="AI20" s="26"/>
      <c r="AJ20" s="59" t="str">
        <f t="shared" si="11"/>
        <v/>
      </c>
      <c r="AK20" s="30">
        <f t="shared" si="12"/>
        <v>42561</v>
      </c>
      <c r="AL20" s="42">
        <f t="shared" si="13"/>
        <v>42561</v>
      </c>
      <c r="AM20" s="39"/>
      <c r="AN20" s="25"/>
      <c r="AO20" s="26"/>
    </row>
    <row r="21" spans="1:41" s="14" customFormat="1" ht="16.5" x14ac:dyDescent="0.35">
      <c r="A21" s="59" t="str">
        <f>IF(B21&lt;&gt;"",IF(WEEKDAY(B21)=6,INT((B21-LOOKUP(B21,DATE(An+{-1;0;1},1,3)-WEEKDAY(DATE(An+{-1;0;1},1,3))+2))/7)+1,""),"")</f>
        <v/>
      </c>
      <c r="B21" s="30" t="str">
        <f>IF(B20="",B19+1,IF(WEEKDAY(B20)=1,"",B20+1))</f>
        <v/>
      </c>
      <c r="C21" s="42" t="str">
        <f t="shared" si="0"/>
        <v/>
      </c>
      <c r="D21" s="39"/>
      <c r="E21" s="25"/>
      <c r="F21" s="26"/>
      <c r="H21" s="59" t="str">
        <f t="shared" si="1"/>
        <v/>
      </c>
      <c r="I21" s="30" t="str">
        <f t="shared" si="2"/>
        <v/>
      </c>
      <c r="J21" s="42" t="str">
        <f t="shared" si="3"/>
        <v/>
      </c>
      <c r="K21" s="39"/>
      <c r="L21" s="25"/>
      <c r="M21" s="26"/>
      <c r="P21" s="59" t="str">
        <f t="shared" si="4"/>
        <v/>
      </c>
      <c r="Q21" s="30">
        <f t="shared" si="14"/>
        <v>42563</v>
      </c>
      <c r="R21" s="42">
        <f t="shared" si="5"/>
        <v>42563</v>
      </c>
      <c r="S21" s="39"/>
      <c r="T21" s="25"/>
      <c r="U21" s="26"/>
      <c r="W21" s="59" t="str">
        <f t="shared" si="6"/>
        <v/>
      </c>
      <c r="X21" s="30" t="str">
        <f t="shared" si="7"/>
        <v/>
      </c>
      <c r="Y21" s="42" t="str">
        <f t="shared" si="8"/>
        <v/>
      </c>
      <c r="Z21" s="39"/>
      <c r="AA21" s="25"/>
      <c r="AB21" s="26"/>
      <c r="AE21" s="30" t="str">
        <f t="shared" si="9"/>
        <v/>
      </c>
      <c r="AF21" s="42" t="str">
        <f t="shared" si="10"/>
        <v/>
      </c>
      <c r="AG21" s="39"/>
      <c r="AH21" s="25"/>
      <c r="AI21" s="26"/>
      <c r="AJ21" s="59" t="str">
        <f t="shared" si="11"/>
        <v/>
      </c>
      <c r="AK21" s="30" t="str">
        <f t="shared" si="12"/>
        <v/>
      </c>
      <c r="AL21" s="42" t="str">
        <f t="shared" si="13"/>
        <v/>
      </c>
      <c r="AM21" s="39"/>
      <c r="AN21" s="25"/>
      <c r="AO21" s="26"/>
    </row>
    <row r="22" spans="1:41" s="14" customFormat="1" ht="16.5" x14ac:dyDescent="0.35">
      <c r="A22" s="59" t="str">
        <f>IF(B22&lt;&gt;"",IF(WEEKDAY(B22)=6,INT((B22-LOOKUP(B22,DATE(An+{-1;0;1},1,3)-WEEKDAY(DATE(An+{-1;0;1},1,3))+2))/7)+1,""),"")</f>
        <v/>
      </c>
      <c r="B22" s="30">
        <f>IF(B21="",B20+1,IF(WEEKDAY(B21)=1,"",B21+1))</f>
        <v>42562</v>
      </c>
      <c r="C22" s="42">
        <f t="shared" si="0"/>
        <v>42562</v>
      </c>
      <c r="D22" s="39"/>
      <c r="E22" s="25"/>
      <c r="F22" s="26"/>
      <c r="H22" s="59" t="str">
        <f t="shared" si="1"/>
        <v/>
      </c>
      <c r="I22" s="30">
        <f t="shared" si="2"/>
        <v>42562</v>
      </c>
      <c r="J22" s="42">
        <f t="shared" si="3"/>
        <v>42562</v>
      </c>
      <c r="K22" s="39"/>
      <c r="L22" s="25"/>
      <c r="M22" s="26"/>
      <c r="P22" s="59" t="str">
        <f t="shared" si="4"/>
        <v/>
      </c>
      <c r="Q22" s="30">
        <f t="shared" si="14"/>
        <v>42564</v>
      </c>
      <c r="R22" s="42">
        <f t="shared" si="5"/>
        <v>42564</v>
      </c>
      <c r="S22" s="39"/>
      <c r="T22" s="25"/>
      <c r="U22" s="26"/>
      <c r="W22" s="59" t="str">
        <f t="shared" si="6"/>
        <v/>
      </c>
      <c r="X22" s="30">
        <f t="shared" si="7"/>
        <v>42562</v>
      </c>
      <c r="Y22" s="42">
        <f t="shared" si="8"/>
        <v>42562</v>
      </c>
      <c r="Z22" s="39"/>
      <c r="AA22" s="25"/>
      <c r="AB22" s="26"/>
      <c r="AE22" s="30">
        <f t="shared" si="9"/>
        <v>42562</v>
      </c>
      <c r="AF22" s="42">
        <f t="shared" si="10"/>
        <v>42562</v>
      </c>
      <c r="AG22" s="39"/>
      <c r="AH22" s="25"/>
      <c r="AI22" s="26"/>
      <c r="AJ22" s="59" t="str">
        <f t="shared" si="11"/>
        <v/>
      </c>
      <c r="AK22" s="30">
        <f t="shared" si="12"/>
        <v>42562</v>
      </c>
      <c r="AL22" s="42">
        <f t="shared" si="13"/>
        <v>42562</v>
      </c>
      <c r="AM22" s="39"/>
      <c r="AN22" s="25"/>
      <c r="AO22" s="26"/>
    </row>
    <row r="23" spans="1:41" s="14" customFormat="1" ht="16.5" x14ac:dyDescent="0.35">
      <c r="A23" s="59" t="str">
        <f>IF(B23&lt;&gt;"",IF(WEEKDAY(B23)=6,INT((B23-LOOKUP(B23,DATE(An+{-1;0;1},1,3)-WEEKDAY(DATE(An+{-1;0;1},1,3))+2))/7)+1,""),"")</f>
        <v/>
      </c>
      <c r="B23" s="30">
        <f>IF(B22="",B21+1,IF(WEEKDAY(B22)=1,"",B22+1))</f>
        <v>42563</v>
      </c>
      <c r="C23" s="42">
        <f t="shared" si="0"/>
        <v>42563</v>
      </c>
      <c r="D23" s="39"/>
      <c r="E23" s="25"/>
      <c r="F23" s="26"/>
      <c r="H23" s="59" t="str">
        <f t="shared" si="1"/>
        <v/>
      </c>
      <c r="I23" s="30">
        <f t="shared" si="2"/>
        <v>42563</v>
      </c>
      <c r="J23" s="42">
        <f t="shared" si="3"/>
        <v>42563</v>
      </c>
      <c r="K23" s="39"/>
      <c r="L23" s="25"/>
      <c r="M23" s="26"/>
      <c r="P23" s="59" t="str">
        <f t="shared" si="4"/>
        <v/>
      </c>
      <c r="Q23" s="30">
        <f t="shared" si="14"/>
        <v>42565</v>
      </c>
      <c r="R23" s="42">
        <f t="shared" si="5"/>
        <v>42565</v>
      </c>
      <c r="S23" s="39"/>
      <c r="T23" s="25"/>
      <c r="U23" s="26"/>
      <c r="W23" s="59" t="str">
        <f t="shared" si="6"/>
        <v/>
      </c>
      <c r="X23" s="30">
        <f t="shared" si="7"/>
        <v>42563</v>
      </c>
      <c r="Y23" s="42">
        <f t="shared" si="8"/>
        <v>42563</v>
      </c>
      <c r="Z23" s="39"/>
      <c r="AA23" s="25"/>
      <c r="AB23" s="26"/>
      <c r="AE23" s="30">
        <f t="shared" si="9"/>
        <v>42563</v>
      </c>
      <c r="AF23" s="42">
        <f t="shared" si="10"/>
        <v>42563</v>
      </c>
      <c r="AG23" s="39"/>
      <c r="AH23" s="25"/>
      <c r="AI23" s="26"/>
      <c r="AJ23" s="59" t="str">
        <f t="shared" si="11"/>
        <v/>
      </c>
      <c r="AK23" s="30">
        <f t="shared" si="12"/>
        <v>42563</v>
      </c>
      <c r="AL23" s="42">
        <f t="shared" si="13"/>
        <v>42563</v>
      </c>
      <c r="AM23" s="39"/>
      <c r="AN23" s="25"/>
      <c r="AO23" s="26"/>
    </row>
    <row r="24" spans="1:41" s="14" customFormat="1" ht="16.5" x14ac:dyDescent="0.35">
      <c r="A24" s="59" t="str">
        <f>IF(B24&lt;&gt;"",IF(WEEKDAY(B24)=6,INT((B24-LOOKUP(B24,DATE(An+{-1;0;1},1,3)-WEEKDAY(DATE(An+{-1;0;1},1,3))+2))/7)+1,""),"")</f>
        <v/>
      </c>
      <c r="B24" s="30">
        <f>IF(B23="",B22+1,IF(WEEKDAY(B23)=1,"",B23+1))</f>
        <v>42564</v>
      </c>
      <c r="C24" s="42">
        <f t="shared" si="0"/>
        <v>42564</v>
      </c>
      <c r="D24" s="39"/>
      <c r="E24" s="25"/>
      <c r="F24" s="26"/>
      <c r="H24" s="59" t="str">
        <f t="shared" si="1"/>
        <v/>
      </c>
      <c r="I24" s="30">
        <f t="shared" si="2"/>
        <v>42564</v>
      </c>
      <c r="J24" s="42">
        <f t="shared" si="3"/>
        <v>42564</v>
      </c>
      <c r="K24" s="39"/>
      <c r="L24" s="25"/>
      <c r="M24" s="26"/>
      <c r="P24" s="59" t="str">
        <f t="shared" si="4"/>
        <v/>
      </c>
      <c r="Q24" s="30">
        <f t="shared" si="14"/>
        <v>42566</v>
      </c>
      <c r="R24" s="42">
        <f t="shared" si="5"/>
        <v>42566</v>
      </c>
      <c r="S24" s="39"/>
      <c r="T24" s="25"/>
      <c r="U24" s="26"/>
      <c r="W24" s="59" t="str">
        <f t="shared" si="6"/>
        <v/>
      </c>
      <c r="X24" s="30">
        <f t="shared" si="7"/>
        <v>42564</v>
      </c>
      <c r="Y24" s="42">
        <f t="shared" si="8"/>
        <v>42564</v>
      </c>
      <c r="Z24" s="39"/>
      <c r="AA24" s="25"/>
      <c r="AB24" s="26"/>
      <c r="AE24" s="30">
        <f t="shared" si="9"/>
        <v>42564</v>
      </c>
      <c r="AF24" s="42">
        <f t="shared" si="10"/>
        <v>42564</v>
      </c>
      <c r="AG24" s="39"/>
      <c r="AH24" s="25"/>
      <c r="AI24" s="26"/>
      <c r="AJ24" s="59" t="str">
        <f t="shared" si="11"/>
        <v/>
      </c>
      <c r="AK24" s="30">
        <f t="shared" si="12"/>
        <v>42564</v>
      </c>
      <c r="AL24" s="42">
        <f t="shared" si="13"/>
        <v>42564</v>
      </c>
      <c r="AM24" s="39"/>
      <c r="AN24" s="25"/>
      <c r="AO24" s="26"/>
    </row>
    <row r="25" spans="1:41" s="14" customFormat="1" ht="16.5" x14ac:dyDescent="0.35">
      <c r="A25" s="59" t="str">
        <f>IF(B25&lt;&gt;"",IF(WEEKDAY(B25)=6,INT((B25-LOOKUP(B25,DATE(An+{-1;0;1},1,3)-WEEKDAY(DATE(An+{-1;0;1},1,3))+2))/7)+1,""),"")</f>
        <v/>
      </c>
      <c r="B25" s="30">
        <f>IF(B24="",B23+1,IF(WEEKDAY(B24)=1,"",B24+1))</f>
        <v>42565</v>
      </c>
      <c r="C25" s="42">
        <f t="shared" si="0"/>
        <v>42565</v>
      </c>
      <c r="D25" s="39"/>
      <c r="E25" s="25"/>
      <c r="F25" s="26"/>
      <c r="H25" s="59" t="str">
        <f t="shared" si="1"/>
        <v/>
      </c>
      <c r="I25" s="30">
        <f t="shared" si="2"/>
        <v>42565</v>
      </c>
      <c r="J25" s="42">
        <f t="shared" si="3"/>
        <v>42565</v>
      </c>
      <c r="K25" s="39"/>
      <c r="L25" s="25"/>
      <c r="M25" s="26"/>
      <c r="P25" s="59" t="str">
        <f t="shared" si="4"/>
        <v/>
      </c>
      <c r="Q25" s="30">
        <f t="shared" si="14"/>
        <v>42567</v>
      </c>
      <c r="R25" s="42">
        <f t="shared" si="5"/>
        <v>42567</v>
      </c>
      <c r="S25" s="39"/>
      <c r="T25" s="25"/>
      <c r="U25" s="26"/>
      <c r="W25" s="59" t="str">
        <f t="shared" si="6"/>
        <v/>
      </c>
      <c r="X25" s="30">
        <f t="shared" si="7"/>
        <v>42565</v>
      </c>
      <c r="Y25" s="42">
        <f t="shared" si="8"/>
        <v>42565</v>
      </c>
      <c r="Z25" s="39"/>
      <c r="AA25" s="25"/>
      <c r="AB25" s="26"/>
      <c r="AE25" s="30">
        <f t="shared" si="9"/>
        <v>42565</v>
      </c>
      <c r="AF25" s="42">
        <f t="shared" si="10"/>
        <v>42565</v>
      </c>
      <c r="AG25" s="39"/>
      <c r="AH25" s="25"/>
      <c r="AI25" s="26"/>
      <c r="AJ25" s="59" t="str">
        <f t="shared" si="11"/>
        <v/>
      </c>
      <c r="AK25" s="30">
        <f t="shared" si="12"/>
        <v>42565</v>
      </c>
      <c r="AL25" s="42">
        <f t="shared" si="13"/>
        <v>42565</v>
      </c>
      <c r="AM25" s="39"/>
      <c r="AN25" s="25"/>
      <c r="AO25" s="26"/>
    </row>
    <row r="26" spans="1:41" s="14" customFormat="1" ht="16.5" x14ac:dyDescent="0.35">
      <c r="A26" s="59">
        <f>IF(B26&lt;&gt;"",IF(WEEKDAY(B26)=6,INT((B26-LOOKUP(B26,DATE(An+{-1;0;1},1,3)-WEEKDAY(DATE(An+{-1;0;1},1,3))+2))/7)+1,""),"")</f>
        <v>28</v>
      </c>
      <c r="B26" s="30">
        <f>IF(B25="",B24+1,IF(WEEKDAY(B25)=1,"",B25+1))</f>
        <v>42566</v>
      </c>
      <c r="C26" s="42">
        <f t="shared" si="0"/>
        <v>42566</v>
      </c>
      <c r="D26" s="39"/>
      <c r="E26" s="25"/>
      <c r="F26" s="26"/>
      <c r="H26" s="59">
        <f t="shared" si="1"/>
        <v>28</v>
      </c>
      <c r="I26" s="30">
        <f t="shared" si="2"/>
        <v>42566</v>
      </c>
      <c r="J26" s="42">
        <f t="shared" si="3"/>
        <v>42566</v>
      </c>
      <c r="K26" s="39"/>
      <c r="L26" s="25"/>
      <c r="M26" s="26"/>
      <c r="P26" s="59">
        <f t="shared" si="4"/>
        <v>28</v>
      </c>
      <c r="Q26" s="30">
        <f t="shared" si="14"/>
        <v>42568</v>
      </c>
      <c r="R26" s="42">
        <f t="shared" si="5"/>
        <v>42568</v>
      </c>
      <c r="S26" s="39"/>
      <c r="T26" s="25"/>
      <c r="U26" s="26"/>
      <c r="W26" s="59">
        <f t="shared" si="6"/>
        <v>28</v>
      </c>
      <c r="X26" s="30">
        <f t="shared" si="7"/>
        <v>42566</v>
      </c>
      <c r="Y26" s="42">
        <f t="shared" si="8"/>
        <v>42566</v>
      </c>
      <c r="Z26" s="39"/>
      <c r="AA26" s="25"/>
      <c r="AB26" s="26"/>
      <c r="AE26" s="30">
        <f t="shared" si="9"/>
        <v>42566</v>
      </c>
      <c r="AF26" s="42">
        <f t="shared" si="10"/>
        <v>42566</v>
      </c>
      <c r="AG26" s="39"/>
      <c r="AH26" s="25"/>
      <c r="AI26" s="26"/>
      <c r="AJ26" s="59">
        <f t="shared" si="11"/>
        <v>28</v>
      </c>
      <c r="AK26" s="30">
        <f t="shared" si="12"/>
        <v>42566</v>
      </c>
      <c r="AL26" s="42">
        <f t="shared" si="13"/>
        <v>42566</v>
      </c>
      <c r="AM26" s="39"/>
      <c r="AN26" s="25"/>
      <c r="AO26" s="26"/>
    </row>
    <row r="27" spans="1:41" s="14" customFormat="1" ht="16.5" x14ac:dyDescent="0.35">
      <c r="A27" s="59" t="str">
        <f>IF(B27&lt;&gt;"",IF(WEEKDAY(B27)=6,INT((B27-LOOKUP(B27,DATE(An+{-1;0;1},1,3)-WEEKDAY(DATE(An+{-1;0;1},1,3))+2))/7)+1,""),"")</f>
        <v/>
      </c>
      <c r="B27" s="30">
        <f>IF(B26="",B25+1,IF(WEEKDAY(B26)=1,"",B26+1))</f>
        <v>42567</v>
      </c>
      <c r="C27" s="42">
        <f t="shared" si="0"/>
        <v>42567</v>
      </c>
      <c r="D27" s="39"/>
      <c r="E27" s="25"/>
      <c r="F27" s="26"/>
      <c r="H27" s="59" t="str">
        <f t="shared" si="1"/>
        <v/>
      </c>
      <c r="I27" s="30">
        <f t="shared" si="2"/>
        <v>42567</v>
      </c>
      <c r="J27" s="42">
        <f t="shared" si="3"/>
        <v>42567</v>
      </c>
      <c r="K27" s="39"/>
      <c r="L27" s="25"/>
      <c r="M27" s="26"/>
      <c r="P27" s="59" t="str">
        <f t="shared" si="4"/>
        <v/>
      </c>
      <c r="Q27" s="30">
        <f t="shared" si="14"/>
        <v>42569</v>
      </c>
      <c r="R27" s="42">
        <f t="shared" si="5"/>
        <v>42569</v>
      </c>
      <c r="S27" s="39"/>
      <c r="T27" s="25"/>
      <c r="U27" s="26"/>
      <c r="W27" s="59" t="str">
        <f t="shared" si="6"/>
        <v/>
      </c>
      <c r="X27" s="30">
        <f t="shared" si="7"/>
        <v>42567</v>
      </c>
      <c r="Y27" s="42">
        <f t="shared" si="8"/>
        <v>42567</v>
      </c>
      <c r="Z27" s="39"/>
      <c r="AA27" s="25"/>
      <c r="AB27" s="26"/>
      <c r="AE27" s="30">
        <f t="shared" si="9"/>
        <v>42567</v>
      </c>
      <c r="AF27" s="42">
        <f t="shared" si="10"/>
        <v>42567</v>
      </c>
      <c r="AG27" s="39"/>
      <c r="AH27" s="25"/>
      <c r="AI27" s="26"/>
      <c r="AJ27" s="59" t="str">
        <f t="shared" si="11"/>
        <v/>
      </c>
      <c r="AK27" s="30">
        <f t="shared" si="12"/>
        <v>42567</v>
      </c>
      <c r="AL27" s="42">
        <f t="shared" si="13"/>
        <v>42567</v>
      </c>
      <c r="AM27" s="39"/>
      <c r="AN27" s="25"/>
      <c r="AO27" s="26"/>
    </row>
    <row r="28" spans="1:41" s="14" customFormat="1" ht="16.5" x14ac:dyDescent="0.35">
      <c r="A28" s="59" t="str">
        <f>IF(B28&lt;&gt;"",IF(WEEKDAY(B28)=6,INT((B28-LOOKUP(B28,DATE(An+{-1;0;1},1,3)-WEEKDAY(DATE(An+{-1;0;1},1,3))+2))/7)+1,""),"")</f>
        <v/>
      </c>
      <c r="B28" s="30">
        <f t="shared" ref="B28:B45" si="16">IF(B27="",B26+1,IF(WEEKDAY(B27)=1,"",B27+1))</f>
        <v>42568</v>
      </c>
      <c r="C28" s="42">
        <f t="shared" si="0"/>
        <v>42568</v>
      </c>
      <c r="D28" s="39"/>
      <c r="E28" s="25"/>
      <c r="F28" s="26"/>
      <c r="H28" s="59" t="str">
        <f t="shared" si="1"/>
        <v/>
      </c>
      <c r="I28" s="30">
        <f t="shared" si="2"/>
        <v>42568</v>
      </c>
      <c r="J28" s="42">
        <f t="shared" si="3"/>
        <v>42568</v>
      </c>
      <c r="K28" s="39"/>
      <c r="L28" s="25"/>
      <c r="M28" s="26"/>
      <c r="P28" s="59" t="str">
        <f t="shared" si="4"/>
        <v/>
      </c>
      <c r="Q28" s="30">
        <f t="shared" si="14"/>
        <v>42570</v>
      </c>
      <c r="R28" s="42">
        <f t="shared" si="5"/>
        <v>42570</v>
      </c>
      <c r="S28" s="39"/>
      <c r="T28" s="25"/>
      <c r="U28" s="26"/>
      <c r="W28" s="59" t="str">
        <f t="shared" si="6"/>
        <v/>
      </c>
      <c r="X28" s="30">
        <f t="shared" si="7"/>
        <v>42568</v>
      </c>
      <c r="Y28" s="42">
        <f t="shared" si="8"/>
        <v>42568</v>
      </c>
      <c r="Z28" s="39"/>
      <c r="AA28" s="25"/>
      <c r="AB28" s="26"/>
      <c r="AE28" s="30">
        <f t="shared" si="9"/>
        <v>42568</v>
      </c>
      <c r="AF28" s="42">
        <f t="shared" si="10"/>
        <v>42568</v>
      </c>
      <c r="AG28" s="39"/>
      <c r="AH28" s="25"/>
      <c r="AI28" s="26"/>
      <c r="AJ28" s="59" t="str">
        <f t="shared" si="11"/>
        <v/>
      </c>
      <c r="AK28" s="30">
        <f t="shared" si="12"/>
        <v>42568</v>
      </c>
      <c r="AL28" s="42">
        <f t="shared" si="13"/>
        <v>42568</v>
      </c>
      <c r="AM28" s="39"/>
      <c r="AN28" s="25"/>
      <c r="AO28" s="26"/>
    </row>
    <row r="29" spans="1:41" s="14" customFormat="1" ht="16.5" x14ac:dyDescent="0.35">
      <c r="A29" s="59" t="str">
        <f>IF(B29&lt;&gt;"",IF(WEEKDAY(B29)=6,INT((B29-LOOKUP(B29,DATE(An+{-1;0;1},1,3)-WEEKDAY(DATE(An+{-1;0;1},1,3))+2))/7)+1,""),"")</f>
        <v/>
      </c>
      <c r="B29" s="30" t="str">
        <f t="shared" si="16"/>
        <v/>
      </c>
      <c r="C29" s="42" t="str">
        <f t="shared" si="0"/>
        <v/>
      </c>
      <c r="D29" s="39"/>
      <c r="E29" s="25"/>
      <c r="F29" s="26"/>
      <c r="H29" s="59" t="str">
        <f t="shared" si="1"/>
        <v/>
      </c>
      <c r="I29" s="30" t="str">
        <f t="shared" si="2"/>
        <v/>
      </c>
      <c r="J29" s="42" t="str">
        <f t="shared" si="3"/>
        <v/>
      </c>
      <c r="K29" s="39"/>
      <c r="L29" s="25"/>
      <c r="M29" s="26"/>
      <c r="P29" s="59" t="str">
        <f t="shared" si="4"/>
        <v/>
      </c>
      <c r="Q29" s="30">
        <f t="shared" si="14"/>
        <v>42571</v>
      </c>
      <c r="R29" s="42">
        <f t="shared" si="5"/>
        <v>42571</v>
      </c>
      <c r="S29" s="39"/>
      <c r="T29" s="25"/>
      <c r="U29" s="26"/>
      <c r="W29" s="59" t="str">
        <f t="shared" si="6"/>
        <v/>
      </c>
      <c r="X29" s="30" t="str">
        <f t="shared" si="7"/>
        <v/>
      </c>
      <c r="Y29" s="42" t="str">
        <f t="shared" si="8"/>
        <v/>
      </c>
      <c r="Z29" s="39"/>
      <c r="AA29" s="25"/>
      <c r="AB29" s="26"/>
      <c r="AE29" s="30" t="str">
        <f t="shared" si="9"/>
        <v/>
      </c>
      <c r="AF29" s="42" t="str">
        <f t="shared" si="10"/>
        <v/>
      </c>
      <c r="AG29" s="39"/>
      <c r="AH29" s="25"/>
      <c r="AI29" s="26"/>
      <c r="AJ29" s="59" t="str">
        <f t="shared" si="11"/>
        <v/>
      </c>
      <c r="AK29" s="30" t="str">
        <f t="shared" si="12"/>
        <v/>
      </c>
      <c r="AL29" s="42" t="str">
        <f t="shared" si="13"/>
        <v/>
      </c>
      <c r="AM29" s="39"/>
      <c r="AN29" s="25"/>
      <c r="AO29" s="26"/>
    </row>
    <row r="30" spans="1:41" s="14" customFormat="1" ht="16.5" x14ac:dyDescent="0.35">
      <c r="A30" s="59" t="str">
        <f>IF(B30&lt;&gt;"",IF(WEEKDAY(B30)=6,INT((B30-LOOKUP(B30,DATE(An+{-1;0;1},1,3)-WEEKDAY(DATE(An+{-1;0;1},1,3))+2))/7)+1,""),"")</f>
        <v/>
      </c>
      <c r="B30" s="30">
        <f t="shared" si="16"/>
        <v>42569</v>
      </c>
      <c r="C30" s="42">
        <f t="shared" si="0"/>
        <v>42569</v>
      </c>
      <c r="D30" s="39"/>
      <c r="E30" s="25"/>
      <c r="F30" s="26"/>
      <c r="H30" s="59" t="str">
        <f t="shared" si="1"/>
        <v/>
      </c>
      <c r="I30" s="30">
        <f t="shared" si="2"/>
        <v>42569</v>
      </c>
      <c r="J30" s="42">
        <f t="shared" si="3"/>
        <v>42569</v>
      </c>
      <c r="K30" s="39"/>
      <c r="L30" s="25"/>
      <c r="M30" s="26"/>
      <c r="P30" s="59" t="str">
        <f t="shared" si="4"/>
        <v/>
      </c>
      <c r="Q30" s="30">
        <f t="shared" si="14"/>
        <v>42572</v>
      </c>
      <c r="R30" s="42">
        <f t="shared" si="5"/>
        <v>42572</v>
      </c>
      <c r="S30" s="39"/>
      <c r="T30" s="25"/>
      <c r="U30" s="26"/>
      <c r="W30" s="59" t="str">
        <f t="shared" si="6"/>
        <v/>
      </c>
      <c r="X30" s="30">
        <f t="shared" si="7"/>
        <v>42569</v>
      </c>
      <c r="Y30" s="42">
        <f t="shared" si="8"/>
        <v>42569</v>
      </c>
      <c r="Z30" s="39"/>
      <c r="AA30" s="25"/>
      <c r="AB30" s="26"/>
      <c r="AE30" s="30">
        <f t="shared" si="9"/>
        <v>42569</v>
      </c>
      <c r="AF30" s="42">
        <f t="shared" si="10"/>
        <v>42569</v>
      </c>
      <c r="AG30" s="39"/>
      <c r="AH30" s="25"/>
      <c r="AI30" s="26"/>
      <c r="AJ30" s="59" t="str">
        <f t="shared" si="11"/>
        <v/>
      </c>
      <c r="AK30" s="30">
        <f t="shared" si="12"/>
        <v>42569</v>
      </c>
      <c r="AL30" s="42">
        <f t="shared" si="13"/>
        <v>42569</v>
      </c>
      <c r="AM30" s="39"/>
      <c r="AN30" s="25"/>
      <c r="AO30" s="26"/>
    </row>
    <row r="31" spans="1:41" s="14" customFormat="1" ht="16.5" x14ac:dyDescent="0.35">
      <c r="A31" s="59" t="str">
        <f>IF(B31&lt;&gt;"",IF(WEEKDAY(B31)=6,INT((B31-LOOKUP(B31,DATE(An+{-1;0;1},1,3)-WEEKDAY(DATE(An+{-1;0;1},1,3))+2))/7)+1,""),"")</f>
        <v/>
      </c>
      <c r="B31" s="30">
        <f t="shared" si="16"/>
        <v>42570</v>
      </c>
      <c r="C31" s="42">
        <f t="shared" si="0"/>
        <v>42570</v>
      </c>
      <c r="D31" s="39"/>
      <c r="E31" s="25"/>
      <c r="F31" s="26"/>
      <c r="H31" s="59" t="str">
        <f t="shared" si="1"/>
        <v/>
      </c>
      <c r="I31" s="30">
        <f t="shared" si="2"/>
        <v>42570</v>
      </c>
      <c r="J31" s="42">
        <f t="shared" si="3"/>
        <v>42570</v>
      </c>
      <c r="K31" s="39"/>
      <c r="L31" s="25"/>
      <c r="M31" s="26"/>
      <c r="P31" s="59" t="str">
        <f t="shared" si="4"/>
        <v/>
      </c>
      <c r="Q31" s="30">
        <f t="shared" si="14"/>
        <v>42573</v>
      </c>
      <c r="R31" s="42">
        <f t="shared" si="5"/>
        <v>42573</v>
      </c>
      <c r="S31" s="39"/>
      <c r="T31" s="25"/>
      <c r="U31" s="26"/>
      <c r="W31" s="59" t="str">
        <f t="shared" si="6"/>
        <v/>
      </c>
      <c r="X31" s="30">
        <f t="shared" si="7"/>
        <v>42570</v>
      </c>
      <c r="Y31" s="42">
        <f t="shared" si="8"/>
        <v>42570</v>
      </c>
      <c r="Z31" s="39"/>
      <c r="AA31" s="25"/>
      <c r="AB31" s="26"/>
      <c r="AE31" s="30">
        <f t="shared" si="9"/>
        <v>42570</v>
      </c>
      <c r="AF31" s="42">
        <f t="shared" si="10"/>
        <v>42570</v>
      </c>
      <c r="AG31" s="39"/>
      <c r="AH31" s="25"/>
      <c r="AI31" s="26"/>
      <c r="AJ31" s="59" t="str">
        <f t="shared" si="11"/>
        <v/>
      </c>
      <c r="AK31" s="30">
        <f t="shared" si="12"/>
        <v>42570</v>
      </c>
      <c r="AL31" s="42">
        <f t="shared" si="13"/>
        <v>42570</v>
      </c>
      <c r="AM31" s="39"/>
      <c r="AN31" s="25"/>
      <c r="AO31" s="26"/>
    </row>
    <row r="32" spans="1:41" s="14" customFormat="1" ht="16.5" x14ac:dyDescent="0.35">
      <c r="A32" s="59" t="str">
        <f>IF(B32&lt;&gt;"",IF(WEEKDAY(B32)=6,INT((B32-LOOKUP(B32,DATE(An+{-1;0;1},1,3)-WEEKDAY(DATE(An+{-1;0;1},1,3))+2))/7)+1,""),"")</f>
        <v/>
      </c>
      <c r="B32" s="30">
        <f t="shared" si="16"/>
        <v>42571</v>
      </c>
      <c r="C32" s="42">
        <f t="shared" si="0"/>
        <v>42571</v>
      </c>
      <c r="D32" s="39"/>
      <c r="E32" s="25"/>
      <c r="F32" s="26"/>
      <c r="H32" s="59" t="str">
        <f t="shared" si="1"/>
        <v/>
      </c>
      <c r="I32" s="30">
        <f t="shared" si="2"/>
        <v>42571</v>
      </c>
      <c r="J32" s="42">
        <f t="shared" si="3"/>
        <v>42571</v>
      </c>
      <c r="K32" s="39"/>
      <c r="L32" s="25"/>
      <c r="M32" s="26"/>
      <c r="P32" s="59" t="str">
        <f t="shared" si="4"/>
        <v/>
      </c>
      <c r="Q32" s="30">
        <f t="shared" si="14"/>
        <v>42574</v>
      </c>
      <c r="R32" s="42">
        <f t="shared" si="5"/>
        <v>42574</v>
      </c>
      <c r="S32" s="39"/>
      <c r="T32" s="25"/>
      <c r="U32" s="26"/>
      <c r="W32" s="59" t="str">
        <f t="shared" si="6"/>
        <v/>
      </c>
      <c r="X32" s="30">
        <f t="shared" si="7"/>
        <v>42571</v>
      </c>
      <c r="Y32" s="42">
        <f t="shared" si="8"/>
        <v>42571</v>
      </c>
      <c r="Z32" s="39"/>
      <c r="AA32" s="25"/>
      <c r="AB32" s="26"/>
      <c r="AE32" s="30">
        <f t="shared" si="9"/>
        <v>42571</v>
      </c>
      <c r="AF32" s="42">
        <f t="shared" si="10"/>
        <v>42571</v>
      </c>
      <c r="AG32" s="39"/>
      <c r="AH32" s="25"/>
      <c r="AI32" s="26"/>
      <c r="AJ32" s="59" t="str">
        <f t="shared" si="11"/>
        <v/>
      </c>
      <c r="AK32" s="30">
        <f t="shared" si="12"/>
        <v>42571</v>
      </c>
      <c r="AL32" s="42">
        <f t="shared" si="13"/>
        <v>42571</v>
      </c>
      <c r="AM32" s="39"/>
      <c r="AN32" s="25"/>
      <c r="AO32" s="26"/>
    </row>
    <row r="33" spans="1:41" s="14" customFormat="1" ht="16.5" x14ac:dyDescent="0.35">
      <c r="A33" s="59" t="str">
        <f>IF(B33&lt;&gt;"",IF(WEEKDAY(B33)=6,INT((B33-LOOKUP(B33,DATE(An+{-1;0;1},1,3)-WEEKDAY(DATE(An+{-1;0;1},1,3))+2))/7)+1,""),"")</f>
        <v/>
      </c>
      <c r="B33" s="30">
        <f t="shared" si="16"/>
        <v>42572</v>
      </c>
      <c r="C33" s="42">
        <f t="shared" si="0"/>
        <v>42572</v>
      </c>
      <c r="D33" s="39"/>
      <c r="E33" s="25"/>
      <c r="F33" s="26"/>
      <c r="H33" s="59" t="str">
        <f t="shared" si="1"/>
        <v/>
      </c>
      <c r="I33" s="30">
        <f t="shared" si="2"/>
        <v>42572</v>
      </c>
      <c r="J33" s="42">
        <f t="shared" si="3"/>
        <v>42572</v>
      </c>
      <c r="K33" s="39"/>
      <c r="L33" s="25"/>
      <c r="M33" s="26"/>
      <c r="P33" s="59" t="str">
        <f t="shared" si="4"/>
        <v/>
      </c>
      <c r="Q33" s="30">
        <f t="shared" si="14"/>
        <v>42575</v>
      </c>
      <c r="R33" s="42">
        <f t="shared" si="5"/>
        <v>42575</v>
      </c>
      <c r="S33" s="39"/>
      <c r="T33" s="25"/>
      <c r="U33" s="26"/>
      <c r="W33" s="59" t="str">
        <f t="shared" si="6"/>
        <v/>
      </c>
      <c r="X33" s="30">
        <f t="shared" si="7"/>
        <v>42572</v>
      </c>
      <c r="Y33" s="42">
        <f t="shared" si="8"/>
        <v>42572</v>
      </c>
      <c r="Z33" s="39"/>
      <c r="AA33" s="25"/>
      <c r="AB33" s="26"/>
      <c r="AE33" s="30">
        <f t="shared" si="9"/>
        <v>42572</v>
      </c>
      <c r="AF33" s="42">
        <f t="shared" si="10"/>
        <v>42572</v>
      </c>
      <c r="AG33" s="39"/>
      <c r="AH33" s="25"/>
      <c r="AI33" s="26"/>
      <c r="AJ33" s="59" t="str">
        <f t="shared" si="11"/>
        <v/>
      </c>
      <c r="AK33" s="30">
        <f t="shared" si="12"/>
        <v>42572</v>
      </c>
      <c r="AL33" s="42">
        <f t="shared" si="13"/>
        <v>42572</v>
      </c>
      <c r="AM33" s="39"/>
      <c r="AN33" s="25"/>
      <c r="AO33" s="26"/>
    </row>
    <row r="34" spans="1:41" s="14" customFormat="1" ht="16.5" x14ac:dyDescent="0.35">
      <c r="A34" s="59">
        <f>IF(B34&lt;&gt;"",IF(WEEKDAY(B34)=6,INT((B34-LOOKUP(B34,DATE(An+{-1;0;1},1,3)-WEEKDAY(DATE(An+{-1;0;1},1,3))+2))/7)+1,""),"")</f>
        <v>29</v>
      </c>
      <c r="B34" s="30">
        <f t="shared" si="16"/>
        <v>42573</v>
      </c>
      <c r="C34" s="42">
        <f t="shared" si="0"/>
        <v>42573</v>
      </c>
      <c r="D34" s="39"/>
      <c r="E34" s="25"/>
      <c r="F34" s="26"/>
      <c r="H34" s="59">
        <f t="shared" si="1"/>
        <v>29</v>
      </c>
      <c r="I34" s="30">
        <f t="shared" si="2"/>
        <v>42573</v>
      </c>
      <c r="J34" s="42">
        <f t="shared" si="3"/>
        <v>42573</v>
      </c>
      <c r="K34" s="39"/>
      <c r="L34" s="25"/>
      <c r="M34" s="26"/>
      <c r="P34" s="59">
        <f t="shared" si="4"/>
        <v>29</v>
      </c>
      <c r="Q34" s="30">
        <f t="shared" si="14"/>
        <v>42576</v>
      </c>
      <c r="R34" s="42">
        <f t="shared" si="5"/>
        <v>42576</v>
      </c>
      <c r="S34" s="39"/>
      <c r="T34" s="25"/>
      <c r="U34" s="26"/>
      <c r="W34" s="59">
        <f t="shared" si="6"/>
        <v>29</v>
      </c>
      <c r="X34" s="30">
        <f t="shared" si="7"/>
        <v>42573</v>
      </c>
      <c r="Y34" s="42">
        <f t="shared" si="8"/>
        <v>42573</v>
      </c>
      <c r="Z34" s="39"/>
      <c r="AA34" s="25"/>
      <c r="AB34" s="26"/>
      <c r="AE34" s="30">
        <f t="shared" si="9"/>
        <v>42573</v>
      </c>
      <c r="AF34" s="42">
        <f t="shared" si="10"/>
        <v>42573</v>
      </c>
      <c r="AG34" s="39"/>
      <c r="AH34" s="25"/>
      <c r="AI34" s="26"/>
      <c r="AJ34" s="59">
        <f t="shared" si="11"/>
        <v>29</v>
      </c>
      <c r="AK34" s="30">
        <f t="shared" si="12"/>
        <v>42573</v>
      </c>
      <c r="AL34" s="42">
        <f t="shared" si="13"/>
        <v>42573</v>
      </c>
      <c r="AM34" s="39"/>
      <c r="AN34" s="25"/>
      <c r="AO34" s="26"/>
    </row>
    <row r="35" spans="1:41" s="14" customFormat="1" ht="16.5" x14ac:dyDescent="0.35">
      <c r="A35" s="59" t="str">
        <f>IF(B35&lt;&gt;"",IF(WEEKDAY(B35)=6,INT((B35-LOOKUP(B35,DATE(An+{-1;0;1},1,3)-WEEKDAY(DATE(An+{-1;0;1},1,3))+2))/7)+1,""),"")</f>
        <v/>
      </c>
      <c r="B35" s="30">
        <f t="shared" si="16"/>
        <v>42574</v>
      </c>
      <c r="C35" s="42">
        <f t="shared" si="0"/>
        <v>42574</v>
      </c>
      <c r="D35" s="39"/>
      <c r="E35" s="25"/>
      <c r="F35" s="26"/>
      <c r="H35" s="59" t="str">
        <f t="shared" si="1"/>
        <v/>
      </c>
      <c r="I35" s="30">
        <f t="shared" si="2"/>
        <v>42574</v>
      </c>
      <c r="J35" s="42">
        <f t="shared" si="3"/>
        <v>42574</v>
      </c>
      <c r="K35" s="39"/>
      <c r="L35" s="25"/>
      <c r="M35" s="26"/>
      <c r="P35" s="59" t="str">
        <f t="shared" si="4"/>
        <v/>
      </c>
      <c r="Q35" s="30">
        <f>Q34+1</f>
        <v>42577</v>
      </c>
      <c r="R35" s="42">
        <f t="shared" si="5"/>
        <v>42577</v>
      </c>
      <c r="S35" s="39"/>
      <c r="T35" s="25"/>
      <c r="U35" s="26"/>
      <c r="W35" s="59" t="str">
        <f t="shared" si="6"/>
        <v/>
      </c>
      <c r="X35" s="30">
        <f t="shared" si="7"/>
        <v>42574</v>
      </c>
      <c r="Y35" s="42">
        <f t="shared" si="8"/>
        <v>42574</v>
      </c>
      <c r="Z35" s="39"/>
      <c r="AA35" s="25"/>
      <c r="AB35" s="26"/>
      <c r="AE35" s="30">
        <f t="shared" si="9"/>
        <v>42574</v>
      </c>
      <c r="AF35" s="42">
        <f t="shared" si="10"/>
        <v>42574</v>
      </c>
      <c r="AG35" s="39"/>
      <c r="AH35" s="25"/>
      <c r="AI35" s="26"/>
      <c r="AJ35" s="59" t="str">
        <f t="shared" si="11"/>
        <v/>
      </c>
      <c r="AK35" s="30">
        <f t="shared" si="12"/>
        <v>42574</v>
      </c>
      <c r="AL35" s="42">
        <f t="shared" si="13"/>
        <v>42574</v>
      </c>
      <c r="AM35" s="39"/>
      <c r="AN35" s="25"/>
      <c r="AO35" s="26"/>
    </row>
    <row r="36" spans="1:41" s="14" customFormat="1" ht="16.5" x14ac:dyDescent="0.35">
      <c r="A36" s="59" t="str">
        <f>IF(B36&lt;&gt;"",IF(WEEKDAY(B36)=6,INT((B36-LOOKUP(B36,DATE(An+{-1;0;1},1,3)-WEEKDAY(DATE(An+{-1;0;1},1,3))+2))/7)+1,""),"")</f>
        <v/>
      </c>
      <c r="B36" s="30">
        <f t="shared" si="16"/>
        <v>42575</v>
      </c>
      <c r="C36" s="42">
        <f t="shared" si="0"/>
        <v>42575</v>
      </c>
      <c r="D36" s="39"/>
      <c r="E36" s="25"/>
      <c r="F36" s="26"/>
      <c r="H36" s="59" t="str">
        <f t="shared" si="1"/>
        <v/>
      </c>
      <c r="I36" s="30">
        <f t="shared" si="2"/>
        <v>42575</v>
      </c>
      <c r="J36" s="42">
        <f t="shared" si="3"/>
        <v>42575</v>
      </c>
      <c r="K36" s="39"/>
      <c r="L36" s="25"/>
      <c r="M36" s="26"/>
      <c r="P36" s="59" t="str">
        <f t="shared" si="4"/>
        <v/>
      </c>
      <c r="Q36" s="30">
        <f>Q35+1</f>
        <v>42578</v>
      </c>
      <c r="R36" s="42">
        <f t="shared" si="5"/>
        <v>42578</v>
      </c>
      <c r="S36" s="39"/>
      <c r="T36" s="25"/>
      <c r="U36" s="26"/>
      <c r="W36" s="59" t="str">
        <f t="shared" si="6"/>
        <v/>
      </c>
      <c r="X36" s="30">
        <f t="shared" si="7"/>
        <v>42575</v>
      </c>
      <c r="Y36" s="42">
        <f t="shared" si="8"/>
        <v>42575</v>
      </c>
      <c r="Z36" s="39"/>
      <c r="AA36" s="25"/>
      <c r="AB36" s="26"/>
      <c r="AE36" s="30">
        <f t="shared" si="9"/>
        <v>42575</v>
      </c>
      <c r="AF36" s="42">
        <f t="shared" si="10"/>
        <v>42575</v>
      </c>
      <c r="AG36" s="39"/>
      <c r="AH36" s="25"/>
      <c r="AI36" s="26"/>
      <c r="AJ36" s="59" t="str">
        <f t="shared" si="11"/>
        <v/>
      </c>
      <c r="AK36" s="30">
        <f t="shared" si="12"/>
        <v>42575</v>
      </c>
      <c r="AL36" s="42">
        <f t="shared" si="13"/>
        <v>42575</v>
      </c>
      <c r="AM36" s="39"/>
      <c r="AN36" s="25"/>
      <c r="AO36" s="26"/>
    </row>
    <row r="37" spans="1:41" s="14" customFormat="1" ht="16.5" x14ac:dyDescent="0.35">
      <c r="A37" s="59" t="str">
        <f>IF(B37&lt;&gt;"",IF(WEEKDAY(B37)=6,INT((B37-LOOKUP(B37,DATE(An+{-1;0;1},1,3)-WEEKDAY(DATE(An+{-1;0;1},1,3))+2))/7)+1,""),"")</f>
        <v/>
      </c>
      <c r="B37" s="30" t="str">
        <f t="shared" si="16"/>
        <v/>
      </c>
      <c r="C37" s="42" t="str">
        <f t="shared" si="0"/>
        <v/>
      </c>
      <c r="D37" s="39"/>
      <c r="E37" s="25"/>
      <c r="F37" s="26"/>
      <c r="H37" s="59" t="str">
        <f t="shared" si="1"/>
        <v/>
      </c>
      <c r="I37" s="30"/>
      <c r="J37" s="42"/>
      <c r="K37" s="39"/>
      <c r="L37" s="25"/>
      <c r="M37" s="26"/>
      <c r="P37" s="59" t="str">
        <f t="shared" si="4"/>
        <v/>
      </c>
      <c r="Q37" s="30"/>
      <c r="R37" s="42"/>
      <c r="S37" s="39"/>
      <c r="T37" s="25"/>
      <c r="U37" s="26"/>
      <c r="W37" s="59" t="str">
        <f t="shared" si="6"/>
        <v/>
      </c>
      <c r="X37" s="30"/>
      <c r="Y37" s="42"/>
      <c r="Z37" s="39"/>
      <c r="AA37" s="25"/>
      <c r="AB37" s="26"/>
      <c r="AE37" s="30"/>
      <c r="AF37" s="42"/>
      <c r="AG37" s="39"/>
      <c r="AH37" s="25"/>
      <c r="AI37" s="26"/>
      <c r="AJ37" s="59" t="str">
        <f t="shared" si="11"/>
        <v/>
      </c>
      <c r="AK37" s="30"/>
      <c r="AL37" s="42"/>
      <c r="AM37" s="39"/>
      <c r="AN37" s="25"/>
      <c r="AO37" s="26"/>
    </row>
    <row r="38" spans="1:41" s="14" customFormat="1" ht="16.5" x14ac:dyDescent="0.35">
      <c r="A38" s="59" t="str">
        <f>IF(B38&lt;&gt;"",IF(WEEKDAY(B38)=6,INT((B38-LOOKUP(B38,DATE(An+{-1;0;1},1,3)-WEEKDAY(DATE(An+{-1;0;1},1,3))+2))/7)+1,""),"")</f>
        <v/>
      </c>
      <c r="B38" s="30">
        <f t="shared" si="16"/>
        <v>42576</v>
      </c>
      <c r="C38" s="42">
        <f t="shared" si="0"/>
        <v>42576</v>
      </c>
      <c r="D38" s="39"/>
      <c r="E38" s="25"/>
      <c r="F38" s="26"/>
      <c r="H38" s="59" t="str">
        <f t="shared" si="1"/>
        <v/>
      </c>
      <c r="I38" s="30"/>
      <c r="J38" s="42"/>
      <c r="K38" s="39"/>
      <c r="L38" s="25"/>
      <c r="M38" s="26"/>
      <c r="P38" s="59" t="str">
        <f t="shared" si="4"/>
        <v/>
      </c>
      <c r="Q38" s="30"/>
      <c r="R38" s="42"/>
      <c r="S38" s="39"/>
      <c r="T38" s="25"/>
      <c r="U38" s="26"/>
      <c r="W38" s="59" t="str">
        <f t="shared" si="6"/>
        <v/>
      </c>
      <c r="X38" s="30"/>
      <c r="Y38" s="42"/>
      <c r="Z38" s="39"/>
      <c r="AA38" s="25"/>
      <c r="AB38" s="26"/>
      <c r="AE38" s="30"/>
      <c r="AF38" s="42"/>
      <c r="AG38" s="39"/>
      <c r="AH38" s="25"/>
      <c r="AI38" s="26"/>
      <c r="AJ38" s="59" t="str">
        <f t="shared" si="11"/>
        <v/>
      </c>
      <c r="AK38" s="30"/>
      <c r="AL38" s="42"/>
      <c r="AM38" s="39"/>
      <c r="AN38" s="25"/>
      <c r="AO38" s="26"/>
    </row>
    <row r="39" spans="1:41" s="14" customFormat="1" ht="16.5" x14ac:dyDescent="0.35">
      <c r="A39" s="59" t="str">
        <f>IF(B39&lt;&gt;"",IF(WEEKDAY(B39)=6,INT((B39-LOOKUP(B39,DATE(An+{-1;0;1},1,3)-WEEKDAY(DATE(An+{-1;0;1},1,3))+2))/7)+1,""),"")</f>
        <v/>
      </c>
      <c r="B39" s="30">
        <f t="shared" si="16"/>
        <v>42577</v>
      </c>
      <c r="C39" s="42">
        <f t="shared" si="0"/>
        <v>42577</v>
      </c>
      <c r="D39" s="39"/>
      <c r="E39" s="25"/>
      <c r="F39" s="26"/>
      <c r="H39" s="59" t="str">
        <f t="shared" si="1"/>
        <v/>
      </c>
      <c r="I39" s="30"/>
      <c r="J39" s="42"/>
      <c r="K39" s="39"/>
      <c r="L39" s="25"/>
      <c r="M39" s="26"/>
      <c r="P39" s="59" t="str">
        <f t="shared" si="4"/>
        <v/>
      </c>
      <c r="Q39" s="30"/>
      <c r="R39" s="42"/>
      <c r="S39" s="39"/>
      <c r="T39" s="25"/>
      <c r="U39" s="26"/>
      <c r="W39" s="59" t="str">
        <f t="shared" si="6"/>
        <v/>
      </c>
      <c r="X39" s="30"/>
      <c r="Y39" s="42"/>
      <c r="Z39" s="39"/>
      <c r="AA39" s="25"/>
      <c r="AB39" s="26"/>
      <c r="AE39" s="30"/>
      <c r="AF39" s="42"/>
      <c r="AG39" s="39"/>
      <c r="AH39" s="25"/>
      <c r="AI39" s="26"/>
      <c r="AJ39" s="59" t="str">
        <f t="shared" si="11"/>
        <v/>
      </c>
      <c r="AK39" s="30"/>
      <c r="AL39" s="42"/>
      <c r="AM39" s="39"/>
      <c r="AN39" s="25"/>
      <c r="AO39" s="26"/>
    </row>
    <row r="40" spans="1:41" s="14" customFormat="1" ht="16.5" x14ac:dyDescent="0.35">
      <c r="A40" s="59" t="str">
        <f>IF(B40&lt;&gt;"",IF(WEEKDAY(B40)=6,INT((B40-LOOKUP(B40,DATE(An+{-1;0;1},1,3)-WEEKDAY(DATE(An+{-1;0;1},1,3))+2))/7)+1,""),"")</f>
        <v/>
      </c>
      <c r="B40" s="30">
        <f t="shared" si="16"/>
        <v>42578</v>
      </c>
      <c r="C40" s="42">
        <f t="shared" si="0"/>
        <v>42578</v>
      </c>
      <c r="D40" s="39"/>
      <c r="E40" s="25"/>
      <c r="F40" s="26"/>
      <c r="H40" s="59" t="str">
        <f t="shared" si="1"/>
        <v/>
      </c>
      <c r="I40" s="30"/>
      <c r="J40" s="42"/>
      <c r="K40" s="39"/>
      <c r="L40" s="25"/>
      <c r="M40" s="26"/>
      <c r="P40" s="59" t="str">
        <f t="shared" si="4"/>
        <v/>
      </c>
      <c r="Q40" s="30"/>
      <c r="R40" s="42"/>
      <c r="S40" s="39"/>
      <c r="T40" s="25"/>
      <c r="U40" s="26"/>
      <c r="W40" s="59" t="str">
        <f t="shared" si="6"/>
        <v/>
      </c>
      <c r="X40" s="30"/>
      <c r="Y40" s="42"/>
      <c r="Z40" s="39"/>
      <c r="AA40" s="25"/>
      <c r="AB40" s="26"/>
      <c r="AE40" s="30"/>
      <c r="AF40" s="42"/>
      <c r="AG40" s="39"/>
      <c r="AH40" s="25"/>
      <c r="AI40" s="26"/>
      <c r="AJ40" s="59" t="str">
        <f t="shared" si="11"/>
        <v/>
      </c>
      <c r="AK40" s="30"/>
      <c r="AL40" s="42"/>
      <c r="AM40" s="39"/>
      <c r="AN40" s="25"/>
      <c r="AO40" s="26"/>
    </row>
    <row r="41" spans="1:41" s="14" customFormat="1" ht="16.5" x14ac:dyDescent="0.35">
      <c r="A41" s="59" t="str">
        <f>IF(B41&lt;&gt;"",IF(WEEKDAY(B41)=6,INT((B41-LOOKUP(B41,DATE(An+{-1;0;1},1,3)-WEEKDAY(DATE(An+{-1;0;1},1,3))+2))/7)+1,""),"")</f>
        <v/>
      </c>
      <c r="B41" s="30">
        <f t="shared" si="16"/>
        <v>42579</v>
      </c>
      <c r="C41" s="42">
        <f t="shared" si="0"/>
        <v>42579</v>
      </c>
      <c r="D41" s="39"/>
      <c r="E41" s="25"/>
      <c r="F41" s="26"/>
      <c r="H41" s="59" t="str">
        <f t="shared" si="1"/>
        <v/>
      </c>
      <c r="I41" s="30"/>
      <c r="J41" s="42"/>
      <c r="K41" s="39"/>
      <c r="L41" s="25"/>
      <c r="M41" s="26"/>
      <c r="P41" s="59" t="str">
        <f t="shared" si="4"/>
        <v/>
      </c>
      <c r="Q41" s="30"/>
      <c r="R41" s="42"/>
      <c r="S41" s="39"/>
      <c r="T41" s="25"/>
      <c r="U41" s="26"/>
      <c r="W41" s="59" t="str">
        <f t="shared" si="6"/>
        <v/>
      </c>
      <c r="X41" s="30"/>
      <c r="Y41" s="42"/>
      <c r="Z41" s="39"/>
      <c r="AA41" s="25"/>
      <c r="AB41" s="26"/>
      <c r="AE41" s="30"/>
      <c r="AF41" s="42"/>
      <c r="AG41" s="39"/>
      <c r="AH41" s="25"/>
      <c r="AI41" s="26"/>
      <c r="AJ41" s="59" t="str">
        <f t="shared" si="11"/>
        <v/>
      </c>
      <c r="AK41" s="30"/>
      <c r="AL41" s="42"/>
      <c r="AM41" s="39"/>
      <c r="AN41" s="25"/>
      <c r="AO41" s="26"/>
    </row>
    <row r="42" spans="1:41" s="14" customFormat="1" ht="15.75" customHeight="1" x14ac:dyDescent="0.35">
      <c r="A42" s="59">
        <f>IF(B42&lt;&gt;"",IF(WEEKDAY(B42)=6,INT((B42-LOOKUP(B42,DATE(An+{-1;0;1},1,3)-WEEKDAY(DATE(An+{-1;0;1},1,3))+2))/7)+1,""),"")</f>
        <v>30</v>
      </c>
      <c r="B42" s="30">
        <f t="shared" si="16"/>
        <v>42580</v>
      </c>
      <c r="C42" s="42">
        <f t="shared" si="0"/>
        <v>42580</v>
      </c>
      <c r="D42" s="39"/>
      <c r="E42" s="25"/>
      <c r="F42" s="26"/>
      <c r="H42" s="59">
        <f t="shared" si="1"/>
        <v>30</v>
      </c>
      <c r="I42" s="30">
        <f t="shared" si="2"/>
        <v>42580</v>
      </c>
      <c r="J42" s="42">
        <f t="shared" si="3"/>
        <v>42580</v>
      </c>
      <c r="K42" s="39"/>
      <c r="L42" s="25"/>
      <c r="M42" s="26"/>
      <c r="P42" s="59">
        <f t="shared" si="4"/>
        <v>30</v>
      </c>
      <c r="Q42" s="30">
        <f>Q36+1</f>
        <v>42579</v>
      </c>
      <c r="R42" s="42">
        <f t="shared" si="5"/>
        <v>42579</v>
      </c>
      <c r="S42" s="39"/>
      <c r="T42" s="25"/>
      <c r="U42" s="26"/>
      <c r="W42" s="59">
        <f t="shared" si="6"/>
        <v>30</v>
      </c>
      <c r="X42" s="30">
        <f t="shared" si="7"/>
        <v>42580</v>
      </c>
      <c r="Y42" s="42">
        <f t="shared" si="8"/>
        <v>42580</v>
      </c>
      <c r="Z42" s="39"/>
      <c r="AA42" s="25"/>
      <c r="AB42" s="26"/>
      <c r="AE42" s="30">
        <f t="shared" si="9"/>
        <v>42580</v>
      </c>
      <c r="AF42" s="42">
        <f t="shared" si="10"/>
        <v>42580</v>
      </c>
      <c r="AG42" s="39"/>
      <c r="AH42" s="25"/>
      <c r="AI42" s="26"/>
      <c r="AJ42" s="59">
        <f t="shared" si="11"/>
        <v>30</v>
      </c>
      <c r="AK42" s="30">
        <f t="shared" si="12"/>
        <v>42580</v>
      </c>
      <c r="AL42" s="42">
        <f t="shared" si="13"/>
        <v>42580</v>
      </c>
      <c r="AM42" s="39"/>
      <c r="AN42" s="25"/>
      <c r="AO42" s="26"/>
    </row>
    <row r="43" spans="1:41" s="14" customFormat="1" ht="16.5" x14ac:dyDescent="0.35">
      <c r="A43" s="59" t="str">
        <f>IF(B43&lt;&gt;"",IF(WEEKDAY(B43)=6,INT((B43-LOOKUP(B43,DATE(An+{-1;0;1},1,3)-WEEKDAY(DATE(An+{-1;0;1},1,3))+2))/7)+1,""),"")</f>
        <v/>
      </c>
      <c r="B43" s="30">
        <f t="shared" si="16"/>
        <v>42581</v>
      </c>
      <c r="C43" s="42">
        <f t="shared" si="0"/>
        <v>42581</v>
      </c>
      <c r="D43" s="39"/>
      <c r="E43" s="25"/>
      <c r="F43" s="26"/>
      <c r="H43" s="59" t="str">
        <f t="shared" si="1"/>
        <v/>
      </c>
      <c r="I43" s="30">
        <f t="shared" si="2"/>
        <v>42581</v>
      </c>
      <c r="J43" s="42">
        <f t="shared" si="3"/>
        <v>42581</v>
      </c>
      <c r="K43" s="39"/>
      <c r="L43" s="25"/>
      <c r="M43" s="26"/>
      <c r="P43" s="59" t="str">
        <f t="shared" si="4"/>
        <v/>
      </c>
      <c r="Q43" s="30">
        <f>IF(MONTH($B$42+1)=MONTH($B$42),$B$42+1,"")</f>
        <v>42581</v>
      </c>
      <c r="R43" s="42">
        <f>IF(Q43="","",R42+1)</f>
        <v>42580</v>
      </c>
      <c r="S43" s="39"/>
      <c r="T43" s="25"/>
      <c r="U43" s="26"/>
      <c r="W43" s="59" t="str">
        <f t="shared" si="6"/>
        <v/>
      </c>
      <c r="X43" s="30">
        <f t="shared" si="7"/>
        <v>42581</v>
      </c>
      <c r="Y43" s="42">
        <f t="shared" si="8"/>
        <v>42581</v>
      </c>
      <c r="Z43" s="39"/>
      <c r="AA43" s="25"/>
      <c r="AB43" s="26"/>
      <c r="AE43" s="30">
        <f t="shared" si="9"/>
        <v>42581</v>
      </c>
      <c r="AF43" s="42">
        <f t="shared" si="10"/>
        <v>42581</v>
      </c>
      <c r="AG43" s="39"/>
      <c r="AH43" s="25"/>
      <c r="AI43" s="26"/>
      <c r="AJ43" s="59" t="str">
        <f t="shared" si="11"/>
        <v/>
      </c>
      <c r="AK43" s="30">
        <f t="shared" si="12"/>
        <v>42581</v>
      </c>
      <c r="AL43" s="42">
        <f t="shared" si="13"/>
        <v>42581</v>
      </c>
      <c r="AM43" s="39"/>
      <c r="AN43" s="25"/>
      <c r="AO43" s="26"/>
    </row>
    <row r="44" spans="1:41" s="14" customFormat="1" ht="16.5" x14ac:dyDescent="0.35">
      <c r="A44" s="59" t="str">
        <f>IF(B44&lt;&gt;"",IF(WEEKDAY(B44)=6,INT((B44-LOOKUP(B44,DATE(An+{-1;0;1},1,3)-WEEKDAY(DATE(An+{-1;0;1},1,3))+2))/7)+1,""),"")</f>
        <v/>
      </c>
      <c r="B44" s="30">
        <f t="shared" si="16"/>
        <v>42582</v>
      </c>
      <c r="C44" s="42">
        <f t="shared" si="0"/>
        <v>42582</v>
      </c>
      <c r="D44" s="39"/>
      <c r="E44" s="25"/>
      <c r="F44" s="26"/>
      <c r="H44" s="59" t="str">
        <f t="shared" si="1"/>
        <v/>
      </c>
      <c r="I44" s="30">
        <f t="shared" si="2"/>
        <v>42582</v>
      </c>
      <c r="J44" s="42">
        <f t="shared" si="3"/>
        <v>42582</v>
      </c>
      <c r="K44" s="39"/>
      <c r="L44" s="25"/>
      <c r="M44" s="26"/>
      <c r="P44" s="59" t="str">
        <f t="shared" si="4"/>
        <v/>
      </c>
      <c r="Q44" s="30">
        <f>IF(MONTH($B$42+2)=MONTH($B$42),$B$42+2,"")</f>
        <v>42582</v>
      </c>
      <c r="R44" s="42">
        <f>IF(Q44="","",R43+1)</f>
        <v>42581</v>
      </c>
      <c r="S44" s="39"/>
      <c r="T44" s="25"/>
      <c r="U44" s="26"/>
      <c r="W44" s="59" t="str">
        <f t="shared" si="6"/>
        <v/>
      </c>
      <c r="X44" s="30">
        <f t="shared" si="7"/>
        <v>42582</v>
      </c>
      <c r="Y44" s="42">
        <f t="shared" si="8"/>
        <v>42582</v>
      </c>
      <c r="Z44" s="39"/>
      <c r="AA44" s="25"/>
      <c r="AB44" s="26"/>
      <c r="AE44" s="30">
        <f t="shared" si="9"/>
        <v>42582</v>
      </c>
      <c r="AF44" s="42">
        <f t="shared" si="10"/>
        <v>42582</v>
      </c>
      <c r="AG44" s="39"/>
      <c r="AH44" s="25"/>
      <c r="AI44" s="26"/>
      <c r="AJ44" s="59" t="str">
        <f t="shared" si="11"/>
        <v/>
      </c>
      <c r="AK44" s="30">
        <f t="shared" si="12"/>
        <v>42582</v>
      </c>
      <c r="AL44" s="42">
        <f t="shared" si="13"/>
        <v>42582</v>
      </c>
      <c r="AM44" s="39"/>
      <c r="AN44" s="25"/>
      <c r="AO44" s="26"/>
    </row>
    <row r="45" spans="1:41" s="14" customFormat="1" ht="16.5" x14ac:dyDescent="0.35">
      <c r="A45" s="59" t="str">
        <f>IF(B45&lt;&gt;"",IF(WEEKDAY(B45)=6,INT((B45-LOOKUP(B45,DATE(An+{-1;0;1},1,3)-WEEKDAY(DATE(An+{-1;0;1},1,3))+2))/7)+1,""),"")</f>
        <v/>
      </c>
      <c r="B45" s="30" t="str">
        <f t="shared" si="16"/>
        <v/>
      </c>
      <c r="C45" s="42" t="str">
        <f t="shared" si="0"/>
        <v/>
      </c>
      <c r="D45" s="39"/>
      <c r="E45" s="25"/>
      <c r="F45" s="26"/>
      <c r="H45" s="59" t="str">
        <f t="shared" si="1"/>
        <v/>
      </c>
      <c r="I45" s="30" t="str">
        <f t="shared" si="2"/>
        <v/>
      </c>
      <c r="J45" s="42" t="str">
        <f t="shared" si="3"/>
        <v/>
      </c>
      <c r="K45" s="39"/>
      <c r="L45" s="25"/>
      <c r="M45" s="26"/>
      <c r="P45" s="59" t="str">
        <f t="shared" si="4"/>
        <v/>
      </c>
      <c r="Q45" s="30" t="str">
        <f>IF(MONTH($B$42+3)=MONTH($B$42),$B$42+3,"")</f>
        <v/>
      </c>
      <c r="R45" s="42" t="str">
        <f>IF(Q45="","",R44+1)</f>
        <v/>
      </c>
      <c r="S45" s="39"/>
      <c r="T45" s="25"/>
      <c r="U45" s="26"/>
      <c r="W45" s="59" t="str">
        <f t="shared" si="6"/>
        <v/>
      </c>
      <c r="X45" s="30" t="str">
        <f t="shared" si="7"/>
        <v/>
      </c>
      <c r="Y45" s="42" t="str">
        <f t="shared" si="8"/>
        <v/>
      </c>
      <c r="Z45" s="39"/>
      <c r="AA45" s="25"/>
      <c r="AB45" s="26"/>
      <c r="AE45" s="30" t="str">
        <f t="shared" si="9"/>
        <v/>
      </c>
      <c r="AF45" s="42" t="str">
        <f t="shared" si="10"/>
        <v/>
      </c>
      <c r="AG45" s="39"/>
      <c r="AH45" s="25"/>
      <c r="AI45" s="26"/>
      <c r="AJ45" s="59" t="str">
        <f t="shared" si="11"/>
        <v/>
      </c>
      <c r="AK45" s="30" t="str">
        <f t="shared" si="12"/>
        <v/>
      </c>
      <c r="AL45" s="42" t="str">
        <f t="shared" si="13"/>
        <v/>
      </c>
      <c r="AM45" s="39"/>
      <c r="AN45" s="25"/>
      <c r="AO45" s="26"/>
    </row>
    <row r="46" spans="1:41" s="14" customFormat="1" x14ac:dyDescent="0.25">
      <c r="B46" t="s">
        <v>20</v>
      </c>
      <c r="Q46" t="s">
        <v>20</v>
      </c>
      <c r="X46" s="31"/>
      <c r="Y46" s="31"/>
      <c r="Z46" s="31"/>
      <c r="AA46" s="32"/>
      <c r="AB46" s="24"/>
      <c r="AC46" s="24"/>
      <c r="AE46" t="s">
        <v>20</v>
      </c>
    </row>
    <row r="47" spans="1:41" s="14" customFormat="1" x14ac:dyDescent="0.25">
      <c r="T47" s="20"/>
      <c r="AA47" s="20"/>
    </row>
    <row r="48" spans="1:41" s="14" customFormat="1" x14ac:dyDescent="0.25">
      <c r="T48" s="20"/>
      <c r="AA48" s="20"/>
    </row>
    <row r="49" spans="2:41" x14ac:dyDescent="0.25">
      <c r="L49" s="45"/>
      <c r="T49" s="21"/>
      <c r="AA49" s="22"/>
    </row>
    <row r="51" spans="2:41" x14ac:dyDescent="0.25">
      <c r="B51" s="49" t="s">
        <v>23</v>
      </c>
      <c r="C51" s="49"/>
      <c r="D51" s="27" t="s">
        <v>24</v>
      </c>
      <c r="E51" s="28" t="s">
        <v>25</v>
      </c>
      <c r="F51" s="27" t="s">
        <v>26</v>
      </c>
      <c r="I51" s="49" t="s">
        <v>23</v>
      </c>
      <c r="J51" s="49"/>
      <c r="K51" s="27" t="s">
        <v>24</v>
      </c>
      <c r="L51" s="28" t="s">
        <v>25</v>
      </c>
      <c r="M51" s="27" t="s">
        <v>26</v>
      </c>
      <c r="Q51" s="49" t="s">
        <v>23</v>
      </c>
      <c r="R51" s="49"/>
      <c r="S51" s="27" t="s">
        <v>24</v>
      </c>
      <c r="T51" s="28" t="s">
        <v>25</v>
      </c>
      <c r="U51" s="27" t="s">
        <v>26</v>
      </c>
      <c r="X51" s="51" t="str">
        <f>Q51</f>
        <v>Semaine</v>
      </c>
      <c r="Y51" s="52"/>
      <c r="Z51" s="44" t="str">
        <f>S51</f>
        <v>Nuit</v>
      </c>
      <c r="AA51" s="44" t="str">
        <f>T51</f>
        <v>Dimanche</v>
      </c>
      <c r="AB51" s="44" t="str">
        <f>U51</f>
        <v>Férié</v>
      </c>
      <c r="AE51" s="49" t="str">
        <f>X51</f>
        <v>Semaine</v>
      </c>
      <c r="AF51" s="49"/>
      <c r="AG51" s="44" t="str">
        <f>Z51</f>
        <v>Nuit</v>
      </c>
      <c r="AH51" s="44" t="str">
        <f>AA51</f>
        <v>Dimanche</v>
      </c>
      <c r="AI51" s="44" t="str">
        <f>AB51</f>
        <v>Férié</v>
      </c>
      <c r="AK51" s="49" t="str">
        <f>AE51</f>
        <v>Semaine</v>
      </c>
      <c r="AL51" s="49"/>
      <c r="AM51" s="44" t="str">
        <f>AG51</f>
        <v>Nuit</v>
      </c>
      <c r="AN51" s="44" t="str">
        <f t="shared" ref="AN51:AO51" si="17">AH51</f>
        <v>Dimanche</v>
      </c>
      <c r="AO51" s="44" t="str">
        <f t="shared" si="17"/>
        <v>Férié</v>
      </c>
    </row>
    <row r="52" spans="2:41" x14ac:dyDescent="0.25">
      <c r="B52" s="49">
        <f>SMALL($A$10:$A$45,ROW(1:1))</f>
        <v>26</v>
      </c>
      <c r="C52" s="49"/>
      <c r="D52" s="29"/>
      <c r="E52" s="29"/>
      <c r="F52" s="29"/>
      <c r="I52" s="49">
        <f>B52</f>
        <v>26</v>
      </c>
      <c r="J52" s="49"/>
      <c r="K52" s="29"/>
      <c r="L52" s="29"/>
      <c r="M52" s="29"/>
      <c r="Q52" s="49">
        <f>B52</f>
        <v>26</v>
      </c>
      <c r="R52" s="49"/>
      <c r="S52" s="29"/>
      <c r="T52" s="29"/>
      <c r="U52" s="29"/>
      <c r="X52" s="51">
        <f>B52</f>
        <v>26</v>
      </c>
      <c r="Y52" s="52"/>
      <c r="Z52" s="29"/>
      <c r="AA52" s="29"/>
      <c r="AB52" s="29"/>
      <c r="AE52" s="49">
        <f>I52</f>
        <v>26</v>
      </c>
      <c r="AF52" s="49"/>
      <c r="AG52" s="29"/>
      <c r="AH52" s="29"/>
      <c r="AI52" s="29"/>
      <c r="AK52" s="49">
        <f>AE52</f>
        <v>26</v>
      </c>
      <c r="AL52" s="49"/>
      <c r="AM52" s="29"/>
      <c r="AN52" s="29"/>
      <c r="AO52" s="29"/>
    </row>
    <row r="53" spans="2:41" x14ac:dyDescent="0.25">
      <c r="B53" s="49">
        <f t="shared" ref="B53:B56" si="18">SMALL($A$10:$A$45,ROW(2:2))</f>
        <v>27</v>
      </c>
      <c r="C53" s="49"/>
      <c r="D53" s="29"/>
      <c r="E53" s="29"/>
      <c r="F53" s="29"/>
      <c r="I53" s="49">
        <f t="shared" ref="I53:I56" si="19">B53</f>
        <v>27</v>
      </c>
      <c r="J53" s="49"/>
      <c r="K53" s="29"/>
      <c r="L53" s="29"/>
      <c r="M53" s="29"/>
      <c r="Q53" s="49">
        <f t="shared" ref="Q53:Q56" si="20">B53</f>
        <v>27</v>
      </c>
      <c r="R53" s="49"/>
      <c r="S53" s="29"/>
      <c r="T53" s="29"/>
      <c r="U53" s="29"/>
      <c r="X53" s="51">
        <f t="shared" ref="X53:X56" si="21">B53</f>
        <v>27</v>
      </c>
      <c r="Y53" s="52"/>
      <c r="Z53" s="29"/>
      <c r="AA53" s="29"/>
      <c r="AB53" s="29"/>
      <c r="AE53" s="49">
        <f t="shared" ref="AE53:AE56" si="22">I53</f>
        <v>27</v>
      </c>
      <c r="AF53" s="49"/>
      <c r="AG53" s="29"/>
      <c r="AH53" s="29"/>
      <c r="AI53" s="29"/>
      <c r="AK53" s="49">
        <f t="shared" ref="AK53:AK56" si="23">AE53</f>
        <v>27</v>
      </c>
      <c r="AL53" s="49"/>
      <c r="AM53" s="29"/>
      <c r="AN53" s="29"/>
      <c r="AO53" s="29"/>
    </row>
    <row r="54" spans="2:41" x14ac:dyDescent="0.25">
      <c r="B54" s="49">
        <f t="shared" si="18"/>
        <v>28</v>
      </c>
      <c r="C54" s="49"/>
      <c r="D54" s="29"/>
      <c r="E54" s="29"/>
      <c r="F54" s="29"/>
      <c r="I54" s="49">
        <f t="shared" si="19"/>
        <v>28</v>
      </c>
      <c r="J54" s="49"/>
      <c r="K54" s="29"/>
      <c r="L54" s="29"/>
      <c r="M54" s="29"/>
      <c r="Q54" s="49">
        <f t="shared" si="20"/>
        <v>28</v>
      </c>
      <c r="R54" s="49"/>
      <c r="S54" s="29"/>
      <c r="T54" s="29"/>
      <c r="U54" s="29"/>
      <c r="X54" s="51">
        <f t="shared" si="21"/>
        <v>28</v>
      </c>
      <c r="Y54" s="52"/>
      <c r="Z54" s="29"/>
      <c r="AA54" s="29"/>
      <c r="AB54" s="29"/>
      <c r="AE54" s="49">
        <f t="shared" si="22"/>
        <v>28</v>
      </c>
      <c r="AF54" s="49"/>
      <c r="AG54" s="29"/>
      <c r="AH54" s="29"/>
      <c r="AI54" s="29"/>
      <c r="AK54" s="49">
        <f t="shared" si="23"/>
        <v>28</v>
      </c>
      <c r="AL54" s="49"/>
      <c r="AM54" s="29"/>
      <c r="AN54" s="29"/>
      <c r="AO54" s="29"/>
    </row>
    <row r="55" spans="2:41" x14ac:dyDescent="0.25">
      <c r="B55" s="49">
        <f t="shared" si="18"/>
        <v>29</v>
      </c>
      <c r="C55" s="49"/>
      <c r="D55" s="29"/>
      <c r="E55" s="29"/>
      <c r="F55" s="29"/>
      <c r="I55" s="49">
        <f t="shared" si="19"/>
        <v>29</v>
      </c>
      <c r="J55" s="49"/>
      <c r="K55" s="29"/>
      <c r="L55" s="29"/>
      <c r="M55" s="29"/>
      <c r="Q55" s="49">
        <f t="shared" si="20"/>
        <v>29</v>
      </c>
      <c r="R55" s="49"/>
      <c r="S55" s="29"/>
      <c r="T55" s="29"/>
      <c r="U55" s="29"/>
      <c r="X55" s="51">
        <f t="shared" si="21"/>
        <v>29</v>
      </c>
      <c r="Y55" s="52"/>
      <c r="Z55" s="29"/>
      <c r="AA55" s="29"/>
      <c r="AB55" s="29"/>
      <c r="AE55" s="49">
        <f t="shared" si="22"/>
        <v>29</v>
      </c>
      <c r="AF55" s="49"/>
      <c r="AG55" s="29"/>
      <c r="AH55" s="29"/>
      <c r="AI55" s="29"/>
      <c r="AK55" s="49">
        <f t="shared" si="23"/>
        <v>29</v>
      </c>
      <c r="AL55" s="49"/>
      <c r="AM55" s="29"/>
      <c r="AN55" s="29"/>
      <c r="AO55" s="29"/>
    </row>
    <row r="56" spans="2:41" x14ac:dyDescent="0.25">
      <c r="B56" s="48">
        <f t="shared" si="18"/>
        <v>30</v>
      </c>
      <c r="C56" s="48"/>
      <c r="D56" s="46"/>
      <c r="E56" s="46"/>
      <c r="F56" s="46"/>
      <c r="I56" s="48">
        <f t="shared" si="19"/>
        <v>30</v>
      </c>
      <c r="J56" s="48"/>
      <c r="K56" s="46"/>
      <c r="L56" s="46"/>
      <c r="M56" s="46"/>
      <c r="Q56" s="48">
        <f t="shared" si="20"/>
        <v>30</v>
      </c>
      <c r="R56" s="48"/>
      <c r="S56" s="46"/>
      <c r="T56" s="46"/>
      <c r="U56" s="46"/>
      <c r="X56" s="53">
        <f t="shared" si="21"/>
        <v>30</v>
      </c>
      <c r="Y56" s="54"/>
      <c r="Z56" s="46"/>
      <c r="AA56" s="46"/>
      <c r="AB56" s="46"/>
      <c r="AE56" s="48">
        <f t="shared" si="22"/>
        <v>30</v>
      </c>
      <c r="AF56" s="48"/>
      <c r="AG56" s="46"/>
      <c r="AH56" s="46"/>
      <c r="AI56" s="46"/>
      <c r="AK56" s="48">
        <f t="shared" si="23"/>
        <v>30</v>
      </c>
      <c r="AL56" s="48"/>
      <c r="AM56" s="46"/>
      <c r="AN56" s="46"/>
      <c r="AO56" s="46"/>
    </row>
    <row r="57" spans="2:41" ht="15.75" x14ac:dyDescent="0.25">
      <c r="B57" s="56" t="s">
        <v>29</v>
      </c>
      <c r="C57" s="56"/>
      <c r="D57" s="47"/>
      <c r="E57" s="47"/>
      <c r="F57" s="47"/>
      <c r="I57" s="57" t="str">
        <f>B57</f>
        <v>TT</v>
      </c>
      <c r="J57" s="58"/>
      <c r="K57" s="47"/>
      <c r="L57" s="47"/>
      <c r="M57" s="47"/>
      <c r="Q57" s="55" t="str">
        <f>B57</f>
        <v>TT</v>
      </c>
      <c r="R57" s="55"/>
      <c r="S57" s="47"/>
      <c r="T57" s="47"/>
      <c r="U57" s="47"/>
      <c r="X57" s="55" t="str">
        <f>B57</f>
        <v>TT</v>
      </c>
      <c r="Y57" s="55"/>
      <c r="Z57" s="47"/>
      <c r="AA57" s="47"/>
      <c r="AB57" s="47"/>
      <c r="AE57" s="55" t="str">
        <f t="shared" ref="AE57" si="24">I57</f>
        <v>TT</v>
      </c>
      <c r="AF57" s="55"/>
      <c r="AG57" s="47"/>
      <c r="AH57" s="47"/>
      <c r="AI57" s="47"/>
      <c r="AK57" s="55" t="str">
        <f t="shared" ref="AK57" si="25">AE57</f>
        <v>TT</v>
      </c>
      <c r="AL57" s="55"/>
      <c r="AM57" s="47"/>
      <c r="AN57" s="47"/>
      <c r="AO57" s="47"/>
    </row>
  </sheetData>
  <mergeCells count="48">
    <mergeCell ref="AK57:AL57"/>
    <mergeCell ref="B57:C57"/>
    <mergeCell ref="Q57:R57"/>
    <mergeCell ref="I57:J57"/>
    <mergeCell ref="X57:Y57"/>
    <mergeCell ref="AE57:AF57"/>
    <mergeCell ref="B56:C56"/>
    <mergeCell ref="I51:J51"/>
    <mergeCell ref="I52:J52"/>
    <mergeCell ref="I53:J53"/>
    <mergeCell ref="I54:J54"/>
    <mergeCell ref="I55:J55"/>
    <mergeCell ref="I56:J56"/>
    <mergeCell ref="B51:C51"/>
    <mergeCell ref="B52:C52"/>
    <mergeCell ref="B53:C53"/>
    <mergeCell ref="B54:C54"/>
    <mergeCell ref="B55:C55"/>
    <mergeCell ref="Q56:R56"/>
    <mergeCell ref="X51:Y51"/>
    <mergeCell ref="X52:Y52"/>
    <mergeCell ref="X53:Y53"/>
    <mergeCell ref="X54:Y54"/>
    <mergeCell ref="X55:Y55"/>
    <mergeCell ref="X56:Y56"/>
    <mergeCell ref="Q51:R51"/>
    <mergeCell ref="Q52:R52"/>
    <mergeCell ref="Q53:R53"/>
    <mergeCell ref="Q54:R54"/>
    <mergeCell ref="Q55:R55"/>
    <mergeCell ref="C7:D7"/>
    <mergeCell ref="J7:K7"/>
    <mergeCell ref="AF7:AG7"/>
    <mergeCell ref="AL7:AM7"/>
    <mergeCell ref="R7:S7"/>
    <mergeCell ref="Y7:Z7"/>
    <mergeCell ref="AE56:AF56"/>
    <mergeCell ref="AK51:AL51"/>
    <mergeCell ref="AK52:AL52"/>
    <mergeCell ref="AK53:AL53"/>
    <mergeCell ref="AK54:AL54"/>
    <mergeCell ref="AK55:AL55"/>
    <mergeCell ref="AK56:AL56"/>
    <mergeCell ref="AE51:AF51"/>
    <mergeCell ref="AE52:AF52"/>
    <mergeCell ref="AE53:AF53"/>
    <mergeCell ref="AE54:AF54"/>
    <mergeCell ref="AE55:AF55"/>
  </mergeCells>
  <phoneticPr fontId="3" type="noConversion"/>
  <conditionalFormatting sqref="E10:F45 AE10:AI45 AK10:AO45 D10 D13:E13 D12:D45 I10:M45 D45:E45 D11:E11 D31:E43 D17:E25 B10:C45">
    <cfRule type="expression" dxfId="241" priority="162" stopIfTrue="1">
      <formula>COUNTIF(Fériés,$B10)&gt;0</formula>
    </cfRule>
    <cfRule type="expression" dxfId="240" priority="163" stopIfTrue="1">
      <formula>WEEKDAY($B10,2)&gt;5</formula>
    </cfRule>
  </conditionalFormatting>
  <conditionalFormatting sqref="D11:D12">
    <cfRule type="expression" dxfId="239" priority="166" stopIfTrue="1">
      <formula>COUNTIF(Fériés,$B11)&gt;0</formula>
    </cfRule>
    <cfRule type="expression" dxfId="238" priority="167" stopIfTrue="1">
      <formula>WEEKDAY($B11,2)&gt;5</formula>
    </cfRule>
  </conditionalFormatting>
  <conditionalFormatting sqref="K10:L11">
    <cfRule type="expression" dxfId="237" priority="116" stopIfTrue="1">
      <formula>COUNTIF(Fériés,$B10)&gt;0</formula>
    </cfRule>
    <cfRule type="expression" dxfId="236" priority="117" stopIfTrue="1">
      <formula>WEEKDAY($B10,2)&gt;5</formula>
    </cfRule>
  </conditionalFormatting>
  <conditionalFormatting sqref="K12:L18">
    <cfRule type="expression" dxfId="235" priority="114" stopIfTrue="1">
      <formula>COUNTIF(Fériés,$B12)&gt;0</formula>
    </cfRule>
    <cfRule type="expression" dxfId="234" priority="115" stopIfTrue="1">
      <formula>WEEKDAY($B12,2)&gt;5</formula>
    </cfRule>
  </conditionalFormatting>
  <conditionalFormatting sqref="K19:L25">
    <cfRule type="expression" dxfId="233" priority="112" stopIfTrue="1">
      <formula>COUNTIF(Fériés,$B19)&gt;0</formula>
    </cfRule>
    <cfRule type="expression" dxfId="232" priority="113" stopIfTrue="1">
      <formula>WEEKDAY($B19,2)&gt;5</formula>
    </cfRule>
  </conditionalFormatting>
  <conditionalFormatting sqref="K26:L32">
    <cfRule type="expression" dxfId="231" priority="110" stopIfTrue="1">
      <formula>COUNTIF(Fériés,$B26)&gt;0</formula>
    </cfRule>
    <cfRule type="expression" dxfId="230" priority="111" stopIfTrue="1">
      <formula>WEEKDAY($B26,2)&gt;5</formula>
    </cfRule>
  </conditionalFormatting>
  <conditionalFormatting sqref="K33:L44">
    <cfRule type="expression" dxfId="229" priority="108" stopIfTrue="1">
      <formula>COUNTIF(Fériés,$B33)&gt;0</formula>
    </cfRule>
    <cfRule type="expression" dxfId="228" priority="109" stopIfTrue="1">
      <formula>WEEKDAY($B33,2)&gt;5</formula>
    </cfRule>
  </conditionalFormatting>
  <conditionalFormatting sqref="D10:E12">
    <cfRule type="expression" dxfId="227" priority="106" stopIfTrue="1">
      <formula>COUNTIF(Fériés,$B10)&gt;0</formula>
    </cfRule>
    <cfRule type="expression" dxfId="226" priority="107" stopIfTrue="1">
      <formula>WEEKDAY($B10,2)&gt;5</formula>
    </cfRule>
  </conditionalFormatting>
  <conditionalFormatting sqref="D12:E18">
    <cfRule type="expression" dxfId="225" priority="104" stopIfTrue="1">
      <formula>COUNTIF(Fériés,$B12)&gt;0</formula>
    </cfRule>
    <cfRule type="expression" dxfId="224" priority="105" stopIfTrue="1">
      <formula>WEEKDAY($B12,2)&gt;5</formula>
    </cfRule>
  </conditionalFormatting>
  <conditionalFormatting sqref="D19:E25">
    <cfRule type="expression" dxfId="223" priority="102" stopIfTrue="1">
      <formula>COUNTIF(Fériés,$B19)&gt;0</formula>
    </cfRule>
    <cfRule type="expression" dxfId="222" priority="103" stopIfTrue="1">
      <formula>WEEKDAY($B19,2)&gt;5</formula>
    </cfRule>
  </conditionalFormatting>
  <conditionalFormatting sqref="D26:E32">
    <cfRule type="expression" dxfId="221" priority="100" stopIfTrue="1">
      <formula>COUNTIF(Fériés,$B26)&gt;0</formula>
    </cfRule>
    <cfRule type="expression" dxfId="220" priority="101" stopIfTrue="1">
      <formula>WEEKDAY($B26,2)&gt;5</formula>
    </cfRule>
  </conditionalFormatting>
  <conditionalFormatting sqref="D33:E44">
    <cfRule type="expression" dxfId="219" priority="98" stopIfTrue="1">
      <formula>COUNTIF(Fériés,$B33)&gt;0</formula>
    </cfRule>
    <cfRule type="expression" dxfId="218" priority="99" stopIfTrue="1">
      <formula>WEEKDAY($B33,2)&gt;5</formula>
    </cfRule>
  </conditionalFormatting>
  <conditionalFormatting sqref="D45:E45">
    <cfRule type="expression" dxfId="217" priority="96" stopIfTrue="1">
      <formula>COUNTIF(Fériés,$B45)&gt;0</formula>
    </cfRule>
    <cfRule type="expression" dxfId="216" priority="97" stopIfTrue="1">
      <formula>WEEKDAY($B45,2)&gt;5</formula>
    </cfRule>
  </conditionalFormatting>
  <conditionalFormatting sqref="D14:E20">
    <cfRule type="expression" dxfId="215" priority="94" stopIfTrue="1">
      <formula>COUNTIF(Fériés,$B14)&gt;0</formula>
    </cfRule>
    <cfRule type="expression" dxfId="214" priority="95" stopIfTrue="1">
      <formula>WEEKDAY($B14,2)&gt;5</formula>
    </cfRule>
  </conditionalFormatting>
  <conditionalFormatting sqref="D21:E27">
    <cfRule type="expression" dxfId="213" priority="92" stopIfTrue="1">
      <formula>COUNTIF(Fériés,$B21)&gt;0</formula>
    </cfRule>
    <cfRule type="expression" dxfId="212" priority="93" stopIfTrue="1">
      <formula>WEEKDAY($B21,2)&gt;5</formula>
    </cfRule>
  </conditionalFormatting>
  <conditionalFormatting sqref="D28:E34">
    <cfRule type="expression" dxfId="211" priority="90" stopIfTrue="1">
      <formula>COUNTIF(Fériés,$B28)&gt;0</formula>
    </cfRule>
    <cfRule type="expression" dxfId="210" priority="91" stopIfTrue="1">
      <formula>WEEKDAY($B28,2)&gt;5</formula>
    </cfRule>
  </conditionalFormatting>
  <conditionalFormatting sqref="D35:E45">
    <cfRule type="expression" dxfId="209" priority="88" stopIfTrue="1">
      <formula>COUNTIF(Fériés,$B35)&gt;0</formula>
    </cfRule>
    <cfRule type="expression" dxfId="208" priority="89" stopIfTrue="1">
      <formula>WEEKDAY($B35,2)&gt;5</formula>
    </cfRule>
  </conditionalFormatting>
  <conditionalFormatting sqref="D10:E13">
    <cfRule type="expression" dxfId="207" priority="86" stopIfTrue="1">
      <formula>COUNTIF(Fériés,$B10)&gt;0</formula>
    </cfRule>
    <cfRule type="expression" dxfId="206" priority="87" stopIfTrue="1">
      <formula>WEEKDAY($B10,2)&gt;5</formula>
    </cfRule>
  </conditionalFormatting>
  <conditionalFormatting sqref="D25:E31">
    <cfRule type="expression" dxfId="205" priority="84" stopIfTrue="1">
      <formula>COUNTIF(Fériés,$B25)&gt;0</formula>
    </cfRule>
    <cfRule type="expression" dxfId="204" priority="85" stopIfTrue="1">
      <formula>WEEKDAY($B25,2)&gt;5</formula>
    </cfRule>
  </conditionalFormatting>
  <conditionalFormatting sqref="D32:E32">
    <cfRule type="expression" dxfId="203" priority="82" stopIfTrue="1">
      <formula>COUNTIF(Fériés,$B32)&gt;0</formula>
    </cfRule>
    <cfRule type="expression" dxfId="202" priority="83" stopIfTrue="1">
      <formula>WEEKDAY($B32,2)&gt;5</formula>
    </cfRule>
  </conditionalFormatting>
  <conditionalFormatting sqref="D33:E43">
    <cfRule type="expression" dxfId="201" priority="80" stopIfTrue="1">
      <formula>COUNTIF(Fériés,$B33)&gt;0</formula>
    </cfRule>
    <cfRule type="expression" dxfId="200" priority="81" stopIfTrue="1">
      <formula>WEEKDAY($B33,2)&gt;5</formula>
    </cfRule>
  </conditionalFormatting>
  <conditionalFormatting sqref="D32:E34">
    <cfRule type="expression" dxfId="199" priority="78" stopIfTrue="1">
      <formula>COUNTIF(Fériés,$B32)&gt;0</formula>
    </cfRule>
    <cfRule type="expression" dxfId="198" priority="79" stopIfTrue="1">
      <formula>WEEKDAY($B32,2)&gt;5</formula>
    </cfRule>
  </conditionalFormatting>
  <conditionalFormatting sqref="D35:E43">
    <cfRule type="expression" dxfId="197" priority="76" stopIfTrue="1">
      <formula>COUNTIF(Fériés,$B35)&gt;0</formula>
    </cfRule>
    <cfRule type="expression" dxfId="196" priority="77" stopIfTrue="1">
      <formula>WEEKDAY($B35,2)&gt;5</formula>
    </cfRule>
  </conditionalFormatting>
  <conditionalFormatting sqref="D32:E43">
    <cfRule type="expression" dxfId="195" priority="74" stopIfTrue="1">
      <formula>COUNTIF(Fériés,$B32)&gt;0</formula>
    </cfRule>
    <cfRule type="expression" dxfId="194" priority="75" stopIfTrue="1">
      <formula>WEEKDAY($B32,2)&gt;5</formula>
    </cfRule>
  </conditionalFormatting>
  <conditionalFormatting sqref="D18:E18">
    <cfRule type="expression" dxfId="193" priority="72" stopIfTrue="1">
      <formula>COUNTIF(Fériés,$B18)&gt;0</formula>
    </cfRule>
    <cfRule type="expression" dxfId="192" priority="73" stopIfTrue="1">
      <formula>WEEKDAY($B18,2)&gt;5</formula>
    </cfRule>
  </conditionalFormatting>
  <conditionalFormatting sqref="D19:E24">
    <cfRule type="expression" dxfId="191" priority="70" stopIfTrue="1">
      <formula>COUNTIF(Fériés,$B19)&gt;0</formula>
    </cfRule>
    <cfRule type="expression" dxfId="190" priority="71" stopIfTrue="1">
      <formula>WEEKDAY($B19,2)&gt;5</formula>
    </cfRule>
  </conditionalFormatting>
  <conditionalFormatting sqref="D18:E20">
    <cfRule type="expression" dxfId="189" priority="68" stopIfTrue="1">
      <formula>COUNTIF(Fériés,$B18)&gt;0</formula>
    </cfRule>
    <cfRule type="expression" dxfId="188" priority="69" stopIfTrue="1">
      <formula>WEEKDAY($B18,2)&gt;5</formula>
    </cfRule>
  </conditionalFormatting>
  <conditionalFormatting sqref="D21:E24">
    <cfRule type="expression" dxfId="187" priority="66" stopIfTrue="1">
      <formula>COUNTIF(Fériés,$B21)&gt;0</formula>
    </cfRule>
    <cfRule type="expression" dxfId="186" priority="67" stopIfTrue="1">
      <formula>WEEKDAY($B21,2)&gt;5</formula>
    </cfRule>
  </conditionalFormatting>
  <conditionalFormatting sqref="D18:E24">
    <cfRule type="expression" dxfId="185" priority="64" stopIfTrue="1">
      <formula>COUNTIF(Fériés,$B18)&gt;0</formula>
    </cfRule>
    <cfRule type="expression" dxfId="184" priority="65" stopIfTrue="1">
      <formula>WEEKDAY($B18,2)&gt;5</formula>
    </cfRule>
  </conditionalFormatting>
  <conditionalFormatting sqref="K32:L43">
    <cfRule type="expression" dxfId="183" priority="62" stopIfTrue="1">
      <formula>COUNTIF(Fériés,$B32)&gt;0</formula>
    </cfRule>
    <cfRule type="expression" dxfId="182" priority="63" stopIfTrue="1">
      <formula>WEEKDAY($B32,2)&gt;5</formula>
    </cfRule>
  </conditionalFormatting>
  <conditionalFormatting sqref="X10:AB45 Q10:U45">
    <cfRule type="expression" dxfId="181" priority="60" stopIfTrue="1">
      <formula>COUNTIF(Fériés,$B10)&gt;0</formula>
    </cfRule>
    <cfRule type="expression" dxfId="180" priority="61" stopIfTrue="1">
      <formula>WEEKDAY($B10,2)&gt;5</formula>
    </cfRule>
  </conditionalFormatting>
  <conditionalFormatting sqref="S11:S12">
    <cfRule type="expression" dxfId="179" priority="58" stopIfTrue="1">
      <formula>COUNTIF(Fériés,$B11)&gt;0</formula>
    </cfRule>
    <cfRule type="expression" dxfId="178" priority="59" stopIfTrue="1">
      <formula>WEEKDAY($B11,2)&gt;5</formula>
    </cfRule>
  </conditionalFormatting>
  <conditionalFormatting sqref="Z10:AA11">
    <cfRule type="expression" dxfId="177" priority="56" stopIfTrue="1">
      <formula>COUNTIF(Fériés,$B10)&gt;0</formula>
    </cfRule>
    <cfRule type="expression" dxfId="176" priority="57" stopIfTrue="1">
      <formula>WEEKDAY($B10,2)&gt;5</formula>
    </cfRule>
  </conditionalFormatting>
  <conditionalFormatting sqref="Z12:AA18">
    <cfRule type="expression" dxfId="175" priority="54" stopIfTrue="1">
      <formula>COUNTIF(Fériés,$B12)&gt;0</formula>
    </cfRule>
    <cfRule type="expression" dxfId="174" priority="55" stopIfTrue="1">
      <formula>WEEKDAY($B12,2)&gt;5</formula>
    </cfRule>
  </conditionalFormatting>
  <conditionalFormatting sqref="Z19:AA25">
    <cfRule type="expression" dxfId="173" priority="52" stopIfTrue="1">
      <formula>COUNTIF(Fériés,$B19)&gt;0</formula>
    </cfRule>
    <cfRule type="expression" dxfId="172" priority="53" stopIfTrue="1">
      <formula>WEEKDAY($B19,2)&gt;5</formula>
    </cfRule>
  </conditionalFormatting>
  <conditionalFormatting sqref="Z26:AA32">
    <cfRule type="expression" dxfId="171" priority="50" stopIfTrue="1">
      <formula>COUNTIF(Fériés,$B26)&gt;0</formula>
    </cfRule>
    <cfRule type="expression" dxfId="170" priority="51" stopIfTrue="1">
      <formula>WEEKDAY($B26,2)&gt;5</formula>
    </cfRule>
  </conditionalFormatting>
  <conditionalFormatting sqref="Z33:AA44">
    <cfRule type="expression" dxfId="169" priority="48" stopIfTrue="1">
      <formula>COUNTIF(Fériés,$B33)&gt;0</formula>
    </cfRule>
    <cfRule type="expression" dxfId="168" priority="49" stopIfTrue="1">
      <formula>WEEKDAY($B33,2)&gt;5</formula>
    </cfRule>
  </conditionalFormatting>
  <conditionalFormatting sqref="S10:T12">
    <cfRule type="expression" dxfId="167" priority="46" stopIfTrue="1">
      <formula>COUNTIF(Fériés,$B10)&gt;0</formula>
    </cfRule>
    <cfRule type="expression" dxfId="166" priority="47" stopIfTrue="1">
      <formula>WEEKDAY($B10,2)&gt;5</formula>
    </cfRule>
  </conditionalFormatting>
  <conditionalFormatting sqref="S12:T18">
    <cfRule type="expression" dxfId="165" priority="44" stopIfTrue="1">
      <formula>COUNTIF(Fériés,$B12)&gt;0</formula>
    </cfRule>
    <cfRule type="expression" dxfId="164" priority="45" stopIfTrue="1">
      <formula>WEEKDAY($B12,2)&gt;5</formula>
    </cfRule>
  </conditionalFormatting>
  <conditionalFormatting sqref="S19:T25">
    <cfRule type="expression" dxfId="163" priority="42" stopIfTrue="1">
      <formula>COUNTIF(Fériés,$B19)&gt;0</formula>
    </cfRule>
    <cfRule type="expression" dxfId="162" priority="43" stopIfTrue="1">
      <formula>WEEKDAY($B19,2)&gt;5</formula>
    </cfRule>
  </conditionalFormatting>
  <conditionalFormatting sqref="S26:T32">
    <cfRule type="expression" dxfId="161" priority="40" stopIfTrue="1">
      <formula>COUNTIF(Fériés,$B26)&gt;0</formula>
    </cfRule>
    <cfRule type="expression" dxfId="160" priority="41" stopIfTrue="1">
      <formula>WEEKDAY($B26,2)&gt;5</formula>
    </cfRule>
  </conditionalFormatting>
  <conditionalFormatting sqref="S33:T44">
    <cfRule type="expression" dxfId="159" priority="38" stopIfTrue="1">
      <formula>COUNTIF(Fériés,$B33)&gt;0</formula>
    </cfRule>
    <cfRule type="expression" dxfId="158" priority="39" stopIfTrue="1">
      <formula>WEEKDAY($B33,2)&gt;5</formula>
    </cfRule>
  </conditionalFormatting>
  <conditionalFormatting sqref="S45:T45">
    <cfRule type="expression" dxfId="157" priority="36" stopIfTrue="1">
      <formula>COUNTIF(Fériés,$B45)&gt;0</formula>
    </cfRule>
    <cfRule type="expression" dxfId="156" priority="37" stopIfTrue="1">
      <formula>WEEKDAY($B45,2)&gt;5</formula>
    </cfRule>
  </conditionalFormatting>
  <conditionalFormatting sqref="S14:T20">
    <cfRule type="expression" dxfId="155" priority="34" stopIfTrue="1">
      <formula>COUNTIF(Fériés,$B14)&gt;0</formula>
    </cfRule>
    <cfRule type="expression" dxfId="154" priority="35" stopIfTrue="1">
      <formula>WEEKDAY($B14,2)&gt;5</formula>
    </cfRule>
  </conditionalFormatting>
  <conditionalFormatting sqref="S21:T27">
    <cfRule type="expression" dxfId="153" priority="32" stopIfTrue="1">
      <formula>COUNTIF(Fériés,$B21)&gt;0</formula>
    </cfRule>
    <cfRule type="expression" dxfId="152" priority="33" stopIfTrue="1">
      <formula>WEEKDAY($B21,2)&gt;5</formula>
    </cfRule>
  </conditionalFormatting>
  <conditionalFormatting sqref="S28:T34">
    <cfRule type="expression" dxfId="151" priority="30" stopIfTrue="1">
      <formula>COUNTIF(Fériés,$B28)&gt;0</formula>
    </cfRule>
    <cfRule type="expression" dxfId="150" priority="31" stopIfTrue="1">
      <formula>WEEKDAY($B28,2)&gt;5</formula>
    </cfRule>
  </conditionalFormatting>
  <conditionalFormatting sqref="S35:T45">
    <cfRule type="expression" dxfId="149" priority="28" stopIfTrue="1">
      <formula>COUNTIF(Fériés,$B35)&gt;0</formula>
    </cfRule>
    <cfRule type="expression" dxfId="148" priority="29" stopIfTrue="1">
      <formula>WEEKDAY($B35,2)&gt;5</formula>
    </cfRule>
  </conditionalFormatting>
  <conditionalFormatting sqref="S10:T13">
    <cfRule type="expression" dxfId="147" priority="26" stopIfTrue="1">
      <formula>COUNTIF(Fériés,$B10)&gt;0</formula>
    </cfRule>
    <cfRule type="expression" dxfId="146" priority="27" stopIfTrue="1">
      <formula>WEEKDAY($B10,2)&gt;5</formula>
    </cfRule>
  </conditionalFormatting>
  <conditionalFormatting sqref="S25:T31">
    <cfRule type="expression" dxfId="145" priority="24" stopIfTrue="1">
      <formula>COUNTIF(Fériés,$B25)&gt;0</formula>
    </cfRule>
    <cfRule type="expression" dxfId="144" priority="25" stopIfTrue="1">
      <formula>WEEKDAY($B25,2)&gt;5</formula>
    </cfRule>
  </conditionalFormatting>
  <conditionalFormatting sqref="S32:T32">
    <cfRule type="expression" dxfId="143" priority="22" stopIfTrue="1">
      <formula>COUNTIF(Fériés,$B32)&gt;0</formula>
    </cfRule>
    <cfRule type="expression" dxfId="142" priority="23" stopIfTrue="1">
      <formula>WEEKDAY($B32,2)&gt;5</formula>
    </cfRule>
  </conditionalFormatting>
  <conditionalFormatting sqref="S33:T43">
    <cfRule type="expression" dxfId="141" priority="20" stopIfTrue="1">
      <formula>COUNTIF(Fériés,$B33)&gt;0</formula>
    </cfRule>
    <cfRule type="expression" dxfId="140" priority="21" stopIfTrue="1">
      <formula>WEEKDAY($B33,2)&gt;5</formula>
    </cfRule>
  </conditionalFormatting>
  <conditionalFormatting sqref="S32:T34">
    <cfRule type="expression" dxfId="139" priority="18" stopIfTrue="1">
      <formula>COUNTIF(Fériés,$B32)&gt;0</formula>
    </cfRule>
    <cfRule type="expression" dxfId="138" priority="19" stopIfTrue="1">
      <formula>WEEKDAY($B32,2)&gt;5</formula>
    </cfRule>
  </conditionalFormatting>
  <conditionalFormatting sqref="S35:T43">
    <cfRule type="expression" dxfId="137" priority="16" stopIfTrue="1">
      <formula>COUNTIF(Fériés,$B35)&gt;0</formula>
    </cfRule>
    <cfRule type="expression" dxfId="136" priority="17" stopIfTrue="1">
      <formula>WEEKDAY($B35,2)&gt;5</formula>
    </cfRule>
  </conditionalFormatting>
  <conditionalFormatting sqref="S32:T43">
    <cfRule type="expression" dxfId="135" priority="14" stopIfTrue="1">
      <formula>COUNTIF(Fériés,$B32)&gt;0</formula>
    </cfRule>
    <cfRule type="expression" dxfId="134" priority="15" stopIfTrue="1">
      <formula>WEEKDAY($B32,2)&gt;5</formula>
    </cfRule>
  </conditionalFormatting>
  <conditionalFormatting sqref="S18:T18">
    <cfRule type="expression" dxfId="133" priority="12" stopIfTrue="1">
      <formula>COUNTIF(Fériés,$B18)&gt;0</formula>
    </cfRule>
    <cfRule type="expression" dxfId="132" priority="13" stopIfTrue="1">
      <formula>WEEKDAY($B18,2)&gt;5</formula>
    </cfRule>
  </conditionalFormatting>
  <conditionalFormatting sqref="S19:T24">
    <cfRule type="expression" dxfId="131" priority="10" stopIfTrue="1">
      <formula>COUNTIF(Fériés,$B19)&gt;0</formula>
    </cfRule>
    <cfRule type="expression" dxfId="130" priority="11" stopIfTrue="1">
      <formula>WEEKDAY($B19,2)&gt;5</formula>
    </cfRule>
  </conditionalFormatting>
  <conditionalFormatting sqref="S18:T20">
    <cfRule type="expression" dxfId="129" priority="8" stopIfTrue="1">
      <formula>COUNTIF(Fériés,$B18)&gt;0</formula>
    </cfRule>
    <cfRule type="expression" dxfId="128" priority="9" stopIfTrue="1">
      <formula>WEEKDAY($B18,2)&gt;5</formula>
    </cfRule>
  </conditionalFormatting>
  <conditionalFormatting sqref="S21:T24">
    <cfRule type="expression" dxfId="127" priority="6" stopIfTrue="1">
      <formula>COUNTIF(Fériés,$B21)&gt;0</formula>
    </cfRule>
    <cfRule type="expression" dxfId="126" priority="7" stopIfTrue="1">
      <formula>WEEKDAY($B21,2)&gt;5</formula>
    </cfRule>
  </conditionalFormatting>
  <conditionalFormatting sqref="S18:T24">
    <cfRule type="expression" dxfId="125" priority="4" stopIfTrue="1">
      <formula>COUNTIF(Fériés,$B18)&gt;0</formula>
    </cfRule>
    <cfRule type="expression" dxfId="124" priority="5" stopIfTrue="1">
      <formula>WEEKDAY($B18,2)&gt;5</formula>
    </cfRule>
  </conditionalFormatting>
  <conditionalFormatting sqref="Z32:AA43">
    <cfRule type="expression" dxfId="123" priority="2" stopIfTrue="1">
      <formula>COUNTIF(Fériés,$B32)&gt;0</formula>
    </cfRule>
    <cfRule type="expression" dxfId="122" priority="3" stopIfTrue="1">
      <formula>WEEKDAY($B32,2)&gt;5</formula>
    </cfRule>
  </conditionalFormatting>
  <conditionalFormatting sqref="B42:G45 I42:O45 Q42:V45 X42:AI45 AK42:AO45">
    <cfRule type="expression" dxfId="121" priority="1" stopIfTrue="1">
      <formula>OR($B42="",MONTH($B42)&lt;&gt;MONTH($B$10))</formula>
    </cfRule>
  </conditionalFormatting>
  <dataValidations count="2">
    <dataValidation type="list" allowBlank="1" showInputMessage="1" showErrorMessage="1" sqref="AG2 S2 T3:T4 E3:E4 D2">
      <formula1>"Janvier,Février,Mars,Avril,Mai,Juin,Juillet,Août,Septembre,Octobre,Novembre,Décembre"</formula1>
    </dataValidation>
    <dataValidation type="list" allowBlank="1" showInputMessage="1" showErrorMessage="1" sqref="AH2 T2 U3:U4 F3:F4 E2">
      <formula1>"2011,2012,2013,2014,2015,2016,2017,2018,2019,2020,2021,2022,2023,2024,2025,2026,2027,2028,2029,2030,2031,2032,2033,2034,2035,2036,2037,2038,2039,2040"</formula1>
    </dataValidation>
  </dataValidations>
  <pageMargins left="0.11811023622047245" right="0.11811023622047245" top="0.11811023622047245" bottom="0.11811023622047245" header="0.11811023622047245" footer="0.11811023622047245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1"/>
  <sheetViews>
    <sheetView showGridLines="0" topLeftCell="A4" workbookViewId="0">
      <selection activeCell="F15" sqref="F15"/>
    </sheetView>
  </sheetViews>
  <sheetFormatPr baseColWidth="10" defaultColWidth="12.5703125" defaultRowHeight="15.75" x14ac:dyDescent="0.25"/>
  <cols>
    <col min="1" max="1" width="2.42578125" style="2" customWidth="1"/>
    <col min="2" max="2" width="26.42578125" style="2" customWidth="1"/>
    <col min="3" max="3" width="3.28515625" style="2" customWidth="1"/>
    <col min="4" max="4" width="32.85546875" style="4" customWidth="1"/>
    <col min="5" max="5" width="3.28515625" style="2" customWidth="1"/>
    <col min="6" max="6" width="17.28515625" style="2" bestFit="1" customWidth="1"/>
    <col min="7" max="10" width="12.5703125" style="2"/>
    <col min="11" max="11" width="12.85546875" style="2" hidden="1" customWidth="1"/>
    <col min="12" max="16384" width="12.5703125" style="2"/>
  </cols>
  <sheetData>
    <row r="1" spans="2:11" x14ac:dyDescent="0.25">
      <c r="B1" s="1"/>
      <c r="C1" s="1"/>
      <c r="D1" s="1"/>
      <c r="K1" s="3">
        <v>2000</v>
      </c>
    </row>
    <row r="2" spans="2:11" x14ac:dyDescent="0.25">
      <c r="K2" s="3">
        <v>2001</v>
      </c>
    </row>
    <row r="3" spans="2:11" x14ac:dyDescent="0.25">
      <c r="B3" s="5"/>
      <c r="C3" s="5"/>
      <c r="D3" s="6"/>
      <c r="K3" s="3">
        <v>2002</v>
      </c>
    </row>
    <row r="4" spans="2:11" x14ac:dyDescent="0.25">
      <c r="B4" s="7" t="s">
        <v>5</v>
      </c>
      <c r="C4" s="8"/>
      <c r="D4" s="9">
        <f>DATE(An,1,1)</f>
        <v>42370</v>
      </c>
      <c r="F4" s="10"/>
      <c r="K4" s="3">
        <v>2003</v>
      </c>
    </row>
    <row r="5" spans="2:11" x14ac:dyDescent="0.25">
      <c r="B5" s="7" t="s">
        <v>6</v>
      </c>
      <c r="C5" s="8"/>
      <c r="D5" s="11">
        <f>FLOOR(DATE(An,5,DAY(MINUTE(An/38)/2+56)),7)-34+7*(An=2079)</f>
        <v>42456</v>
      </c>
      <c r="F5" s="10"/>
      <c r="K5" s="3">
        <v>2004</v>
      </c>
    </row>
    <row r="6" spans="2:11" x14ac:dyDescent="0.25">
      <c r="B6" s="7" t="s">
        <v>7</v>
      </c>
      <c r="C6" s="8"/>
      <c r="D6" s="11">
        <f>D5+1</f>
        <v>42457</v>
      </c>
      <c r="F6" s="12"/>
      <c r="K6" s="3">
        <v>2005</v>
      </c>
    </row>
    <row r="7" spans="2:11" x14ac:dyDescent="0.25">
      <c r="B7" s="7" t="s">
        <v>8</v>
      </c>
      <c r="C7" s="8"/>
      <c r="D7" s="11">
        <f>DATE(An,5,1)</f>
        <v>42491</v>
      </c>
      <c r="K7" s="3">
        <v>2006</v>
      </c>
    </row>
    <row r="8" spans="2:11" x14ac:dyDescent="0.25">
      <c r="B8" s="7" t="s">
        <v>9</v>
      </c>
      <c r="C8" s="8"/>
      <c r="D8" s="11">
        <f>DATE(An,5,8)</f>
        <v>42498</v>
      </c>
      <c r="K8" s="3">
        <v>2007</v>
      </c>
    </row>
    <row r="9" spans="2:11" x14ac:dyDescent="0.25">
      <c r="B9" s="7" t="s">
        <v>10</v>
      </c>
      <c r="C9" s="8"/>
      <c r="D9" s="11">
        <f>D5+39</f>
        <v>42495</v>
      </c>
      <c r="K9" s="3">
        <v>2008</v>
      </c>
    </row>
    <row r="10" spans="2:11" x14ac:dyDescent="0.25">
      <c r="B10" s="7" t="s">
        <v>11</v>
      </c>
      <c r="C10" s="8"/>
      <c r="D10" s="9">
        <f>D5+49</f>
        <v>42505</v>
      </c>
      <c r="K10" s="3">
        <v>2009</v>
      </c>
    </row>
    <row r="11" spans="2:11" x14ac:dyDescent="0.25">
      <c r="B11" s="7" t="s">
        <v>12</v>
      </c>
      <c r="C11" s="8"/>
      <c r="D11" s="9">
        <f>D10+1</f>
        <v>42506</v>
      </c>
      <c r="K11" s="3">
        <v>2010</v>
      </c>
    </row>
    <row r="12" spans="2:11" x14ac:dyDescent="0.25">
      <c r="B12" s="7" t="s">
        <v>13</v>
      </c>
      <c r="C12" s="8"/>
      <c r="D12" s="9">
        <f>DATE(An,7,14)</f>
        <v>42565</v>
      </c>
      <c r="K12" s="3">
        <v>2011</v>
      </c>
    </row>
    <row r="13" spans="2:11" x14ac:dyDescent="0.25">
      <c r="B13" s="7" t="s">
        <v>14</v>
      </c>
      <c r="C13" s="8"/>
      <c r="D13" s="9">
        <f>DATE(An,8,15)</f>
        <v>42597</v>
      </c>
      <c r="F13" s="10"/>
      <c r="K13" s="3">
        <v>2012</v>
      </c>
    </row>
    <row r="14" spans="2:11" x14ac:dyDescent="0.25">
      <c r="B14" s="7" t="s">
        <v>15</v>
      </c>
      <c r="C14" s="8"/>
      <c r="D14" s="9">
        <f>DATE(An,11,1)</f>
        <v>42675</v>
      </c>
      <c r="K14" s="3">
        <v>2013</v>
      </c>
    </row>
    <row r="15" spans="2:11" x14ac:dyDescent="0.25">
      <c r="B15" s="7" t="s">
        <v>16</v>
      </c>
      <c r="C15" s="8"/>
      <c r="D15" s="9">
        <f>DATE(An,11,11)</f>
        <v>42685</v>
      </c>
      <c r="K15" s="3">
        <v>2014</v>
      </c>
    </row>
    <row r="16" spans="2:11" x14ac:dyDescent="0.25">
      <c r="B16" s="7" t="s">
        <v>17</v>
      </c>
      <c r="C16" s="8"/>
      <c r="D16" s="9">
        <f>DATE(An,12,25)</f>
        <v>42729</v>
      </c>
      <c r="K16" s="3">
        <v>2015</v>
      </c>
    </row>
    <row r="17" spans="2:4" x14ac:dyDescent="0.25">
      <c r="B17" s="5"/>
      <c r="C17" s="5"/>
      <c r="D17" s="6"/>
    </row>
    <row r="18" spans="2:4" x14ac:dyDescent="0.25">
      <c r="B18" s="5"/>
      <c r="C18" s="5"/>
      <c r="D18" s="6"/>
    </row>
    <row r="19" spans="2:4" x14ac:dyDescent="0.25">
      <c r="B19" s="5"/>
      <c r="C19" s="5"/>
      <c r="D19" s="6"/>
    </row>
    <row r="20" spans="2:4" x14ac:dyDescent="0.25">
      <c r="B20" s="5"/>
      <c r="C20" s="5"/>
      <c r="D20" s="6"/>
    </row>
    <row r="21" spans="2:4" x14ac:dyDescent="0.25">
      <c r="B21" s="5"/>
      <c r="C21" s="5"/>
      <c r="D21" s="6"/>
    </row>
  </sheetData>
  <sheetProtection sheet="1" objects="1" scenarios="1"/>
  <phoneticPr fontId="5" type="noConversion"/>
  <conditionalFormatting sqref="B4:D16">
    <cfRule type="expression" dxfId="263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Emargement</vt:lpstr>
      <vt:lpstr>Fériés</vt:lpstr>
      <vt:lpstr>An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2016-07-05T00:38:33Z</dcterms:modified>
</cp:coreProperties>
</file>