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645" windowWidth="18675" windowHeight="11760" firstSheet="1" activeTab="1"/>
  </bookViews>
  <sheets>
    <sheet name="TCD" sheetId="487" r:id="rId1"/>
    <sheet name="données" sheetId="1" r:id="rId2"/>
    <sheet name="A" sheetId="551" r:id="rId3"/>
    <sheet name="B" sheetId="552" r:id="rId4"/>
    <sheet name="C" sheetId="553" r:id="rId5"/>
    <sheet name="DE" sheetId="554" r:id="rId6"/>
    <sheet name="E" sheetId="555" r:id="rId7"/>
    <sheet name="G" sheetId="556" r:id="rId8"/>
  </sheets>
  <definedNames>
    <definedName name="_xlnm._FilterDatabase" localSheetId="1" hidden="1">données!$H$1:$H$1</definedName>
  </definedNames>
  <calcPr calcId="145621" iterateDelta="252"/>
  <pivotCaches>
    <pivotCache cacheId="0" r:id="rId9"/>
  </pivotCaches>
</workbook>
</file>

<file path=xl/calcChain.xml><?xml version="1.0" encoding="utf-8"?>
<calcChain xmlns="http://schemas.openxmlformats.org/spreadsheetml/2006/main">
  <c r="E4" i="556" l="1"/>
  <c r="G4" i="556"/>
  <c r="E3" i="555"/>
  <c r="G3" i="555"/>
  <c r="E5" i="554"/>
  <c r="G5" i="554"/>
  <c r="E4" i="553"/>
  <c r="G4" i="553"/>
  <c r="E10" i="552"/>
  <c r="G10" i="552"/>
  <c r="E3" i="551"/>
  <c r="G3" i="551"/>
  <c r="N2" i="1" l="1"/>
  <c r="N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</calcChain>
</file>

<file path=xl/sharedStrings.xml><?xml version="1.0" encoding="utf-8"?>
<sst xmlns="http://schemas.openxmlformats.org/spreadsheetml/2006/main" count="273" uniqueCount="37">
  <si>
    <t>Date de validation</t>
  </si>
  <si>
    <t>Dossier client</t>
  </si>
  <si>
    <t>Total HT</t>
  </si>
  <si>
    <t>Organisme</t>
  </si>
  <si>
    <t>Code organisme</t>
  </si>
  <si>
    <t>Date de publication</t>
  </si>
  <si>
    <t>Édition</t>
  </si>
  <si>
    <t>Facture total</t>
  </si>
  <si>
    <t>N°facture</t>
  </si>
  <si>
    <t xml:space="preserve">Commission </t>
  </si>
  <si>
    <t>Total général</t>
  </si>
  <si>
    <t>janv</t>
  </si>
  <si>
    <t xml:space="preserve">Total HT </t>
  </si>
  <si>
    <t xml:space="preserve">Facture total </t>
  </si>
  <si>
    <t xml:space="preserve">Commission  </t>
  </si>
  <si>
    <t>Valeurs</t>
  </si>
  <si>
    <t>Total</t>
  </si>
  <si>
    <t>Code transaction2</t>
  </si>
  <si>
    <t>Taux de commission</t>
  </si>
  <si>
    <t>format nous</t>
  </si>
  <si>
    <t>format eux</t>
  </si>
  <si>
    <t>Coefficient</t>
  </si>
  <si>
    <t>97MM</t>
  </si>
  <si>
    <t>77MM</t>
  </si>
  <si>
    <t>(Plusieurs éléments)</t>
  </si>
  <si>
    <t>112_E</t>
  </si>
  <si>
    <t>A</t>
  </si>
  <si>
    <t>xEz</t>
  </si>
  <si>
    <t>AQ</t>
  </si>
  <si>
    <t>B</t>
  </si>
  <si>
    <t>C</t>
  </si>
  <si>
    <t>D</t>
  </si>
  <si>
    <t>DE</t>
  </si>
  <si>
    <t>E</t>
  </si>
  <si>
    <t>F</t>
  </si>
  <si>
    <t>G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</si>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</sst>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#,##0.00\ &quot;€&quot;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4" applyNumberFormat="0" applyFill="0" applyAlignment="0" applyProtection="0"/>
    <xf numFmtId="0" fontId="4" fillId="0" borderId="5" applyNumberFormat="0" applyFill="0" applyAlignment="0" applyProtection="0"/>
    <xf numFmtId="0" fontId="5" fillId="0" borderId="6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7" applyNumberFormat="0" applyAlignment="0" applyProtection="0"/>
    <xf numFmtId="0" fontId="10" fillId="6" borderId="8" applyNumberFormat="0" applyAlignment="0" applyProtection="0"/>
    <xf numFmtId="0" fontId="11" fillId="6" borderId="7" applyNumberFormat="0" applyAlignment="0" applyProtection="0"/>
    <xf numFmtId="0" fontId="12" fillId="0" borderId="9" applyNumberFormat="0" applyFill="0" applyAlignment="0" applyProtection="0"/>
    <xf numFmtId="0" fontId="13" fillId="7" borderId="10" applyNumberFormat="0" applyAlignment="0" applyProtection="0"/>
    <xf numFmtId="0" fontId="14" fillId="0" borderId="0" applyNumberFormat="0" applyFill="0" applyBorder="0" applyAlignment="0" applyProtection="0"/>
    <xf numFmtId="0" fontId="1" fillId="8" borderId="11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12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4">
    <xf numFmtId="0" fontId="0" fillId="0" borderId="0" xfId="0"/>
    <xf numFmtId="0" fontId="0" fillId="0" borderId="13" xfId="0" applyFill="1" applyBorder="1"/>
    <xf numFmtId="43" fontId="0" fillId="0" borderId="13" xfId="1" applyFont="1" applyFill="1" applyBorder="1"/>
    <xf numFmtId="0" fontId="0" fillId="0" borderId="13" xfId="2" applyNumberFormat="1" applyFont="1" applyFill="1" applyBorder="1"/>
    <xf numFmtId="9" fontId="0" fillId="0" borderId="13" xfId="2" applyFont="1" applyFill="1" applyBorder="1"/>
    <xf numFmtId="0" fontId="0" fillId="0" borderId="1" xfId="0" applyBorder="1"/>
    <xf numFmtId="0" fontId="0" fillId="0" borderId="2" xfId="0" applyBorder="1"/>
    <xf numFmtId="0" fontId="0" fillId="0" borderId="0" xfId="0" applyFill="1" applyBorder="1"/>
    <xf numFmtId="0" fontId="0" fillId="0" borderId="3" xfId="0" applyBorder="1"/>
    <xf numFmtId="9" fontId="0" fillId="0" borderId="0" xfId="2" applyFont="1" applyFill="1" applyBorder="1"/>
    <xf numFmtId="0" fontId="0" fillId="0" borderId="3" xfId="0" applyFill="1" applyBorder="1"/>
    <xf numFmtId="0" fontId="0" fillId="0" borderId="0" xfId="0"/>
    <xf numFmtId="0" fontId="0" fillId="0" borderId="0" xfId="0" applyFill="1"/>
    <xf numFmtId="0" fontId="0" fillId="0" borderId="0" xfId="0" applyNumberFormat="1" applyFill="1"/>
    <xf numFmtId="14" fontId="0" fillId="0" borderId="0" xfId="0" applyNumberFormat="1" applyFill="1"/>
    <xf numFmtId="0" fontId="0" fillId="0" borderId="0" xfId="0" pivotButton="1"/>
    <xf numFmtId="164" fontId="0" fillId="0" borderId="0" xfId="0" applyNumberFormat="1"/>
    <xf numFmtId="9" fontId="0" fillId="0" borderId="0" xfId="2" applyFont="1" applyFill="1"/>
    <xf numFmtId="9" fontId="0" fillId="0" borderId="0" xfId="0" applyNumberFormat="1"/>
    <xf numFmtId="14" fontId="0" fillId="0" borderId="0" xfId="0" applyNumberFormat="1"/>
    <xf numFmtId="0" fontId="1" fillId="0" borderId="0" xfId="2" applyNumberFormat="1" applyFont="1" applyFill="1"/>
    <xf numFmtId="0" fontId="0" fillId="0" borderId="0" xfId="2" applyNumberFormat="1" applyFont="1" applyFill="1"/>
    <xf numFmtId="43" fontId="1" fillId="0" borderId="0" xfId="1" applyFont="1" applyFill="1"/>
    <xf numFmtId="43" fontId="1" fillId="0" borderId="0" xfId="2" applyNumberFormat="1" applyFont="1" applyFill="1"/>
  </cellXfs>
  <cellStyles count="44">
    <cellStyle name="20 % - Accent1" xfId="21" builtinId="30" customBuiltin="1"/>
    <cellStyle name="20 % - Accent2" xfId="25" builtinId="34" customBuiltin="1"/>
    <cellStyle name="20 % - Accent3" xfId="29" builtinId="38" customBuiltin="1"/>
    <cellStyle name="20 % - Accent4" xfId="33" builtinId="42" customBuiltin="1"/>
    <cellStyle name="20 % - Accent5" xfId="37" builtinId="46" customBuiltin="1"/>
    <cellStyle name="20 % - Accent6" xfId="41" builtinId="50" customBuiltin="1"/>
    <cellStyle name="40 % - Accent1" xfId="22" builtinId="31" customBuiltin="1"/>
    <cellStyle name="40 % - Accent2" xfId="26" builtinId="35" customBuiltin="1"/>
    <cellStyle name="40 % - Accent3" xfId="30" builtinId="39" customBuiltin="1"/>
    <cellStyle name="40 % - Accent4" xfId="34" builtinId="43" customBuiltin="1"/>
    <cellStyle name="40 % - Accent5" xfId="38" builtinId="47" customBuiltin="1"/>
    <cellStyle name="40 % - Accent6" xfId="42" builtinId="51" customBuiltin="1"/>
    <cellStyle name="60 % - Accent1" xfId="23" builtinId="32" customBuiltin="1"/>
    <cellStyle name="60 % - Accent2" xfId="27" builtinId="36" customBuiltin="1"/>
    <cellStyle name="60 % - Accent3" xfId="31" builtinId="40" customBuiltin="1"/>
    <cellStyle name="60 % - Accent4" xfId="35" builtinId="44" customBuiltin="1"/>
    <cellStyle name="60 % - Accent5" xfId="39" builtinId="48" customBuiltin="1"/>
    <cellStyle name="60 % - Accent6" xfId="43" builtinId="52" customBuiltin="1"/>
    <cellStyle name="Accent1" xfId="20" builtinId="29" customBuiltin="1"/>
    <cellStyle name="Accent2" xfId="24" builtinId="33" customBuiltin="1"/>
    <cellStyle name="Accent3" xfId="28" builtinId="37" customBuiltin="1"/>
    <cellStyle name="Accent4" xfId="32" builtinId="41" customBuiltin="1"/>
    <cellStyle name="Accent5" xfId="36" builtinId="45" customBuiltin="1"/>
    <cellStyle name="Accent6" xfId="40" builtinId="49" customBuiltin="1"/>
    <cellStyle name="Avertissement" xfId="16" builtinId="11" customBuiltin="1"/>
    <cellStyle name="Calcul" xfId="13" builtinId="22" customBuiltin="1"/>
    <cellStyle name="Cellule liée" xfId="14" builtinId="24" customBuiltin="1"/>
    <cellStyle name="Commentaire" xfId="17" builtinId="10" customBuiltin="1"/>
    <cellStyle name="Entrée" xfId="11" builtinId="20" customBuiltin="1"/>
    <cellStyle name="Insatisfaisant" xfId="9" builtinId="27" customBuiltin="1"/>
    <cellStyle name="Milliers" xfId="1" builtinId="3"/>
    <cellStyle name="Neutre" xfId="10" builtinId="28" customBuiltin="1"/>
    <cellStyle name="Normal" xfId="0" builtinId="0"/>
    <cellStyle name="Pourcentage" xfId="2" builtinId="5"/>
    <cellStyle name="Satisfaisant" xfId="8" builtinId="26" customBuiltin="1"/>
    <cellStyle name="Sortie" xfId="12" builtinId="21" customBuiltin="1"/>
    <cellStyle name="Texte explicatif" xfId="18" builtinId="53" customBuiltin="1"/>
    <cellStyle name="Titre" xfId="3" builtinId="15" customBuiltin="1"/>
    <cellStyle name="Titre 1" xfId="4" builtinId="16" customBuiltin="1"/>
    <cellStyle name="Titre 2" xfId="5" builtinId="17" customBuiltin="1"/>
    <cellStyle name="Titre 3" xfId="6" builtinId="18" customBuiltin="1"/>
    <cellStyle name="Titre 4" xfId="7" builtinId="19" customBuiltin="1"/>
    <cellStyle name="Total" xfId="19" builtinId="25" customBuiltin="1"/>
    <cellStyle name="Vérification" xfId="15" builtinId="23" customBuiltin="1"/>
  </cellStyles>
  <dxfs count="32">
    <dxf>
      <numFmt numFmtId="13" formatCode="0%"/>
    </dxf>
    <dxf>
      <numFmt numFmtId="19" formatCode="dd/mm/yyyy"/>
    </dxf>
    <dxf>
      <numFmt numFmtId="13" formatCode="0%"/>
    </dxf>
    <dxf>
      <numFmt numFmtId="19" formatCode="dd/mm/yyyy"/>
    </dxf>
    <dxf>
      <numFmt numFmtId="13" formatCode="0%"/>
    </dxf>
    <dxf>
      <numFmt numFmtId="19" formatCode="dd/mm/yyyy"/>
    </dxf>
    <dxf>
      <numFmt numFmtId="13" formatCode="0%"/>
    </dxf>
    <dxf>
      <numFmt numFmtId="19" formatCode="dd/mm/yyyy"/>
    </dxf>
    <dxf>
      <numFmt numFmtId="13" formatCode="0%"/>
    </dxf>
    <dxf>
      <numFmt numFmtId="19" formatCode="dd/mm/yyyy"/>
    </dxf>
    <dxf>
      <numFmt numFmtId="13" formatCode="0%"/>
    </dxf>
    <dxf>
      <numFmt numFmtId="19" formatCode="dd/mm/yyyy"/>
    </dxf>
    <dxf>
      <fill>
        <patternFill patternType="none">
          <fgColor indexed="64"/>
          <bgColor auto="1"/>
        </patternFill>
      </fill>
    </dxf>
    <dxf>
      <numFmt numFmtId="35" formatCode="_-* #,##0.00\ _€_-;\-* #,##0.00\ _€_-;_-* &quot;-&quot;??\ _€_-;_-@_-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indexed="65"/>
        </patternFill>
      </fill>
    </dxf>
    <dxf>
      <numFmt numFmtId="19" formatCode="dd/mm/yyyy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indexed="65"/>
        </patternFill>
      </fill>
    </dxf>
    <dxf>
      <numFmt numFmtId="19" formatCode="dd/mm/yyyy"/>
      <fill>
        <patternFill patternType="none">
          <fgColor indexed="64"/>
          <bgColor indexed="65"/>
        </patternFill>
      </fill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109141</xdr:colOff>
      <xdr:row>0</xdr:row>
      <xdr:rowOff>19844</xdr:rowOff>
    </xdr:from>
    <xdr:to>
      <xdr:col>16</xdr:col>
      <xdr:colOff>357188</xdr:colOff>
      <xdr:row>0</xdr:row>
      <xdr:rowOff>158750</xdr:rowOff>
    </xdr:to>
    <xdr:sp macro="[0]!Feuil1.cmdCreateWorksheets_Click" textlink="">
      <xdr:nvSpPr>
        <xdr:cNvPr id="2" name="Rectangle 1"/>
        <xdr:cNvSpPr/>
      </xdr:nvSpPr>
      <xdr:spPr>
        <a:xfrm>
          <a:off x="16390938" y="19844"/>
          <a:ext cx="1012031" cy="13890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ynamics3" refreshedDate="42417.512854050925" createdVersion="4" refreshedVersion="4" minRefreshableVersion="3" recordCount="565">
  <cacheSource type="worksheet">
    <worksheetSource name="Tableau1"/>
  </cacheSource>
  <cacheFields count="15">
    <cacheField name="Date de validation" numFmtId="14">
      <sharedItems containsSemiMixedTypes="0" containsNonDate="0" containsDate="1" containsString="0" minDate="2015-11-17T00:00:00" maxDate="2016-01-30T00:00:00"/>
    </cacheField>
    <cacheField name="Dossier client" numFmtId="0">
      <sharedItems containsSemiMixedTypes="0" containsString="0" containsNumber="1" containsInteger="1" minValue="172705" maxValue="174166"/>
    </cacheField>
    <cacheField name="Total HT" numFmtId="0">
      <sharedItems containsSemiMixedTypes="0" containsString="0" containsNumber="1" minValue="32.479999999999997" maxValue="1148.98"/>
    </cacheField>
    <cacheField name="Organisme" numFmtId="0">
      <sharedItems/>
    </cacheField>
    <cacheField name="Code organisme" numFmtId="0">
      <sharedItems containsSemiMixedTypes="0" containsString="0" containsNumber="1" containsInteger="1" minValue="96669" maxValue="602194"/>
    </cacheField>
    <cacheField name="Date de publication" numFmtId="14">
      <sharedItems containsSemiMixedTypes="0" containsNonDate="0" containsDate="1" containsString="0" minDate="2016-01-01T00:00:00" maxDate="2016-02-01T00:00:00" count="31">
        <d v="2016-01-15T00:00:00"/>
        <d v="2016-01-31T00:00:00"/>
        <d v="2016-01-17T00:00:00"/>
        <d v="2016-01-24T00:00:00"/>
        <d v="2016-01-03T00:00:00"/>
        <d v="2016-01-10T00:00:00"/>
        <d v="2016-01-26T00:00:00"/>
        <d v="2016-01-04T00:00:00"/>
        <d v="2016-01-06T00:00:00"/>
        <d v="2016-01-16T00:00:00"/>
        <d v="2016-01-18T00:00:00"/>
        <d v="2016-01-27T00:00:00"/>
        <d v="2016-01-30T00:00:00"/>
        <d v="2016-01-19T00:00:00"/>
        <d v="2016-01-05T00:00:00"/>
        <d v="2016-01-12T00:00:00"/>
        <d v="2016-01-08T00:00:00"/>
        <d v="2016-01-09T00:00:00"/>
        <d v="2016-01-13T00:00:00"/>
        <d v="2016-01-20T00:00:00"/>
        <d v="2016-01-21T00:00:00"/>
        <d v="2016-01-22T00:00:00"/>
        <d v="2016-01-28T00:00:00"/>
        <d v="2016-01-14T00:00:00"/>
        <d v="2016-01-07T00:00:00"/>
        <d v="2016-01-11T00:00:00"/>
        <d v="2016-01-25T00:00:00"/>
        <d v="2016-01-29T00:00:00"/>
        <d v="2016-01-01T00:00:00"/>
        <d v="2016-01-23T00:00:00"/>
        <d v="2016-01-02T00:00:00"/>
      </sharedItems>
      <fieldGroup base="5">
        <rangePr groupBy="months" startDate="2016-01-01T00:00:00" endDate="2016-02-01T00:00:00"/>
        <groupItems count="14">
          <s v="&lt;01/01/2016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2/2016"/>
        </groupItems>
      </fieldGroup>
    </cacheField>
    <cacheField name="Code transaction2" numFmtId="0">
      <sharedItems containsSemiMixedTypes="0" containsString="0" containsNumber="1" containsInteger="1" minValue="172705" maxValue="174166"/>
    </cacheField>
    <cacheField name="Édition" numFmtId="0">
      <sharedItems count="65">
        <s v="La Croix du Midi - 34"/>
        <s v="La Dépêche Dimanche - 09"/>
        <s v="La Dépêche Dimanche - 12"/>
        <s v="La Dépêche Dimanche - 31"/>
        <s v="La Dépêche Dimanche - 32"/>
        <s v="La Dépêche Dimanche - 46"/>
        <s v="La Dépêche Dimanche - 47"/>
        <s v="La Dépêche Dimanche - 65"/>
        <s v="La Dépêche Dimanche - 81"/>
        <s v="La Dépêche Dimanche - 82"/>
        <s v="La Dépêche Du Midi - 09"/>
        <s v="La Dépêche Du Midi - 11"/>
        <s v="La Dépêche Du Midi - 12"/>
        <s v="La Dépêche Du Midi - 31"/>
        <s v="La Dépêche Du Midi - 32"/>
        <s v="La Dépêche Du Midi - 46"/>
        <s v="La Dépêche Du Midi - 47"/>
        <s v="La Dépêche Du Midi - 65"/>
        <s v="La Dépêche Du Midi - 81"/>
        <s v="La Dépêche Du Midi - 82"/>
        <s v="La Dordogne Libre - 24"/>
        <s v="La Gazette Ariègeoise - 09"/>
        <s v="La Gazette du Comminges - (St Gaudens et Muret)"/>
        <s v="La Gazette du Midi - 31"/>
        <s v="La Gazette du Midi - 82"/>
        <s v="La Nouvelle République - 65"/>
        <s v="La Semaine du Pays Basque - 64"/>
        <s v="La Vie Economique - 24"/>
        <s v="La Vie Quercynoise - 46"/>
        <s v="La Voix du Gers - 32"/>
        <s v="La Voix du Midi - 31"/>
        <s v="Le Berry Républicain - 18"/>
        <s v="Le Courrier de l'Ouest - 49"/>
        <s v="Le Courrier Français - 33"/>
        <s v="Le Courrier Français - 82"/>
        <s v="Le Courrier Picard - 60"/>
        <s v="Le Journal de Millau - 12"/>
        <s v="Le Journal d'Ici - 81"/>
        <s v="Le Limouxin - 11"/>
        <s v="Le Parjal - 66"/>
        <s v="Le Paysan Tarnais - 81"/>
        <s v="Le Petit Bleu - 47"/>
        <s v="Le Progrès de Cornouailles - 29"/>
        <s v="Le Progrès Saint-Affricain - 12"/>
        <s v="Le Resistant de Libourne - 33"/>
        <s v="Le Réveil - 82"/>
        <s v="Le Tarn Libre - 81"/>
        <s v="Le Villefranchois - 12"/>
        <s v="Les Affiches Parisiennes - 75"/>
        <s v="Les Annonces Landaises - 40"/>
        <s v="Les Nouvelles Publications - 13"/>
        <s v="Les Petites Affiches - 93"/>
        <s v="Les Petites Affiches du Pays Basque- 64"/>
        <s v="L'Essor Bigourdan - 65"/>
        <s v="L'Hebdo - 12 arrondissement Rodez"/>
        <s v="L'Opinion Indépendante - 31"/>
        <s v="Midi Libre - 30"/>
        <s v="Midi Libre - 34"/>
        <s v="Narbonne Echo - 11"/>
        <s v="Sud Ouest - 40"/>
        <s v="Sud Ouest - 47"/>
        <s v="Terre Dauphinoise - 38"/>
        <s v="Terre de Bourgogne - 58"/>
        <s v="AX" u="1"/>
        <s v="CDE" u="1"/>
      </sharedItems>
    </cacheField>
    <cacheField name="Facture total" numFmtId="0">
      <sharedItems containsString="0" containsBlank="1" containsNumber="1" minValue="11.24" maxValue="234"/>
    </cacheField>
    <cacheField name="Commission " numFmtId="0">
      <sharedItems containsString="0" containsBlank="1" containsNumber="1" minValue="10.3" maxValue="70.2"/>
    </cacheField>
    <cacheField name="Taux de commission" numFmtId="9">
      <sharedItems containsMixedTypes="1" containsNumber="1" minValue="0" maxValue="0.3"/>
    </cacheField>
    <cacheField name="format nous" numFmtId="0">
      <sharedItems containsBlank="1"/>
    </cacheField>
    <cacheField name="format eux" numFmtId="0">
      <sharedItems containsBlank="1"/>
    </cacheField>
    <cacheField name="Coefficient" numFmtId="0">
      <sharedItems containsSemiMixedTypes="0" containsString="0" containsNumber="1" minValue="0" maxValue="1.5150772248100024"/>
    </cacheField>
    <cacheField name="N°facture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65">
  <r>
    <d v="2016-01-06T00:00:00"/>
    <n v="173668"/>
    <n v="174.24"/>
    <s v="SARL THOUROUDE"/>
    <n v="566096"/>
    <x v="0"/>
    <n v="173668"/>
    <x v="0"/>
    <n v="138.6"/>
    <n v="41.58"/>
    <e v="#N/A"/>
    <s v="97MM"/>
    <s v="77MM"/>
    <n v="0.79545454545454541"/>
    <m/>
  </r>
  <r>
    <d v="2016-01-25T00:00:00"/>
    <n v="174079"/>
    <n v="180.96"/>
    <s v="FIDAL1"/>
    <n v="99841"/>
    <x v="1"/>
    <n v="174079"/>
    <x v="1"/>
    <m/>
    <m/>
    <e v="#N/A"/>
    <m/>
    <m/>
    <n v="0"/>
    <m/>
  </r>
  <r>
    <d v="2016-01-08T00:00:00"/>
    <n v="173762"/>
    <n v="129.91999999999999"/>
    <s v="FIDAL3"/>
    <n v="99841"/>
    <x v="2"/>
    <n v="173762"/>
    <x v="1"/>
    <m/>
    <m/>
    <e v="#N/A"/>
    <m/>
    <m/>
    <n v="0"/>
    <m/>
  </r>
  <r>
    <d v="2016-01-20T00:00:00"/>
    <n v="173994"/>
    <n v="204.16"/>
    <s v="PROFESSIONNELS LEGAL+"/>
    <n v="563862"/>
    <x v="3"/>
    <n v="173994"/>
    <x v="2"/>
    <m/>
    <m/>
    <e v="#N/A"/>
    <m/>
    <m/>
    <n v="0"/>
    <m/>
  </r>
  <r>
    <d v="2016-01-19T00:00:00"/>
    <n v="173965"/>
    <n v="682.08"/>
    <s v="FIDAL2"/>
    <n v="99841"/>
    <x v="3"/>
    <n v="173965"/>
    <x v="2"/>
    <m/>
    <m/>
    <e v="#N/A"/>
    <m/>
    <m/>
    <n v="0"/>
    <m/>
  </r>
  <r>
    <d v="2015-12-31T00:00:00"/>
    <n v="173594"/>
    <n v="97.44"/>
    <s v="DEPECHE MIRAIL"/>
    <n v="102570"/>
    <x v="2"/>
    <n v="173594"/>
    <x v="3"/>
    <m/>
    <m/>
    <e v="#N/A"/>
    <m/>
    <m/>
    <n v="0"/>
    <m/>
  </r>
  <r>
    <d v="2015-12-31T00:00:00"/>
    <n v="173595"/>
    <n v="64.959999999999994"/>
    <s v="DEPECHE MIRAIL"/>
    <n v="102570"/>
    <x v="2"/>
    <n v="173595"/>
    <x v="3"/>
    <m/>
    <m/>
    <e v="#N/A"/>
    <m/>
    <m/>
    <n v="0"/>
    <m/>
  </r>
  <r>
    <d v="2015-12-29T00:00:00"/>
    <n v="173558"/>
    <n v="78.88"/>
    <s v="SARL GEST@FI"/>
    <n v="568039"/>
    <x v="4"/>
    <n v="173558"/>
    <x v="3"/>
    <m/>
    <m/>
    <e v="#N/A"/>
    <m/>
    <m/>
    <n v="0"/>
    <m/>
  </r>
  <r>
    <d v="2016-01-11T00:00:00"/>
    <n v="173769"/>
    <n v="64.959999999999994"/>
    <s v="SARL GEST@FI"/>
    <n v="568039"/>
    <x v="2"/>
    <n v="173769"/>
    <x v="3"/>
    <m/>
    <m/>
    <e v="#N/A"/>
    <m/>
    <m/>
    <n v="0"/>
    <m/>
  </r>
  <r>
    <d v="2015-12-16T00:00:00"/>
    <n v="173297"/>
    <n v="73.760000000000005"/>
    <s v="SCP Garrigou-Faure"/>
    <n v="297828"/>
    <x v="4"/>
    <n v="173297"/>
    <x v="3"/>
    <m/>
    <m/>
    <e v="#N/A"/>
    <m/>
    <m/>
    <n v="0"/>
    <m/>
  </r>
  <r>
    <d v="2015-12-16T00:00:00"/>
    <n v="173313"/>
    <n v="152.13"/>
    <s v="SCP Garrigou-Faure"/>
    <n v="297828"/>
    <x v="4"/>
    <n v="173313"/>
    <x v="3"/>
    <m/>
    <m/>
    <e v="#N/A"/>
    <m/>
    <m/>
    <n v="0"/>
    <m/>
  </r>
  <r>
    <d v="2015-12-29T00:00:00"/>
    <n v="173552"/>
    <n v="129.91999999999999"/>
    <s v="SCP Garrigou-Faure"/>
    <n v="297828"/>
    <x v="4"/>
    <n v="173552"/>
    <x v="3"/>
    <m/>
    <m/>
    <e v="#N/A"/>
    <m/>
    <m/>
    <n v="0"/>
    <m/>
  </r>
  <r>
    <d v="2015-12-30T00:00:00"/>
    <n v="173580"/>
    <n v="222.72"/>
    <s v="SCP Garrigou-Faure"/>
    <n v="297828"/>
    <x v="2"/>
    <n v="173580"/>
    <x v="3"/>
    <m/>
    <m/>
    <e v="#N/A"/>
    <m/>
    <m/>
    <n v="0"/>
    <m/>
  </r>
  <r>
    <d v="2016-01-12T00:00:00"/>
    <n v="173799"/>
    <n v="148.47999999999999"/>
    <s v="PROFESSIONNELS LEGAL+"/>
    <n v="563862"/>
    <x v="3"/>
    <n v="173799"/>
    <x v="3"/>
    <m/>
    <m/>
    <e v="#N/A"/>
    <m/>
    <m/>
    <n v="0"/>
    <m/>
  </r>
  <r>
    <d v="2016-01-12T00:00:00"/>
    <n v="173804"/>
    <n v="51.04"/>
    <s v="PROFESSIONNELS LEGAL+"/>
    <n v="563862"/>
    <x v="2"/>
    <n v="173804"/>
    <x v="3"/>
    <m/>
    <m/>
    <e v="#N/A"/>
    <m/>
    <m/>
    <n v="0"/>
    <m/>
  </r>
  <r>
    <d v="2016-01-14T00:00:00"/>
    <n v="173852"/>
    <n v="102.08"/>
    <s v="PROFESSIONNELS LEGAL+"/>
    <n v="563862"/>
    <x v="3"/>
    <n v="173852"/>
    <x v="3"/>
    <m/>
    <m/>
    <e v="#N/A"/>
    <m/>
    <m/>
    <n v="0"/>
    <m/>
  </r>
  <r>
    <d v="2016-01-22T00:00:00"/>
    <n v="174038"/>
    <n v="41.76"/>
    <s v="PROFESSIONNELS LEGAL+"/>
    <n v="563862"/>
    <x v="1"/>
    <n v="174038"/>
    <x v="3"/>
    <m/>
    <m/>
    <e v="#N/A"/>
    <m/>
    <m/>
    <n v="0"/>
    <m/>
  </r>
  <r>
    <d v="2016-01-22T00:00:00"/>
    <n v="174044"/>
    <n v="83.52"/>
    <s v="PROFESSIONNELS LEGAL+"/>
    <n v="563862"/>
    <x v="1"/>
    <n v="174044"/>
    <x v="3"/>
    <m/>
    <m/>
    <e v="#N/A"/>
    <m/>
    <m/>
    <n v="0"/>
    <m/>
  </r>
  <r>
    <d v="2016-01-04T00:00:00"/>
    <n v="173632"/>
    <n v="143.84"/>
    <s v="FIDAL1"/>
    <n v="99841"/>
    <x v="5"/>
    <n v="173632"/>
    <x v="3"/>
    <m/>
    <m/>
    <e v="#N/A"/>
    <m/>
    <m/>
    <n v="0"/>
    <m/>
  </r>
  <r>
    <d v="2016-01-15T00:00:00"/>
    <n v="173861"/>
    <n v="357.28"/>
    <s v="FIDAL1"/>
    <n v="99841"/>
    <x v="3"/>
    <n v="173861"/>
    <x v="3"/>
    <m/>
    <m/>
    <e v="#N/A"/>
    <m/>
    <m/>
    <n v="0"/>
    <m/>
  </r>
  <r>
    <d v="2016-01-14T00:00:00"/>
    <n v="173850"/>
    <n v="139.19999999999999"/>
    <s v="Maître BOUE"/>
    <n v="557493"/>
    <x v="2"/>
    <n v="173850"/>
    <x v="3"/>
    <m/>
    <m/>
    <e v="#N/A"/>
    <m/>
    <m/>
    <n v="0"/>
    <m/>
  </r>
  <r>
    <d v="2015-12-08T00:00:00"/>
    <n v="173151"/>
    <n v="119.86"/>
    <s v="GRAND PUBLIC"/>
    <n v="592799"/>
    <x v="4"/>
    <n v="173151"/>
    <x v="3"/>
    <m/>
    <m/>
    <e v="#N/A"/>
    <m/>
    <m/>
    <n v="0"/>
    <m/>
  </r>
  <r>
    <d v="2015-12-08T00:00:00"/>
    <n v="173152"/>
    <n v="119.86"/>
    <s v="GRAND PUBLIC"/>
    <n v="592799"/>
    <x v="4"/>
    <n v="173152"/>
    <x v="3"/>
    <m/>
    <m/>
    <e v="#N/A"/>
    <m/>
    <m/>
    <n v="0"/>
    <m/>
  </r>
  <r>
    <d v="2015-12-17T00:00:00"/>
    <n v="173362"/>
    <n v="92.2"/>
    <s v="GRAND PUBLIC"/>
    <n v="592799"/>
    <x v="4"/>
    <n v="173362"/>
    <x v="3"/>
    <m/>
    <m/>
    <e v="#N/A"/>
    <m/>
    <m/>
    <n v="0"/>
    <m/>
  </r>
  <r>
    <d v="2015-12-29T00:00:00"/>
    <n v="173554"/>
    <n v="83.52"/>
    <s v="GRAND PUBLIC"/>
    <n v="592799"/>
    <x v="5"/>
    <n v="173554"/>
    <x v="3"/>
    <m/>
    <m/>
    <e v="#N/A"/>
    <m/>
    <m/>
    <n v="0"/>
    <m/>
  </r>
  <r>
    <d v="2016-01-04T00:00:00"/>
    <n v="173605"/>
    <n v="88.16"/>
    <s v="GRAND PUBLIC"/>
    <n v="592799"/>
    <x v="1"/>
    <n v="173605"/>
    <x v="3"/>
    <m/>
    <m/>
    <e v="#N/A"/>
    <m/>
    <m/>
    <n v="0"/>
    <m/>
  </r>
  <r>
    <d v="2016-01-12T00:00:00"/>
    <n v="173796"/>
    <n v="125.28"/>
    <s v="GRAND PUBLIC"/>
    <n v="592799"/>
    <x v="2"/>
    <n v="173796"/>
    <x v="3"/>
    <m/>
    <m/>
    <e v="#N/A"/>
    <m/>
    <m/>
    <n v="0"/>
    <m/>
  </r>
  <r>
    <d v="2016-01-21T00:00:00"/>
    <n v="174005"/>
    <n v="106.72"/>
    <s v="GRAND PUBLIC"/>
    <n v="592799"/>
    <x v="3"/>
    <n v="174005"/>
    <x v="3"/>
    <m/>
    <m/>
    <e v="#N/A"/>
    <m/>
    <m/>
    <n v="0"/>
    <m/>
  </r>
  <r>
    <d v="2016-01-07T00:00:00"/>
    <n v="173717"/>
    <n v="78.88"/>
    <s v="Maître Franck JULIEN"/>
    <n v="586325"/>
    <x v="5"/>
    <n v="173717"/>
    <x v="3"/>
    <m/>
    <m/>
    <e v="#N/A"/>
    <m/>
    <m/>
    <n v="0"/>
    <m/>
  </r>
  <r>
    <d v="2016-01-05T00:00:00"/>
    <n v="173640"/>
    <n v="357.28"/>
    <s v="FIDAL2"/>
    <n v="99841"/>
    <x v="5"/>
    <n v="173640"/>
    <x v="3"/>
    <m/>
    <m/>
    <e v="#N/A"/>
    <m/>
    <m/>
    <n v="0"/>
    <m/>
  </r>
  <r>
    <d v="2016-01-07T00:00:00"/>
    <n v="173723"/>
    <n v="292.32"/>
    <s v="FIDAL2"/>
    <n v="99841"/>
    <x v="5"/>
    <n v="173723"/>
    <x v="3"/>
    <m/>
    <m/>
    <e v="#N/A"/>
    <m/>
    <m/>
    <n v="0"/>
    <m/>
  </r>
  <r>
    <d v="2016-01-08T00:00:00"/>
    <n v="173744"/>
    <n v="185.6"/>
    <s v="FIDAL2"/>
    <n v="99841"/>
    <x v="2"/>
    <n v="173744"/>
    <x v="3"/>
    <m/>
    <m/>
    <e v="#N/A"/>
    <m/>
    <m/>
    <n v="0"/>
    <m/>
  </r>
  <r>
    <d v="2016-01-08T00:00:00"/>
    <n v="173747"/>
    <n v="185.6"/>
    <s v="FIDAL2"/>
    <n v="99841"/>
    <x v="2"/>
    <n v="173747"/>
    <x v="3"/>
    <m/>
    <m/>
    <e v="#N/A"/>
    <m/>
    <m/>
    <n v="0"/>
    <m/>
  </r>
  <r>
    <d v="2016-01-11T00:00:00"/>
    <n v="173785"/>
    <n v="185.6"/>
    <s v="FIDAL2"/>
    <n v="99841"/>
    <x v="2"/>
    <n v="173785"/>
    <x v="3"/>
    <m/>
    <m/>
    <e v="#N/A"/>
    <m/>
    <m/>
    <n v="0"/>
    <m/>
  </r>
  <r>
    <d v="2016-01-14T00:00:00"/>
    <n v="173839"/>
    <n v="180.96"/>
    <s v="FIDAL2"/>
    <n v="99841"/>
    <x v="2"/>
    <n v="173839"/>
    <x v="3"/>
    <m/>
    <m/>
    <e v="#N/A"/>
    <m/>
    <m/>
    <n v="0"/>
    <m/>
  </r>
  <r>
    <d v="2016-01-18T00:00:00"/>
    <n v="173940"/>
    <n v="765.6"/>
    <s v="FIDAL2"/>
    <n v="99841"/>
    <x v="3"/>
    <n v="173940"/>
    <x v="3"/>
    <m/>
    <m/>
    <e v="#N/A"/>
    <m/>
    <m/>
    <n v="0"/>
    <m/>
  </r>
  <r>
    <d v="2016-01-19T00:00:00"/>
    <n v="173958"/>
    <n v="255.2"/>
    <s v="FIDAL2"/>
    <n v="99841"/>
    <x v="3"/>
    <n v="173958"/>
    <x v="3"/>
    <m/>
    <m/>
    <e v="#N/A"/>
    <m/>
    <m/>
    <n v="0"/>
    <m/>
  </r>
  <r>
    <d v="2016-01-19T00:00:00"/>
    <n v="173960"/>
    <n v="394.4"/>
    <s v="FIDAL2"/>
    <n v="99841"/>
    <x v="3"/>
    <n v="173960"/>
    <x v="3"/>
    <m/>
    <m/>
    <e v="#N/A"/>
    <m/>
    <m/>
    <n v="0"/>
    <m/>
  </r>
  <r>
    <d v="2016-01-07T00:00:00"/>
    <n v="173708"/>
    <n v="180.96"/>
    <s v="FIDAL3"/>
    <n v="99841"/>
    <x v="5"/>
    <n v="173708"/>
    <x v="3"/>
    <m/>
    <m/>
    <e v="#N/A"/>
    <m/>
    <m/>
    <n v="0"/>
    <m/>
  </r>
  <r>
    <d v="2016-01-05T00:00:00"/>
    <n v="173641"/>
    <n v="88.16"/>
    <s v="FIDAL3"/>
    <n v="99841"/>
    <x v="5"/>
    <n v="173641"/>
    <x v="3"/>
    <m/>
    <m/>
    <e v="#N/A"/>
    <m/>
    <m/>
    <n v="0"/>
    <m/>
  </r>
  <r>
    <d v="2016-01-15T00:00:00"/>
    <n v="173864"/>
    <n v="222.72"/>
    <s v="FIDAL3"/>
    <n v="99841"/>
    <x v="3"/>
    <n v="173864"/>
    <x v="3"/>
    <m/>
    <m/>
    <e v="#N/A"/>
    <m/>
    <m/>
    <n v="0"/>
    <m/>
  </r>
  <r>
    <d v="2016-01-21T00:00:00"/>
    <n v="174017"/>
    <n v="78.88"/>
    <s v="FIDAL3"/>
    <n v="99841"/>
    <x v="1"/>
    <n v="174017"/>
    <x v="3"/>
    <m/>
    <m/>
    <e v="#N/A"/>
    <m/>
    <m/>
    <n v="0"/>
    <m/>
  </r>
  <r>
    <d v="2016-01-21T00:00:00"/>
    <n v="174020"/>
    <n v="83.52"/>
    <s v="FIDAL3"/>
    <n v="99841"/>
    <x v="1"/>
    <n v="174020"/>
    <x v="3"/>
    <m/>
    <m/>
    <e v="#N/A"/>
    <m/>
    <m/>
    <n v="0"/>
    <m/>
  </r>
  <r>
    <d v="2016-01-21T00:00:00"/>
    <n v="174027"/>
    <n v="255.2"/>
    <s v="FIDAL3"/>
    <n v="99841"/>
    <x v="1"/>
    <n v="174027"/>
    <x v="3"/>
    <m/>
    <m/>
    <e v="#N/A"/>
    <m/>
    <m/>
    <n v="0"/>
    <m/>
  </r>
  <r>
    <d v="2015-12-31T00:00:00"/>
    <n v="173598"/>
    <n v="287.68"/>
    <s v="FIDAL5"/>
    <n v="99841"/>
    <x v="4"/>
    <n v="173598"/>
    <x v="3"/>
    <m/>
    <m/>
    <e v="#N/A"/>
    <m/>
    <m/>
    <n v="0"/>
    <m/>
  </r>
  <r>
    <d v="2016-01-08T00:00:00"/>
    <n v="173740"/>
    <n v="204.16"/>
    <s v="FIDAL5"/>
    <n v="99841"/>
    <x v="2"/>
    <n v="173740"/>
    <x v="3"/>
    <m/>
    <m/>
    <e v="#N/A"/>
    <m/>
    <m/>
    <n v="0"/>
    <m/>
  </r>
  <r>
    <d v="2016-01-11T00:00:00"/>
    <n v="173782"/>
    <n v="171.68"/>
    <s v="FIDAL5"/>
    <n v="99841"/>
    <x v="2"/>
    <n v="173782"/>
    <x v="3"/>
    <m/>
    <m/>
    <e v="#N/A"/>
    <m/>
    <m/>
    <n v="0"/>
    <m/>
  </r>
  <r>
    <d v="2016-01-18T00:00:00"/>
    <n v="173933"/>
    <n v="241.28"/>
    <s v="FIDAL5"/>
    <n v="99841"/>
    <x v="3"/>
    <n v="173933"/>
    <x v="3"/>
    <m/>
    <m/>
    <e v="#N/A"/>
    <m/>
    <m/>
    <n v="0"/>
    <m/>
  </r>
  <r>
    <d v="2016-01-28T00:00:00"/>
    <n v="174147"/>
    <n v="102.08"/>
    <s v="SCP PIQUEMAL &amp; ASSOCIES"/>
    <n v="510413"/>
    <x v="1"/>
    <n v="174147"/>
    <x v="3"/>
    <m/>
    <m/>
    <e v="#N/A"/>
    <m/>
    <m/>
    <n v="0"/>
    <m/>
  </r>
  <r>
    <d v="2016-01-29T00:00:00"/>
    <n v="174166"/>
    <n v="83.52"/>
    <s v="SCP PIQUEMAL &amp; ASSOCIES"/>
    <n v="510413"/>
    <x v="1"/>
    <n v="174166"/>
    <x v="3"/>
    <m/>
    <m/>
    <e v="#N/A"/>
    <m/>
    <m/>
    <n v="0"/>
    <m/>
  </r>
  <r>
    <d v="2016-01-06T00:00:00"/>
    <n v="173687"/>
    <n v="116"/>
    <s v="CABINET BOUDAUD"/>
    <n v="598286"/>
    <x v="5"/>
    <n v="173687"/>
    <x v="3"/>
    <m/>
    <m/>
    <e v="#N/A"/>
    <m/>
    <m/>
    <n v="0"/>
    <m/>
  </r>
  <r>
    <d v="2016-01-15T00:00:00"/>
    <n v="173863"/>
    <n v="116"/>
    <s v="CABINET BOUDAUD"/>
    <n v="598286"/>
    <x v="3"/>
    <n v="173863"/>
    <x v="3"/>
    <m/>
    <m/>
    <e v="#N/A"/>
    <m/>
    <m/>
    <n v="0"/>
    <m/>
  </r>
  <r>
    <d v="2016-01-05T00:00:00"/>
    <n v="173663"/>
    <n v="218.08"/>
    <s v="Me Christine CASTEX"/>
    <n v="507136"/>
    <x v="5"/>
    <n v="173663"/>
    <x v="3"/>
    <m/>
    <m/>
    <e v="#N/A"/>
    <m/>
    <m/>
    <n v="0"/>
    <m/>
  </r>
  <r>
    <d v="2015-12-29T00:00:00"/>
    <n v="173560"/>
    <n v="180.96"/>
    <s v="Me Christine CASTEX"/>
    <n v="507136"/>
    <x v="4"/>
    <n v="173560"/>
    <x v="3"/>
    <m/>
    <m/>
    <e v="#N/A"/>
    <m/>
    <m/>
    <n v="0"/>
    <m/>
  </r>
  <r>
    <d v="2015-12-29T00:00:00"/>
    <n v="173561"/>
    <n v="106.72"/>
    <s v="Me Christine CASTEX"/>
    <n v="507136"/>
    <x v="4"/>
    <n v="173561"/>
    <x v="3"/>
    <m/>
    <m/>
    <e v="#N/A"/>
    <m/>
    <m/>
    <n v="0"/>
    <m/>
  </r>
  <r>
    <d v="2015-12-29T00:00:00"/>
    <n v="173566"/>
    <n v="97.44"/>
    <s v="Me Christine CASTEX"/>
    <n v="507136"/>
    <x v="4"/>
    <n v="173566"/>
    <x v="3"/>
    <m/>
    <m/>
    <e v="#N/A"/>
    <m/>
    <m/>
    <n v="0"/>
    <m/>
  </r>
  <r>
    <d v="2016-01-12T00:00:00"/>
    <n v="173803"/>
    <n v="134.56"/>
    <s v="Me Christine CASTEX"/>
    <n v="507136"/>
    <x v="2"/>
    <n v="173803"/>
    <x v="3"/>
    <m/>
    <m/>
    <e v="#N/A"/>
    <m/>
    <m/>
    <n v="0"/>
    <m/>
  </r>
  <r>
    <d v="2016-01-11T00:00:00"/>
    <n v="173781"/>
    <n v="32.479999999999997"/>
    <s v="Me Christine CASTEX"/>
    <n v="507136"/>
    <x v="2"/>
    <n v="173781"/>
    <x v="3"/>
    <m/>
    <m/>
    <e v="#N/A"/>
    <m/>
    <m/>
    <n v="0"/>
    <m/>
  </r>
  <r>
    <d v="2016-01-06T00:00:00"/>
    <n v="173679"/>
    <n v="97.44"/>
    <s v="SYGNATURES-BOURDIL"/>
    <n v="567545"/>
    <x v="5"/>
    <n v="173679"/>
    <x v="4"/>
    <m/>
    <m/>
    <e v="#N/A"/>
    <m/>
    <m/>
    <n v="0"/>
    <m/>
  </r>
  <r>
    <d v="2016-01-13T00:00:00"/>
    <n v="173820"/>
    <n v="129.91999999999999"/>
    <s v="SYGNATURES-BOURDIL"/>
    <n v="567545"/>
    <x v="2"/>
    <n v="173820"/>
    <x v="4"/>
    <m/>
    <m/>
    <e v="#N/A"/>
    <m/>
    <m/>
    <n v="0"/>
    <m/>
  </r>
  <r>
    <d v="2016-01-23T00:00:00"/>
    <n v="174068"/>
    <n v="78.88"/>
    <s v="OFFICE NOTARIAL DE FLEURANCE"/>
    <n v="96669"/>
    <x v="1"/>
    <n v="174068"/>
    <x v="4"/>
    <m/>
    <m/>
    <e v="#N/A"/>
    <m/>
    <m/>
    <n v="0"/>
    <m/>
  </r>
  <r>
    <d v="2016-01-20T00:00:00"/>
    <n v="174002"/>
    <n v="78.88"/>
    <s v="GRAND PUBLIC"/>
    <n v="592799"/>
    <x v="1"/>
    <n v="174002"/>
    <x v="4"/>
    <m/>
    <m/>
    <e v="#N/A"/>
    <m/>
    <m/>
    <n v="0"/>
    <m/>
  </r>
  <r>
    <d v="2016-01-28T00:00:00"/>
    <n v="174157"/>
    <n v="69.599999999999994"/>
    <s v="GRAND PUBLIC"/>
    <n v="592799"/>
    <x v="1"/>
    <n v="174157"/>
    <x v="4"/>
    <m/>
    <m/>
    <e v="#N/A"/>
    <m/>
    <m/>
    <n v="0"/>
    <m/>
  </r>
  <r>
    <d v="2016-01-05T00:00:00"/>
    <n v="173654"/>
    <n v="74.239999999999995"/>
    <s v="SCP PIQUEMAL &amp; ASSOCIES"/>
    <n v="510413"/>
    <x v="5"/>
    <n v="173654"/>
    <x v="4"/>
    <m/>
    <m/>
    <e v="#N/A"/>
    <m/>
    <m/>
    <n v="0"/>
    <m/>
  </r>
  <r>
    <d v="2016-01-05T00:00:00"/>
    <n v="173655"/>
    <n v="74.239999999999995"/>
    <s v="SCP PIQUEMAL &amp; ASSOCIES"/>
    <n v="510413"/>
    <x v="5"/>
    <n v="173655"/>
    <x v="4"/>
    <m/>
    <m/>
    <e v="#N/A"/>
    <m/>
    <m/>
    <n v="0"/>
    <m/>
  </r>
  <r>
    <d v="2016-01-11T00:00:00"/>
    <n v="173780"/>
    <n v="389.76"/>
    <s v="SCP ARNAUD et DEVILLE"/>
    <n v="589050"/>
    <x v="1"/>
    <n v="173780"/>
    <x v="4"/>
    <m/>
    <m/>
    <e v="#N/A"/>
    <m/>
    <m/>
    <n v="0"/>
    <m/>
  </r>
  <r>
    <d v="2016-01-18T00:00:00"/>
    <n v="173906"/>
    <n v="106.72"/>
    <s v="CABINET BOULOC"/>
    <n v="521760"/>
    <x v="3"/>
    <n v="173906"/>
    <x v="5"/>
    <m/>
    <m/>
    <e v="#N/A"/>
    <m/>
    <m/>
    <n v="0"/>
    <m/>
  </r>
  <r>
    <d v="2015-12-30T00:00:00"/>
    <n v="173578"/>
    <n v="306.24"/>
    <s v="SCP FAURIE-GREPON; FAURIE-GREPON; ARNOUX"/>
    <n v="101198"/>
    <x v="4"/>
    <n v="173578"/>
    <x v="5"/>
    <m/>
    <m/>
    <e v="#N/A"/>
    <m/>
    <m/>
    <n v="0"/>
    <m/>
  </r>
  <r>
    <d v="2015-12-24T00:00:00"/>
    <n v="173529"/>
    <n v="139.19999999999999"/>
    <s v="FIDAL3"/>
    <n v="99841"/>
    <x v="4"/>
    <n v="173529"/>
    <x v="5"/>
    <m/>
    <m/>
    <e v="#N/A"/>
    <m/>
    <m/>
    <n v="0"/>
    <m/>
  </r>
  <r>
    <d v="2016-01-18T00:00:00"/>
    <n v="173934"/>
    <n v="125.28"/>
    <s v="Me GUERIN"/>
    <n v="234847"/>
    <x v="3"/>
    <n v="173934"/>
    <x v="5"/>
    <m/>
    <m/>
    <e v="#N/A"/>
    <m/>
    <m/>
    <n v="0"/>
    <m/>
  </r>
  <r>
    <d v="2015-12-31T00:00:00"/>
    <n v="173596"/>
    <n v="176.32"/>
    <s v="Maître BOUE"/>
    <n v="557493"/>
    <x v="4"/>
    <n v="173596"/>
    <x v="6"/>
    <m/>
    <m/>
    <e v="#N/A"/>
    <m/>
    <m/>
    <n v="0"/>
    <m/>
  </r>
  <r>
    <d v="2016-01-12T00:00:00"/>
    <n v="173798"/>
    <n v="139.19999999999999"/>
    <s v="SCP BAUDOIN SAEZ"/>
    <n v="513188"/>
    <x v="2"/>
    <n v="173798"/>
    <x v="6"/>
    <m/>
    <m/>
    <e v="#N/A"/>
    <m/>
    <m/>
    <n v="0"/>
    <m/>
  </r>
  <r>
    <d v="2016-01-20T00:00:00"/>
    <n v="173982"/>
    <n v="431.52"/>
    <s v="FIDAL2"/>
    <n v="99841"/>
    <x v="3"/>
    <n v="173982"/>
    <x v="6"/>
    <m/>
    <m/>
    <e v="#N/A"/>
    <m/>
    <m/>
    <n v="0"/>
    <m/>
  </r>
  <r>
    <d v="2016-01-20T00:00:00"/>
    <n v="173995"/>
    <n v="343.36"/>
    <s v="FIDAL2"/>
    <n v="99841"/>
    <x v="3"/>
    <n v="173995"/>
    <x v="6"/>
    <m/>
    <m/>
    <e v="#N/A"/>
    <m/>
    <m/>
    <n v="0"/>
    <m/>
  </r>
  <r>
    <d v="2016-01-25T00:00:00"/>
    <n v="174084"/>
    <n v="408.32"/>
    <s v="FIDAL2"/>
    <n v="99841"/>
    <x v="1"/>
    <n v="174084"/>
    <x v="6"/>
    <m/>
    <m/>
    <e v="#N/A"/>
    <m/>
    <m/>
    <n v="0"/>
    <m/>
  </r>
  <r>
    <d v="2016-01-05T00:00:00"/>
    <n v="173661"/>
    <n v="157.76"/>
    <s v="FIDAL5"/>
    <n v="99841"/>
    <x v="5"/>
    <n v="173661"/>
    <x v="6"/>
    <m/>
    <m/>
    <e v="#N/A"/>
    <m/>
    <m/>
    <n v="0"/>
    <m/>
  </r>
  <r>
    <d v="2016-01-18T00:00:00"/>
    <n v="173921"/>
    <n v="185.6"/>
    <s v="SELARL GUY NARRAN"/>
    <n v="573256"/>
    <x v="3"/>
    <n v="173921"/>
    <x v="6"/>
    <m/>
    <m/>
    <e v="#N/A"/>
    <m/>
    <m/>
    <n v="0"/>
    <m/>
  </r>
  <r>
    <d v="2015-12-26T00:00:00"/>
    <n v="173534"/>
    <n v="92.8"/>
    <s v="GRAND PUBLIC"/>
    <n v="592799"/>
    <x v="1"/>
    <n v="173534"/>
    <x v="7"/>
    <m/>
    <m/>
    <e v="#N/A"/>
    <m/>
    <m/>
    <n v="0"/>
    <m/>
  </r>
  <r>
    <d v="2016-01-13T00:00:00"/>
    <n v="173822"/>
    <n v="157.76"/>
    <s v="SCP DUPOUY-DUPOUY de LAVAL"/>
    <n v="593747"/>
    <x v="2"/>
    <n v="173822"/>
    <x v="7"/>
    <m/>
    <m/>
    <e v="#N/A"/>
    <m/>
    <m/>
    <n v="0"/>
    <m/>
  </r>
  <r>
    <d v="2016-01-04T00:00:00"/>
    <n v="173615"/>
    <n v="139.19999999999999"/>
    <s v="SCP DUPOUY-DUPOUY de LAVAL"/>
    <n v="593747"/>
    <x v="5"/>
    <n v="173615"/>
    <x v="7"/>
    <m/>
    <m/>
    <e v="#N/A"/>
    <m/>
    <m/>
    <n v="0"/>
    <m/>
  </r>
  <r>
    <d v="2016-01-08T00:00:00"/>
    <n v="173759"/>
    <n v="125.28"/>
    <s v="SCP DUPOUY-DUPOUY de LAVAL"/>
    <n v="593747"/>
    <x v="2"/>
    <n v="173759"/>
    <x v="7"/>
    <m/>
    <m/>
    <e v="#N/A"/>
    <m/>
    <m/>
    <n v="0"/>
    <m/>
  </r>
  <r>
    <d v="2016-01-27T00:00:00"/>
    <n v="174145"/>
    <n v="97.44"/>
    <s v="GRAND PUBLIC"/>
    <n v="592799"/>
    <x v="1"/>
    <n v="174145"/>
    <x v="8"/>
    <m/>
    <m/>
    <e v="#N/A"/>
    <m/>
    <m/>
    <n v="0"/>
    <m/>
  </r>
  <r>
    <d v="2016-01-06T00:00:00"/>
    <n v="173674"/>
    <n v="357.28"/>
    <s v="FIDAL5"/>
    <n v="99841"/>
    <x v="5"/>
    <n v="173674"/>
    <x v="8"/>
    <m/>
    <m/>
    <e v="#N/A"/>
    <m/>
    <m/>
    <n v="0"/>
    <m/>
  </r>
  <r>
    <d v="2016-01-26T00:00:00"/>
    <n v="174109"/>
    <n v="102.08"/>
    <s v="Me Carole GUY"/>
    <n v="597663"/>
    <x v="1"/>
    <n v="174109"/>
    <x v="8"/>
    <m/>
    <m/>
    <e v="#N/A"/>
    <m/>
    <m/>
    <n v="0"/>
    <m/>
  </r>
  <r>
    <d v="2016-01-14T00:00:00"/>
    <n v="173848"/>
    <n v="111.36"/>
    <s v="Maître BOUE"/>
    <n v="557493"/>
    <x v="2"/>
    <n v="173848"/>
    <x v="9"/>
    <m/>
    <m/>
    <e v="#N/A"/>
    <m/>
    <m/>
    <n v="0"/>
    <m/>
  </r>
  <r>
    <d v="2016-01-14T00:00:00"/>
    <n v="173849"/>
    <n v="125.28"/>
    <s v="Maître BOUE"/>
    <n v="557493"/>
    <x v="2"/>
    <n v="173849"/>
    <x v="9"/>
    <m/>
    <m/>
    <e v="#N/A"/>
    <m/>
    <m/>
    <n v="0"/>
    <m/>
  </r>
  <r>
    <d v="2016-01-28T00:00:00"/>
    <n v="174160"/>
    <n v="180.96"/>
    <s v="Maître BOUE"/>
    <n v="557493"/>
    <x v="1"/>
    <n v="174160"/>
    <x v="9"/>
    <m/>
    <m/>
    <e v="#N/A"/>
    <m/>
    <m/>
    <n v="0"/>
    <m/>
  </r>
  <r>
    <d v="2016-01-06T00:00:00"/>
    <n v="173697"/>
    <n v="120.64"/>
    <s v="GRAND PUBLIC"/>
    <n v="592799"/>
    <x v="5"/>
    <n v="173697"/>
    <x v="9"/>
    <m/>
    <m/>
    <e v="#N/A"/>
    <m/>
    <m/>
    <n v="0"/>
    <m/>
  </r>
  <r>
    <d v="2016-01-06T00:00:00"/>
    <n v="173682"/>
    <n v="102.08"/>
    <s v="PROFESSIONNELS LEGAL+ DROIT PRIVE"/>
    <n v="563862"/>
    <x v="5"/>
    <n v="173682"/>
    <x v="9"/>
    <m/>
    <m/>
    <e v="#N/A"/>
    <m/>
    <m/>
    <n v="0"/>
    <m/>
  </r>
  <r>
    <d v="2016-01-22T00:00:00"/>
    <n v="174033"/>
    <n v="125.86"/>
    <s v="PROFESSIONNELS LEGAL+"/>
    <n v="563862"/>
    <x v="6"/>
    <n v="174033"/>
    <x v="10"/>
    <m/>
    <m/>
    <e v="#N/A"/>
    <m/>
    <m/>
    <n v="0"/>
    <m/>
  </r>
  <r>
    <d v="2015-12-30T00:00:00"/>
    <n v="173576"/>
    <n v="200.97"/>
    <s v="PROFESSIONNELS LEGAL+"/>
    <n v="563862"/>
    <x v="7"/>
    <n v="173576"/>
    <x v="10"/>
    <m/>
    <m/>
    <e v="#N/A"/>
    <m/>
    <m/>
    <n v="0"/>
    <m/>
  </r>
  <r>
    <d v="2016-01-04T00:00:00"/>
    <n v="173612"/>
    <n v="353.22"/>
    <s v="PROFESSIONNELS LEGAL+"/>
    <n v="563862"/>
    <x v="8"/>
    <n v="173612"/>
    <x v="10"/>
    <m/>
    <m/>
    <e v="#N/A"/>
    <m/>
    <m/>
    <n v="0"/>
    <m/>
  </r>
  <r>
    <d v="2016-01-04T00:00:00"/>
    <n v="173616"/>
    <n v="239.54"/>
    <s v="PROFESSIONNELS LEGAL+"/>
    <n v="563862"/>
    <x v="8"/>
    <n v="173616"/>
    <x v="10"/>
    <m/>
    <m/>
    <e v="#N/A"/>
    <m/>
    <m/>
    <n v="0"/>
    <m/>
  </r>
  <r>
    <d v="2016-01-14T00:00:00"/>
    <n v="173837"/>
    <n v="127.89"/>
    <s v="PROFESSIONNELS LEGAL+"/>
    <n v="563862"/>
    <x v="9"/>
    <n v="173837"/>
    <x v="10"/>
    <m/>
    <m/>
    <e v="#N/A"/>
    <m/>
    <m/>
    <n v="0"/>
    <m/>
  </r>
  <r>
    <d v="2016-01-14T00:00:00"/>
    <n v="173843"/>
    <n v="170.52"/>
    <s v="PROFESSIONNELS LEGAL+"/>
    <n v="563862"/>
    <x v="10"/>
    <n v="173843"/>
    <x v="10"/>
    <m/>
    <m/>
    <e v="#N/A"/>
    <m/>
    <m/>
    <n v="0"/>
    <m/>
  </r>
  <r>
    <d v="2016-01-22T00:00:00"/>
    <n v="174053"/>
    <n v="598.85"/>
    <s v="PROFESSIONNELS LEGAL+"/>
    <n v="563862"/>
    <x v="11"/>
    <n v="174053"/>
    <x v="10"/>
    <m/>
    <m/>
    <e v="#N/A"/>
    <m/>
    <m/>
    <n v="0"/>
    <m/>
  </r>
  <r>
    <d v="2016-01-25T00:00:00"/>
    <n v="174071"/>
    <n v="472.99"/>
    <s v="PROFESSIONNELS LEGAL+"/>
    <n v="563862"/>
    <x v="11"/>
    <n v="174071"/>
    <x v="10"/>
    <m/>
    <m/>
    <e v="#N/A"/>
    <m/>
    <m/>
    <n v="0"/>
    <m/>
  </r>
  <r>
    <d v="2016-01-27T00:00:00"/>
    <n v="174132"/>
    <n v="247.66"/>
    <s v="PROFESSIONNELS LEGAL+"/>
    <n v="563862"/>
    <x v="12"/>
    <n v="174132"/>
    <x v="10"/>
    <m/>
    <m/>
    <e v="#N/A"/>
    <m/>
    <m/>
    <n v="0"/>
    <m/>
  </r>
  <r>
    <d v="2015-12-08T00:00:00"/>
    <n v="173126"/>
    <n v="78.39"/>
    <s v="Trésorier Payeur Général"/>
    <n v="559968"/>
    <x v="13"/>
    <n v="173126"/>
    <x v="10"/>
    <m/>
    <m/>
    <e v="#N/A"/>
    <m/>
    <m/>
    <n v="0"/>
    <m/>
  </r>
  <r>
    <d v="2015-12-22T00:00:00"/>
    <n v="173445"/>
    <n v="78.39"/>
    <s v="Trésorier Payeur Général"/>
    <n v="559968"/>
    <x v="14"/>
    <n v="173445"/>
    <x v="10"/>
    <m/>
    <m/>
    <e v="#N/A"/>
    <m/>
    <m/>
    <n v="0"/>
    <m/>
  </r>
  <r>
    <d v="2015-12-22T00:00:00"/>
    <n v="173447"/>
    <n v="78.39"/>
    <s v="Trésorier Payeur Général"/>
    <n v="559968"/>
    <x v="15"/>
    <n v="173447"/>
    <x v="10"/>
    <m/>
    <m/>
    <e v="#N/A"/>
    <m/>
    <m/>
    <n v="0"/>
    <m/>
  </r>
  <r>
    <d v="2016-01-04T00:00:00"/>
    <n v="173634"/>
    <n v="207.06"/>
    <s v="Maître BOUSSIE"/>
    <n v="562630"/>
    <x v="16"/>
    <n v="173634"/>
    <x v="10"/>
    <m/>
    <m/>
    <e v="#N/A"/>
    <m/>
    <m/>
    <n v="0"/>
    <m/>
  </r>
  <r>
    <d v="2016-01-04T00:00:00"/>
    <n v="173633"/>
    <n v="207.06"/>
    <s v="Maître BOUSSIE"/>
    <n v="562630"/>
    <x v="16"/>
    <n v="173633"/>
    <x v="10"/>
    <m/>
    <m/>
    <e v="#N/A"/>
    <m/>
    <m/>
    <n v="0"/>
    <m/>
  </r>
  <r>
    <d v="2016-01-22T00:00:00"/>
    <n v="174042"/>
    <n v="119.77"/>
    <s v="NR COMMUNICATION"/>
    <n v="510751"/>
    <x v="11"/>
    <n v="174042"/>
    <x v="10"/>
    <m/>
    <m/>
    <e v="#N/A"/>
    <m/>
    <m/>
    <n v="0"/>
    <m/>
  </r>
  <r>
    <d v="2016-01-14T00:00:00"/>
    <n v="173833"/>
    <n v="136.01"/>
    <s v="PROFESSIONNELS LEGAL+ DROIT PRIVE"/>
    <n v="563862"/>
    <x v="10"/>
    <n v="173833"/>
    <x v="10"/>
    <m/>
    <m/>
    <e v="#N/A"/>
    <m/>
    <m/>
    <n v="0"/>
    <m/>
  </r>
  <r>
    <d v="2016-01-04T00:00:00"/>
    <n v="173611"/>
    <n v="353.22"/>
    <s v="PROFESSIONNELS LEGAL+"/>
    <n v="563862"/>
    <x v="8"/>
    <n v="173611"/>
    <x v="11"/>
    <m/>
    <m/>
    <e v="#N/A"/>
    <m/>
    <m/>
    <n v="0"/>
    <m/>
  </r>
  <r>
    <d v="2016-01-07T00:00:00"/>
    <n v="173718"/>
    <n v="1148.98"/>
    <s v="PROFESSIONNELS LEGAL+"/>
    <n v="563862"/>
    <x v="17"/>
    <n v="173718"/>
    <x v="11"/>
    <m/>
    <m/>
    <e v="#N/A"/>
    <m/>
    <m/>
    <n v="0"/>
    <m/>
  </r>
  <r>
    <d v="2016-01-07T00:00:00"/>
    <n v="173719"/>
    <n v="1148.98"/>
    <s v="PROFESSIONNELS LEGAL+"/>
    <n v="563862"/>
    <x v="11"/>
    <n v="173719"/>
    <x v="11"/>
    <m/>
    <m/>
    <e v="#N/A"/>
    <m/>
    <m/>
    <n v="0"/>
    <m/>
  </r>
  <r>
    <d v="2016-01-08T00:00:00"/>
    <n v="173761"/>
    <n v="123.83"/>
    <s v="PROFESSIONNELS LEGAL+"/>
    <n v="563862"/>
    <x v="18"/>
    <n v="173761"/>
    <x v="11"/>
    <m/>
    <m/>
    <e v="#N/A"/>
    <m/>
    <m/>
    <n v="0"/>
    <m/>
  </r>
  <r>
    <d v="2016-01-13T00:00:00"/>
    <n v="173824"/>
    <n v="174.58"/>
    <s v="PROFESSIONNELS LEGAL+"/>
    <n v="563862"/>
    <x v="10"/>
    <n v="173824"/>
    <x v="11"/>
    <m/>
    <m/>
    <e v="#N/A"/>
    <m/>
    <m/>
    <n v="0"/>
    <m/>
  </r>
  <r>
    <d v="2016-01-14T00:00:00"/>
    <n v="173844"/>
    <n v="196.91"/>
    <s v="PROFESSIONNELS LEGAL+"/>
    <n v="563862"/>
    <x v="10"/>
    <n v="173844"/>
    <x v="11"/>
    <m/>
    <m/>
    <e v="#N/A"/>
    <m/>
    <m/>
    <n v="0"/>
    <m/>
  </r>
  <r>
    <d v="2016-01-14T00:00:00"/>
    <n v="173845"/>
    <n v="131.94999999999999"/>
    <s v="PROFESSIONNELS LEGAL+"/>
    <n v="563862"/>
    <x v="10"/>
    <n v="173845"/>
    <x v="11"/>
    <m/>
    <m/>
    <e v="#N/A"/>
    <m/>
    <m/>
    <n v="0"/>
    <m/>
  </r>
  <r>
    <d v="2016-01-14T00:00:00"/>
    <n v="173846"/>
    <n v="113.68"/>
    <s v="PROFESSIONNELS LEGAL+"/>
    <n v="563862"/>
    <x v="10"/>
    <n v="173846"/>
    <x v="11"/>
    <m/>
    <m/>
    <e v="#N/A"/>
    <m/>
    <m/>
    <n v="0"/>
    <m/>
  </r>
  <r>
    <d v="2016-01-14T00:00:00"/>
    <n v="173851"/>
    <n v="324.8"/>
    <s v="PROFESSIONNELS LEGAL+"/>
    <n v="563862"/>
    <x v="13"/>
    <n v="173851"/>
    <x v="11"/>
    <m/>
    <m/>
    <e v="#N/A"/>
    <m/>
    <m/>
    <n v="0"/>
    <m/>
  </r>
  <r>
    <d v="2016-01-18T00:00:00"/>
    <n v="173910"/>
    <n v="267.95999999999998"/>
    <s v="PROFESSIONNELS LEGAL+"/>
    <n v="563862"/>
    <x v="19"/>
    <n v="173910"/>
    <x v="11"/>
    <m/>
    <m/>
    <e v="#N/A"/>
    <m/>
    <m/>
    <n v="0"/>
    <m/>
  </r>
  <r>
    <d v="2016-01-19T00:00:00"/>
    <n v="173949"/>
    <n v="572.46"/>
    <s v="PROFESSIONNELS LEGAL+"/>
    <n v="563862"/>
    <x v="20"/>
    <n v="173949"/>
    <x v="11"/>
    <m/>
    <m/>
    <e v="#N/A"/>
    <m/>
    <m/>
    <n v="0"/>
    <m/>
  </r>
  <r>
    <d v="2016-01-19T00:00:00"/>
    <n v="173975"/>
    <n v="645.54"/>
    <s v="PROFESSIONNELS LEGAL+"/>
    <n v="563862"/>
    <x v="21"/>
    <n v="173975"/>
    <x v="11"/>
    <m/>
    <m/>
    <e v="#N/A"/>
    <m/>
    <m/>
    <n v="0"/>
    <m/>
  </r>
  <r>
    <d v="2016-01-19T00:00:00"/>
    <n v="173976"/>
    <n v="300.44"/>
    <s v="PROFESSIONNELS LEGAL+"/>
    <n v="563862"/>
    <x v="21"/>
    <n v="173976"/>
    <x v="11"/>
    <m/>
    <m/>
    <e v="#N/A"/>
    <m/>
    <m/>
    <n v="0"/>
    <m/>
  </r>
  <r>
    <d v="2016-01-25T00:00:00"/>
    <n v="174095"/>
    <n v="249.69"/>
    <s v="PROFESSIONNELS LEGAL+"/>
    <n v="563862"/>
    <x v="22"/>
    <n v="174095"/>
    <x v="11"/>
    <m/>
    <m/>
    <e v="#N/A"/>
    <m/>
    <m/>
    <n v="0"/>
    <m/>
  </r>
  <r>
    <d v="2016-01-15T00:00:00"/>
    <n v="173855"/>
    <n v="186.76"/>
    <s v="GRAND PUBLIC"/>
    <n v="592799"/>
    <x v="13"/>
    <n v="173855"/>
    <x v="11"/>
    <m/>
    <m/>
    <e v="#N/A"/>
    <m/>
    <m/>
    <n v="0"/>
    <m/>
  </r>
  <r>
    <d v="2016-01-06T00:00:00"/>
    <n v="173671"/>
    <n v="138.04"/>
    <s v="PROFESSIONNELS LEGAL+ DROIT PRIVE"/>
    <n v="563862"/>
    <x v="16"/>
    <n v="173671"/>
    <x v="11"/>
    <m/>
    <m/>
    <e v="#N/A"/>
    <m/>
    <m/>
    <n v="0"/>
    <m/>
  </r>
  <r>
    <d v="2016-01-06T00:00:00"/>
    <n v="173684"/>
    <n v="131.94999999999999"/>
    <s v="PROFESSIONNELS LEGAL+ DROIT PRIVE"/>
    <n v="563862"/>
    <x v="17"/>
    <n v="173684"/>
    <x v="11"/>
    <m/>
    <m/>
    <e v="#N/A"/>
    <m/>
    <m/>
    <n v="0"/>
    <m/>
  </r>
  <r>
    <d v="2016-01-14T00:00:00"/>
    <n v="173834"/>
    <n v="334.95"/>
    <s v="MAITRE   ROUCH "/>
    <n v="595629"/>
    <x v="9"/>
    <n v="173834"/>
    <x v="11"/>
    <m/>
    <m/>
    <e v="#N/A"/>
    <m/>
    <m/>
    <n v="0"/>
    <m/>
  </r>
  <r>
    <d v="2016-01-08T00:00:00"/>
    <n v="173758"/>
    <n v="138.04"/>
    <s v="PROFESSIONNELS LEGAL+"/>
    <n v="563862"/>
    <x v="23"/>
    <n v="173758"/>
    <x v="12"/>
    <m/>
    <m/>
    <e v="#N/A"/>
    <m/>
    <m/>
    <n v="0"/>
    <m/>
  </r>
  <r>
    <d v="2016-01-05T00:00:00"/>
    <n v="173651"/>
    <n v="66.989999999999995"/>
    <s v="PROFESSIONNELS LEGAL+"/>
    <n v="563862"/>
    <x v="18"/>
    <n v="173651"/>
    <x v="12"/>
    <m/>
    <m/>
    <e v="#N/A"/>
    <m/>
    <m/>
    <n v="0"/>
    <m/>
  </r>
  <r>
    <d v="2016-01-06T00:00:00"/>
    <n v="173680"/>
    <n v="174.58"/>
    <s v="PROFESSIONNELS LEGAL+"/>
    <n v="563862"/>
    <x v="16"/>
    <n v="173680"/>
    <x v="12"/>
    <m/>
    <m/>
    <e v="#N/A"/>
    <m/>
    <m/>
    <n v="0"/>
    <m/>
  </r>
  <r>
    <d v="2016-01-08T00:00:00"/>
    <n v="173764"/>
    <n v="119.77"/>
    <s v="PROFESSIONNELS LEGAL+"/>
    <n v="563862"/>
    <x v="18"/>
    <n v="173764"/>
    <x v="12"/>
    <m/>
    <m/>
    <e v="#N/A"/>
    <m/>
    <m/>
    <n v="0"/>
    <m/>
  </r>
  <r>
    <d v="2016-01-11T00:00:00"/>
    <n v="173770"/>
    <n v="131.94999999999999"/>
    <s v="PROFESSIONNELS LEGAL+"/>
    <n v="563862"/>
    <x v="18"/>
    <n v="173770"/>
    <x v="12"/>
    <m/>
    <m/>
    <e v="#N/A"/>
    <m/>
    <m/>
    <n v="0"/>
    <m/>
  </r>
  <r>
    <d v="2016-01-15T00:00:00"/>
    <n v="173869"/>
    <n v="123.83"/>
    <s v="PROFESSIONNELS LEGAL+"/>
    <n v="563862"/>
    <x v="19"/>
    <n v="173869"/>
    <x v="12"/>
    <m/>
    <m/>
    <e v="#N/A"/>
    <m/>
    <m/>
    <n v="0"/>
    <m/>
  </r>
  <r>
    <d v="2016-01-18T00:00:00"/>
    <n v="173912"/>
    <n v="509.53"/>
    <s v="PROFESSIONNELS LEGAL+"/>
    <n v="563862"/>
    <x v="19"/>
    <n v="173912"/>
    <x v="12"/>
    <m/>
    <m/>
    <e v="#N/A"/>
    <m/>
    <m/>
    <n v="0"/>
    <m/>
  </r>
  <r>
    <d v="2016-01-18T00:00:00"/>
    <n v="173941"/>
    <n v="87.29"/>
    <s v="PROFESSIONNELS LEGAL+"/>
    <n v="563862"/>
    <x v="21"/>
    <n v="173941"/>
    <x v="12"/>
    <m/>
    <m/>
    <e v="#N/A"/>
    <m/>
    <m/>
    <n v="0"/>
    <m/>
  </r>
  <r>
    <d v="2016-01-19T00:00:00"/>
    <n v="173959"/>
    <n v="466.9"/>
    <s v="PROFESSIONNELS LEGAL+"/>
    <n v="563862"/>
    <x v="6"/>
    <n v="173959"/>
    <x v="12"/>
    <m/>
    <m/>
    <e v="#N/A"/>
    <m/>
    <m/>
    <n v="0"/>
    <m/>
  </r>
  <r>
    <d v="2016-01-21T00:00:00"/>
    <n v="174026"/>
    <n v="320.74"/>
    <s v="PROFESSIONNELS LEGAL+"/>
    <n v="563862"/>
    <x v="6"/>
    <n v="174026"/>
    <x v="12"/>
    <m/>
    <m/>
    <e v="#N/A"/>
    <m/>
    <m/>
    <n v="0"/>
    <m/>
  </r>
  <r>
    <d v="2016-01-26T00:00:00"/>
    <n v="174106"/>
    <n v="259.83999999999997"/>
    <s v="PROFESSIONNELS LEGAL+"/>
    <n v="563862"/>
    <x v="22"/>
    <n v="174106"/>
    <x v="12"/>
    <m/>
    <m/>
    <e v="#N/A"/>
    <m/>
    <m/>
    <n v="0"/>
    <m/>
  </r>
  <r>
    <d v="2015-12-30T00:00:00"/>
    <n v="173581"/>
    <n v="221.27"/>
    <s v="PROFESSIONNELS LEGAL+ DROIT PRIVE"/>
    <n v="563862"/>
    <x v="7"/>
    <n v="173581"/>
    <x v="12"/>
    <m/>
    <m/>
    <e v="#N/A"/>
    <m/>
    <m/>
    <n v="0"/>
    <m/>
  </r>
  <r>
    <d v="2016-01-18T00:00:00"/>
    <n v="173938"/>
    <n v="131.94999999999999"/>
    <s v="PROFESSIONNELS LEGAL+ DROIT PRIVE"/>
    <n v="563862"/>
    <x v="20"/>
    <n v="173938"/>
    <x v="12"/>
    <m/>
    <m/>
    <e v="#N/A"/>
    <m/>
    <m/>
    <n v="0"/>
    <m/>
  </r>
  <r>
    <d v="2016-01-21T00:00:00"/>
    <n v="174019"/>
    <n v="235.48"/>
    <s v="PROFESSIONNELS LEGAL+ DROIT PRIVE"/>
    <n v="563862"/>
    <x v="6"/>
    <n v="174019"/>
    <x v="12"/>
    <m/>
    <m/>
    <e v="#N/A"/>
    <m/>
    <m/>
    <n v="0"/>
    <m/>
  </r>
  <r>
    <d v="2016-01-05T00:00:00"/>
    <n v="173645"/>
    <n v="97.44"/>
    <s v="CABINET MAILLARD SARL"/>
    <n v="555607"/>
    <x v="24"/>
    <n v="173645"/>
    <x v="13"/>
    <m/>
    <m/>
    <e v="#N/A"/>
    <m/>
    <m/>
    <n v="0"/>
    <m/>
  </r>
  <r>
    <d v="2016-01-08T00:00:00"/>
    <n v="173757"/>
    <n v="115.71"/>
    <s v="CABINET MAILLARD SARL"/>
    <n v="555607"/>
    <x v="15"/>
    <n v="173757"/>
    <x v="13"/>
    <m/>
    <m/>
    <e v="#N/A"/>
    <m/>
    <m/>
    <n v="0"/>
    <m/>
  </r>
  <r>
    <d v="2015-12-30T00:00:00"/>
    <n v="173583"/>
    <n v="46.69"/>
    <s v="DEPECHE MIRAIL"/>
    <n v="102570"/>
    <x v="25"/>
    <n v="173583"/>
    <x v="13"/>
    <m/>
    <m/>
    <e v="#N/A"/>
    <m/>
    <m/>
    <n v="0"/>
    <m/>
  </r>
  <r>
    <d v="2016-01-14T00:00:00"/>
    <n v="173836"/>
    <n v="217.21"/>
    <s v="DEPECHE MIRAIL"/>
    <n v="102570"/>
    <x v="9"/>
    <n v="173836"/>
    <x v="13"/>
    <m/>
    <m/>
    <e v="#N/A"/>
    <m/>
    <m/>
    <n v="0"/>
    <m/>
  </r>
  <r>
    <d v="2016-01-18T00:00:00"/>
    <n v="173931"/>
    <n v="109.62"/>
    <s v="DEPECHE MIRAIL"/>
    <n v="102570"/>
    <x v="20"/>
    <n v="173931"/>
    <x v="13"/>
    <m/>
    <m/>
    <e v="#N/A"/>
    <m/>
    <m/>
    <n v="0"/>
    <m/>
  </r>
  <r>
    <d v="2016-01-19T00:00:00"/>
    <n v="173968"/>
    <n v="66.989999999999995"/>
    <s v="DEPECHE MIRAIL"/>
    <n v="102570"/>
    <x v="26"/>
    <n v="173968"/>
    <x v="13"/>
    <m/>
    <m/>
    <e v="#N/A"/>
    <m/>
    <m/>
    <n v="0"/>
    <m/>
  </r>
  <r>
    <d v="2016-01-21T00:00:00"/>
    <n v="174012"/>
    <n v="107.59"/>
    <s v="PROFESSIONNELS LEGAL+"/>
    <n v="563862"/>
    <x v="26"/>
    <n v="174012"/>
    <x v="13"/>
    <m/>
    <m/>
    <e v="#N/A"/>
    <m/>
    <m/>
    <n v="0"/>
    <m/>
  </r>
  <r>
    <d v="2015-12-03T00:00:00"/>
    <n v="173045"/>
    <n v="365.82"/>
    <s v="PROFESSIONNELS LEGAL+"/>
    <n v="563862"/>
    <x v="7"/>
    <n v="173045"/>
    <x v="13"/>
    <m/>
    <m/>
    <e v="#N/A"/>
    <m/>
    <m/>
    <n v="0"/>
    <m/>
  </r>
  <r>
    <d v="2015-12-09T00:00:00"/>
    <n v="173166"/>
    <n v="229.14"/>
    <s v="PROFESSIONNELS LEGAL+"/>
    <n v="563862"/>
    <x v="24"/>
    <n v="173166"/>
    <x v="13"/>
    <m/>
    <m/>
    <e v="#N/A"/>
    <m/>
    <m/>
    <n v="0"/>
    <m/>
  </r>
  <r>
    <d v="2015-12-11T00:00:00"/>
    <n v="173219"/>
    <n v="375.87"/>
    <s v="PROFESSIONNELS LEGAL+"/>
    <n v="563862"/>
    <x v="18"/>
    <n v="173219"/>
    <x v="13"/>
    <m/>
    <m/>
    <e v="#N/A"/>
    <m/>
    <m/>
    <n v="0"/>
    <m/>
  </r>
  <r>
    <d v="2015-12-16T00:00:00"/>
    <n v="173288"/>
    <n v="868.32"/>
    <s v="PROFESSIONNELS LEGAL+"/>
    <n v="563862"/>
    <x v="16"/>
    <n v="173288"/>
    <x v="13"/>
    <m/>
    <m/>
    <e v="#N/A"/>
    <m/>
    <m/>
    <n v="0"/>
    <m/>
  </r>
  <r>
    <d v="2016-01-12T00:00:00"/>
    <n v="173787"/>
    <n v="119.77"/>
    <s v="PROFESSIONNELS LEGAL+"/>
    <n v="563862"/>
    <x v="23"/>
    <n v="173787"/>
    <x v="13"/>
    <m/>
    <m/>
    <e v="#N/A"/>
    <m/>
    <m/>
    <n v="0"/>
    <m/>
  </r>
  <r>
    <d v="2015-12-22T00:00:00"/>
    <n v="173458"/>
    <n v="213.15"/>
    <s v="PROFESSIONNELS LEGAL+"/>
    <n v="563862"/>
    <x v="14"/>
    <n v="173458"/>
    <x v="13"/>
    <m/>
    <m/>
    <e v="#N/A"/>
    <m/>
    <m/>
    <n v="0"/>
    <m/>
  </r>
  <r>
    <d v="2016-01-15T00:00:00"/>
    <n v="173873"/>
    <n v="213.15"/>
    <s v="PROFESSIONNELS LEGAL+"/>
    <n v="563862"/>
    <x v="19"/>
    <n v="173873"/>
    <x v="13"/>
    <m/>
    <m/>
    <e v="#N/A"/>
    <m/>
    <m/>
    <n v="0"/>
    <m/>
  </r>
  <r>
    <d v="2016-01-07T00:00:00"/>
    <n v="173699"/>
    <n v="63.24"/>
    <s v="PROFESSIONNELS LEGAL+"/>
    <n v="563862"/>
    <x v="25"/>
    <n v="173699"/>
    <x v="13"/>
    <m/>
    <m/>
    <e v="#N/A"/>
    <m/>
    <m/>
    <n v="0"/>
    <m/>
  </r>
  <r>
    <d v="2015-12-29T00:00:00"/>
    <n v="173559"/>
    <n v="127.89"/>
    <s v="PROFESSIONNELS LEGAL+"/>
    <n v="563862"/>
    <x v="7"/>
    <n v="173559"/>
    <x v="13"/>
    <m/>
    <m/>
    <e v="#N/A"/>
    <m/>
    <m/>
    <n v="0"/>
    <m/>
  </r>
  <r>
    <d v="2015-12-30T00:00:00"/>
    <n v="173572"/>
    <n v="144.13"/>
    <s v="PROFESSIONNELS LEGAL+"/>
    <n v="563862"/>
    <x v="7"/>
    <n v="173572"/>
    <x v="13"/>
    <m/>
    <m/>
    <e v="#N/A"/>
    <m/>
    <m/>
    <n v="0"/>
    <m/>
  </r>
  <r>
    <d v="2015-12-30T00:00:00"/>
    <n v="173571"/>
    <n v="186.76"/>
    <s v="PROFESSIONNELS LEGAL+"/>
    <n v="563862"/>
    <x v="7"/>
    <n v="173571"/>
    <x v="13"/>
    <m/>
    <m/>
    <e v="#N/A"/>
    <m/>
    <m/>
    <n v="0"/>
    <m/>
  </r>
  <r>
    <d v="2015-12-30T00:00:00"/>
    <n v="173582"/>
    <n v="144.13"/>
    <s v="PROFESSIONNELS LEGAL+"/>
    <n v="563862"/>
    <x v="24"/>
    <n v="173582"/>
    <x v="13"/>
    <m/>
    <m/>
    <e v="#N/A"/>
    <m/>
    <m/>
    <n v="0"/>
    <m/>
  </r>
  <r>
    <d v="2015-12-30T00:00:00"/>
    <n v="173590"/>
    <n v="87.29"/>
    <s v="PROFESSIONNELS LEGAL+"/>
    <n v="563862"/>
    <x v="14"/>
    <n v="173590"/>
    <x v="13"/>
    <m/>
    <m/>
    <e v="#N/A"/>
    <m/>
    <m/>
    <n v="0"/>
    <m/>
  </r>
  <r>
    <d v="2015-12-30T00:00:00"/>
    <n v="173589"/>
    <n v="87.29"/>
    <s v="PROFESSIONNELS LEGAL+"/>
    <n v="563862"/>
    <x v="14"/>
    <n v="173589"/>
    <x v="13"/>
    <m/>
    <m/>
    <e v="#N/A"/>
    <m/>
    <m/>
    <n v="0"/>
    <m/>
  </r>
  <r>
    <d v="2016-01-05T00:00:00"/>
    <n v="173656"/>
    <n v="87.29"/>
    <s v="PROFESSIONNELS LEGAL+"/>
    <n v="563862"/>
    <x v="16"/>
    <n v="173656"/>
    <x v="13"/>
    <m/>
    <m/>
    <e v="#N/A"/>
    <m/>
    <m/>
    <n v="0"/>
    <m/>
  </r>
  <r>
    <d v="2016-01-04T00:00:00"/>
    <n v="173607"/>
    <n v="276.08"/>
    <s v="PROFESSIONNELS LEGAL+"/>
    <n v="563862"/>
    <x v="8"/>
    <n v="173607"/>
    <x v="13"/>
    <m/>
    <m/>
    <e v="#N/A"/>
    <m/>
    <m/>
    <n v="0"/>
    <m/>
  </r>
  <r>
    <d v="2016-01-05T00:00:00"/>
    <n v="173659"/>
    <n v="186.76"/>
    <s v="PROFESSIONNELS LEGAL+"/>
    <n v="563862"/>
    <x v="25"/>
    <n v="173659"/>
    <x v="13"/>
    <m/>
    <m/>
    <e v="#N/A"/>
    <m/>
    <m/>
    <n v="0"/>
    <m/>
  </r>
  <r>
    <d v="2016-01-05T00:00:00"/>
    <n v="173660"/>
    <n v="160.37"/>
    <s v="PROFESSIONNELS LEGAL+"/>
    <n v="563862"/>
    <x v="16"/>
    <n v="173660"/>
    <x v="13"/>
    <m/>
    <m/>
    <e v="#N/A"/>
    <m/>
    <m/>
    <n v="0"/>
    <m/>
  </r>
  <r>
    <d v="2016-01-07T00:00:00"/>
    <n v="173713"/>
    <n v="217.21"/>
    <s v="PROFESSIONNELS LEGAL+"/>
    <n v="563862"/>
    <x v="25"/>
    <n v="173713"/>
    <x v="13"/>
    <m/>
    <m/>
    <e v="#N/A"/>
    <m/>
    <m/>
    <n v="0"/>
    <m/>
  </r>
  <r>
    <d v="2016-01-07T00:00:00"/>
    <n v="173711"/>
    <n v="211.12"/>
    <s v="PROFESSIONNELS LEGAL+"/>
    <n v="563862"/>
    <x v="25"/>
    <n v="173711"/>
    <x v="13"/>
    <m/>
    <m/>
    <e v="#N/A"/>
    <m/>
    <m/>
    <n v="0"/>
    <m/>
  </r>
  <r>
    <d v="2016-01-06T00:00:00"/>
    <n v="173686"/>
    <n v="109.62"/>
    <s v="PROFESSIONNELS LEGAL+"/>
    <n v="563862"/>
    <x v="16"/>
    <n v="173686"/>
    <x v="13"/>
    <m/>
    <m/>
    <e v="#N/A"/>
    <m/>
    <m/>
    <n v="0"/>
    <m/>
  </r>
  <r>
    <d v="2016-01-07T00:00:00"/>
    <n v="173720"/>
    <n v="426.3"/>
    <s v="PROFESSIONNELS LEGAL+"/>
    <n v="563862"/>
    <x v="25"/>
    <n v="173720"/>
    <x v="13"/>
    <m/>
    <m/>
    <e v="#N/A"/>
    <m/>
    <m/>
    <n v="0"/>
    <m/>
  </r>
  <r>
    <d v="2016-01-07T00:00:00"/>
    <n v="173721"/>
    <n v="389.76"/>
    <s v="PROFESSIONNELS LEGAL+"/>
    <n v="563862"/>
    <x v="25"/>
    <n v="173721"/>
    <x v="13"/>
    <m/>
    <m/>
    <e v="#N/A"/>
    <m/>
    <m/>
    <n v="0"/>
    <m/>
  </r>
  <r>
    <d v="2016-01-07T00:00:00"/>
    <n v="173704"/>
    <n v="160.37"/>
    <s v="PROFESSIONNELS LEGAL+"/>
    <n v="563862"/>
    <x v="25"/>
    <n v="173704"/>
    <x v="13"/>
    <m/>
    <m/>
    <e v="#N/A"/>
    <m/>
    <m/>
    <n v="0"/>
    <m/>
  </r>
  <r>
    <d v="2016-01-07T00:00:00"/>
    <n v="173707"/>
    <n v="123.83"/>
    <s v="PROFESSIONNELS LEGAL+"/>
    <n v="563862"/>
    <x v="25"/>
    <n v="173707"/>
    <x v="13"/>
    <m/>
    <m/>
    <e v="#N/A"/>
    <m/>
    <m/>
    <n v="0"/>
    <m/>
  </r>
  <r>
    <d v="2016-01-07T00:00:00"/>
    <n v="173716"/>
    <n v="178.64"/>
    <s v="PROFESSIONNELS LEGAL+"/>
    <n v="563862"/>
    <x v="18"/>
    <n v="173716"/>
    <x v="13"/>
    <m/>
    <m/>
    <e v="#N/A"/>
    <m/>
    <m/>
    <n v="0"/>
    <m/>
  </r>
  <r>
    <d v="2016-01-07T00:00:00"/>
    <n v="173715"/>
    <n v="292.32"/>
    <s v="PROFESSIONNELS LEGAL+"/>
    <n v="563862"/>
    <x v="25"/>
    <n v="173715"/>
    <x v="13"/>
    <m/>
    <m/>
    <e v="#N/A"/>
    <m/>
    <m/>
    <n v="0"/>
    <m/>
  </r>
  <r>
    <d v="2016-01-08T00:00:00"/>
    <n v="173737"/>
    <n v="176.61"/>
    <s v="PROFESSIONNELS LEGAL+"/>
    <n v="563862"/>
    <x v="15"/>
    <n v="173737"/>
    <x v="13"/>
    <m/>
    <m/>
    <e v="#N/A"/>
    <m/>
    <m/>
    <n v="0"/>
    <m/>
  </r>
  <r>
    <d v="2016-01-08T00:00:00"/>
    <n v="173754"/>
    <n v="454.72"/>
    <s v="PROFESSIONNELS LEGAL+"/>
    <n v="563862"/>
    <x v="15"/>
    <n v="173754"/>
    <x v="13"/>
    <m/>
    <m/>
    <e v="#N/A"/>
    <m/>
    <m/>
    <n v="0"/>
    <m/>
  </r>
  <r>
    <d v="2016-01-12T00:00:00"/>
    <n v="173800"/>
    <n v="144.13"/>
    <s v="PROFESSIONNELS LEGAL+"/>
    <n v="563862"/>
    <x v="0"/>
    <n v="173800"/>
    <x v="13"/>
    <m/>
    <m/>
    <e v="#N/A"/>
    <m/>
    <m/>
    <n v="0"/>
    <m/>
  </r>
  <r>
    <d v="2016-01-08T00:00:00"/>
    <n v="173760"/>
    <n v="182.7"/>
    <s v="PROFESSIONNELS LEGAL+"/>
    <n v="563862"/>
    <x v="18"/>
    <n v="173760"/>
    <x v="13"/>
    <m/>
    <m/>
    <e v="#N/A"/>
    <m/>
    <m/>
    <n v="0"/>
    <m/>
  </r>
  <r>
    <d v="2016-01-08T00:00:00"/>
    <n v="173765"/>
    <n v="213.15"/>
    <s v="PROFESSIONNELS LEGAL+"/>
    <n v="563862"/>
    <x v="18"/>
    <n v="173765"/>
    <x v="13"/>
    <m/>
    <m/>
    <e v="#N/A"/>
    <m/>
    <m/>
    <n v="0"/>
    <m/>
  </r>
  <r>
    <d v="2016-01-11T00:00:00"/>
    <n v="173775"/>
    <n v="282.17"/>
    <s v="PROFESSIONNELS LEGAL+"/>
    <n v="563862"/>
    <x v="18"/>
    <n v="173775"/>
    <x v="13"/>
    <m/>
    <m/>
    <e v="#N/A"/>
    <m/>
    <m/>
    <n v="0"/>
    <m/>
  </r>
  <r>
    <d v="2016-01-13T00:00:00"/>
    <n v="173821"/>
    <n v="296.38"/>
    <s v="PROFESSIONNELS LEGAL+"/>
    <n v="563862"/>
    <x v="26"/>
    <n v="173821"/>
    <x v="13"/>
    <m/>
    <m/>
    <e v="#N/A"/>
    <m/>
    <m/>
    <n v="0"/>
    <m/>
  </r>
  <r>
    <d v="2016-01-13T00:00:00"/>
    <n v="173823"/>
    <n v="332.92"/>
    <s v="PROFESSIONNELS LEGAL+"/>
    <n v="563862"/>
    <x v="10"/>
    <n v="173823"/>
    <x v="13"/>
    <m/>
    <m/>
    <e v="#N/A"/>
    <m/>
    <m/>
    <n v="0"/>
    <m/>
  </r>
  <r>
    <d v="2016-01-12T00:00:00"/>
    <n v="173806"/>
    <n v="180.67"/>
    <s v="PROFESSIONNELS LEGAL+"/>
    <n v="563862"/>
    <x v="0"/>
    <n v="173806"/>
    <x v="13"/>
    <m/>
    <m/>
    <e v="#N/A"/>
    <m/>
    <m/>
    <n v="0"/>
    <m/>
  </r>
  <r>
    <d v="2016-01-13T00:00:00"/>
    <n v="173811"/>
    <n v="111.65"/>
    <s v="PROFESSIONNELS LEGAL+"/>
    <n v="563862"/>
    <x v="0"/>
    <n v="173811"/>
    <x v="13"/>
    <m/>
    <m/>
    <e v="#N/A"/>
    <m/>
    <m/>
    <n v="0"/>
    <m/>
  </r>
  <r>
    <d v="2016-01-14T00:00:00"/>
    <n v="173832"/>
    <n v="192.85"/>
    <s v="PROFESSIONNELS LEGAL+"/>
    <n v="563862"/>
    <x v="10"/>
    <n v="173832"/>
    <x v="13"/>
    <m/>
    <m/>
    <e v="#N/A"/>
    <m/>
    <m/>
    <n v="0"/>
    <m/>
  </r>
  <r>
    <d v="2016-01-12T00:00:00"/>
    <n v="173808"/>
    <n v="60.9"/>
    <s v="PROFESSIONNELS LEGAL+"/>
    <n v="563862"/>
    <x v="0"/>
    <n v="173808"/>
    <x v="13"/>
    <m/>
    <m/>
    <e v="#N/A"/>
    <m/>
    <m/>
    <n v="0"/>
    <m/>
  </r>
  <r>
    <d v="2016-01-15T00:00:00"/>
    <n v="173857"/>
    <n v="131.94999999999999"/>
    <s v="PROFESSIONNELS LEGAL+"/>
    <n v="563862"/>
    <x v="13"/>
    <n v="173857"/>
    <x v="13"/>
    <m/>
    <m/>
    <e v="#N/A"/>
    <m/>
    <m/>
    <n v="0"/>
    <m/>
  </r>
  <r>
    <d v="2016-01-20T00:00:00"/>
    <n v="173993"/>
    <n v="225.33"/>
    <s v="PROFESSIONNELS LEGAL+"/>
    <n v="563862"/>
    <x v="26"/>
    <n v="173993"/>
    <x v="13"/>
    <m/>
    <m/>
    <e v="#N/A"/>
    <m/>
    <m/>
    <n v="0"/>
    <m/>
  </r>
  <r>
    <d v="2016-01-20T00:00:00"/>
    <n v="173992"/>
    <n v="215.18"/>
    <s v="PROFESSIONNELS LEGAL+"/>
    <n v="563862"/>
    <x v="26"/>
    <n v="173992"/>
    <x v="13"/>
    <m/>
    <m/>
    <e v="#N/A"/>
    <m/>
    <m/>
    <n v="0"/>
    <m/>
  </r>
  <r>
    <d v="2016-01-20T00:00:00"/>
    <n v="173991"/>
    <n v="215.18"/>
    <s v="PROFESSIONNELS LEGAL+"/>
    <n v="563862"/>
    <x v="26"/>
    <n v="173991"/>
    <x v="13"/>
    <m/>
    <m/>
    <e v="#N/A"/>
    <m/>
    <m/>
    <n v="0"/>
    <m/>
  </r>
  <r>
    <d v="2016-01-15T00:00:00"/>
    <n v="173854"/>
    <n v="103.53"/>
    <s v="PROFESSIONNELS LEGAL+"/>
    <n v="563862"/>
    <x v="13"/>
    <n v="173854"/>
    <x v="13"/>
    <m/>
    <m/>
    <e v="#N/A"/>
    <m/>
    <m/>
    <n v="0"/>
    <m/>
  </r>
  <r>
    <d v="2016-01-21T00:00:00"/>
    <n v="174015"/>
    <n v="164.43"/>
    <s v="PROFESSIONNELS LEGAL+"/>
    <n v="563862"/>
    <x v="26"/>
    <n v="174015"/>
    <x v="13"/>
    <m/>
    <m/>
    <e v="#N/A"/>
    <m/>
    <m/>
    <n v="0"/>
    <m/>
  </r>
  <r>
    <d v="2016-01-15T00:00:00"/>
    <n v="173890"/>
    <n v="66.989999999999995"/>
    <s v="PROFESSIONNELS LEGAL+"/>
    <n v="563862"/>
    <x v="19"/>
    <n v="173890"/>
    <x v="13"/>
    <m/>
    <m/>
    <e v="#N/A"/>
    <m/>
    <m/>
    <n v="0"/>
    <m/>
  </r>
  <r>
    <d v="2016-01-18T00:00:00"/>
    <n v="173907"/>
    <n v="87.29"/>
    <s v="PROFESSIONNELS LEGAL+"/>
    <n v="563862"/>
    <x v="19"/>
    <n v="173907"/>
    <x v="13"/>
    <m/>
    <m/>
    <e v="#N/A"/>
    <m/>
    <m/>
    <n v="0"/>
    <m/>
  </r>
  <r>
    <d v="2016-01-18T00:00:00"/>
    <n v="173920"/>
    <n v="302.47000000000003"/>
    <s v="PROFESSIONNELS LEGAL+"/>
    <n v="563862"/>
    <x v="19"/>
    <n v="173920"/>
    <x v="13"/>
    <m/>
    <m/>
    <e v="#N/A"/>
    <m/>
    <m/>
    <n v="0"/>
    <m/>
  </r>
  <r>
    <d v="2016-01-18T00:00:00"/>
    <n v="173922"/>
    <n v="341.04"/>
    <s v="PROFESSIONNELS LEGAL+"/>
    <n v="563862"/>
    <x v="19"/>
    <n v="173922"/>
    <x v="13"/>
    <m/>
    <m/>
    <e v="#N/A"/>
    <m/>
    <m/>
    <n v="0"/>
    <m/>
  </r>
  <r>
    <d v="2016-01-18T00:00:00"/>
    <n v="173937"/>
    <n v="81.2"/>
    <s v="PROFESSIONNELS LEGAL+"/>
    <n v="563862"/>
    <x v="20"/>
    <n v="173937"/>
    <x v="13"/>
    <m/>
    <m/>
    <e v="#N/A"/>
    <m/>
    <m/>
    <n v="0"/>
    <m/>
  </r>
  <r>
    <d v="2016-01-18T00:00:00"/>
    <n v="173928"/>
    <n v="359.31"/>
    <s v="PROFESSIONNELS LEGAL+"/>
    <n v="563862"/>
    <x v="20"/>
    <n v="173928"/>
    <x v="13"/>
    <m/>
    <m/>
    <e v="#N/A"/>
    <m/>
    <m/>
    <n v="0"/>
    <m/>
  </r>
  <r>
    <d v="2016-01-19T00:00:00"/>
    <n v="173955"/>
    <n v="113.68"/>
    <s v="PROFESSIONNELS LEGAL+"/>
    <n v="563862"/>
    <x v="20"/>
    <n v="173955"/>
    <x v="13"/>
    <m/>
    <m/>
    <e v="#N/A"/>
    <m/>
    <m/>
    <n v="0"/>
    <m/>
  </r>
  <r>
    <d v="2016-01-19T00:00:00"/>
    <n v="173948"/>
    <n v="572.46"/>
    <s v="PROFESSIONNELS LEGAL+"/>
    <n v="563862"/>
    <x v="20"/>
    <n v="173948"/>
    <x v="13"/>
    <m/>
    <m/>
    <e v="#N/A"/>
    <m/>
    <m/>
    <n v="0"/>
    <m/>
  </r>
  <r>
    <d v="2016-01-20T00:00:00"/>
    <n v="173984"/>
    <n v="148.19"/>
    <s v="PROFESSIONNELS LEGAL+"/>
    <n v="563862"/>
    <x v="26"/>
    <n v="173984"/>
    <x v="13"/>
    <m/>
    <m/>
    <e v="#N/A"/>
    <m/>
    <m/>
    <n v="0"/>
    <m/>
  </r>
  <r>
    <d v="2016-01-19T00:00:00"/>
    <n v="173966"/>
    <n v="357.28"/>
    <s v="PROFESSIONNELS LEGAL+"/>
    <n v="563862"/>
    <x v="6"/>
    <n v="173966"/>
    <x v="13"/>
    <m/>
    <m/>
    <e v="#N/A"/>
    <m/>
    <m/>
    <n v="0"/>
    <m/>
  </r>
  <r>
    <d v="2016-01-20T00:00:00"/>
    <n v="173999"/>
    <n v="131.94999999999999"/>
    <s v="PROFESSIONNELS LEGAL+"/>
    <n v="563862"/>
    <x v="26"/>
    <n v="173999"/>
    <x v="13"/>
    <m/>
    <m/>
    <e v="#N/A"/>
    <m/>
    <m/>
    <n v="0"/>
    <m/>
  </r>
  <r>
    <d v="2016-01-22T00:00:00"/>
    <n v="174032"/>
    <n v="142.1"/>
    <s v="PROFESSIONNELS LEGAL+"/>
    <n v="563862"/>
    <x v="6"/>
    <n v="174032"/>
    <x v="13"/>
    <m/>
    <m/>
    <e v="#N/A"/>
    <m/>
    <m/>
    <n v="0"/>
    <m/>
  </r>
  <r>
    <d v="2016-01-22T00:00:00"/>
    <n v="174054"/>
    <n v="598.85"/>
    <s v="PROFESSIONNELS LEGAL+"/>
    <n v="563862"/>
    <x v="11"/>
    <n v="174054"/>
    <x v="13"/>
    <m/>
    <m/>
    <e v="#N/A"/>
    <m/>
    <m/>
    <n v="0"/>
    <m/>
  </r>
  <r>
    <d v="2016-01-25T00:00:00"/>
    <n v="174081"/>
    <n v="79.17"/>
    <s v="PROFESSIONNELS LEGAL+"/>
    <n v="563862"/>
    <x v="22"/>
    <n v="174081"/>
    <x v="13"/>
    <m/>
    <m/>
    <e v="#N/A"/>
    <m/>
    <m/>
    <n v="0"/>
    <m/>
  </r>
  <r>
    <d v="2016-01-25T00:00:00"/>
    <n v="174082"/>
    <n v="103.53"/>
    <s v="PROFESSIONNELS LEGAL+"/>
    <n v="563862"/>
    <x v="22"/>
    <n v="174082"/>
    <x v="13"/>
    <m/>
    <m/>
    <e v="#N/A"/>
    <m/>
    <m/>
    <n v="0"/>
    <m/>
  </r>
  <r>
    <d v="2016-01-25T00:00:00"/>
    <n v="174083"/>
    <n v="428.33"/>
    <s v="PROFESSIONNELS LEGAL+"/>
    <n v="563862"/>
    <x v="22"/>
    <n v="174083"/>
    <x v="13"/>
    <m/>
    <m/>
    <e v="#N/A"/>
    <m/>
    <m/>
    <n v="0"/>
    <m/>
  </r>
  <r>
    <d v="2016-01-26T00:00:00"/>
    <n v="174100"/>
    <n v="235.48"/>
    <s v="PROFESSIONNELS LEGAL+"/>
    <n v="563862"/>
    <x v="22"/>
    <n v="174100"/>
    <x v="13"/>
    <m/>
    <m/>
    <e v="#N/A"/>
    <m/>
    <m/>
    <n v="0"/>
    <m/>
  </r>
  <r>
    <d v="2016-01-26T00:00:00"/>
    <n v="174112"/>
    <n v="158.34"/>
    <s v="PROFESSIONNELS LEGAL+"/>
    <n v="563862"/>
    <x v="27"/>
    <n v="174112"/>
    <x v="13"/>
    <m/>
    <m/>
    <e v="#N/A"/>
    <m/>
    <m/>
    <n v="0"/>
    <m/>
  </r>
  <r>
    <d v="2016-01-27T00:00:00"/>
    <n v="174123"/>
    <n v="115.71"/>
    <s v="PROFESSIONNELS LEGAL+"/>
    <n v="563862"/>
    <x v="27"/>
    <n v="174123"/>
    <x v="13"/>
    <m/>
    <m/>
    <e v="#N/A"/>
    <m/>
    <m/>
    <n v="0"/>
    <m/>
  </r>
  <r>
    <d v="2016-01-27T00:00:00"/>
    <n v="174126"/>
    <n v="109.62"/>
    <s v="PROFESSIONNELS LEGAL+"/>
    <n v="563862"/>
    <x v="27"/>
    <n v="174126"/>
    <x v="13"/>
    <m/>
    <m/>
    <e v="#N/A"/>
    <m/>
    <m/>
    <n v="0"/>
    <m/>
  </r>
  <r>
    <d v="2016-01-27T00:00:00"/>
    <n v="174133"/>
    <n v="174.58"/>
    <s v="PROFESSIONNELS LEGAL+"/>
    <n v="563862"/>
    <x v="12"/>
    <n v="174133"/>
    <x v="13"/>
    <m/>
    <m/>
    <e v="#N/A"/>
    <m/>
    <m/>
    <n v="0"/>
    <m/>
  </r>
  <r>
    <d v="2016-01-07T00:00:00"/>
    <n v="173732"/>
    <n v="66.989999999999995"/>
    <s v="Trésorier Payeur Général"/>
    <n v="559968"/>
    <x v="15"/>
    <n v="173732"/>
    <x v="13"/>
    <m/>
    <m/>
    <e v="#N/A"/>
    <m/>
    <m/>
    <n v="0"/>
    <m/>
  </r>
  <r>
    <d v="2016-01-15T00:00:00"/>
    <n v="173871"/>
    <n v="66.989999999999995"/>
    <s v="Trésorier Payeur Général"/>
    <n v="559968"/>
    <x v="6"/>
    <n v="173871"/>
    <x v="13"/>
    <m/>
    <m/>
    <e v="#N/A"/>
    <m/>
    <m/>
    <n v="0"/>
    <m/>
  </r>
  <r>
    <d v="2016-01-15T00:00:00"/>
    <n v="173897"/>
    <n v="85.26"/>
    <s v="Trésorier Payeur Général"/>
    <n v="559968"/>
    <x v="6"/>
    <n v="173897"/>
    <x v="13"/>
    <m/>
    <m/>
    <e v="#N/A"/>
    <m/>
    <m/>
    <n v="0"/>
    <m/>
  </r>
  <r>
    <d v="2015-12-29T00:00:00"/>
    <n v="173562"/>
    <n v="108.54"/>
    <s v="GRAND PUBLIC"/>
    <n v="592799"/>
    <x v="28"/>
    <n v="173562"/>
    <x v="13"/>
    <m/>
    <m/>
    <e v="#N/A"/>
    <m/>
    <m/>
    <n v="0"/>
    <m/>
  </r>
  <r>
    <d v="2015-12-29T00:00:00"/>
    <n v="173565"/>
    <n v="108.54"/>
    <s v="GRAND PUBLIC"/>
    <n v="592799"/>
    <x v="28"/>
    <n v="173565"/>
    <x v="13"/>
    <m/>
    <m/>
    <e v="#N/A"/>
    <m/>
    <m/>
    <n v="0"/>
    <m/>
  </r>
  <r>
    <d v="2016-01-04T00:00:00"/>
    <n v="173610"/>
    <n v="109.62"/>
    <s v="GRAND PUBLIC"/>
    <n v="592799"/>
    <x v="16"/>
    <n v="173610"/>
    <x v="13"/>
    <m/>
    <m/>
    <e v="#N/A"/>
    <m/>
    <m/>
    <n v="0"/>
    <m/>
  </r>
  <r>
    <d v="2016-01-04T00:00:00"/>
    <n v="173624"/>
    <n v="115.71"/>
    <s v="GRAND PUBLIC"/>
    <n v="592799"/>
    <x v="24"/>
    <n v="173624"/>
    <x v="13"/>
    <m/>
    <m/>
    <e v="#N/A"/>
    <m/>
    <m/>
    <n v="0"/>
    <m/>
  </r>
  <r>
    <d v="2016-01-05T00:00:00"/>
    <n v="173665"/>
    <n v="123.83"/>
    <s v="GRAND PUBLIC"/>
    <n v="592799"/>
    <x v="0"/>
    <n v="173665"/>
    <x v="13"/>
    <m/>
    <m/>
    <e v="#N/A"/>
    <m/>
    <m/>
    <n v="0"/>
    <m/>
  </r>
  <r>
    <d v="2016-01-08T00:00:00"/>
    <n v="173741"/>
    <n v="192.85"/>
    <s v="GRAND PUBLIC"/>
    <n v="592799"/>
    <x v="15"/>
    <n v="173741"/>
    <x v="13"/>
    <m/>
    <m/>
    <e v="#N/A"/>
    <m/>
    <m/>
    <n v="0"/>
    <m/>
  </r>
  <r>
    <d v="2016-01-08T00:00:00"/>
    <n v="173751"/>
    <n v="180.67"/>
    <s v="GRAND PUBLIC"/>
    <n v="592799"/>
    <x v="15"/>
    <n v="173751"/>
    <x v="13"/>
    <m/>
    <m/>
    <e v="#N/A"/>
    <m/>
    <m/>
    <n v="0"/>
    <m/>
  </r>
  <r>
    <d v="2016-01-08T00:00:00"/>
    <n v="173756"/>
    <n v="91.35"/>
    <s v="GRAND PUBLIC"/>
    <n v="592799"/>
    <x v="15"/>
    <n v="173756"/>
    <x v="13"/>
    <m/>
    <m/>
    <e v="#N/A"/>
    <m/>
    <m/>
    <n v="0"/>
    <m/>
  </r>
  <r>
    <d v="2016-01-11T00:00:00"/>
    <n v="173779"/>
    <n v="186.76"/>
    <s v="GRAND PUBLIC"/>
    <n v="592799"/>
    <x v="23"/>
    <n v="173779"/>
    <x v="13"/>
    <m/>
    <m/>
    <e v="#N/A"/>
    <m/>
    <m/>
    <n v="0"/>
    <m/>
  </r>
  <r>
    <d v="2016-01-16T00:00:00"/>
    <n v="173901"/>
    <n v="142.1"/>
    <s v="GRAND PUBLIC"/>
    <n v="592799"/>
    <x v="19"/>
    <n v="173901"/>
    <x v="13"/>
    <m/>
    <m/>
    <e v="#N/A"/>
    <m/>
    <m/>
    <n v="0"/>
    <m/>
  </r>
  <r>
    <d v="2016-01-16T00:00:00"/>
    <n v="173902"/>
    <n v="180.67"/>
    <s v="GRAND PUBLIC"/>
    <n v="592799"/>
    <x v="19"/>
    <n v="173902"/>
    <x v="13"/>
    <m/>
    <m/>
    <e v="#N/A"/>
    <m/>
    <m/>
    <n v="0"/>
    <m/>
  </r>
  <r>
    <d v="2016-01-18T00:00:00"/>
    <n v="173932"/>
    <n v="136.01"/>
    <s v="GRAND PUBLIC"/>
    <n v="592799"/>
    <x v="19"/>
    <n v="173932"/>
    <x v="13"/>
    <m/>
    <m/>
    <e v="#N/A"/>
    <m/>
    <m/>
    <n v="0"/>
    <m/>
  </r>
  <r>
    <d v="2016-01-20T00:00:00"/>
    <n v="173986"/>
    <n v="85.26"/>
    <s v="GRAND PUBLIC"/>
    <n v="592799"/>
    <x v="26"/>
    <n v="173986"/>
    <x v="13"/>
    <m/>
    <m/>
    <e v="#N/A"/>
    <m/>
    <m/>
    <n v="0"/>
    <m/>
  </r>
  <r>
    <d v="2016-01-20T00:00:00"/>
    <n v="174001"/>
    <n v="148.19"/>
    <s v="GRAND PUBLIC"/>
    <n v="592799"/>
    <x v="29"/>
    <n v="174001"/>
    <x v="13"/>
    <m/>
    <m/>
    <e v="#N/A"/>
    <m/>
    <m/>
    <n v="0"/>
    <m/>
  </r>
  <r>
    <d v="2016-01-22T00:00:00"/>
    <n v="174045"/>
    <n v="180.67"/>
    <s v="GRAND PUBLIC"/>
    <n v="592799"/>
    <x v="11"/>
    <n v="174045"/>
    <x v="13"/>
    <m/>
    <m/>
    <e v="#N/A"/>
    <m/>
    <m/>
    <n v="0"/>
    <m/>
  </r>
  <r>
    <d v="2016-01-26T00:00:00"/>
    <n v="174117"/>
    <n v="142.1"/>
    <s v="GRAND PUBLIC"/>
    <n v="592799"/>
    <x v="12"/>
    <n v="174117"/>
    <x v="13"/>
    <m/>
    <m/>
    <e v="#N/A"/>
    <m/>
    <m/>
    <n v="0"/>
    <m/>
  </r>
  <r>
    <d v="2016-01-27T00:00:00"/>
    <n v="174128"/>
    <n v="123.83"/>
    <s v="GRAND PUBLIC"/>
    <n v="592799"/>
    <x v="27"/>
    <n v="174128"/>
    <x v="13"/>
    <m/>
    <m/>
    <e v="#N/A"/>
    <m/>
    <m/>
    <n v="0"/>
    <m/>
  </r>
  <r>
    <d v="2016-01-27T00:00:00"/>
    <n v="174146"/>
    <n v="160.37"/>
    <s v="GRAND PUBLIC"/>
    <n v="592799"/>
    <x v="12"/>
    <n v="174146"/>
    <x v="13"/>
    <m/>
    <m/>
    <e v="#N/A"/>
    <m/>
    <m/>
    <n v="0"/>
    <m/>
  </r>
  <r>
    <d v="2016-01-04T00:00:00"/>
    <n v="173625"/>
    <n v="136.01"/>
    <s v="MEDIALEX"/>
    <n v="308605"/>
    <x v="24"/>
    <n v="173625"/>
    <x v="13"/>
    <m/>
    <m/>
    <e v="#N/A"/>
    <m/>
    <m/>
    <n v="0"/>
    <m/>
  </r>
  <r>
    <d v="2016-01-05T00:00:00"/>
    <n v="173638"/>
    <n v="131.94999999999999"/>
    <s v="MEDIALEX"/>
    <n v="308605"/>
    <x v="24"/>
    <n v="173638"/>
    <x v="13"/>
    <m/>
    <m/>
    <e v="#N/A"/>
    <m/>
    <m/>
    <n v="0"/>
    <m/>
  </r>
  <r>
    <d v="2016-01-06T00:00:00"/>
    <n v="173669"/>
    <n v="113.68"/>
    <s v="MEDIALEX"/>
    <n v="308605"/>
    <x v="16"/>
    <n v="173669"/>
    <x v="13"/>
    <m/>
    <m/>
    <e v="#N/A"/>
    <m/>
    <m/>
    <n v="0"/>
    <m/>
  </r>
  <r>
    <d v="2016-01-06T00:00:00"/>
    <n v="173672"/>
    <n v="119.77"/>
    <s v="MEDIALEX"/>
    <n v="308605"/>
    <x v="16"/>
    <n v="173672"/>
    <x v="13"/>
    <m/>
    <m/>
    <e v="#N/A"/>
    <m/>
    <m/>
    <n v="0"/>
    <m/>
  </r>
  <r>
    <d v="2016-01-15T00:00:00"/>
    <n v="173858"/>
    <n v="160.37"/>
    <s v="MEDIALEX"/>
    <n v="308605"/>
    <x v="13"/>
    <n v="173858"/>
    <x v="13"/>
    <m/>
    <m/>
    <e v="#N/A"/>
    <m/>
    <m/>
    <n v="0"/>
    <m/>
  </r>
  <r>
    <d v="2016-01-20T00:00:00"/>
    <n v="173988"/>
    <n v="491.26"/>
    <s v="MEDIALEX"/>
    <n v="308605"/>
    <x v="21"/>
    <n v="173988"/>
    <x v="13"/>
    <m/>
    <m/>
    <e v="#N/A"/>
    <m/>
    <m/>
    <n v="0"/>
    <m/>
  </r>
  <r>
    <d v="2016-01-25T00:00:00"/>
    <n v="174069"/>
    <n v="170.52"/>
    <s v="MEDIALEX"/>
    <n v="308605"/>
    <x v="11"/>
    <n v="174069"/>
    <x v="13"/>
    <m/>
    <m/>
    <e v="#N/A"/>
    <m/>
    <m/>
    <n v="0"/>
    <m/>
  </r>
  <r>
    <d v="2016-01-25T00:00:00"/>
    <n v="174070"/>
    <n v="475.02"/>
    <s v="MEDIALEX"/>
    <n v="308605"/>
    <x v="11"/>
    <n v="174070"/>
    <x v="13"/>
    <m/>
    <m/>
    <e v="#N/A"/>
    <m/>
    <m/>
    <n v="0"/>
    <m/>
  </r>
  <r>
    <d v="2016-01-20T00:00:00"/>
    <n v="173979"/>
    <n v="192.85"/>
    <s v="NR COMMUNICATION"/>
    <n v="510751"/>
    <x v="21"/>
    <n v="173979"/>
    <x v="13"/>
    <m/>
    <m/>
    <e v="#N/A"/>
    <m/>
    <m/>
    <n v="0"/>
    <m/>
  </r>
  <r>
    <d v="2015-12-23T00:00:00"/>
    <n v="173482"/>
    <n v="115.71"/>
    <s v="PROFESSIONNELS LEGAL+ DROIT PRIVE"/>
    <n v="563862"/>
    <x v="15"/>
    <n v="173482"/>
    <x v="13"/>
    <m/>
    <m/>
    <e v="#N/A"/>
    <m/>
    <m/>
    <n v="0"/>
    <m/>
  </r>
  <r>
    <d v="2016-01-05T00:00:00"/>
    <n v="173644"/>
    <n v="129.91999999999999"/>
    <s v="PROFESSIONNELS LEGAL+ DROIT PRIVE"/>
    <n v="563862"/>
    <x v="16"/>
    <n v="173644"/>
    <x v="13"/>
    <m/>
    <m/>
    <e v="#N/A"/>
    <m/>
    <m/>
    <n v="0"/>
    <m/>
  </r>
  <r>
    <d v="2016-01-05T00:00:00"/>
    <n v="173646"/>
    <n v="113.68"/>
    <s v="PROFESSIONNELS LEGAL+ DROIT PRIVE"/>
    <n v="563862"/>
    <x v="24"/>
    <n v="173646"/>
    <x v="13"/>
    <m/>
    <m/>
    <e v="#N/A"/>
    <m/>
    <m/>
    <n v="0"/>
    <m/>
  </r>
  <r>
    <d v="2016-01-05T00:00:00"/>
    <n v="173647"/>
    <n v="107.59"/>
    <s v="PROFESSIONNELS LEGAL+ DROIT PRIVE"/>
    <n v="563862"/>
    <x v="16"/>
    <n v="173647"/>
    <x v="13"/>
    <m/>
    <m/>
    <e v="#N/A"/>
    <m/>
    <m/>
    <n v="0"/>
    <m/>
  </r>
  <r>
    <d v="2016-01-06T00:00:00"/>
    <n v="173683"/>
    <n v="136.01"/>
    <s v="PROFESSIONNELS LEGAL+ DROIT PRIVE"/>
    <n v="563862"/>
    <x v="17"/>
    <n v="173683"/>
    <x v="13"/>
    <m/>
    <m/>
    <e v="#N/A"/>
    <m/>
    <m/>
    <n v="0"/>
    <m/>
  </r>
  <r>
    <d v="2016-01-07T00:00:00"/>
    <n v="173700"/>
    <n v="154.28"/>
    <s v="PROFESSIONNELS LEGAL+ DROIT PRIVE"/>
    <n v="563862"/>
    <x v="15"/>
    <n v="173700"/>
    <x v="13"/>
    <m/>
    <m/>
    <e v="#N/A"/>
    <m/>
    <m/>
    <n v="0"/>
    <m/>
  </r>
  <r>
    <d v="2016-01-13T00:00:00"/>
    <n v="173825"/>
    <n v="115.71"/>
    <s v="PROFESSIONNELS LEGAL+ DROIT PRIVE"/>
    <n v="563862"/>
    <x v="10"/>
    <n v="173825"/>
    <x v="13"/>
    <m/>
    <m/>
    <e v="#N/A"/>
    <m/>
    <m/>
    <n v="0"/>
    <m/>
  </r>
  <r>
    <d v="2016-01-18T00:00:00"/>
    <n v="173905"/>
    <n v="113.68"/>
    <s v="PROFESSIONNELS LEGAL+ DROIT PRIVE"/>
    <n v="563862"/>
    <x v="19"/>
    <n v="173905"/>
    <x v="13"/>
    <m/>
    <m/>
    <e v="#N/A"/>
    <m/>
    <m/>
    <n v="0"/>
    <m/>
  </r>
  <r>
    <d v="2016-01-25T00:00:00"/>
    <n v="174090"/>
    <n v="109.62"/>
    <s v="PROFESSIONNELS LEGAL+ DROIT PRIVE"/>
    <n v="563862"/>
    <x v="22"/>
    <n v="174090"/>
    <x v="13"/>
    <m/>
    <m/>
    <e v="#N/A"/>
    <m/>
    <m/>
    <n v="0"/>
    <m/>
  </r>
  <r>
    <d v="2016-01-26T00:00:00"/>
    <n v="174101"/>
    <n v="60.9"/>
    <s v="PROFESSIONNELS LEGAL+ DROIT PRIVE"/>
    <n v="563862"/>
    <x v="22"/>
    <n v="174101"/>
    <x v="13"/>
    <m/>
    <m/>
    <e v="#N/A"/>
    <m/>
    <m/>
    <n v="0"/>
    <m/>
  </r>
  <r>
    <d v="2016-01-07T00:00:00"/>
    <n v="173724"/>
    <n v="148.19"/>
    <s v="SYGNATURES-BOURDIL"/>
    <n v="567545"/>
    <x v="25"/>
    <n v="173724"/>
    <x v="14"/>
    <m/>
    <m/>
    <e v="#N/A"/>
    <m/>
    <m/>
    <n v="0"/>
    <m/>
  </r>
  <r>
    <d v="2016-01-18T00:00:00"/>
    <n v="173915"/>
    <n v="129.91999999999999"/>
    <s v="SYGNATURES-BOURDIL"/>
    <n v="567545"/>
    <x v="19"/>
    <n v="173915"/>
    <x v="14"/>
    <m/>
    <m/>
    <e v="#N/A"/>
    <m/>
    <m/>
    <n v="0"/>
    <m/>
  </r>
  <r>
    <d v="2016-01-05T00:00:00"/>
    <n v="173650"/>
    <n v="101.5"/>
    <s v="PROFESSIONNELS LEGAL+"/>
    <n v="563862"/>
    <x v="16"/>
    <n v="173650"/>
    <x v="14"/>
    <m/>
    <m/>
    <e v="#N/A"/>
    <m/>
    <m/>
    <n v="0"/>
    <m/>
  </r>
  <r>
    <d v="2016-01-05T00:00:00"/>
    <n v="173657"/>
    <n v="107.59"/>
    <s v="PROFESSIONNELS LEGAL+"/>
    <n v="563862"/>
    <x v="16"/>
    <n v="173657"/>
    <x v="14"/>
    <m/>
    <m/>
    <e v="#N/A"/>
    <m/>
    <m/>
    <n v="0"/>
    <m/>
  </r>
  <r>
    <d v="2016-01-06T00:00:00"/>
    <n v="173692"/>
    <n v="192.85"/>
    <s v="PROFESSIONNELS LEGAL+"/>
    <n v="563862"/>
    <x v="25"/>
    <n v="173692"/>
    <x v="14"/>
    <m/>
    <m/>
    <e v="#N/A"/>
    <m/>
    <m/>
    <n v="0"/>
    <m/>
  </r>
  <r>
    <d v="2016-01-06T00:00:00"/>
    <n v="173694"/>
    <n v="211.12"/>
    <s v="PROFESSIONNELS LEGAL+"/>
    <n v="563862"/>
    <x v="25"/>
    <n v="173694"/>
    <x v="14"/>
    <m/>
    <m/>
    <e v="#N/A"/>
    <m/>
    <m/>
    <n v="0"/>
    <m/>
  </r>
  <r>
    <d v="2016-01-06T00:00:00"/>
    <n v="173685"/>
    <n v="123.83"/>
    <s v="PROFESSIONNELS LEGAL+"/>
    <n v="563862"/>
    <x v="16"/>
    <n v="173685"/>
    <x v="14"/>
    <m/>
    <m/>
    <e v="#N/A"/>
    <m/>
    <m/>
    <n v="0"/>
    <m/>
  </r>
  <r>
    <d v="2016-01-07T00:00:00"/>
    <n v="173701"/>
    <n v="375.55"/>
    <s v="PROFESSIONNELS LEGAL+"/>
    <n v="563862"/>
    <x v="17"/>
    <n v="173701"/>
    <x v="14"/>
    <m/>
    <m/>
    <e v="#N/A"/>
    <m/>
    <m/>
    <n v="0"/>
    <m/>
  </r>
  <r>
    <d v="2016-01-08T00:00:00"/>
    <n v="173739"/>
    <n v="125.86"/>
    <s v="PROFESSIONNELS LEGAL+"/>
    <n v="563862"/>
    <x v="15"/>
    <n v="173739"/>
    <x v="14"/>
    <m/>
    <m/>
    <e v="#N/A"/>
    <m/>
    <m/>
    <n v="0"/>
    <m/>
  </r>
  <r>
    <d v="2016-01-08T00:00:00"/>
    <n v="173763"/>
    <n v="292.32"/>
    <s v="PROFESSIONNELS LEGAL+"/>
    <n v="563862"/>
    <x v="18"/>
    <n v="173763"/>
    <x v="14"/>
    <m/>
    <m/>
    <e v="#N/A"/>
    <m/>
    <m/>
    <n v="0"/>
    <m/>
  </r>
  <r>
    <d v="2016-01-11T00:00:00"/>
    <n v="173768"/>
    <n v="133.97999999999999"/>
    <s v="PROFESSIONNELS LEGAL+"/>
    <n v="563862"/>
    <x v="18"/>
    <n v="173768"/>
    <x v="14"/>
    <m/>
    <m/>
    <e v="#N/A"/>
    <m/>
    <m/>
    <n v="0"/>
    <m/>
  </r>
  <r>
    <d v="2016-01-11T00:00:00"/>
    <n v="173774"/>
    <n v="105.56"/>
    <s v="PROFESSIONNELS LEGAL+"/>
    <n v="563862"/>
    <x v="18"/>
    <n v="173774"/>
    <x v="14"/>
    <m/>
    <m/>
    <e v="#N/A"/>
    <m/>
    <m/>
    <n v="0"/>
    <m/>
  </r>
  <r>
    <d v="2016-01-11T00:00:00"/>
    <n v="173777"/>
    <n v="221.27"/>
    <s v="PROFESSIONNELS LEGAL+"/>
    <n v="563862"/>
    <x v="18"/>
    <n v="173777"/>
    <x v="14"/>
    <m/>
    <m/>
    <e v="#N/A"/>
    <m/>
    <m/>
    <n v="0"/>
    <m/>
  </r>
  <r>
    <d v="2016-01-15T00:00:00"/>
    <n v="173868"/>
    <n v="381.64"/>
    <s v="PROFESSIONNELS LEGAL+"/>
    <n v="563862"/>
    <x v="12"/>
    <n v="173868"/>
    <x v="14"/>
    <m/>
    <m/>
    <e v="#N/A"/>
    <m/>
    <m/>
    <n v="0"/>
    <m/>
  </r>
  <r>
    <d v="2016-01-12T00:00:00"/>
    <n v="173797"/>
    <n v="219.24"/>
    <s v="PROFESSIONNELS LEGAL+"/>
    <n v="563862"/>
    <x v="23"/>
    <n v="173797"/>
    <x v="14"/>
    <m/>
    <m/>
    <e v="#N/A"/>
    <m/>
    <m/>
    <n v="0"/>
    <m/>
  </r>
  <r>
    <d v="2016-01-13T00:00:00"/>
    <n v="173827"/>
    <n v="168.49"/>
    <s v="PROFESSIONNELS LEGAL+"/>
    <n v="563862"/>
    <x v="10"/>
    <n v="173827"/>
    <x v="14"/>
    <m/>
    <m/>
    <e v="#N/A"/>
    <m/>
    <m/>
    <n v="0"/>
    <m/>
  </r>
  <r>
    <d v="2016-01-15T00:00:00"/>
    <n v="173856"/>
    <n v="320.74"/>
    <s v="PROFESSIONNELS LEGAL+"/>
    <n v="563862"/>
    <x v="10"/>
    <n v="173856"/>
    <x v="14"/>
    <m/>
    <m/>
    <e v="#N/A"/>
    <m/>
    <m/>
    <n v="0"/>
    <m/>
  </r>
  <r>
    <d v="2016-01-18T00:00:00"/>
    <n v="173926"/>
    <n v="200.97"/>
    <s v="PROFESSIONNELS LEGAL+"/>
    <n v="563862"/>
    <x v="19"/>
    <n v="173926"/>
    <x v="14"/>
    <m/>
    <m/>
    <e v="#N/A"/>
    <m/>
    <m/>
    <n v="0"/>
    <m/>
  </r>
  <r>
    <d v="2016-01-18T00:00:00"/>
    <n v="173927"/>
    <n v="138.04"/>
    <s v="PROFESSIONNELS LEGAL+"/>
    <n v="563862"/>
    <x v="19"/>
    <n v="173927"/>
    <x v="14"/>
    <m/>
    <m/>
    <e v="#N/A"/>
    <m/>
    <m/>
    <n v="0"/>
    <m/>
  </r>
  <r>
    <d v="2016-01-18T00:00:00"/>
    <n v="173925"/>
    <n v="205.03"/>
    <s v="PROFESSIONNELS LEGAL+"/>
    <n v="563862"/>
    <x v="19"/>
    <n v="173925"/>
    <x v="14"/>
    <m/>
    <m/>
    <e v="#N/A"/>
    <m/>
    <m/>
    <n v="0"/>
    <m/>
  </r>
  <r>
    <d v="2016-01-19T00:00:00"/>
    <n v="173957"/>
    <n v="123.83"/>
    <s v="PROFESSIONNELS LEGAL+"/>
    <n v="563862"/>
    <x v="20"/>
    <n v="173957"/>
    <x v="14"/>
    <m/>
    <m/>
    <e v="#N/A"/>
    <m/>
    <m/>
    <n v="0"/>
    <m/>
  </r>
  <r>
    <d v="2016-01-18T00:00:00"/>
    <n v="173930"/>
    <n v="290.29000000000002"/>
    <s v="PROFESSIONNELS LEGAL+"/>
    <n v="563862"/>
    <x v="19"/>
    <n v="173930"/>
    <x v="14"/>
    <m/>
    <m/>
    <e v="#N/A"/>
    <m/>
    <m/>
    <n v="0"/>
    <m/>
  </r>
  <r>
    <d v="2016-01-18T00:00:00"/>
    <n v="173943"/>
    <n v="156.31"/>
    <s v="PROFESSIONNELS LEGAL+"/>
    <n v="563862"/>
    <x v="20"/>
    <n v="173943"/>
    <x v="14"/>
    <m/>
    <m/>
    <e v="#N/A"/>
    <m/>
    <m/>
    <n v="0"/>
    <m/>
  </r>
  <r>
    <d v="2016-01-19T00:00:00"/>
    <n v="173962"/>
    <n v="294.35000000000002"/>
    <s v="PROFESSIONNELS LEGAL+"/>
    <n v="563862"/>
    <x v="20"/>
    <n v="173962"/>
    <x v="14"/>
    <m/>
    <m/>
    <e v="#N/A"/>
    <m/>
    <m/>
    <n v="0"/>
    <m/>
  </r>
  <r>
    <d v="2016-01-19T00:00:00"/>
    <n v="173977"/>
    <n v="123.83"/>
    <s v="PROFESSIONNELS LEGAL+"/>
    <n v="563862"/>
    <x v="26"/>
    <n v="173977"/>
    <x v="14"/>
    <m/>
    <m/>
    <e v="#N/A"/>
    <m/>
    <m/>
    <n v="0"/>
    <m/>
  </r>
  <r>
    <d v="2016-01-20T00:00:00"/>
    <n v="173989"/>
    <n v="454.72"/>
    <s v="PROFESSIONNELS LEGAL+"/>
    <n v="563862"/>
    <x v="6"/>
    <n v="173989"/>
    <x v="14"/>
    <m/>
    <m/>
    <e v="#N/A"/>
    <m/>
    <m/>
    <n v="0"/>
    <m/>
  </r>
  <r>
    <d v="2016-01-22T00:00:00"/>
    <n v="174043"/>
    <n v="125.86"/>
    <s v="PROFESSIONNELS LEGAL+"/>
    <n v="563862"/>
    <x v="27"/>
    <n v="174043"/>
    <x v="14"/>
    <m/>
    <m/>
    <e v="#N/A"/>
    <m/>
    <m/>
    <n v="0"/>
    <m/>
  </r>
  <r>
    <d v="2016-01-22T00:00:00"/>
    <n v="174055"/>
    <n v="598.85"/>
    <s v="PROFESSIONNELS LEGAL+"/>
    <n v="563862"/>
    <x v="11"/>
    <n v="174055"/>
    <x v="14"/>
    <m/>
    <m/>
    <e v="#N/A"/>
    <m/>
    <m/>
    <n v="0"/>
    <m/>
  </r>
  <r>
    <d v="2016-01-25T00:00:00"/>
    <n v="174080"/>
    <n v="174.58"/>
    <s v="PROFESSIONNELS LEGAL+"/>
    <n v="563862"/>
    <x v="27"/>
    <n v="174080"/>
    <x v="14"/>
    <m/>
    <m/>
    <e v="#N/A"/>
    <m/>
    <m/>
    <n v="0"/>
    <m/>
  </r>
  <r>
    <d v="2016-01-27T00:00:00"/>
    <n v="174127"/>
    <n v="209.09"/>
    <s v="PROFESSIONNELS LEGAL+"/>
    <n v="563862"/>
    <x v="27"/>
    <n v="174127"/>
    <x v="14"/>
    <m/>
    <m/>
    <e v="#N/A"/>
    <m/>
    <m/>
    <n v="0"/>
    <m/>
  </r>
  <r>
    <d v="2016-01-13T00:00:00"/>
    <n v="173817"/>
    <n v="192.85"/>
    <s v="SCP GOMES-VALETTE"/>
    <n v="560040"/>
    <x v="10"/>
    <n v="173817"/>
    <x v="14"/>
    <m/>
    <m/>
    <e v="#N/A"/>
    <m/>
    <m/>
    <n v="0"/>
    <m/>
  </r>
  <r>
    <d v="2016-01-04T00:00:00"/>
    <n v="173626"/>
    <n v="154.28"/>
    <s v="GRAND PUBLIC"/>
    <n v="592799"/>
    <x v="24"/>
    <n v="173626"/>
    <x v="14"/>
    <m/>
    <m/>
    <e v="#N/A"/>
    <m/>
    <m/>
    <n v="0"/>
    <m/>
  </r>
  <r>
    <d v="2016-01-06T00:00:00"/>
    <n v="173693"/>
    <n v="148.19"/>
    <s v="GRAND PUBLIC"/>
    <n v="592799"/>
    <x v="17"/>
    <n v="173693"/>
    <x v="14"/>
    <m/>
    <m/>
    <e v="#N/A"/>
    <m/>
    <m/>
    <n v="0"/>
    <m/>
  </r>
  <r>
    <d v="2015-12-31T00:00:00"/>
    <n v="173592"/>
    <n v="186.76"/>
    <s v="NR COMMUNICATION"/>
    <n v="510751"/>
    <x v="14"/>
    <n v="173592"/>
    <x v="14"/>
    <m/>
    <m/>
    <e v="#N/A"/>
    <m/>
    <m/>
    <n v="0"/>
    <m/>
  </r>
  <r>
    <d v="2015-12-31T00:00:00"/>
    <n v="173591"/>
    <n v="113.68"/>
    <s v="PROFESSIONNELS LEGAL+ DROIT PRIVE"/>
    <n v="563862"/>
    <x v="7"/>
    <n v="173591"/>
    <x v="14"/>
    <m/>
    <m/>
    <e v="#N/A"/>
    <m/>
    <m/>
    <n v="0"/>
    <m/>
  </r>
  <r>
    <d v="2016-01-08T00:00:00"/>
    <n v="173736"/>
    <n v="109.62"/>
    <s v="PROFESSIONNELS LEGAL+ DROIT PRIVE"/>
    <n v="563862"/>
    <x v="15"/>
    <n v="173736"/>
    <x v="14"/>
    <m/>
    <m/>
    <e v="#N/A"/>
    <m/>
    <m/>
    <n v="0"/>
    <m/>
  </r>
  <r>
    <d v="2016-01-12T00:00:00"/>
    <n v="173795"/>
    <n v="377.58"/>
    <s v="PROFESSIONNELS LEGAL+ DROIT PRIVE"/>
    <n v="563862"/>
    <x v="23"/>
    <n v="173795"/>
    <x v="14"/>
    <m/>
    <m/>
    <e v="#N/A"/>
    <m/>
    <m/>
    <n v="0"/>
    <m/>
  </r>
  <r>
    <d v="2016-01-04T00:00:00"/>
    <n v="173608"/>
    <n v="154.28"/>
    <s v="CABINET LOUBET"/>
    <n v="601804"/>
    <x v="8"/>
    <n v="173608"/>
    <x v="14"/>
    <m/>
    <m/>
    <e v="#N/A"/>
    <m/>
    <m/>
    <n v="0"/>
    <m/>
  </r>
  <r>
    <d v="2016-01-06T00:00:00"/>
    <n v="173695"/>
    <n v="172.55"/>
    <s v="CABINET LOUBET"/>
    <n v="601804"/>
    <x v="17"/>
    <n v="173695"/>
    <x v="14"/>
    <m/>
    <m/>
    <e v="#N/A"/>
    <m/>
    <m/>
    <n v="0"/>
    <m/>
  </r>
  <r>
    <d v="2016-01-09T00:00:00"/>
    <n v="173767"/>
    <n v="121.8"/>
    <s v="CABINET LOUBET"/>
    <n v="601804"/>
    <x v="18"/>
    <n v="173767"/>
    <x v="14"/>
    <m/>
    <m/>
    <e v="#N/A"/>
    <m/>
    <m/>
    <n v="0"/>
    <m/>
  </r>
  <r>
    <d v="2016-01-06T00:00:00"/>
    <n v="173666"/>
    <n v="48.96"/>
    <s v="SCP PAUZIES-CAILLARD"/>
    <n v="569086"/>
    <x v="16"/>
    <n v="173666"/>
    <x v="14"/>
    <m/>
    <m/>
    <e v="#N/A"/>
    <m/>
    <m/>
    <n v="0"/>
    <m/>
  </r>
  <r>
    <d v="2016-01-06T00:00:00"/>
    <n v="173667"/>
    <n v="52.02"/>
    <s v="SCP PAUZIES-CAILLARD"/>
    <n v="569086"/>
    <x v="16"/>
    <n v="173667"/>
    <x v="14"/>
    <m/>
    <m/>
    <e v="#N/A"/>
    <m/>
    <m/>
    <n v="0"/>
    <m/>
  </r>
  <r>
    <d v="2016-01-15T00:00:00"/>
    <n v="173870"/>
    <n v="83.64"/>
    <s v="SCP PAUZIES-CAILLARD"/>
    <n v="569086"/>
    <x v="19"/>
    <n v="173870"/>
    <x v="14"/>
    <m/>
    <m/>
    <e v="#N/A"/>
    <m/>
    <m/>
    <n v="0"/>
    <m/>
  </r>
  <r>
    <d v="2016-01-15T00:00:00"/>
    <n v="173872"/>
    <n v="83.64"/>
    <s v="SCP PAUZIES-CAILLARD"/>
    <n v="569086"/>
    <x v="19"/>
    <n v="173872"/>
    <x v="14"/>
    <m/>
    <m/>
    <e v="#N/A"/>
    <m/>
    <m/>
    <n v="0"/>
    <m/>
  </r>
  <r>
    <d v="2016-01-15T00:00:00"/>
    <n v="173874"/>
    <n v="79.56"/>
    <s v="SCP PAUZIES-CAILLARD"/>
    <n v="569086"/>
    <x v="19"/>
    <n v="173874"/>
    <x v="14"/>
    <m/>
    <m/>
    <e v="#N/A"/>
    <m/>
    <m/>
    <n v="0"/>
    <m/>
  </r>
  <r>
    <d v="2016-01-15T00:00:00"/>
    <n v="173875"/>
    <n v="87.72"/>
    <s v="SCP PAUZIES-CAILLARD"/>
    <n v="569086"/>
    <x v="19"/>
    <n v="173875"/>
    <x v="14"/>
    <m/>
    <m/>
    <e v="#N/A"/>
    <m/>
    <m/>
    <n v="0"/>
    <m/>
  </r>
  <r>
    <d v="2016-01-15T00:00:00"/>
    <n v="173876"/>
    <n v="86.7"/>
    <s v="SCP PAUZIES-CAILLARD"/>
    <n v="569086"/>
    <x v="19"/>
    <n v="173876"/>
    <x v="14"/>
    <m/>
    <m/>
    <e v="#N/A"/>
    <m/>
    <m/>
    <n v="0"/>
    <m/>
  </r>
  <r>
    <d v="2016-01-15T00:00:00"/>
    <n v="173877"/>
    <n v="86.7"/>
    <s v="SCP PAUZIES-CAILLARD"/>
    <n v="569086"/>
    <x v="19"/>
    <n v="173877"/>
    <x v="14"/>
    <m/>
    <m/>
    <e v="#N/A"/>
    <m/>
    <m/>
    <n v="0"/>
    <m/>
  </r>
  <r>
    <d v="2016-01-15T00:00:00"/>
    <n v="173878"/>
    <n v="86.7"/>
    <s v="SCP PAUZIES-CAILLARD"/>
    <n v="569086"/>
    <x v="19"/>
    <n v="173878"/>
    <x v="14"/>
    <m/>
    <m/>
    <e v="#N/A"/>
    <m/>
    <m/>
    <n v="0"/>
    <m/>
  </r>
  <r>
    <d v="2016-01-15T00:00:00"/>
    <n v="173879"/>
    <n v="83.64"/>
    <s v="SCP PAUZIES-CAILLARD"/>
    <n v="569086"/>
    <x v="19"/>
    <n v="173879"/>
    <x v="14"/>
    <m/>
    <m/>
    <e v="#N/A"/>
    <m/>
    <m/>
    <n v="0"/>
    <m/>
  </r>
  <r>
    <d v="2016-01-15T00:00:00"/>
    <n v="173880"/>
    <n v="86.7"/>
    <s v="SCP PAUZIES-CAILLARD"/>
    <n v="569086"/>
    <x v="19"/>
    <n v="173880"/>
    <x v="14"/>
    <m/>
    <m/>
    <e v="#N/A"/>
    <m/>
    <m/>
    <n v="0"/>
    <m/>
  </r>
  <r>
    <d v="2016-01-15T00:00:00"/>
    <n v="173881"/>
    <n v="86.7"/>
    <s v="SCP PAUZIES-CAILLARD"/>
    <n v="569086"/>
    <x v="19"/>
    <n v="173881"/>
    <x v="14"/>
    <m/>
    <m/>
    <e v="#N/A"/>
    <m/>
    <m/>
    <n v="0"/>
    <m/>
  </r>
  <r>
    <d v="2016-01-15T00:00:00"/>
    <n v="173882"/>
    <n v="86.7"/>
    <s v="SCP PAUZIES-CAILLARD"/>
    <n v="569086"/>
    <x v="19"/>
    <n v="173882"/>
    <x v="14"/>
    <m/>
    <m/>
    <e v="#N/A"/>
    <m/>
    <m/>
    <n v="0"/>
    <m/>
  </r>
  <r>
    <d v="2016-01-15T00:00:00"/>
    <n v="173883"/>
    <n v="98.94"/>
    <s v="SCP PAUZIES-CAILLARD"/>
    <n v="569086"/>
    <x v="19"/>
    <n v="173883"/>
    <x v="14"/>
    <m/>
    <m/>
    <e v="#N/A"/>
    <m/>
    <m/>
    <n v="0"/>
    <m/>
  </r>
  <r>
    <d v="2016-01-15T00:00:00"/>
    <n v="173884"/>
    <n v="55.08"/>
    <s v="SCP PAUZIES-CAILLARD"/>
    <n v="569086"/>
    <x v="19"/>
    <n v="173884"/>
    <x v="14"/>
    <m/>
    <m/>
    <e v="#N/A"/>
    <m/>
    <m/>
    <n v="0"/>
    <m/>
  </r>
  <r>
    <d v="2016-01-15T00:00:00"/>
    <n v="173885"/>
    <n v="55.08"/>
    <s v="SCP PAUZIES-CAILLARD"/>
    <n v="569086"/>
    <x v="19"/>
    <n v="173885"/>
    <x v="14"/>
    <m/>
    <m/>
    <e v="#N/A"/>
    <m/>
    <m/>
    <n v="0"/>
    <m/>
  </r>
  <r>
    <d v="2016-01-15T00:00:00"/>
    <n v="173886"/>
    <n v="55.08"/>
    <s v="SCP PAUZIES-CAILLARD"/>
    <n v="569086"/>
    <x v="19"/>
    <n v="173886"/>
    <x v="14"/>
    <m/>
    <m/>
    <e v="#N/A"/>
    <m/>
    <m/>
    <n v="0"/>
    <m/>
  </r>
  <r>
    <d v="2016-01-15T00:00:00"/>
    <n v="173887"/>
    <n v="64.260000000000005"/>
    <s v="SCP PAUZIES-CAILLARD"/>
    <n v="569086"/>
    <x v="19"/>
    <n v="173887"/>
    <x v="14"/>
    <m/>
    <m/>
    <e v="#N/A"/>
    <m/>
    <m/>
    <n v="0"/>
    <m/>
  </r>
  <r>
    <d v="2016-01-15T00:00:00"/>
    <n v="173888"/>
    <n v="67.319999999999993"/>
    <s v="SCP PAUZIES-CAILLARD"/>
    <n v="569086"/>
    <x v="19"/>
    <n v="173888"/>
    <x v="14"/>
    <m/>
    <m/>
    <e v="#N/A"/>
    <m/>
    <m/>
    <n v="0"/>
    <m/>
  </r>
  <r>
    <d v="2016-01-15T00:00:00"/>
    <n v="173889"/>
    <n v="64.260000000000005"/>
    <s v="SCP PAUZIES-CAILLARD"/>
    <n v="569086"/>
    <x v="19"/>
    <n v="173889"/>
    <x v="14"/>
    <m/>
    <m/>
    <e v="#N/A"/>
    <m/>
    <m/>
    <n v="0"/>
    <m/>
  </r>
  <r>
    <d v="2016-01-15T00:00:00"/>
    <n v="173891"/>
    <n v="86.7"/>
    <s v="SCP PAUZIES-CAILLARD"/>
    <n v="569086"/>
    <x v="19"/>
    <n v="173891"/>
    <x v="14"/>
    <m/>
    <m/>
    <e v="#N/A"/>
    <m/>
    <m/>
    <n v="0"/>
    <m/>
  </r>
  <r>
    <d v="2016-01-15T00:00:00"/>
    <n v="173892"/>
    <n v="61.2"/>
    <s v="SCP PAUZIES-CAILLARD"/>
    <n v="569086"/>
    <x v="19"/>
    <n v="173892"/>
    <x v="14"/>
    <m/>
    <m/>
    <e v="#N/A"/>
    <m/>
    <m/>
    <n v="0"/>
    <m/>
  </r>
  <r>
    <d v="2016-01-15T00:00:00"/>
    <n v="173893"/>
    <n v="58.14"/>
    <s v="SCP PAUZIES-CAILLARD"/>
    <n v="569086"/>
    <x v="19"/>
    <n v="173893"/>
    <x v="14"/>
    <m/>
    <m/>
    <e v="#N/A"/>
    <m/>
    <m/>
    <n v="0"/>
    <m/>
  </r>
  <r>
    <d v="2016-01-15T00:00:00"/>
    <n v="173894"/>
    <n v="64.260000000000005"/>
    <s v="SCP PAUZIES-CAILLARD"/>
    <n v="569086"/>
    <x v="19"/>
    <n v="173894"/>
    <x v="14"/>
    <m/>
    <m/>
    <e v="#N/A"/>
    <m/>
    <m/>
    <n v="0"/>
    <m/>
  </r>
  <r>
    <d v="2016-01-05T00:00:00"/>
    <n v="173643"/>
    <n v="109.62"/>
    <s v="PROFESSIONNELS LEGAL+"/>
    <n v="563862"/>
    <x v="24"/>
    <n v="173643"/>
    <x v="15"/>
    <m/>
    <m/>
    <e v="#N/A"/>
    <m/>
    <m/>
    <n v="0"/>
    <m/>
  </r>
  <r>
    <d v="2016-01-06T00:00:00"/>
    <n v="173675"/>
    <n v="296.38"/>
    <s v="PROFESSIONNELS LEGAL+"/>
    <n v="563862"/>
    <x v="15"/>
    <n v="173675"/>
    <x v="15"/>
    <m/>
    <m/>
    <e v="#N/A"/>
    <m/>
    <m/>
    <n v="0"/>
    <m/>
  </r>
  <r>
    <d v="2016-01-07T00:00:00"/>
    <n v="173705"/>
    <n v="158.34"/>
    <s v="PROFESSIONNELS LEGAL+"/>
    <n v="563862"/>
    <x v="17"/>
    <n v="173705"/>
    <x v="15"/>
    <m/>
    <m/>
    <e v="#N/A"/>
    <m/>
    <m/>
    <n v="0"/>
    <m/>
  </r>
  <r>
    <d v="2016-01-08T00:00:00"/>
    <n v="173743"/>
    <n v="119.77"/>
    <s v="PROFESSIONNELS LEGAL+"/>
    <n v="563862"/>
    <x v="15"/>
    <n v="173743"/>
    <x v="15"/>
    <m/>
    <m/>
    <e v="#N/A"/>
    <m/>
    <m/>
    <n v="0"/>
    <m/>
  </r>
  <r>
    <d v="2016-01-08T00:00:00"/>
    <n v="173745"/>
    <n v="113.68"/>
    <s v="PROFESSIONNELS LEGAL+"/>
    <n v="563862"/>
    <x v="15"/>
    <n v="173745"/>
    <x v="15"/>
    <m/>
    <m/>
    <e v="#N/A"/>
    <m/>
    <m/>
    <n v="0"/>
    <m/>
  </r>
  <r>
    <d v="2016-01-08T00:00:00"/>
    <n v="173746"/>
    <n v="142.1"/>
    <s v="PROFESSIONNELS LEGAL+"/>
    <n v="563862"/>
    <x v="15"/>
    <n v="173746"/>
    <x v="15"/>
    <m/>
    <m/>
    <e v="#N/A"/>
    <m/>
    <m/>
    <n v="0"/>
    <m/>
  </r>
  <r>
    <d v="2016-01-11T00:00:00"/>
    <n v="173773"/>
    <n v="556.22"/>
    <s v="PROFESSIONNELS LEGAL+"/>
    <n v="563862"/>
    <x v="9"/>
    <n v="173773"/>
    <x v="15"/>
    <m/>
    <m/>
    <e v="#N/A"/>
    <m/>
    <m/>
    <n v="0"/>
    <m/>
  </r>
  <r>
    <d v="2016-01-12T00:00:00"/>
    <n v="173793"/>
    <n v="219.24"/>
    <s v="PROFESSIONNELS LEGAL+"/>
    <n v="563862"/>
    <x v="0"/>
    <n v="173793"/>
    <x v="15"/>
    <m/>
    <m/>
    <e v="#N/A"/>
    <m/>
    <m/>
    <n v="0"/>
    <m/>
  </r>
  <r>
    <d v="2016-01-13T00:00:00"/>
    <n v="173813"/>
    <n v="265.93"/>
    <s v="PROFESSIONNELS LEGAL+"/>
    <n v="563862"/>
    <x v="0"/>
    <n v="173813"/>
    <x v="15"/>
    <m/>
    <m/>
    <e v="#N/A"/>
    <m/>
    <m/>
    <n v="0"/>
    <m/>
  </r>
  <r>
    <d v="2016-01-18T00:00:00"/>
    <n v="173936"/>
    <n v="62.93"/>
    <s v="PROFESSIONNELS LEGAL+"/>
    <n v="563862"/>
    <x v="20"/>
    <n v="173936"/>
    <x v="15"/>
    <m/>
    <m/>
    <e v="#N/A"/>
    <m/>
    <m/>
    <n v="0"/>
    <m/>
  </r>
  <r>
    <d v="2016-01-18T00:00:00"/>
    <n v="173913"/>
    <n v="509.53"/>
    <s v="PROFESSIONNELS LEGAL+"/>
    <n v="563862"/>
    <x v="19"/>
    <n v="173913"/>
    <x v="15"/>
    <m/>
    <m/>
    <e v="#N/A"/>
    <m/>
    <m/>
    <n v="0"/>
    <m/>
  </r>
  <r>
    <d v="2016-01-21T00:00:00"/>
    <n v="174009"/>
    <n v="302.47000000000003"/>
    <s v="PROFESSIONNELS LEGAL+"/>
    <n v="563862"/>
    <x v="26"/>
    <n v="174009"/>
    <x v="15"/>
    <m/>
    <m/>
    <e v="#N/A"/>
    <m/>
    <m/>
    <n v="0"/>
    <m/>
  </r>
  <r>
    <d v="2016-01-22T00:00:00"/>
    <n v="174047"/>
    <n v="200.97"/>
    <s v="PROFESSIONNELS LEGAL+"/>
    <n v="563862"/>
    <x v="11"/>
    <n v="174047"/>
    <x v="15"/>
    <m/>
    <m/>
    <e v="#N/A"/>
    <m/>
    <m/>
    <n v="0"/>
    <m/>
  </r>
  <r>
    <d v="2016-01-22T00:00:00"/>
    <n v="174048"/>
    <n v="188.79"/>
    <s v="PROFESSIONNELS LEGAL+"/>
    <n v="563862"/>
    <x v="11"/>
    <n v="174048"/>
    <x v="15"/>
    <m/>
    <m/>
    <e v="#N/A"/>
    <m/>
    <m/>
    <n v="0"/>
    <m/>
  </r>
  <r>
    <d v="2016-01-22T00:00:00"/>
    <n v="174052"/>
    <n v="182.7"/>
    <s v="PROFESSIONNELS LEGAL+"/>
    <n v="563862"/>
    <x v="22"/>
    <n v="174052"/>
    <x v="15"/>
    <m/>
    <m/>
    <e v="#N/A"/>
    <m/>
    <m/>
    <n v="0"/>
    <m/>
  </r>
  <r>
    <d v="2016-01-22T00:00:00"/>
    <n v="174056"/>
    <n v="598.85"/>
    <s v="PROFESSIONNELS LEGAL+"/>
    <n v="563862"/>
    <x v="11"/>
    <n v="174056"/>
    <x v="15"/>
    <m/>
    <m/>
    <e v="#N/A"/>
    <m/>
    <m/>
    <n v="0"/>
    <m/>
  </r>
  <r>
    <d v="2015-12-17T00:00:00"/>
    <n v="173340"/>
    <n v="78.39"/>
    <s v="Trésorier Payeur Général"/>
    <n v="559968"/>
    <x v="14"/>
    <n v="173340"/>
    <x v="15"/>
    <m/>
    <m/>
    <e v="#N/A"/>
    <m/>
    <m/>
    <n v="0"/>
    <m/>
  </r>
  <r>
    <d v="2016-01-02T00:00:00"/>
    <n v="173603"/>
    <n v="211.12"/>
    <s v="GRAND PUBLIC"/>
    <n v="592799"/>
    <x v="8"/>
    <n v="173603"/>
    <x v="15"/>
    <m/>
    <m/>
    <e v="#N/A"/>
    <m/>
    <m/>
    <n v="0"/>
    <m/>
  </r>
  <r>
    <d v="2016-01-08T00:00:00"/>
    <n v="173738"/>
    <n v="115.71"/>
    <s v="MEDIALEX"/>
    <n v="308605"/>
    <x v="15"/>
    <n v="173738"/>
    <x v="15"/>
    <m/>
    <m/>
    <e v="#N/A"/>
    <m/>
    <m/>
    <n v="0"/>
    <m/>
  </r>
  <r>
    <d v="2016-01-04T00:00:00"/>
    <n v="173628"/>
    <n v="158.34"/>
    <s v="SCP LAVAYSSIERE FALCH ET THOUMAZET"/>
    <n v="101186"/>
    <x v="24"/>
    <n v="173628"/>
    <x v="15"/>
    <m/>
    <m/>
    <e v="#N/A"/>
    <m/>
    <m/>
    <n v="0"/>
    <m/>
  </r>
  <r>
    <d v="2016-01-19T00:00:00"/>
    <n v="173956"/>
    <n v="288.26"/>
    <s v="NR COMMUNICATION"/>
    <n v="510751"/>
    <x v="21"/>
    <n v="173956"/>
    <x v="15"/>
    <m/>
    <m/>
    <e v="#N/A"/>
    <m/>
    <m/>
    <n v="0"/>
    <m/>
  </r>
  <r>
    <d v="2016-01-21T00:00:00"/>
    <n v="174018"/>
    <n v="353.22"/>
    <s v="NR COMMUNICATION"/>
    <n v="510751"/>
    <x v="12"/>
    <n v="174018"/>
    <x v="15"/>
    <m/>
    <m/>
    <e v="#N/A"/>
    <m/>
    <m/>
    <n v="0"/>
    <m/>
  </r>
  <r>
    <d v="2016-01-04T00:00:00"/>
    <n v="173618"/>
    <n v="192.85"/>
    <s v="PROFESSIONNELS LEGAL+"/>
    <n v="563862"/>
    <x v="8"/>
    <n v="173618"/>
    <x v="16"/>
    <m/>
    <m/>
    <e v="#N/A"/>
    <m/>
    <m/>
    <n v="0"/>
    <m/>
  </r>
  <r>
    <d v="2015-12-30T00:00:00"/>
    <n v="173585"/>
    <n v="154.28"/>
    <s v="PROFESSIONNELS LEGAL+"/>
    <n v="563862"/>
    <x v="7"/>
    <n v="173585"/>
    <x v="16"/>
    <m/>
    <m/>
    <e v="#N/A"/>
    <m/>
    <m/>
    <n v="0"/>
    <m/>
  </r>
  <r>
    <d v="2016-01-04T00:00:00"/>
    <n v="173630"/>
    <n v="127.89"/>
    <s v="PROFESSIONNELS LEGAL+"/>
    <n v="563862"/>
    <x v="24"/>
    <n v="173630"/>
    <x v="16"/>
    <m/>
    <m/>
    <e v="#N/A"/>
    <m/>
    <m/>
    <n v="0"/>
    <m/>
  </r>
  <r>
    <d v="2016-01-07T00:00:00"/>
    <n v="173710"/>
    <n v="213.15"/>
    <s v="PROFESSIONNELS LEGAL+"/>
    <n v="563862"/>
    <x v="25"/>
    <n v="173710"/>
    <x v="16"/>
    <m/>
    <m/>
    <e v="#N/A"/>
    <m/>
    <m/>
    <n v="0"/>
    <m/>
  </r>
  <r>
    <d v="2016-01-07T00:00:00"/>
    <n v="173709"/>
    <n v="103.53"/>
    <s v="PROFESSIONNELS LEGAL+"/>
    <n v="563862"/>
    <x v="25"/>
    <n v="173709"/>
    <x v="16"/>
    <m/>
    <m/>
    <e v="#N/A"/>
    <m/>
    <m/>
    <n v="0"/>
    <m/>
  </r>
  <r>
    <d v="2016-01-08T00:00:00"/>
    <n v="173748"/>
    <n v="428.33"/>
    <s v="PROFESSIONNELS LEGAL+"/>
    <n v="563862"/>
    <x v="18"/>
    <n v="173748"/>
    <x v="16"/>
    <m/>
    <m/>
    <e v="#N/A"/>
    <m/>
    <m/>
    <n v="0"/>
    <m/>
  </r>
  <r>
    <d v="2016-01-08T00:00:00"/>
    <n v="173750"/>
    <n v="93.38"/>
    <s v="PROFESSIONNELS LEGAL+"/>
    <n v="563862"/>
    <x v="15"/>
    <n v="173750"/>
    <x v="16"/>
    <m/>
    <m/>
    <e v="#N/A"/>
    <m/>
    <m/>
    <n v="0"/>
    <m/>
  </r>
  <r>
    <d v="2016-01-12T00:00:00"/>
    <n v="173789"/>
    <n v="251.72"/>
    <s v="PROFESSIONNELS LEGAL+"/>
    <n v="563862"/>
    <x v="23"/>
    <n v="173789"/>
    <x v="16"/>
    <m/>
    <m/>
    <e v="#N/A"/>
    <m/>
    <m/>
    <n v="0"/>
    <m/>
  </r>
  <r>
    <d v="2016-01-12T00:00:00"/>
    <n v="173805"/>
    <n v="410.06"/>
    <s v="PROFESSIONNELS LEGAL+"/>
    <n v="563862"/>
    <x v="0"/>
    <n v="173805"/>
    <x v="16"/>
    <m/>
    <m/>
    <e v="#N/A"/>
    <m/>
    <m/>
    <n v="0"/>
    <m/>
  </r>
  <r>
    <d v="2016-01-18T00:00:00"/>
    <n v="173904"/>
    <n v="109.62"/>
    <s v="PROFESSIONNELS LEGAL+"/>
    <n v="563862"/>
    <x v="19"/>
    <n v="173904"/>
    <x v="16"/>
    <m/>
    <m/>
    <e v="#N/A"/>
    <m/>
    <m/>
    <n v="0"/>
    <m/>
  </r>
  <r>
    <d v="2016-01-20T00:00:00"/>
    <n v="173987"/>
    <n v="217.21"/>
    <s v="PROFESSIONNELS LEGAL+"/>
    <n v="563862"/>
    <x v="21"/>
    <n v="173987"/>
    <x v="16"/>
    <m/>
    <m/>
    <e v="#N/A"/>
    <m/>
    <m/>
    <n v="0"/>
    <m/>
  </r>
  <r>
    <d v="2016-01-22T00:00:00"/>
    <n v="174057"/>
    <n v="598.85"/>
    <s v="PROFESSIONNELS LEGAL+"/>
    <n v="563862"/>
    <x v="11"/>
    <n v="174057"/>
    <x v="16"/>
    <m/>
    <m/>
    <e v="#N/A"/>
    <m/>
    <m/>
    <n v="0"/>
    <m/>
  </r>
  <r>
    <d v="2016-01-07T00:00:00"/>
    <n v="173734"/>
    <n v="129.91999999999999"/>
    <s v="GRAND PUBLIC"/>
    <n v="592799"/>
    <x v="15"/>
    <n v="173734"/>
    <x v="16"/>
    <m/>
    <m/>
    <e v="#N/A"/>
    <m/>
    <m/>
    <n v="0"/>
    <m/>
  </r>
  <r>
    <d v="2016-01-04T00:00:00"/>
    <n v="173623"/>
    <n v="93.38"/>
    <s v="PROFESSIONNELS LEGAL+ DROIT PRIVE"/>
    <n v="563862"/>
    <x v="16"/>
    <n v="173623"/>
    <x v="16"/>
    <m/>
    <m/>
    <e v="#N/A"/>
    <m/>
    <m/>
    <n v="0"/>
    <m/>
  </r>
  <r>
    <d v="2016-01-06T00:00:00"/>
    <n v="173690"/>
    <n v="131.94999999999999"/>
    <s v="PROFESSIONNELS LEGAL+ DROIT PRIVE"/>
    <n v="563862"/>
    <x v="17"/>
    <n v="173690"/>
    <x v="16"/>
    <m/>
    <m/>
    <e v="#N/A"/>
    <m/>
    <m/>
    <n v="0"/>
    <m/>
  </r>
  <r>
    <d v="2016-01-25T00:00:00"/>
    <n v="174073"/>
    <n v="73.44"/>
    <s v="Me SAVENIER Jean-Jacques"/>
    <n v="564732"/>
    <x v="11"/>
    <n v="174073"/>
    <x v="16"/>
    <m/>
    <m/>
    <e v="#N/A"/>
    <m/>
    <m/>
    <n v="0"/>
    <m/>
  </r>
  <r>
    <d v="2015-12-18T00:00:00"/>
    <n v="173377"/>
    <n v="480.39"/>
    <s v="PROFESSIONNELS LEGAL+"/>
    <n v="563862"/>
    <x v="8"/>
    <n v="173377"/>
    <x v="17"/>
    <m/>
    <m/>
    <e v="#N/A"/>
    <m/>
    <m/>
    <n v="0"/>
    <m/>
  </r>
  <r>
    <d v="2015-12-18T00:00:00"/>
    <n v="173378"/>
    <n v="480.39"/>
    <s v="PROFESSIONNELS LEGAL+"/>
    <n v="563862"/>
    <x v="13"/>
    <n v="173378"/>
    <x v="17"/>
    <m/>
    <m/>
    <e v="#N/A"/>
    <m/>
    <m/>
    <n v="0"/>
    <m/>
  </r>
  <r>
    <d v="2016-01-18T00:00:00"/>
    <n v="173939"/>
    <n v="136.01"/>
    <s v="PROFESSIONNELS LEGAL+"/>
    <n v="563862"/>
    <x v="20"/>
    <n v="173939"/>
    <x v="17"/>
    <m/>
    <m/>
    <e v="#N/A"/>
    <m/>
    <m/>
    <n v="0"/>
    <m/>
  </r>
  <r>
    <d v="2015-12-29T00:00:00"/>
    <n v="173563"/>
    <n v="105.56"/>
    <s v="PROFESSIONNELS LEGAL+"/>
    <n v="563862"/>
    <x v="7"/>
    <n v="173563"/>
    <x v="17"/>
    <m/>
    <m/>
    <e v="#N/A"/>
    <m/>
    <m/>
    <n v="0"/>
    <m/>
  </r>
  <r>
    <d v="2015-12-30T00:00:00"/>
    <n v="173575"/>
    <n v="115.71"/>
    <s v="PROFESSIONNELS LEGAL+"/>
    <n v="563862"/>
    <x v="7"/>
    <n v="173575"/>
    <x v="17"/>
    <m/>
    <m/>
    <e v="#N/A"/>
    <m/>
    <m/>
    <n v="0"/>
    <m/>
  </r>
  <r>
    <d v="2016-01-05T00:00:00"/>
    <n v="173639"/>
    <n v="121.8"/>
    <s v="PROFESSIONNELS LEGAL+"/>
    <n v="563862"/>
    <x v="24"/>
    <n v="173639"/>
    <x v="17"/>
    <m/>
    <m/>
    <e v="#N/A"/>
    <m/>
    <m/>
    <n v="0"/>
    <m/>
  </r>
  <r>
    <d v="2016-01-06T00:00:00"/>
    <n v="173673"/>
    <n v="190.82"/>
    <s v="PROFESSIONNELS LEGAL+"/>
    <n v="563862"/>
    <x v="16"/>
    <n v="173673"/>
    <x v="17"/>
    <m/>
    <m/>
    <e v="#N/A"/>
    <m/>
    <m/>
    <n v="0"/>
    <m/>
  </r>
  <r>
    <d v="2016-01-13T00:00:00"/>
    <n v="173815"/>
    <n v="361.34"/>
    <s v="PROFESSIONNELS LEGAL+"/>
    <n v="563862"/>
    <x v="0"/>
    <n v="173815"/>
    <x v="17"/>
    <m/>
    <m/>
    <e v="#N/A"/>
    <m/>
    <m/>
    <n v="0"/>
    <m/>
  </r>
  <r>
    <d v="2016-01-14T00:00:00"/>
    <n v="173840"/>
    <n v="152.25"/>
    <s v="PROFESSIONNELS LEGAL+"/>
    <n v="563862"/>
    <x v="10"/>
    <n v="173840"/>
    <x v="17"/>
    <m/>
    <m/>
    <e v="#N/A"/>
    <m/>
    <m/>
    <n v="0"/>
    <m/>
  </r>
  <r>
    <d v="2016-01-21T00:00:00"/>
    <n v="174008"/>
    <n v="203"/>
    <s v="PROFESSIONNELS LEGAL+"/>
    <n v="563862"/>
    <x v="26"/>
    <n v="174008"/>
    <x v="17"/>
    <m/>
    <m/>
    <e v="#N/A"/>
    <m/>
    <m/>
    <n v="0"/>
    <m/>
  </r>
  <r>
    <d v="2016-01-22T00:00:00"/>
    <n v="174029"/>
    <n v="330.89"/>
    <s v="PROFESSIONNELS LEGAL+"/>
    <n v="563862"/>
    <x v="6"/>
    <n v="174029"/>
    <x v="17"/>
    <m/>
    <m/>
    <e v="#N/A"/>
    <m/>
    <m/>
    <n v="0"/>
    <m/>
  </r>
  <r>
    <d v="2016-01-22T00:00:00"/>
    <n v="174058"/>
    <n v="598.85"/>
    <s v="PROFESSIONNELS LEGAL+"/>
    <n v="563862"/>
    <x v="11"/>
    <n v="174058"/>
    <x v="17"/>
    <m/>
    <m/>
    <e v="#N/A"/>
    <m/>
    <m/>
    <n v="0"/>
    <m/>
  </r>
  <r>
    <d v="2016-01-27T00:00:00"/>
    <n v="174121"/>
    <n v="430.36"/>
    <s v="PROFESSIONNELS LEGAL+"/>
    <n v="563862"/>
    <x v="27"/>
    <n v="174121"/>
    <x v="17"/>
    <m/>
    <m/>
    <e v="#N/A"/>
    <m/>
    <m/>
    <n v="0"/>
    <m/>
  </r>
  <r>
    <d v="2016-01-26T00:00:00"/>
    <n v="174114"/>
    <n v="221.27"/>
    <s v="PROFESSIONNELS LEGAL+"/>
    <n v="563862"/>
    <x v="27"/>
    <n v="174114"/>
    <x v="17"/>
    <m/>
    <m/>
    <e v="#N/A"/>
    <m/>
    <m/>
    <n v="0"/>
    <m/>
  </r>
  <r>
    <d v="2015-12-15T00:00:00"/>
    <n v="173266"/>
    <n v="78.39"/>
    <s v="Trésorier Payeur Général"/>
    <n v="559968"/>
    <x v="14"/>
    <n v="173266"/>
    <x v="17"/>
    <m/>
    <m/>
    <e v="#N/A"/>
    <m/>
    <m/>
    <n v="0"/>
    <m/>
  </r>
  <r>
    <d v="2016-01-06T00:00:00"/>
    <n v="173670"/>
    <n v="172.55"/>
    <s v="GRAND PUBLIC"/>
    <n v="592799"/>
    <x v="16"/>
    <n v="173670"/>
    <x v="17"/>
    <m/>
    <m/>
    <e v="#N/A"/>
    <m/>
    <m/>
    <n v="0"/>
    <m/>
  </r>
  <r>
    <d v="2016-01-22T00:00:00"/>
    <n v="174046"/>
    <n v="138.04"/>
    <s v="MEDIALEX"/>
    <n v="308605"/>
    <x v="11"/>
    <n v="174046"/>
    <x v="17"/>
    <m/>
    <m/>
    <e v="#N/A"/>
    <m/>
    <m/>
    <n v="0"/>
    <m/>
  </r>
  <r>
    <d v="2016-01-13T00:00:00"/>
    <n v="173816"/>
    <n v="123.83"/>
    <s v="PROFESSIONNELS LEGAL+ DROIT PRIVE"/>
    <n v="563862"/>
    <x v="10"/>
    <n v="173816"/>
    <x v="17"/>
    <m/>
    <m/>
    <e v="#N/A"/>
    <m/>
    <m/>
    <n v="0"/>
    <m/>
  </r>
  <r>
    <d v="2015-11-27T00:00:00"/>
    <n v="172924"/>
    <n v="267.33"/>
    <s v="PROFESSIONNELS LEGAL+"/>
    <n v="563862"/>
    <x v="14"/>
    <n v="172924"/>
    <x v="18"/>
    <m/>
    <m/>
    <e v="#N/A"/>
    <m/>
    <m/>
    <n v="0"/>
    <m/>
  </r>
  <r>
    <d v="2015-12-07T00:00:00"/>
    <n v="173103"/>
    <n v="219.09"/>
    <s v="PROFESSIONNELS LEGAL+"/>
    <n v="563862"/>
    <x v="14"/>
    <n v="173103"/>
    <x v="18"/>
    <m/>
    <m/>
    <e v="#N/A"/>
    <m/>
    <m/>
    <n v="0"/>
    <m/>
  </r>
  <r>
    <d v="2015-12-31T00:00:00"/>
    <n v="173600"/>
    <n v="207.03"/>
    <s v="PROFESSIONNELS LEGAL+"/>
    <n v="563862"/>
    <x v="16"/>
    <n v="173600"/>
    <x v="18"/>
    <m/>
    <m/>
    <e v="#N/A"/>
    <m/>
    <m/>
    <n v="0"/>
    <m/>
  </r>
  <r>
    <d v="2015-12-31T00:00:00"/>
    <n v="173601"/>
    <n v="207.03"/>
    <s v="PROFESSIONNELS LEGAL+"/>
    <n v="563862"/>
    <x v="11"/>
    <n v="173601"/>
    <x v="18"/>
    <m/>
    <m/>
    <e v="#N/A"/>
    <m/>
    <m/>
    <n v="0"/>
    <m/>
  </r>
  <r>
    <d v="2015-12-30T00:00:00"/>
    <n v="173569"/>
    <n v="302.47000000000003"/>
    <s v="PROFESSIONNELS LEGAL+"/>
    <n v="563862"/>
    <x v="7"/>
    <n v="173569"/>
    <x v="18"/>
    <m/>
    <m/>
    <e v="#N/A"/>
    <m/>
    <m/>
    <n v="0"/>
    <m/>
  </r>
  <r>
    <d v="2016-01-05T00:00:00"/>
    <n v="173642"/>
    <n v="125.86"/>
    <s v="PROFESSIONNELS LEGAL+"/>
    <n v="563862"/>
    <x v="24"/>
    <n v="173642"/>
    <x v="18"/>
    <m/>
    <m/>
    <e v="#N/A"/>
    <m/>
    <m/>
    <n v="0"/>
    <m/>
  </r>
  <r>
    <d v="2016-01-05T00:00:00"/>
    <n v="173658"/>
    <n v="180.67"/>
    <s v="PROFESSIONNELS LEGAL+"/>
    <n v="563862"/>
    <x v="25"/>
    <n v="173658"/>
    <x v="18"/>
    <m/>
    <m/>
    <e v="#N/A"/>
    <m/>
    <m/>
    <n v="0"/>
    <m/>
  </r>
  <r>
    <d v="2016-01-07T00:00:00"/>
    <n v="173712"/>
    <n v="207.06"/>
    <s v="PROFESSIONNELS LEGAL+"/>
    <n v="563862"/>
    <x v="25"/>
    <n v="173712"/>
    <x v="18"/>
    <m/>
    <m/>
    <e v="#N/A"/>
    <m/>
    <m/>
    <n v="0"/>
    <m/>
  </r>
  <r>
    <d v="2016-01-06T00:00:00"/>
    <n v="173681"/>
    <n v="174.58"/>
    <s v="PROFESSIONNELS LEGAL+"/>
    <n v="563862"/>
    <x v="16"/>
    <n v="173681"/>
    <x v="18"/>
    <m/>
    <m/>
    <e v="#N/A"/>
    <m/>
    <m/>
    <n v="0"/>
    <m/>
  </r>
  <r>
    <d v="2016-01-12T00:00:00"/>
    <n v="173790"/>
    <n v="123.83"/>
    <s v="PROFESSIONNELS LEGAL+"/>
    <n v="563862"/>
    <x v="23"/>
    <n v="173790"/>
    <x v="18"/>
    <m/>
    <m/>
    <e v="#N/A"/>
    <m/>
    <m/>
    <n v="0"/>
    <m/>
  </r>
  <r>
    <d v="2016-01-12T00:00:00"/>
    <n v="173792"/>
    <n v="389.76"/>
    <s v="PROFESSIONNELS LEGAL+"/>
    <n v="563862"/>
    <x v="23"/>
    <n v="173792"/>
    <x v="18"/>
    <m/>
    <m/>
    <e v="#N/A"/>
    <m/>
    <m/>
    <n v="0"/>
    <m/>
  </r>
  <r>
    <d v="2016-01-13T00:00:00"/>
    <n v="173812"/>
    <n v="91.35"/>
    <s v="PROFESSIONNELS LEGAL+"/>
    <n v="563862"/>
    <x v="0"/>
    <n v="173812"/>
    <x v="18"/>
    <m/>
    <m/>
    <e v="#N/A"/>
    <m/>
    <m/>
    <n v="0"/>
    <m/>
  </r>
  <r>
    <d v="2016-01-15T00:00:00"/>
    <n v="173859"/>
    <n v="223.3"/>
    <s v="PROFESSIONNELS LEGAL+"/>
    <n v="563862"/>
    <x v="13"/>
    <n v="173859"/>
    <x v="18"/>
    <m/>
    <m/>
    <e v="#N/A"/>
    <m/>
    <m/>
    <n v="0"/>
    <m/>
  </r>
  <r>
    <d v="2016-01-14T00:00:00"/>
    <n v="173829"/>
    <n v="245.63"/>
    <s v="PROFESSIONNELS LEGAL+"/>
    <n v="563862"/>
    <x v="10"/>
    <n v="173829"/>
    <x v="18"/>
    <m/>
    <m/>
    <e v="#N/A"/>
    <m/>
    <m/>
    <n v="0"/>
    <m/>
  </r>
  <r>
    <d v="2016-01-18T00:00:00"/>
    <n v="173908"/>
    <n v="93.38"/>
    <s v="PROFESSIONNELS LEGAL+"/>
    <n v="563862"/>
    <x v="19"/>
    <n v="173908"/>
    <x v="18"/>
    <m/>
    <m/>
    <e v="#N/A"/>
    <m/>
    <m/>
    <n v="0"/>
    <m/>
  </r>
  <r>
    <d v="2016-01-18T00:00:00"/>
    <n v="173909"/>
    <n v="282.17"/>
    <s v="PROFESSIONNELS LEGAL+"/>
    <n v="563862"/>
    <x v="19"/>
    <n v="173909"/>
    <x v="18"/>
    <m/>
    <m/>
    <e v="#N/A"/>
    <m/>
    <m/>
    <n v="0"/>
    <m/>
  </r>
  <r>
    <d v="2016-01-18T00:00:00"/>
    <n v="173914"/>
    <n v="509.53"/>
    <s v="PROFESSIONNELS LEGAL+"/>
    <n v="563862"/>
    <x v="19"/>
    <n v="173914"/>
    <x v="18"/>
    <m/>
    <m/>
    <e v="#N/A"/>
    <m/>
    <m/>
    <n v="0"/>
    <m/>
  </r>
  <r>
    <d v="2016-01-19T00:00:00"/>
    <n v="173945"/>
    <n v="383.67"/>
    <s v="PROFESSIONNELS LEGAL+"/>
    <n v="563862"/>
    <x v="20"/>
    <n v="173945"/>
    <x v="18"/>
    <m/>
    <m/>
    <e v="#N/A"/>
    <m/>
    <m/>
    <n v="0"/>
    <m/>
  </r>
  <r>
    <d v="2016-01-19T00:00:00"/>
    <n v="173947"/>
    <n v="572.46"/>
    <s v="PROFESSIONNELS LEGAL+"/>
    <n v="563862"/>
    <x v="20"/>
    <n v="173947"/>
    <x v="18"/>
    <m/>
    <m/>
    <e v="#N/A"/>
    <m/>
    <m/>
    <n v="0"/>
    <m/>
  </r>
  <r>
    <d v="2016-01-19T00:00:00"/>
    <n v="173973"/>
    <n v="170.52"/>
    <s v="PROFESSIONNELS LEGAL+"/>
    <n v="563862"/>
    <x v="21"/>
    <n v="173973"/>
    <x v="18"/>
    <m/>
    <m/>
    <e v="#N/A"/>
    <m/>
    <m/>
    <n v="0"/>
    <m/>
  </r>
  <r>
    <d v="2016-01-20T00:00:00"/>
    <n v="173980"/>
    <n v="198.94"/>
    <s v="PROFESSIONNELS LEGAL+"/>
    <n v="563862"/>
    <x v="21"/>
    <n v="173980"/>
    <x v="18"/>
    <m/>
    <m/>
    <e v="#N/A"/>
    <m/>
    <m/>
    <n v="0"/>
    <m/>
  </r>
  <r>
    <d v="2016-01-21T00:00:00"/>
    <n v="174021"/>
    <n v="93.38"/>
    <s v="PROFESSIONNELS LEGAL+"/>
    <n v="563862"/>
    <x v="27"/>
    <n v="174021"/>
    <x v="18"/>
    <m/>
    <m/>
    <e v="#N/A"/>
    <m/>
    <m/>
    <n v="0"/>
    <m/>
  </r>
  <r>
    <d v="2016-01-22T00:00:00"/>
    <n v="174030"/>
    <n v="375.55"/>
    <s v="PROFESSIONNELS LEGAL+"/>
    <n v="563862"/>
    <x v="6"/>
    <n v="174030"/>
    <x v="18"/>
    <m/>
    <m/>
    <e v="#N/A"/>
    <m/>
    <m/>
    <n v="0"/>
    <m/>
  </r>
  <r>
    <d v="2016-01-25T00:00:00"/>
    <n v="174074"/>
    <n v="138.04"/>
    <s v="PROFESSIONNELS LEGAL+"/>
    <n v="563862"/>
    <x v="11"/>
    <n v="174074"/>
    <x v="18"/>
    <m/>
    <m/>
    <e v="#N/A"/>
    <m/>
    <m/>
    <n v="0"/>
    <m/>
  </r>
  <r>
    <d v="2015-11-17T00:00:00"/>
    <n v="172705"/>
    <n v="66.33"/>
    <s v="Trésorier Payeur Général"/>
    <n v="559968"/>
    <x v="15"/>
    <n v="172705"/>
    <x v="18"/>
    <m/>
    <m/>
    <e v="#N/A"/>
    <m/>
    <m/>
    <n v="0"/>
    <m/>
  </r>
  <r>
    <d v="2015-11-24T00:00:00"/>
    <n v="172819"/>
    <n v="66.33"/>
    <s v="Trésorier Payeur Général"/>
    <n v="559968"/>
    <x v="14"/>
    <n v="172819"/>
    <x v="18"/>
    <m/>
    <m/>
    <e v="#N/A"/>
    <m/>
    <m/>
    <n v="0"/>
    <m/>
  </r>
  <r>
    <d v="2015-12-04T00:00:00"/>
    <n v="173067"/>
    <n v="102.51"/>
    <s v="Trésorier Payeur Général"/>
    <n v="559968"/>
    <x v="14"/>
    <n v="173067"/>
    <x v="18"/>
    <m/>
    <m/>
    <e v="#N/A"/>
    <m/>
    <m/>
    <n v="0"/>
    <m/>
  </r>
  <r>
    <d v="2015-12-04T00:00:00"/>
    <n v="173068"/>
    <n v="108.54"/>
    <s v="Trésorier Payeur Général"/>
    <n v="559968"/>
    <x v="15"/>
    <n v="173068"/>
    <x v="18"/>
    <m/>
    <m/>
    <e v="#N/A"/>
    <m/>
    <m/>
    <n v="0"/>
    <m/>
  </r>
  <r>
    <d v="2015-12-04T00:00:00"/>
    <n v="173069"/>
    <n v="102.51"/>
    <s v="Trésorier Payeur Général"/>
    <n v="559968"/>
    <x v="13"/>
    <n v="173069"/>
    <x v="18"/>
    <m/>
    <m/>
    <e v="#N/A"/>
    <m/>
    <m/>
    <n v="0"/>
    <m/>
  </r>
  <r>
    <d v="2015-12-04T00:00:00"/>
    <n v="173071"/>
    <n v="108.54"/>
    <s v="Trésorier Payeur Général"/>
    <n v="559968"/>
    <x v="6"/>
    <n v="173071"/>
    <x v="18"/>
    <m/>
    <m/>
    <e v="#N/A"/>
    <m/>
    <m/>
    <n v="0"/>
    <m/>
  </r>
  <r>
    <d v="2015-12-15T00:00:00"/>
    <n v="173270"/>
    <n v="108.54"/>
    <s v="Trésorier Payeur Général"/>
    <n v="559968"/>
    <x v="15"/>
    <n v="173270"/>
    <x v="18"/>
    <m/>
    <m/>
    <e v="#N/A"/>
    <m/>
    <m/>
    <n v="0"/>
    <m/>
  </r>
  <r>
    <d v="2015-12-15T00:00:00"/>
    <n v="173272"/>
    <n v="108.54"/>
    <s v="Trésorier Payeur Général"/>
    <n v="559968"/>
    <x v="13"/>
    <n v="173272"/>
    <x v="18"/>
    <m/>
    <m/>
    <e v="#N/A"/>
    <m/>
    <m/>
    <n v="0"/>
    <m/>
  </r>
  <r>
    <d v="2015-12-16T00:00:00"/>
    <n v="173310"/>
    <n v="78.39"/>
    <s v="Trésorier Payeur Général"/>
    <n v="559968"/>
    <x v="13"/>
    <n v="173310"/>
    <x v="18"/>
    <m/>
    <m/>
    <e v="#N/A"/>
    <m/>
    <m/>
    <n v="0"/>
    <m/>
  </r>
  <r>
    <d v="2015-12-22T00:00:00"/>
    <n v="173442"/>
    <n v="78.39"/>
    <s v="Trésorier Payeur Général"/>
    <n v="559968"/>
    <x v="14"/>
    <n v="173442"/>
    <x v="18"/>
    <m/>
    <m/>
    <e v="#N/A"/>
    <m/>
    <m/>
    <n v="0"/>
    <m/>
  </r>
  <r>
    <d v="2016-01-07T00:00:00"/>
    <n v="173703"/>
    <n v="73.08"/>
    <s v="Trésorier Payeur Général"/>
    <n v="559968"/>
    <x v="13"/>
    <n v="173703"/>
    <x v="18"/>
    <m/>
    <m/>
    <e v="#N/A"/>
    <m/>
    <m/>
    <n v="0"/>
    <m/>
  </r>
  <r>
    <d v="2015-12-24T00:00:00"/>
    <n v="173523"/>
    <n v="172.55"/>
    <s v="S.E.C. MOREREAU"/>
    <n v="572048"/>
    <x v="7"/>
    <n v="173523"/>
    <x v="18"/>
    <m/>
    <m/>
    <e v="#N/A"/>
    <m/>
    <m/>
    <n v="0"/>
    <m/>
  </r>
  <r>
    <d v="2016-01-08T00:00:00"/>
    <n v="173753"/>
    <n v="136.01"/>
    <s v="GRAND PUBLIC"/>
    <n v="592799"/>
    <x v="15"/>
    <n v="173753"/>
    <x v="18"/>
    <m/>
    <m/>
    <e v="#N/A"/>
    <m/>
    <m/>
    <n v="0"/>
    <m/>
  </r>
  <r>
    <d v="2015-12-07T00:00:00"/>
    <n v="173119"/>
    <n v="102.51"/>
    <s v="CABINET AR COMPTA EXPERT"/>
    <n v="595939"/>
    <x v="7"/>
    <n v="173119"/>
    <x v="18"/>
    <m/>
    <m/>
    <e v="#N/A"/>
    <m/>
    <m/>
    <n v="0"/>
    <m/>
  </r>
  <r>
    <d v="2016-01-19T00:00:00"/>
    <n v="173974"/>
    <n v="112.2"/>
    <s v="Me SAVENIER Jean-Jacques"/>
    <n v="564732"/>
    <x v="26"/>
    <n v="173974"/>
    <x v="18"/>
    <m/>
    <m/>
    <e v="#N/A"/>
    <m/>
    <m/>
    <n v="0"/>
    <m/>
  </r>
  <r>
    <d v="2016-01-26T00:00:00"/>
    <n v="174113"/>
    <n v="78.540000000000006"/>
    <s v="Me SAVENIER Jean-Jacques"/>
    <n v="564732"/>
    <x v="27"/>
    <n v="174113"/>
    <x v="18"/>
    <m/>
    <m/>
    <e v="#N/A"/>
    <m/>
    <m/>
    <n v="0"/>
    <m/>
  </r>
  <r>
    <d v="2016-01-08T00:00:00"/>
    <n v="173755"/>
    <n v="109.62"/>
    <s v="CABINET MAILLARD SARL"/>
    <n v="555607"/>
    <x v="15"/>
    <n v="173755"/>
    <x v="19"/>
    <m/>
    <m/>
    <e v="#N/A"/>
    <m/>
    <m/>
    <n v="0"/>
    <m/>
  </r>
  <r>
    <d v="2015-11-26T00:00:00"/>
    <n v="172896"/>
    <n v="359.79"/>
    <s v="PROFESSIONNELS LEGAL+"/>
    <n v="563862"/>
    <x v="16"/>
    <n v="172896"/>
    <x v="19"/>
    <m/>
    <m/>
    <e v="#N/A"/>
    <m/>
    <m/>
    <n v="0"/>
    <m/>
  </r>
  <r>
    <d v="2015-11-26T00:00:00"/>
    <n v="172898"/>
    <n v="359.79"/>
    <s v="PROFESSIONNELS LEGAL+"/>
    <n v="563862"/>
    <x v="16"/>
    <n v="172898"/>
    <x v="19"/>
    <m/>
    <m/>
    <e v="#N/A"/>
    <m/>
    <m/>
    <n v="0"/>
    <m/>
  </r>
  <r>
    <d v="2015-11-26T00:00:00"/>
    <n v="172900"/>
    <n v="359.79"/>
    <s v="PROFESSIONNELS LEGAL+"/>
    <n v="563862"/>
    <x v="16"/>
    <n v="172900"/>
    <x v="19"/>
    <m/>
    <m/>
    <e v="#N/A"/>
    <m/>
    <m/>
    <n v="0"/>
    <m/>
  </r>
  <r>
    <d v="2015-11-26T00:00:00"/>
    <n v="172903"/>
    <n v="359.79"/>
    <s v="PROFESSIONNELS LEGAL+"/>
    <n v="563862"/>
    <x v="16"/>
    <n v="172903"/>
    <x v="19"/>
    <m/>
    <m/>
    <e v="#N/A"/>
    <m/>
    <m/>
    <n v="0"/>
    <m/>
  </r>
  <r>
    <d v="2015-11-26T00:00:00"/>
    <n v="172905"/>
    <n v="359.79"/>
    <s v="PROFESSIONNELS LEGAL+"/>
    <n v="563862"/>
    <x v="16"/>
    <n v="172905"/>
    <x v="19"/>
    <m/>
    <m/>
    <e v="#N/A"/>
    <m/>
    <m/>
    <n v="0"/>
    <m/>
  </r>
  <r>
    <d v="2015-11-26T00:00:00"/>
    <n v="172907"/>
    <n v="359.79"/>
    <s v="PROFESSIONNELS LEGAL+"/>
    <n v="563862"/>
    <x v="16"/>
    <n v="172907"/>
    <x v="19"/>
    <m/>
    <m/>
    <e v="#N/A"/>
    <m/>
    <m/>
    <n v="0"/>
    <m/>
  </r>
  <r>
    <d v="2015-12-29T00:00:00"/>
    <n v="173567"/>
    <n v="87.29"/>
    <s v="PROFESSIONNELS LEGAL+"/>
    <n v="563862"/>
    <x v="7"/>
    <n v="173567"/>
    <x v="19"/>
    <m/>
    <m/>
    <e v="#N/A"/>
    <m/>
    <m/>
    <n v="0"/>
    <m/>
  </r>
  <r>
    <d v="2015-12-30T00:00:00"/>
    <n v="173587"/>
    <n v="107.59"/>
    <s v="PROFESSIONNELS LEGAL+"/>
    <n v="563862"/>
    <x v="7"/>
    <n v="173587"/>
    <x v="19"/>
    <m/>
    <m/>
    <e v="#N/A"/>
    <m/>
    <m/>
    <n v="0"/>
    <m/>
  </r>
  <r>
    <d v="2016-01-05T00:00:00"/>
    <n v="173652"/>
    <n v="213.15"/>
    <s v="PROFESSIONNELS LEGAL+"/>
    <n v="563862"/>
    <x v="24"/>
    <n v="173652"/>
    <x v="19"/>
    <m/>
    <m/>
    <e v="#N/A"/>
    <m/>
    <m/>
    <n v="0"/>
    <m/>
  </r>
  <r>
    <d v="2016-01-05T00:00:00"/>
    <n v="173653"/>
    <n v="154.28"/>
    <s v="PROFESSIONNELS LEGAL+"/>
    <n v="563862"/>
    <x v="16"/>
    <n v="173653"/>
    <x v="19"/>
    <m/>
    <m/>
    <e v="#N/A"/>
    <m/>
    <m/>
    <n v="0"/>
    <m/>
  </r>
  <r>
    <d v="2016-01-07T00:00:00"/>
    <n v="173726"/>
    <n v="144.13"/>
    <s v="PROFESSIONNELS LEGAL+"/>
    <n v="563862"/>
    <x v="15"/>
    <n v="173726"/>
    <x v="19"/>
    <m/>
    <m/>
    <e v="#N/A"/>
    <m/>
    <m/>
    <n v="0"/>
    <m/>
  </r>
  <r>
    <d v="2016-01-07T00:00:00"/>
    <n v="173728"/>
    <n v="144.13"/>
    <s v="PROFESSIONNELS LEGAL+"/>
    <n v="563862"/>
    <x v="22"/>
    <n v="173728"/>
    <x v="19"/>
    <m/>
    <m/>
    <e v="#N/A"/>
    <m/>
    <m/>
    <n v="0"/>
    <m/>
  </r>
  <r>
    <d v="2016-01-07T00:00:00"/>
    <n v="173729"/>
    <n v="103.53"/>
    <s v="PROFESSIONNELS LEGAL+"/>
    <n v="563862"/>
    <x v="15"/>
    <n v="173729"/>
    <x v="19"/>
    <m/>
    <m/>
    <e v="#N/A"/>
    <m/>
    <m/>
    <n v="0"/>
    <m/>
  </r>
  <r>
    <d v="2016-01-19T00:00:00"/>
    <n v="173967"/>
    <n v="456.75"/>
    <s v="PROFESSIONNELS LEGAL+"/>
    <n v="563862"/>
    <x v="21"/>
    <n v="173967"/>
    <x v="19"/>
    <m/>
    <m/>
    <e v="#N/A"/>
    <m/>
    <m/>
    <n v="0"/>
    <m/>
  </r>
  <r>
    <d v="2016-01-13T00:00:00"/>
    <n v="173810"/>
    <n v="221.27"/>
    <s v="PROFESSIONNELS LEGAL+"/>
    <n v="563862"/>
    <x v="0"/>
    <n v="173810"/>
    <x v="19"/>
    <m/>
    <m/>
    <e v="#N/A"/>
    <m/>
    <m/>
    <n v="0"/>
    <m/>
  </r>
  <r>
    <d v="2016-01-14T00:00:00"/>
    <n v="173838"/>
    <n v="158.34"/>
    <s v="PROFESSIONNELS LEGAL+"/>
    <n v="563862"/>
    <x v="9"/>
    <n v="173838"/>
    <x v="19"/>
    <m/>
    <m/>
    <e v="#N/A"/>
    <m/>
    <m/>
    <n v="0"/>
    <m/>
  </r>
  <r>
    <d v="2016-01-15T00:00:00"/>
    <n v="173866"/>
    <n v="200.97"/>
    <s v="PROFESSIONNELS LEGAL+"/>
    <n v="563862"/>
    <x v="19"/>
    <n v="173866"/>
    <x v="19"/>
    <m/>
    <m/>
    <e v="#N/A"/>
    <m/>
    <m/>
    <n v="0"/>
    <m/>
  </r>
  <r>
    <d v="2016-01-18T00:00:00"/>
    <n v="173911"/>
    <n v="509.53"/>
    <s v="PROFESSIONNELS LEGAL+"/>
    <n v="563862"/>
    <x v="19"/>
    <n v="173911"/>
    <x v="19"/>
    <m/>
    <m/>
    <e v="#N/A"/>
    <m/>
    <m/>
    <n v="0"/>
    <m/>
  </r>
  <r>
    <d v="2016-01-19T00:00:00"/>
    <n v="173953"/>
    <n v="186.76"/>
    <s v="PROFESSIONNELS LEGAL+"/>
    <n v="563862"/>
    <x v="20"/>
    <n v="173953"/>
    <x v="19"/>
    <m/>
    <m/>
    <e v="#N/A"/>
    <m/>
    <m/>
    <n v="0"/>
    <m/>
  </r>
  <r>
    <d v="2016-01-21T00:00:00"/>
    <n v="174013"/>
    <n v="60.9"/>
    <s v="PROFESSIONNELS LEGAL+"/>
    <n v="563862"/>
    <x v="11"/>
    <n v="174013"/>
    <x v="19"/>
    <m/>
    <m/>
    <e v="#N/A"/>
    <m/>
    <m/>
    <n v="0"/>
    <m/>
  </r>
  <r>
    <d v="2016-01-22T00:00:00"/>
    <n v="174031"/>
    <n v="168.49"/>
    <s v="PROFESSIONNELS LEGAL+"/>
    <n v="563862"/>
    <x v="6"/>
    <n v="174031"/>
    <x v="19"/>
    <m/>
    <m/>
    <e v="#N/A"/>
    <m/>
    <m/>
    <n v="0"/>
    <m/>
  </r>
  <r>
    <d v="2016-01-22T00:00:00"/>
    <n v="174059"/>
    <n v="598.85"/>
    <s v="PROFESSIONNELS LEGAL+"/>
    <n v="563862"/>
    <x v="11"/>
    <n v="174059"/>
    <x v="19"/>
    <m/>
    <m/>
    <e v="#N/A"/>
    <m/>
    <m/>
    <n v="0"/>
    <m/>
  </r>
  <r>
    <d v="2016-01-26T00:00:00"/>
    <n v="174102"/>
    <n v="294.35000000000002"/>
    <s v="PROFESSIONNELS LEGAL+"/>
    <n v="563862"/>
    <x v="22"/>
    <n v="174102"/>
    <x v="19"/>
    <m/>
    <m/>
    <e v="#N/A"/>
    <m/>
    <m/>
    <n v="0"/>
    <m/>
  </r>
  <r>
    <d v="2016-01-25T00:00:00"/>
    <n v="174072"/>
    <n v="87.29"/>
    <s v="PROFESSIONNELS LEGAL+"/>
    <n v="563862"/>
    <x v="11"/>
    <n v="174072"/>
    <x v="19"/>
    <m/>
    <m/>
    <e v="#N/A"/>
    <m/>
    <m/>
    <n v="0"/>
    <m/>
  </r>
  <r>
    <d v="2015-12-14T00:00:00"/>
    <n v="173255"/>
    <n v="164.82"/>
    <s v="GRAND PUBLIC"/>
    <n v="592799"/>
    <x v="0"/>
    <n v="173255"/>
    <x v="19"/>
    <m/>
    <m/>
    <e v="#N/A"/>
    <m/>
    <m/>
    <n v="0"/>
    <m/>
  </r>
  <r>
    <d v="2016-01-04T00:00:00"/>
    <n v="173606"/>
    <n v="198.94"/>
    <s v="GRAND PUBLIC"/>
    <n v="592799"/>
    <x v="8"/>
    <n v="173606"/>
    <x v="19"/>
    <m/>
    <m/>
    <e v="#N/A"/>
    <m/>
    <m/>
    <n v="0"/>
    <m/>
  </r>
  <r>
    <d v="2016-01-04T00:00:00"/>
    <n v="173609"/>
    <n v="180.67"/>
    <s v="GRAND PUBLIC"/>
    <n v="592799"/>
    <x v="8"/>
    <n v="173609"/>
    <x v="19"/>
    <m/>
    <m/>
    <e v="#N/A"/>
    <m/>
    <m/>
    <n v="0"/>
    <m/>
  </r>
  <r>
    <d v="2016-01-04T00:00:00"/>
    <n v="173617"/>
    <n v="180.67"/>
    <s v="GRAND PUBLIC"/>
    <n v="592799"/>
    <x v="8"/>
    <n v="173617"/>
    <x v="19"/>
    <m/>
    <m/>
    <e v="#N/A"/>
    <m/>
    <m/>
    <n v="0"/>
    <m/>
  </r>
  <r>
    <d v="2016-01-04T00:00:00"/>
    <n v="173619"/>
    <n v="172.55"/>
    <s v="GRAND PUBLIC"/>
    <n v="592799"/>
    <x v="24"/>
    <n v="173619"/>
    <x v="19"/>
    <m/>
    <m/>
    <e v="#N/A"/>
    <m/>
    <m/>
    <n v="0"/>
    <m/>
  </r>
  <r>
    <d v="2016-01-04T00:00:00"/>
    <n v="173620"/>
    <n v="186.76"/>
    <s v="GRAND PUBLIC"/>
    <n v="592799"/>
    <x v="24"/>
    <n v="173620"/>
    <x v="19"/>
    <m/>
    <m/>
    <e v="#N/A"/>
    <m/>
    <m/>
    <n v="0"/>
    <m/>
  </r>
  <r>
    <d v="2016-01-11T00:00:00"/>
    <n v="173778"/>
    <n v="160.37"/>
    <s v="GRAND PUBLIC"/>
    <n v="592799"/>
    <x v="18"/>
    <n v="173778"/>
    <x v="19"/>
    <m/>
    <m/>
    <e v="#N/A"/>
    <m/>
    <m/>
    <n v="0"/>
    <m/>
  </r>
  <r>
    <d v="2016-01-08T00:00:00"/>
    <n v="173749"/>
    <n v="320.74"/>
    <s v="BRIGHT AVOCATS"/>
    <n v="561673"/>
    <x v="15"/>
    <n v="173749"/>
    <x v="19"/>
    <m/>
    <m/>
    <e v="#N/A"/>
    <m/>
    <m/>
    <n v="0"/>
    <m/>
  </r>
  <r>
    <d v="2016-01-04T00:00:00"/>
    <n v="173613"/>
    <n v="75.11"/>
    <s v="PROFESSIONNELS LEGAL+ DROIT PRIVE"/>
    <n v="563862"/>
    <x v="16"/>
    <n v="173613"/>
    <x v="19"/>
    <m/>
    <m/>
    <e v="#N/A"/>
    <m/>
    <m/>
    <n v="0"/>
    <m/>
  </r>
  <r>
    <d v="2016-01-04T00:00:00"/>
    <n v="173614"/>
    <n v="87.29"/>
    <s v="PROFESSIONNELS LEGAL+ DROIT PRIVE"/>
    <n v="563862"/>
    <x v="16"/>
    <n v="173614"/>
    <x v="19"/>
    <m/>
    <m/>
    <e v="#N/A"/>
    <m/>
    <m/>
    <n v="0"/>
    <m/>
  </r>
  <r>
    <d v="2016-01-25T00:00:00"/>
    <n v="174076"/>
    <n v="127.89"/>
    <s v="PROFESSIONNELS LEGAL+ DROIT PRIVE"/>
    <n v="563862"/>
    <x v="11"/>
    <n v="174076"/>
    <x v="19"/>
    <m/>
    <m/>
    <e v="#N/A"/>
    <m/>
    <m/>
    <n v="0"/>
    <m/>
  </r>
  <r>
    <d v="2016-01-27T00:00:00"/>
    <n v="174143"/>
    <n v="55.08"/>
    <s v="TGI MONTAUBAN"/>
    <n v="149152"/>
    <x v="12"/>
    <n v="174143"/>
    <x v="19"/>
    <m/>
    <m/>
    <e v="#N/A"/>
    <m/>
    <m/>
    <n v="0"/>
    <m/>
  </r>
  <r>
    <d v="2016-01-12T00:00:00"/>
    <n v="173801"/>
    <n v="120.36"/>
    <s v="ENJALBERT"/>
    <n v="160940"/>
    <x v="0"/>
    <n v="173801"/>
    <x v="19"/>
    <m/>
    <m/>
    <e v="#N/A"/>
    <m/>
    <m/>
    <n v="0"/>
    <m/>
  </r>
  <r>
    <d v="2016-01-26T00:00:00"/>
    <n v="174110"/>
    <n v="230.4"/>
    <s v="SCP BAUDOIN SAEZ"/>
    <n v="513188"/>
    <x v="27"/>
    <n v="174110"/>
    <x v="20"/>
    <m/>
    <m/>
    <e v="#N/A"/>
    <m/>
    <m/>
    <n v="0"/>
    <m/>
  </r>
  <r>
    <d v="2016-01-04T00:00:00"/>
    <n v="173622"/>
    <n v="142.74"/>
    <s v="GRAND PUBLIC"/>
    <n v="592799"/>
    <x v="16"/>
    <n v="173622"/>
    <x v="21"/>
    <n v="122.4"/>
    <m/>
    <n v="0.3"/>
    <s v="79MM"/>
    <s v="68MM"/>
    <n v="0.85750315258511978"/>
    <m/>
  </r>
  <r>
    <d v="2015-12-03T00:00:00"/>
    <n v="173047"/>
    <n v="365.82"/>
    <s v="PROFESSIONNELS LEGAL+"/>
    <n v="563862"/>
    <x v="8"/>
    <n v="173047"/>
    <x v="22"/>
    <m/>
    <m/>
    <e v="#N/A"/>
    <m/>
    <m/>
    <n v="0"/>
    <m/>
  </r>
  <r>
    <d v="2016-01-05T00:00:00"/>
    <n v="173636"/>
    <n v="217.21"/>
    <s v="PROFESSIONNELS LEGAL+"/>
    <n v="563862"/>
    <x v="18"/>
    <n v="173636"/>
    <x v="22"/>
    <m/>
    <m/>
    <e v="#N/A"/>
    <m/>
    <m/>
    <n v="0"/>
    <m/>
  </r>
  <r>
    <d v="2016-01-11T00:00:00"/>
    <n v="173776"/>
    <n v="282.17"/>
    <s v="PROFESSIONNELS LEGAL+"/>
    <n v="563862"/>
    <x v="19"/>
    <n v="173776"/>
    <x v="22"/>
    <m/>
    <m/>
    <e v="#N/A"/>
    <m/>
    <m/>
    <n v="0"/>
    <m/>
  </r>
  <r>
    <d v="2016-01-13T00:00:00"/>
    <n v="173826"/>
    <n v="200.97"/>
    <s v="PROFESSIONNELS LEGAL+ DROIT PRIVE"/>
    <n v="563862"/>
    <x v="19"/>
    <n v="173826"/>
    <x v="22"/>
    <m/>
    <m/>
    <e v="#N/A"/>
    <m/>
    <m/>
    <n v="0"/>
    <m/>
  </r>
  <r>
    <d v="2015-12-16T00:00:00"/>
    <n v="173307"/>
    <n v="122.44"/>
    <s v="CABINET CAF EXPERTS"/>
    <n v="597054"/>
    <x v="10"/>
    <n v="173307"/>
    <x v="23"/>
    <n v="86.4"/>
    <n v="25.92"/>
    <e v="#N/A"/>
    <s v="69MM"/>
    <s v="48MM"/>
    <n v="0.7056517477948383"/>
    <m/>
  </r>
  <r>
    <d v="2015-12-23T00:00:00"/>
    <n v="173492"/>
    <n v="103.68"/>
    <s v="CABINET CAF EXPERTS"/>
    <n v="597054"/>
    <x v="10"/>
    <n v="173492"/>
    <x v="23"/>
    <n v="68.400000000000006"/>
    <n v="20.52"/>
    <e v="#N/A"/>
    <s v="58MM"/>
    <s v="38MM"/>
    <n v="0.65972222222222221"/>
    <m/>
  </r>
  <r>
    <d v="2016-01-05T00:00:00"/>
    <n v="173664"/>
    <n v="220.32"/>
    <s v="CABINET CAF EXPERTS"/>
    <n v="597054"/>
    <x v="26"/>
    <n v="173664"/>
    <x v="23"/>
    <m/>
    <m/>
    <e v="#N/A"/>
    <s v="112MM"/>
    <m/>
    <n v="0"/>
    <m/>
  </r>
  <r>
    <d v="2016-01-18T00:00:00"/>
    <n v="173935"/>
    <n v="192.24"/>
    <s v="CABINET CAF EXPERTS"/>
    <n v="597054"/>
    <x v="26"/>
    <n v="173935"/>
    <x v="23"/>
    <n v="129.6"/>
    <n v="38.880000000000003"/>
    <e v="#N/A"/>
    <s v="107MM"/>
    <s v="72MM"/>
    <n v="0.6741573033707865"/>
    <m/>
  </r>
  <r>
    <d v="2015-12-30T00:00:00"/>
    <n v="173577"/>
    <n v="118.8"/>
    <s v="CABINET AR COMPTA EXPERT"/>
    <n v="595939"/>
    <x v="26"/>
    <n v="173577"/>
    <x v="24"/>
    <n v="99"/>
    <n v="29.7"/>
    <e v="#N/A"/>
    <s v="66MM"/>
    <s v="55MM"/>
    <n v="0.83333333333333337"/>
    <m/>
  </r>
  <r>
    <d v="2015-12-30T00:00:00"/>
    <n v="173574"/>
    <n v="167.4"/>
    <s v="Me CHASSANT"/>
    <n v="587927"/>
    <x v="7"/>
    <n v="173574"/>
    <x v="24"/>
    <n v="143.19999999999999"/>
    <n v="42.96"/>
    <e v="#N/A"/>
    <s v="93MM"/>
    <s v="80MM"/>
    <n v="0.85543608124253279"/>
    <m/>
  </r>
  <r>
    <d v="2015-12-21T00:00:00"/>
    <n v="173429"/>
    <n v="130.66999999999999"/>
    <s v="MORVILLIERS SENTENAC ET ASSOCIES"/>
    <n v="237978"/>
    <x v="7"/>
    <n v="173429"/>
    <x v="24"/>
    <n v="128.88"/>
    <n v="38.659999999999997"/>
    <e v="#N/A"/>
    <s v="73MM"/>
    <s v="72MM"/>
    <n v="0.98630136986301375"/>
    <m/>
  </r>
  <r>
    <d v="2015-12-17T00:00:00"/>
    <n v="173319"/>
    <n v="142.71"/>
    <s v="PROFESSIONNELS LEGAL+"/>
    <n v="563862"/>
    <x v="16"/>
    <n v="173319"/>
    <x v="25"/>
    <m/>
    <m/>
    <e v="#N/A"/>
    <m/>
    <m/>
    <n v="0"/>
    <m/>
  </r>
  <r>
    <d v="2015-12-18T00:00:00"/>
    <n v="173380"/>
    <n v="480.39"/>
    <s v="PROFESSIONNELS LEGAL+"/>
    <n v="563862"/>
    <x v="8"/>
    <n v="173380"/>
    <x v="25"/>
    <m/>
    <m/>
    <e v="#N/A"/>
    <m/>
    <m/>
    <n v="0"/>
    <m/>
  </r>
  <r>
    <d v="2015-12-18T00:00:00"/>
    <n v="173381"/>
    <n v="480.39"/>
    <s v="PROFESSIONNELS LEGAL+"/>
    <n v="563862"/>
    <x v="13"/>
    <n v="173381"/>
    <x v="25"/>
    <m/>
    <m/>
    <e v="#N/A"/>
    <m/>
    <m/>
    <n v="0"/>
    <m/>
  </r>
  <r>
    <d v="2015-12-29T00:00:00"/>
    <n v="173564"/>
    <n v="105.56"/>
    <s v="PROFESSIONNELS LEGAL+"/>
    <n v="563862"/>
    <x v="7"/>
    <n v="173564"/>
    <x v="25"/>
    <m/>
    <m/>
    <e v="#N/A"/>
    <m/>
    <m/>
    <n v="0"/>
    <m/>
  </r>
  <r>
    <d v="2015-12-31T00:00:00"/>
    <n v="173599"/>
    <n v="113.68"/>
    <s v="PROFESSIONNELS LEGAL+"/>
    <n v="563862"/>
    <x v="14"/>
    <n v="173599"/>
    <x v="25"/>
    <m/>
    <m/>
    <e v="#N/A"/>
    <m/>
    <m/>
    <n v="0"/>
    <m/>
  </r>
  <r>
    <d v="2016-01-18T00:00:00"/>
    <n v="173923"/>
    <n v="97.44"/>
    <s v="PROFESSIONNELS LEGAL+"/>
    <n v="563862"/>
    <x v="19"/>
    <n v="173923"/>
    <x v="25"/>
    <m/>
    <m/>
    <e v="#N/A"/>
    <m/>
    <m/>
    <n v="0"/>
    <m/>
  </r>
  <r>
    <d v="2016-01-19T00:00:00"/>
    <n v="173963"/>
    <n v="168.49"/>
    <s v="PROFESSIONNELS LEGAL+"/>
    <n v="563862"/>
    <x v="20"/>
    <n v="173963"/>
    <x v="25"/>
    <m/>
    <m/>
    <e v="#N/A"/>
    <m/>
    <m/>
    <n v="0"/>
    <m/>
  </r>
  <r>
    <d v="2016-01-21T00:00:00"/>
    <n v="174007"/>
    <n v="207.06"/>
    <s v="PROFESSIONNELS LEGAL+"/>
    <n v="563862"/>
    <x v="26"/>
    <n v="174007"/>
    <x v="25"/>
    <m/>
    <m/>
    <e v="#N/A"/>
    <m/>
    <m/>
    <n v="0"/>
    <m/>
  </r>
  <r>
    <d v="2016-01-21T00:00:00"/>
    <n v="174022"/>
    <n v="485.17"/>
    <s v="PROFESSIONNELS LEGAL+"/>
    <n v="563862"/>
    <x v="11"/>
    <n v="174022"/>
    <x v="25"/>
    <m/>
    <m/>
    <e v="#N/A"/>
    <m/>
    <m/>
    <n v="0"/>
    <m/>
  </r>
  <r>
    <d v="2016-01-21T00:00:00"/>
    <n v="174024"/>
    <n v="472.99"/>
    <s v="PROFESSIONNELS LEGAL+"/>
    <n v="563862"/>
    <x v="11"/>
    <n v="174024"/>
    <x v="25"/>
    <m/>
    <m/>
    <e v="#N/A"/>
    <m/>
    <m/>
    <n v="0"/>
    <m/>
  </r>
  <r>
    <d v="2016-01-22T00:00:00"/>
    <n v="174039"/>
    <n v="568.4"/>
    <s v="PROFESSIONNELS LEGAL+"/>
    <n v="563862"/>
    <x v="6"/>
    <n v="174039"/>
    <x v="25"/>
    <m/>
    <m/>
    <e v="#N/A"/>
    <m/>
    <m/>
    <n v="0"/>
    <m/>
  </r>
  <r>
    <d v="2016-01-27T00:00:00"/>
    <n v="174122"/>
    <n v="430.36"/>
    <s v="PROFESSIONNELS LEGAL+"/>
    <n v="563862"/>
    <x v="27"/>
    <n v="174122"/>
    <x v="25"/>
    <m/>
    <m/>
    <e v="#N/A"/>
    <m/>
    <m/>
    <n v="0"/>
    <m/>
  </r>
  <r>
    <d v="2016-01-05T00:00:00"/>
    <n v="173637"/>
    <n v="182.1"/>
    <s v="AXIOMAVOCATS"/>
    <n v="564730"/>
    <x v="16"/>
    <n v="173637"/>
    <x v="26"/>
    <n v="176.4"/>
    <n v="17.64"/>
    <e v="#N/A"/>
    <s v="44L"/>
    <s v="42L"/>
    <n v="0.9686985172981879"/>
    <m/>
  </r>
  <r>
    <d v="2016-01-04T00:00:00"/>
    <n v="173629"/>
    <n v="149.04"/>
    <s v="FIDAL1"/>
    <n v="99841"/>
    <x v="18"/>
    <n v="173629"/>
    <x v="27"/>
    <n v="99"/>
    <m/>
    <e v="#N/A"/>
    <s v="83MM"/>
    <s v="55MM"/>
    <n v="0.66425120772946866"/>
    <m/>
  </r>
  <r>
    <d v="2016-01-12T00:00:00"/>
    <n v="173807"/>
    <n v="223.74"/>
    <s v="SCP LAVAYSSIERE FALCH ET THOUMAZET"/>
    <n v="101186"/>
    <x v="20"/>
    <n v="173807"/>
    <x v="28"/>
    <n v="171"/>
    <n v="51.3"/>
    <e v="#N/A"/>
    <s v="124MM"/>
    <s v="95MM"/>
    <n v="0.7642799678197908"/>
    <m/>
  </r>
  <r>
    <d v="2016-01-19T00:00:00"/>
    <n v="173964"/>
    <n v="308.88"/>
    <s v="SCP LAVAYSSIERE FALCH ET THOUMAZET"/>
    <n v="101186"/>
    <x v="20"/>
    <n v="173964"/>
    <x v="28"/>
    <n v="234"/>
    <n v="70.2"/>
    <e v="#N/A"/>
    <s v="172MM"/>
    <s v="130MM"/>
    <n v="0.75757575757575757"/>
    <m/>
  </r>
  <r>
    <d v="2016-01-22T00:00:00"/>
    <n v="174051"/>
    <n v="249.48"/>
    <s v="SCP LAVAYSSIERE FALCH ET THOUMAZET"/>
    <n v="101186"/>
    <x v="22"/>
    <n v="174051"/>
    <x v="28"/>
    <n v="163.80000000000001"/>
    <n v="39.96"/>
    <e v="#N/A"/>
    <s v="139MM"/>
    <s v="91MM"/>
    <n v="0.65656565656565669"/>
    <m/>
  </r>
  <r>
    <d v="2016-01-05T00:00:00"/>
    <n v="173648"/>
    <n v="180.09"/>
    <s v="GIMBERT ET ASSOCIES"/>
    <n v="594225"/>
    <x v="0"/>
    <n v="173648"/>
    <x v="29"/>
    <n v="158.4"/>
    <n v="47.52"/>
    <e v="#N/A"/>
    <s v="100MM"/>
    <s v="88MM"/>
    <n v="0.87956021989005495"/>
    <m/>
  </r>
  <r>
    <d v="2016-01-07T00:00:00"/>
    <n v="173727"/>
    <n v="134.55000000000001"/>
    <s v="GIMBERT ET ASSOCIES"/>
    <n v="594225"/>
    <x v="21"/>
    <n v="173727"/>
    <x v="29"/>
    <n v="117"/>
    <n v="35.1"/>
    <e v="#N/A"/>
    <s v="75MM"/>
    <s v="65MM"/>
    <n v="0.86956521739130432"/>
    <m/>
  </r>
  <r>
    <d v="2016-01-18T00:00:00"/>
    <n v="173903"/>
    <n v="198.72"/>
    <s v="GIMBERT ET ASSOCIES"/>
    <n v="594225"/>
    <x v="21"/>
    <n v="173903"/>
    <x v="29"/>
    <n v="153"/>
    <n v="45.9"/>
    <e v="#N/A"/>
    <s v="111MM"/>
    <s v="85MM"/>
    <n v="0.76992753623188404"/>
    <m/>
  </r>
  <r>
    <d v="2016-01-25T00:00:00"/>
    <n v="174099"/>
    <n v="140.76"/>
    <s v="GIMBERT ET ASSOCIES"/>
    <n v="594225"/>
    <x v="27"/>
    <n v="174099"/>
    <x v="29"/>
    <n v="117"/>
    <n v="35.1"/>
    <e v="#N/A"/>
    <s v="78MM"/>
    <s v="65MM"/>
    <n v="0.83120204603580572"/>
    <m/>
  </r>
  <r>
    <d v="2016-01-18T00:00:00"/>
    <n v="173924"/>
    <n v="103.5"/>
    <s v="SCP GOMES-VALETTE"/>
    <n v="560040"/>
    <x v="21"/>
    <n v="173924"/>
    <x v="29"/>
    <n v="84.6"/>
    <n v="25.38"/>
    <e v="#N/A"/>
    <s v="58MM"/>
    <s v="47MM"/>
    <n v="0.81739130434782603"/>
    <m/>
  </r>
  <r>
    <d v="2016-01-15T00:00:00"/>
    <n v="173900"/>
    <n v="153.18"/>
    <s v="GRAND PUBLIC"/>
    <n v="592799"/>
    <x v="21"/>
    <n v="173900"/>
    <x v="29"/>
    <n v="117"/>
    <n v="35.1"/>
    <e v="#N/A"/>
    <s v="155MM"/>
    <s v="65MM"/>
    <n v="0.76380728554641597"/>
    <m/>
  </r>
  <r>
    <d v="2016-01-18T00:00:00"/>
    <n v="173942"/>
    <n v="283.58999999999997"/>
    <s v="SCP ARNAUD et DEVILLE"/>
    <n v="589050"/>
    <x v="21"/>
    <n v="173942"/>
    <x v="29"/>
    <n v="205.2"/>
    <n v="61.56"/>
    <e v="#N/A"/>
    <s v="158MM"/>
    <s v="114MM"/>
    <n v="0.72357981593145038"/>
    <m/>
  </r>
  <r>
    <d v="2016-01-07T00:00:00"/>
    <n v="173735"/>
    <n v="126"/>
    <s v="GRAND PUBLIC"/>
    <n v="592799"/>
    <x v="23"/>
    <n v="173735"/>
    <x v="30"/>
    <n v="102.6"/>
    <n v="30.78"/>
    <e v="#N/A"/>
    <s v="70MM"/>
    <s v="57MM"/>
    <n v="0.81428571428571428"/>
    <m/>
  </r>
  <r>
    <d v="2016-01-15T00:00:00"/>
    <n v="173865"/>
    <n v="200.25"/>
    <s v="GRAND PUBLIC"/>
    <n v="592799"/>
    <x v="20"/>
    <n v="173865"/>
    <x v="30"/>
    <n v="138.6"/>
    <n v="41.04"/>
    <e v="#N/A"/>
    <s v="111MM"/>
    <s v="76MM"/>
    <n v="0.69213483146067412"/>
    <m/>
  </r>
  <r>
    <d v="2016-01-04T00:00:00"/>
    <n v="173604"/>
    <n v="200.25"/>
    <s v="S.A.V.E.C."/>
    <n v="527988"/>
    <x v="24"/>
    <n v="173604"/>
    <x v="30"/>
    <n v="145.80000000000001"/>
    <n v="43.74"/>
    <e v="#N/A"/>
    <s v="111MM"/>
    <s v="81MM"/>
    <n v="0.72808988764044946"/>
    <m/>
  </r>
  <r>
    <d v="2016-01-21T00:00:00"/>
    <n v="174011"/>
    <n v="222.75"/>
    <s v="SCP LAVAYSSIERE FALCH ET THOUMAZET"/>
    <n v="101186"/>
    <x v="22"/>
    <n v="174011"/>
    <x v="30"/>
    <n v="156.6"/>
    <n v="46.98"/>
    <e v="#N/A"/>
    <s v="124MM"/>
    <s v="87MM"/>
    <n v="0.70303030303030301"/>
    <m/>
  </r>
  <r>
    <d v="2016-01-25T00:00:00"/>
    <n v="174089"/>
    <n v="159.75"/>
    <s v="AZEMAR ICHARD ASSOCIES"/>
    <n v="519692"/>
    <x v="22"/>
    <n v="174089"/>
    <x v="30"/>
    <n v="133.19999999999999"/>
    <n v="49.14"/>
    <e v="#N/A"/>
    <s v="89MM"/>
    <s v="74MM"/>
    <n v="0.83380281690140834"/>
    <m/>
  </r>
  <r>
    <d v="2016-01-05T00:00:00"/>
    <n v="173649"/>
    <n v="173.76"/>
    <s v="MORVILLIERS SENTENAC ET ASSOCIES"/>
    <n v="237978"/>
    <x v="17"/>
    <n v="173649"/>
    <x v="31"/>
    <m/>
    <m/>
    <e v="#N/A"/>
    <m/>
    <m/>
    <n v="0"/>
    <m/>
  </r>
  <r>
    <d v="2016-01-14T00:00:00"/>
    <n v="173830"/>
    <n v="129.6"/>
    <s v="S.A.V.E.C."/>
    <n v="527988"/>
    <x v="9"/>
    <n v="173830"/>
    <x v="32"/>
    <n v="104.4"/>
    <m/>
    <e v="#N/A"/>
    <s v="72MM"/>
    <s v="60MM"/>
    <n v="0.80555555555555558"/>
    <m/>
  </r>
  <r>
    <d v="2016-01-19T00:00:00"/>
    <n v="173978"/>
    <n v="140.49"/>
    <s v="CAP COMPTA"/>
    <n v="602194"/>
    <x v="21"/>
    <n v="173978"/>
    <x v="33"/>
    <n v="162"/>
    <n v="48.6"/>
    <e v="#N/A"/>
    <s v="34L"/>
    <s v="90L"/>
    <n v="1.1531069827033953"/>
    <m/>
  </r>
  <r>
    <d v="2015-12-22T00:00:00"/>
    <n v="173452"/>
    <n v="131.91999999999999"/>
    <s v="Me CHASSANT"/>
    <n v="587927"/>
    <x v="28"/>
    <n v="173452"/>
    <x v="34"/>
    <n v="91.29"/>
    <n v="27.39"/>
    <e v="#N/A"/>
    <s v="94MM"/>
    <s v="51L"/>
    <n v="0.69201030927835061"/>
    <m/>
  </r>
  <r>
    <d v="2016-01-25T00:00:00"/>
    <n v="174086"/>
    <n v="140.58000000000001"/>
    <s v="Me CHASSANT"/>
    <n v="587927"/>
    <x v="27"/>
    <n v="174086"/>
    <x v="34"/>
    <n v="72"/>
    <n v="21.6"/>
    <e v="#N/A"/>
    <s v="78MM"/>
    <s v="40L"/>
    <n v="0.51216389244558258"/>
    <m/>
  </r>
  <r>
    <d v="2016-01-06T00:00:00"/>
    <n v="173688"/>
    <n v="137.74"/>
    <s v="SCP PIQUEMAL &amp; ASSOCIES"/>
    <n v="510413"/>
    <x v="25"/>
    <n v="173688"/>
    <x v="35"/>
    <n v="133.5"/>
    <m/>
    <e v="#N/A"/>
    <s v="71MM"/>
    <s v="15LX2COL"/>
    <n v="0.96921736605198194"/>
    <m/>
  </r>
  <r>
    <d v="2016-01-25T00:00:00"/>
    <n v="174088"/>
    <n v="102.5"/>
    <s v="AZEMAR ICHARD ASSOCIES"/>
    <n v="519692"/>
    <x v="22"/>
    <n v="174088"/>
    <x v="36"/>
    <n v="103"/>
    <n v="10.3"/>
    <e v="#N/A"/>
    <s v="25L"/>
    <s v="25L"/>
    <n v="1.0048780487804878"/>
    <m/>
  </r>
  <r>
    <d v="2015-12-29T00:00:00"/>
    <n v="173555"/>
    <n v="80.42"/>
    <s v="GRAND PUBLIC"/>
    <n v="592799"/>
    <x v="24"/>
    <n v="173555"/>
    <x v="37"/>
    <n v="90.64"/>
    <m/>
    <n v="0.3"/>
    <s v="20L"/>
    <s v="22L"/>
    <n v="1.1270828152200945"/>
    <m/>
  </r>
  <r>
    <d v="2016-01-06T00:00:00"/>
    <n v="173696"/>
    <n v="85.45"/>
    <s v="GRAND PUBLIC"/>
    <n v="592799"/>
    <x v="23"/>
    <n v="173696"/>
    <x v="37"/>
    <n v="90.64"/>
    <m/>
    <n v="0.3"/>
    <s v="21L"/>
    <s v="22L"/>
    <n v="1.060737273259216"/>
    <m/>
  </r>
  <r>
    <d v="2016-01-13T00:00:00"/>
    <n v="173818"/>
    <n v="144.61000000000001"/>
    <s v="GRAND PUBLIC"/>
    <n v="592799"/>
    <x v="21"/>
    <n v="173818"/>
    <x v="38"/>
    <n v="116.58"/>
    <n v="34.97"/>
    <e v="#N/A"/>
    <s v="35MM"/>
    <s v="29MM"/>
    <n v="0.80616831477767781"/>
    <m/>
  </r>
  <r>
    <d v="2016-01-22T00:00:00"/>
    <n v="174067"/>
    <n v="273.16000000000003"/>
    <s v="SCP LARTIGUE-CHABBERT ET LANNES"/>
    <n v="573567"/>
    <x v="27"/>
    <n v="174067"/>
    <x v="38"/>
    <n v="209.04"/>
    <n v="62.71"/>
    <e v="#N/A"/>
    <s v="66L"/>
    <s v="52L"/>
    <n v="0.76526577829843301"/>
    <m/>
  </r>
  <r>
    <d v="2016-01-19T00:00:00"/>
    <n v="173971"/>
    <n v="94.76"/>
    <s v="MAI - BENNET ASSOCIES"/>
    <n v="574216"/>
    <x v="29"/>
    <n v="173971"/>
    <x v="39"/>
    <n v="70.040000000000006"/>
    <n v="13.24"/>
    <e v="#N/A"/>
    <s v="23L"/>
    <s v="17L"/>
    <n v="0.73913043478260876"/>
    <m/>
  </r>
  <r>
    <d v="2015-12-31T00:00:00"/>
    <n v="173597"/>
    <n v="92.7"/>
    <s v="GRAND PUBLIC"/>
    <n v="592799"/>
    <x v="24"/>
    <n v="173597"/>
    <x v="40"/>
    <n v="102.5"/>
    <m/>
    <n v="0.1"/>
    <s v="23L"/>
    <s v="25L"/>
    <n v="1.1057173678532901"/>
    <m/>
  </r>
  <r>
    <d v="2016-01-07T00:00:00"/>
    <n v="173706"/>
    <n v="81.58"/>
    <s v="CABINET BOUDAUD"/>
    <n v="598286"/>
    <x v="23"/>
    <n v="173706"/>
    <x v="40"/>
    <n v="123.6"/>
    <m/>
    <n v="0.1"/>
    <s v="20L"/>
    <s v="30L"/>
    <n v="1.5150772248100024"/>
    <m/>
  </r>
  <r>
    <d v="2015-12-26T00:00:00"/>
    <n v="173533"/>
    <n v="174.28"/>
    <s v="SCP BARDOU RIETSCH"/>
    <n v="166476"/>
    <x v="24"/>
    <n v="173533"/>
    <x v="40"/>
    <n v="196.8"/>
    <m/>
    <n v="0.1"/>
    <s v="42L"/>
    <s v="48L"/>
    <n v="1.1292173513885702"/>
    <m/>
  </r>
  <r>
    <d v="2015-12-11T00:00:00"/>
    <n v="173216"/>
    <n v="387.93"/>
    <s v="PROFESSIONNELS LEGAL+"/>
    <n v="563862"/>
    <x v="23"/>
    <n v="173216"/>
    <x v="41"/>
    <m/>
    <m/>
    <e v="#N/A"/>
    <m/>
    <m/>
    <n v="0"/>
    <m/>
  </r>
  <r>
    <d v="2015-12-23T00:00:00"/>
    <n v="173506"/>
    <n v="282.17"/>
    <s v="PROFESSIONNELS LEGAL+"/>
    <n v="563862"/>
    <x v="16"/>
    <n v="173506"/>
    <x v="41"/>
    <m/>
    <m/>
    <e v="#N/A"/>
    <m/>
    <m/>
    <n v="0"/>
    <m/>
  </r>
  <r>
    <d v="2016-01-06T00:00:00"/>
    <n v="173676"/>
    <n v="239.54"/>
    <s v="PROFESSIONNELS LEGAL+"/>
    <n v="563862"/>
    <x v="16"/>
    <n v="173676"/>
    <x v="41"/>
    <m/>
    <m/>
    <e v="#N/A"/>
    <m/>
    <m/>
    <n v="0"/>
    <m/>
  </r>
  <r>
    <d v="2016-01-06T00:00:00"/>
    <n v="173678"/>
    <n v="456.75"/>
    <s v="PROFESSIONNELS LEGAL+"/>
    <n v="563862"/>
    <x v="16"/>
    <n v="173678"/>
    <x v="41"/>
    <m/>
    <m/>
    <e v="#N/A"/>
    <m/>
    <m/>
    <n v="0"/>
    <m/>
  </r>
  <r>
    <d v="2016-01-07T00:00:00"/>
    <n v="173725"/>
    <n v="742.98"/>
    <s v="PROFESSIONNELS LEGAL+"/>
    <n v="563862"/>
    <x v="25"/>
    <n v="173725"/>
    <x v="41"/>
    <m/>
    <m/>
    <e v="#N/A"/>
    <m/>
    <m/>
    <n v="0"/>
    <m/>
  </r>
  <r>
    <d v="2016-01-15T00:00:00"/>
    <n v="173860"/>
    <n v="119.77"/>
    <s v="PROFESSIONNELS LEGAL+"/>
    <n v="563862"/>
    <x v="13"/>
    <n v="173860"/>
    <x v="41"/>
    <m/>
    <m/>
    <e v="#N/A"/>
    <m/>
    <m/>
    <n v="0"/>
    <m/>
  </r>
  <r>
    <d v="2016-01-19T00:00:00"/>
    <n v="173972"/>
    <n v="190.82"/>
    <s v="PROFESSIONNELS LEGAL+"/>
    <n v="563862"/>
    <x v="21"/>
    <n v="173972"/>
    <x v="41"/>
    <m/>
    <m/>
    <e v="#N/A"/>
    <m/>
    <m/>
    <n v="0"/>
    <m/>
  </r>
  <r>
    <d v="2016-01-20T00:00:00"/>
    <n v="173985"/>
    <n v="164.43"/>
    <s v="PROFESSIONNELS LEGAL+"/>
    <n v="563862"/>
    <x v="21"/>
    <n v="173985"/>
    <x v="41"/>
    <m/>
    <m/>
    <e v="#N/A"/>
    <m/>
    <m/>
    <n v="0"/>
    <m/>
  </r>
  <r>
    <d v="2016-01-26T00:00:00"/>
    <n v="174111"/>
    <n v="115.71"/>
    <s v="PROFESSIONNELS LEGAL+"/>
    <n v="563862"/>
    <x v="27"/>
    <n v="174111"/>
    <x v="41"/>
    <m/>
    <m/>
    <e v="#N/A"/>
    <m/>
    <m/>
    <n v="0"/>
    <m/>
  </r>
  <r>
    <d v="2016-01-07T00:00:00"/>
    <n v="173698"/>
    <n v="103.53"/>
    <s v="PROFESSIONNELS LEGAL+ DROIT PRIVE"/>
    <n v="563862"/>
    <x v="25"/>
    <n v="173698"/>
    <x v="41"/>
    <m/>
    <m/>
    <e v="#N/A"/>
    <m/>
    <m/>
    <n v="0"/>
    <m/>
  </r>
  <r>
    <d v="2016-01-21T00:00:00"/>
    <n v="174028"/>
    <n v="131.84"/>
    <s v="GRAND PUBLIC"/>
    <n v="592799"/>
    <x v="27"/>
    <n v="174028"/>
    <x v="42"/>
    <n v="142.80000000000001"/>
    <n v="28.56"/>
    <e v="#N/A"/>
    <s v="32L"/>
    <s v="102MM"/>
    <n v="1.0831310679611652"/>
    <m/>
  </r>
  <r>
    <d v="2016-01-19T00:00:00"/>
    <n v="173970"/>
    <n v="91.84"/>
    <s v="S.A.V.E.C."/>
    <n v="527988"/>
    <x v="22"/>
    <n v="173970"/>
    <x v="43"/>
    <m/>
    <m/>
    <e v="#N/A"/>
    <m/>
    <m/>
    <n v="0"/>
    <m/>
  </r>
  <r>
    <d v="2016-01-07T00:00:00"/>
    <n v="173722"/>
    <n v="136.44999999999999"/>
    <s v="SYGNATURES-BOURDIL"/>
    <n v="567545"/>
    <x v="23"/>
    <n v="173722"/>
    <x v="44"/>
    <n v="131.19999999999999"/>
    <n v="13.12"/>
    <e v="#N/A"/>
    <s v="33L"/>
    <s v="32L"/>
    <n v="0.9615243679003298"/>
    <m/>
  </r>
  <r>
    <d v="2015-12-30T00:00:00"/>
    <n v="173588"/>
    <n v="137.11000000000001"/>
    <s v="Maître BOUSSIE"/>
    <n v="562630"/>
    <x v="7"/>
    <n v="173588"/>
    <x v="45"/>
    <m/>
    <m/>
    <e v="#N/A"/>
    <m/>
    <m/>
    <n v="0"/>
    <m/>
  </r>
  <r>
    <d v="2016-01-20T00:00:00"/>
    <n v="174004"/>
    <n v="128.54"/>
    <s v="Maître BOUSSIE"/>
    <n v="562630"/>
    <x v="26"/>
    <n v="174004"/>
    <x v="45"/>
    <m/>
    <m/>
    <e v="#N/A"/>
    <m/>
    <m/>
    <n v="0"/>
    <m/>
  </r>
  <r>
    <d v="2015-12-22T00:00:00"/>
    <n v="173460"/>
    <n v="119.39"/>
    <s v="GRAND PUBLIC"/>
    <n v="592799"/>
    <x v="25"/>
    <n v="173460"/>
    <x v="45"/>
    <m/>
    <m/>
    <e v="#N/A"/>
    <m/>
    <m/>
    <n v="0"/>
    <m/>
  </r>
  <r>
    <d v="2016-01-19T00:00:00"/>
    <n v="173944"/>
    <n v="108.97"/>
    <s v="GRAND PUBLIC"/>
    <n v="592799"/>
    <x v="27"/>
    <n v="173944"/>
    <x v="46"/>
    <n v="107.12"/>
    <m/>
    <n v="0.3"/>
    <s v="27L"/>
    <s v="?"/>
    <n v="0.98302285032577774"/>
    <m/>
  </r>
  <r>
    <d v="2016-01-05T00:00:00"/>
    <n v="173662"/>
    <n v="199"/>
    <s v="SCP NEGRE GINOULHAC"/>
    <n v="520182"/>
    <x v="16"/>
    <n v="173662"/>
    <x v="46"/>
    <n v="164.8"/>
    <m/>
    <n v="0.3"/>
    <s v="48L"/>
    <s v="?"/>
    <n v="0.82814070351758795"/>
    <m/>
  </r>
  <r>
    <d v="2016-01-11T00:00:00"/>
    <n v="173771"/>
    <n v="131.94999999999999"/>
    <s v="PROFESSIONNELS LEGAL+"/>
    <n v="563862"/>
    <x v="23"/>
    <n v="173771"/>
    <x v="47"/>
    <m/>
    <m/>
    <e v="#N/A"/>
    <m/>
    <m/>
    <n v="0"/>
    <m/>
  </r>
  <r>
    <d v="2016-01-08T00:00:00"/>
    <n v="173752"/>
    <n v="154.28"/>
    <s v="PROFESSIONNELS LEGAL+"/>
    <n v="563862"/>
    <x v="23"/>
    <n v="173752"/>
    <x v="47"/>
    <m/>
    <m/>
    <e v="#N/A"/>
    <m/>
    <m/>
    <n v="0"/>
    <m/>
  </r>
  <r>
    <d v="2016-01-11T00:00:00"/>
    <n v="173783"/>
    <n v="133.97999999999999"/>
    <s v="PROFESSIONNELS LEGAL+"/>
    <n v="563862"/>
    <x v="23"/>
    <n v="173783"/>
    <x v="47"/>
    <m/>
    <m/>
    <e v="#N/A"/>
    <m/>
    <m/>
    <n v="0"/>
    <m/>
  </r>
  <r>
    <d v="2016-01-14T00:00:00"/>
    <n v="173847"/>
    <n v="282.17"/>
    <s v="PROFESSIONNELS LEGAL+"/>
    <n v="563862"/>
    <x v="20"/>
    <n v="173847"/>
    <x v="47"/>
    <m/>
    <m/>
    <e v="#N/A"/>
    <m/>
    <m/>
    <n v="0"/>
    <m/>
  </r>
  <r>
    <d v="2016-01-20T00:00:00"/>
    <n v="173997"/>
    <n v="213.15"/>
    <s v="PROFESSIONNELS LEGAL+"/>
    <n v="563862"/>
    <x v="22"/>
    <n v="173997"/>
    <x v="47"/>
    <m/>
    <m/>
    <e v="#N/A"/>
    <m/>
    <m/>
    <n v="0"/>
    <m/>
  </r>
  <r>
    <d v="2016-01-20T00:00:00"/>
    <n v="173998"/>
    <n v="125.86"/>
    <s v="PROFESSIONNELS LEGAL+"/>
    <n v="563862"/>
    <x v="22"/>
    <n v="173998"/>
    <x v="47"/>
    <m/>
    <m/>
    <e v="#N/A"/>
    <m/>
    <m/>
    <n v="0"/>
    <m/>
  </r>
  <r>
    <d v="2016-01-07T00:00:00"/>
    <n v="173731"/>
    <n v="223.3"/>
    <s v="@COM.EXPERTISE QUERCY-ROUERGUE"/>
    <n v="592160"/>
    <x v="23"/>
    <n v="173731"/>
    <x v="47"/>
    <m/>
    <m/>
    <e v="#N/A"/>
    <m/>
    <m/>
    <n v="0"/>
    <m/>
  </r>
  <r>
    <d v="2016-01-12T00:00:00"/>
    <n v="173788"/>
    <n v="166.46"/>
    <s v="@COM.EXPERTISE QUERCY-ROUERGUE"/>
    <n v="592160"/>
    <x v="20"/>
    <n v="173788"/>
    <x v="47"/>
    <m/>
    <m/>
    <e v="#N/A"/>
    <m/>
    <m/>
    <n v="0"/>
    <m/>
  </r>
  <r>
    <d v="2016-01-12T00:00:00"/>
    <n v="173794"/>
    <n v="136.01"/>
    <s v="@COM.EXPERTISE QUERCY-ROUERGUE"/>
    <n v="592160"/>
    <x v="20"/>
    <n v="173794"/>
    <x v="47"/>
    <m/>
    <m/>
    <e v="#N/A"/>
    <m/>
    <m/>
    <n v="0"/>
    <m/>
  </r>
  <r>
    <d v="2015-12-30T00:00:00"/>
    <n v="173584"/>
    <n v="200.97"/>
    <s v="@COM.EXPERTISE QUERCY-ROUERGUE"/>
    <n v="592160"/>
    <x v="24"/>
    <n v="173584"/>
    <x v="47"/>
    <m/>
    <m/>
    <e v="#N/A"/>
    <m/>
    <m/>
    <n v="0"/>
    <m/>
  </r>
  <r>
    <d v="2016-01-21T00:00:00"/>
    <n v="174006"/>
    <n v="133.97999999999999"/>
    <s v="S.A.V.E.C."/>
    <n v="527988"/>
    <x v="22"/>
    <n v="174006"/>
    <x v="47"/>
    <m/>
    <m/>
    <e v="#N/A"/>
    <m/>
    <m/>
    <n v="0"/>
    <m/>
  </r>
  <r>
    <d v="2016-01-07T00:00:00"/>
    <n v="173702"/>
    <n v="233.45"/>
    <s v="DUCHEMIN MAURICE"/>
    <n v="518027"/>
    <x v="23"/>
    <n v="173702"/>
    <x v="47"/>
    <m/>
    <m/>
    <e v="#N/A"/>
    <m/>
    <m/>
    <n v="0"/>
    <m/>
  </r>
  <r>
    <d v="2016-01-13T00:00:00"/>
    <n v="173809"/>
    <n v="217.21"/>
    <s v="DUCHEMIN MAURICE"/>
    <n v="518027"/>
    <x v="20"/>
    <n v="173809"/>
    <x v="47"/>
    <m/>
    <m/>
    <e v="#N/A"/>
    <m/>
    <m/>
    <n v="0"/>
    <m/>
  </r>
  <r>
    <d v="2016-01-07T00:00:00"/>
    <n v="173714"/>
    <n v="123.83"/>
    <s v="PROFESSIONNELS LEGAL+ DROIT PRIVE"/>
    <n v="563862"/>
    <x v="23"/>
    <n v="173714"/>
    <x v="47"/>
    <m/>
    <m/>
    <e v="#N/A"/>
    <m/>
    <m/>
    <n v="0"/>
    <m/>
  </r>
  <r>
    <d v="2016-01-14T00:00:00"/>
    <n v="173835"/>
    <n v="227.36"/>
    <s v="PROFESSIONNELS LEGAL+ DROIT PRIVE"/>
    <n v="563862"/>
    <x v="20"/>
    <n v="173835"/>
    <x v="47"/>
    <m/>
    <m/>
    <e v="#N/A"/>
    <m/>
    <m/>
    <n v="0"/>
    <m/>
  </r>
  <r>
    <d v="2016-01-04T00:00:00"/>
    <n v="173621"/>
    <n v="130.9"/>
    <s v="GRAND PUBLIC"/>
    <n v="592799"/>
    <x v="16"/>
    <n v="173621"/>
    <x v="48"/>
    <n v="121"/>
    <n v="36.299999999999997"/>
    <e v="#N/A"/>
    <s v="24L"/>
    <s v="22L"/>
    <n v="0.9243697478991596"/>
    <m/>
  </r>
  <r>
    <d v="2016-01-15T00:00:00"/>
    <n v="173853"/>
    <n v="178.2"/>
    <s v="Me Christine CASTEX"/>
    <n v="507136"/>
    <x v="29"/>
    <n v="173853"/>
    <x v="49"/>
    <n v="156.6"/>
    <m/>
    <n v="0.15"/>
    <s v="99MM"/>
    <s v="87MM"/>
    <n v="0.87878787878787878"/>
    <m/>
  </r>
  <r>
    <d v="2016-01-13T00:00:00"/>
    <n v="173819"/>
    <n v="296.01"/>
    <s v="FIDAL1"/>
    <n v="99841"/>
    <x v="0"/>
    <n v="173819"/>
    <x v="50"/>
    <n v="226.8"/>
    <m/>
    <n v="0.3"/>
    <s v="165MM"/>
    <s v="126MM"/>
    <n v="0.76619033140772275"/>
    <m/>
  </r>
  <r>
    <d v="2015-12-29T00:00:00"/>
    <n v="173568"/>
    <n v="220.8"/>
    <s v="GRAND PUBLIC"/>
    <n v="592799"/>
    <x v="15"/>
    <n v="173568"/>
    <x v="51"/>
    <n v="214.11"/>
    <m/>
    <e v="#N/A"/>
    <s v="92MM"/>
    <s v="39L"/>
    <n v="0.9697010869565218"/>
    <m/>
  </r>
  <r>
    <d v="2016-01-25T00:00:00"/>
    <n v="174077"/>
    <n v="137.11000000000001"/>
    <s v="SCP DUPOUY-DUPOUY de LAVAL"/>
    <n v="593747"/>
    <x v="11"/>
    <n v="174077"/>
    <x v="52"/>
    <n v="131.84"/>
    <m/>
    <n v="0.15"/>
    <s v="33L"/>
    <s v="32L"/>
    <n v="0.96156370797170143"/>
    <m/>
  </r>
  <r>
    <d v="2016-01-20T00:00:00"/>
    <n v="173983"/>
    <n v="274.23"/>
    <s v="FIDAL2"/>
    <n v="99841"/>
    <x v="11"/>
    <n v="173983"/>
    <x v="52"/>
    <m/>
    <m/>
    <n v="0.15"/>
    <m/>
    <m/>
    <n v="0"/>
    <m/>
  </r>
  <r>
    <d v="2016-01-08T00:00:00"/>
    <n v="173766"/>
    <n v="124.26"/>
    <s v="AJC EXPERTISE COMPTABLE"/>
    <n v="598974"/>
    <x v="18"/>
    <n v="173766"/>
    <x v="52"/>
    <n v="131.84"/>
    <m/>
    <n v="0.15"/>
    <s v="30L"/>
    <s v="32L"/>
    <n v="1.0610011266698858"/>
    <m/>
  </r>
  <r>
    <d v="2016-01-22T00:00:00"/>
    <n v="174034"/>
    <n v="141.4"/>
    <s v="MORVILLIERS SENTENAC ET ASSOCIES"/>
    <n v="237978"/>
    <x v="11"/>
    <n v="174034"/>
    <x v="52"/>
    <n v="11.24"/>
    <m/>
    <n v="0.15"/>
    <s v="34L"/>
    <s v="27L"/>
    <n v="7.9490806223479496E-2"/>
    <m/>
  </r>
  <r>
    <d v="2016-01-22T00:00:00"/>
    <n v="174035"/>
    <n v="115.69"/>
    <s v="MORVILLIERS SENTENAC ET ASSOCIES"/>
    <n v="237978"/>
    <x v="11"/>
    <n v="174035"/>
    <x v="52"/>
    <n v="103"/>
    <m/>
    <n v="0.15"/>
    <s v="28L"/>
    <s v="25L"/>
    <n v="0.89031031204079869"/>
    <m/>
  </r>
  <r>
    <d v="2016-01-22T00:00:00"/>
    <n v="174036"/>
    <n v="137.11000000000001"/>
    <s v="MORVILLIERS SENTENAC ET ASSOCIES"/>
    <n v="237978"/>
    <x v="11"/>
    <n v="174036"/>
    <x v="52"/>
    <n v="115.36"/>
    <m/>
    <n v="0.15"/>
    <s v="33L"/>
    <s v="28L"/>
    <n v="0.84136824447523872"/>
    <m/>
  </r>
  <r>
    <d v="2016-01-22T00:00:00"/>
    <n v="174037"/>
    <n v="102.84"/>
    <s v="MORVILLIERS SENTENAC ET ASSOCIES"/>
    <n v="237978"/>
    <x v="11"/>
    <n v="174037"/>
    <x v="52"/>
    <n v="107.12"/>
    <m/>
    <n v="0.15"/>
    <s v="25L"/>
    <s v="26L"/>
    <n v="1.0416180474523531"/>
    <m/>
  </r>
  <r>
    <d v="2016-01-19T00:00:00"/>
    <n v="173954"/>
    <n v="194.88"/>
    <s v="GIMBERT ET ASSOCIES"/>
    <n v="594225"/>
    <x v="22"/>
    <n v="173954"/>
    <x v="53"/>
    <m/>
    <m/>
    <e v="#N/A"/>
    <m/>
    <m/>
    <n v="0"/>
    <m/>
  </r>
  <r>
    <d v="2016-01-01T00:00:00"/>
    <n v="173602"/>
    <n v="95.17"/>
    <s v="GRAND PUBLIC"/>
    <n v="592799"/>
    <x v="24"/>
    <n v="173602"/>
    <x v="53"/>
    <n v="82.4"/>
    <n v="24.72"/>
    <e v="#N/A"/>
    <s v="23L"/>
    <s v="20L"/>
    <n v="0.86581906062834935"/>
    <m/>
  </r>
  <r>
    <d v="2016-01-22T00:00:00"/>
    <n v="174049"/>
    <n v="82"/>
    <s v="AZEMAR ICHARD ASSOCIES"/>
    <n v="519692"/>
    <x v="27"/>
    <n v="174049"/>
    <x v="54"/>
    <n v="115.2"/>
    <n v="34.56"/>
    <e v="#N/A"/>
    <s v="20L"/>
    <s v="64MM"/>
    <n v="1.4048780487804879"/>
    <m/>
  </r>
  <r>
    <d v="2016-01-08T00:00:00"/>
    <n v="173742"/>
    <n v="87.67"/>
    <s v="GRAND PUBLIC"/>
    <n v="592799"/>
    <x v="0"/>
    <n v="173742"/>
    <x v="55"/>
    <n v="90"/>
    <m/>
    <n v="0.15"/>
    <s v="21L"/>
    <s v="50MM"/>
    <n v="1.0265769362381658"/>
    <m/>
  </r>
  <r>
    <d v="2016-01-20T00:00:00"/>
    <n v="174003"/>
    <n v="147.94999999999999"/>
    <s v="GRAND PUBLIC"/>
    <n v="592799"/>
    <x v="27"/>
    <n v="174003"/>
    <x v="55"/>
    <n v="135"/>
    <m/>
    <n v="0.15"/>
    <s v="36L"/>
    <s v="75MM"/>
    <n v="0.91247042919905386"/>
    <m/>
  </r>
  <r>
    <d v="2016-01-11T00:00:00"/>
    <n v="173786"/>
    <n v="93.15"/>
    <s v="CABINET NATHALIE GAUPILLAT"/>
    <n v="597085"/>
    <x v="0"/>
    <n v="173786"/>
    <x v="55"/>
    <n v="93.6"/>
    <m/>
    <n v="0.15"/>
    <s v="23L"/>
    <s v="52MM"/>
    <n v="1.0048309178743959"/>
    <m/>
  </r>
  <r>
    <d v="2016-01-07T00:00:00"/>
    <n v="173733"/>
    <n v="76.709999999999994"/>
    <s v="SERCO PARTNERS"/>
    <n v="109201"/>
    <x v="0"/>
    <n v="173733"/>
    <x v="55"/>
    <n v="77.400000000000006"/>
    <m/>
    <n v="0.15"/>
    <s v="19MM"/>
    <s v="43MM"/>
    <n v="1.0089949159170906"/>
    <m/>
  </r>
  <r>
    <d v="2016-01-07T00:00:00"/>
    <n v="173730"/>
    <n v="154.44"/>
    <s v="PROFESSIONNELS LEGAL+"/>
    <n v="563862"/>
    <x v="18"/>
    <n v="173730"/>
    <x v="56"/>
    <m/>
    <m/>
    <e v="#N/A"/>
    <m/>
    <m/>
    <n v="0"/>
    <m/>
  </r>
  <r>
    <d v="2016-01-14T00:00:00"/>
    <n v="173831"/>
    <n v="140.58000000000001"/>
    <s v="SCP PIQUEMAL &amp; ASSOCIES"/>
    <n v="510413"/>
    <x v="2"/>
    <n v="173831"/>
    <x v="57"/>
    <m/>
    <m/>
    <e v="#N/A"/>
    <m/>
    <m/>
    <n v="0"/>
    <m/>
  </r>
  <r>
    <d v="2016-01-06T00:00:00"/>
    <n v="173689"/>
    <n v="98.88"/>
    <s v="CABINET BOUDAUD"/>
    <n v="598286"/>
    <x v="16"/>
    <n v="173689"/>
    <x v="58"/>
    <n v="111.24"/>
    <n v="33.369999999999997"/>
    <e v="#N/A"/>
    <s v="24L"/>
    <s v="27L"/>
    <n v="1.125"/>
    <m/>
  </r>
  <r>
    <d v="2016-01-12T00:00:00"/>
    <n v="173802"/>
    <n v="53.56"/>
    <s v="CABINET BOUDAUD"/>
    <n v="598286"/>
    <x v="0"/>
    <n v="173802"/>
    <x v="58"/>
    <n v="74.16"/>
    <n v="22.24"/>
    <e v="#N/A"/>
    <s v="13L"/>
    <s v="18L"/>
    <n v="1.3846153846153846"/>
    <m/>
  </r>
  <r>
    <d v="2016-01-04T00:00:00"/>
    <n v="173627"/>
    <n v="261.36"/>
    <s v="OFFICE NOTARIAL DE FLEURANCE"/>
    <n v="96669"/>
    <x v="15"/>
    <n v="173627"/>
    <x v="59"/>
    <m/>
    <m/>
    <e v="#N/A"/>
    <m/>
    <m/>
    <n v="0"/>
    <m/>
  </r>
  <r>
    <d v="2015-12-30T00:00:00"/>
    <n v="173573"/>
    <n v="299.48"/>
    <s v="MORVILLIERS SENTENAC ET ASSOCIES"/>
    <n v="237978"/>
    <x v="28"/>
    <n v="173573"/>
    <x v="60"/>
    <m/>
    <m/>
    <e v="#N/A"/>
    <m/>
    <m/>
    <n v="0"/>
    <m/>
  </r>
  <r>
    <d v="2015-12-30T00:00:00"/>
    <n v="173586"/>
    <n v="241.92"/>
    <s v="MORVILLIERS SENTENAC ET ASSOCIES"/>
    <n v="237978"/>
    <x v="30"/>
    <n v="173586"/>
    <x v="60"/>
    <m/>
    <m/>
    <e v="#N/A"/>
    <m/>
    <m/>
    <n v="0"/>
    <m/>
  </r>
  <r>
    <d v="2015-12-30T00:00:00"/>
    <n v="173579"/>
    <n v="120.4"/>
    <s v="MORVILLIERS SENTENAC ET ASSOCIES"/>
    <n v="237978"/>
    <x v="24"/>
    <n v="173579"/>
    <x v="61"/>
    <n v="123.42"/>
    <m/>
    <n v="0"/>
    <s v="28L"/>
    <s v="66MM"/>
    <n v="1.0250830564784053"/>
    <m/>
  </r>
  <r>
    <d v="2015-12-28T00:00:00"/>
    <n v="173536"/>
    <n v="123"/>
    <s v="GRAND PUBLIC"/>
    <n v="592799"/>
    <x v="28"/>
    <n v="173536"/>
    <x v="62"/>
    <m/>
    <m/>
    <e v="#N/A"/>
    <m/>
    <m/>
    <n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itemPrintTitles="1" createdVersion="4" indent="0" compact="0" compactData="0" gridDropZones="1" multipleFieldFilters="0">
  <location ref="A3:D6" firstHeaderRow="1" firstDataRow="2" firstDataCol="1" rowPageCount="1" colPageCount="1"/>
  <pivotFields count="15">
    <pivotField compact="0" numFmtId="14" outline="0" showAll="0"/>
    <pivotField compact="0" outline="0" showAll="0"/>
    <pivotField dataField="1" compact="0" outline="0" showAll="0"/>
    <pivotField compact="0" outline="0" showAll="0"/>
    <pivotField compact="0" outline="0" showAll="0"/>
    <pivotField axis="axisRow" compact="0" numFmtId="14" outline="0" multipleItemSelectionAllowed="1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howAll="0" defaultSubtotal="0"/>
    <pivotField axis="axisPage" compact="0" outline="0" multipleItemSelectionAllowed="1" showAll="0">
      <items count="66">
        <item m="1" x="63"/>
        <item m="1" x="64"/>
        <item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x="20"/>
        <item x="21"/>
        <item h="1" x="22"/>
        <item x="23"/>
        <item x="24"/>
        <item h="1"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h="1" x="41"/>
        <item x="42"/>
        <item x="43"/>
        <item x="44"/>
        <item x="45"/>
        <item x="46"/>
        <item h="1"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t="default"/>
      </items>
    </pivotField>
    <pivotField dataField="1" compact="0" outline="0" showAll="0"/>
    <pivotField dataField="1" compact="0" outline="0" showAl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/>
  </pivotFields>
  <rowFields count="1">
    <field x="5"/>
  </rowFields>
  <rowItems count="2">
    <i>
      <x v="1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7" hier="-1"/>
  </pageFields>
  <dataFields count="3">
    <dataField name="Total HT " fld="2" baseField="5" baseItem="1" numFmtId="164"/>
    <dataField name="Facture total " fld="8" baseField="5" baseItem="2" numFmtId="164"/>
    <dataField name="Commission  " fld="9" baseField="5" baseItem="2" numFmtId="16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O34" totalsRowShown="0" headerRowDxfId="31" dataDxfId="29" headerRowBorderDxfId="30" tableBorderDxfId="28" totalsRowBorderDxfId="27">
  <autoFilter ref="A1:O34">
    <filterColumn colId="7">
      <filters>
        <filter val="A"/>
        <filter val="C"/>
        <filter val="D"/>
        <filter val="E"/>
        <filter val="F"/>
        <filter val="H"/>
      </filters>
    </filterColumn>
  </autoFilter>
  <sortState ref="A2:K109">
    <sortCondition ref="H1:H109"/>
  </sortState>
  <tableColumns count="15">
    <tableColumn id="1" name="Date de validation" dataDxfId="26"/>
    <tableColumn id="2" name="Dossier client" dataDxfId="25"/>
    <tableColumn id="3" name="Total HT" dataDxfId="24"/>
    <tableColumn id="4" name="Organisme" dataDxfId="23"/>
    <tableColumn id="5" name="Code organisme" dataDxfId="22"/>
    <tableColumn id="6" name="Date de publication" dataDxfId="21"/>
    <tableColumn id="7" name="Code transaction2" dataDxfId="20"/>
    <tableColumn id="8" name="Édition" dataDxfId="19"/>
    <tableColumn id="9" name="Facture total" dataDxfId="18"/>
    <tableColumn id="10" name="Commission " dataDxfId="17"/>
    <tableColumn id="11" name="Taux de commission" dataDxfId="16"/>
    <tableColumn id="12" name="format nous" dataDxfId="15"/>
    <tableColumn id="13" name="format eux" dataDxfId="14"/>
    <tableColumn id="14" name="Coefficient" dataDxfId="13">
      <calculatedColumnFormula>Tableau1[[#This Row],[Facture total]]/Tableau1[[#This Row],[Total HT]]</calculatedColumnFormula>
    </tableColumn>
    <tableColumn id="15" name="N°facture" dataDxfId="12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8" name="Tableau8" displayName="Tableau8" ref="A1:G3" totalsRowCount="1">
  <autoFilter ref="A1:G2"/>
  <tableColumns count="7">
    <tableColumn id="1" name="Date de publication" totalsRowLabel="Total" dataDxfId="11"/>
    <tableColumn id="2" name="Code transaction2"/>
    <tableColumn id="3" name="Édition"/>
    <tableColumn id="4" name="Facture total"/>
    <tableColumn id="5" name="Commission " totalsRowFunction="sum"/>
    <tableColumn id="6" name="Taux de commission" dataDxfId="10"/>
    <tableColumn id="7" name="N°facture" totalsRowFunction="count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9" name="Tableau9" displayName="Tableau9" ref="A1:G10" totalsRowCount="1">
  <autoFilter ref="A1:G9"/>
  <tableColumns count="7">
    <tableColumn id="1" name="Date de publication" totalsRowLabel="Total" dataDxfId="9"/>
    <tableColumn id="2" name="Code transaction2"/>
    <tableColumn id="3" name="Édition"/>
    <tableColumn id="4" name="Facture total"/>
    <tableColumn id="5" name="Commission " totalsRowFunction="sum"/>
    <tableColumn id="6" name="Taux de commission" dataDxfId="8"/>
    <tableColumn id="7" name="N°facture" totalsRowFunction="count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10" name="Tableau10" displayName="Tableau10" ref="A1:G4" totalsRowCount="1">
  <autoFilter ref="A1:G3"/>
  <tableColumns count="7">
    <tableColumn id="1" name="Date de publication" totalsRowLabel="Total" dataDxfId="7"/>
    <tableColumn id="2" name="Code transaction2"/>
    <tableColumn id="3" name="Édition"/>
    <tableColumn id="4" name="Facture total"/>
    <tableColumn id="5" name="Commission " totalsRowFunction="sum"/>
    <tableColumn id="6" name="Taux de commission" dataDxfId="6"/>
    <tableColumn id="7" name="N°facture" totalsRowFunction="count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id="11" name="Tableau11" displayName="Tableau11" ref="A1:G5" totalsRowCount="1">
  <autoFilter ref="A1:G4"/>
  <tableColumns count="7">
    <tableColumn id="1" name="Date de publication" totalsRowLabel="Total" dataDxfId="5"/>
    <tableColumn id="2" name="Code transaction2"/>
    <tableColumn id="3" name="Édition"/>
    <tableColumn id="4" name="Facture total"/>
    <tableColumn id="5" name="Commission " totalsRowFunction="sum"/>
    <tableColumn id="6" name="Taux de commission" dataDxfId="4"/>
    <tableColumn id="7" name="N°facture" totalsRowFunction="count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id="12" name="Tableau12" displayName="Tableau12" ref="A1:G3" totalsRowCount="1">
  <autoFilter ref="A1:G2"/>
  <tableColumns count="7">
    <tableColumn id="1" name="Date de publication" totalsRowLabel="Total" dataDxfId="3"/>
    <tableColumn id="2" name="Code transaction2"/>
    <tableColumn id="3" name="Édition"/>
    <tableColumn id="4" name="Facture total"/>
    <tableColumn id="5" name="Commission " totalsRowFunction="sum"/>
    <tableColumn id="6" name="Taux de commission" dataDxfId="2"/>
    <tableColumn id="7" name="N°facture" totalsRowFunction="count"/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id="13" name="Tableau13" displayName="Tableau13" ref="A1:G4" totalsRowCount="1">
  <autoFilter ref="A1:G3"/>
  <tableColumns count="7">
    <tableColumn id="1" name="Date de publication" totalsRowLabel="Total" dataDxfId="1"/>
    <tableColumn id="2" name="Code transaction2"/>
    <tableColumn id="3" name="Édition"/>
    <tableColumn id="4" name="Facture total"/>
    <tableColumn id="5" name="Commission " totalsRowFunction="sum"/>
    <tableColumn id="6" name="Taux de commission" dataDxfId="0"/>
    <tableColumn id="7" name="N°facture" totalsRowFunction="count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6"/>
  <sheetViews>
    <sheetView workbookViewId="0">
      <selection activeCell="F20" sqref="F19:F20"/>
    </sheetView>
  </sheetViews>
  <sheetFormatPr baseColWidth="10" defaultRowHeight="15" x14ac:dyDescent="0.25"/>
  <cols>
    <col min="1" max="1" width="21" customWidth="1"/>
    <col min="2" max="4" width="20.5703125" customWidth="1"/>
  </cols>
  <sheetData>
    <row r="1" spans="1:4" x14ac:dyDescent="0.25">
      <c r="A1" s="15" t="s">
        <v>6</v>
      </c>
      <c r="B1" s="11" t="s">
        <v>24</v>
      </c>
    </row>
    <row r="3" spans="1:4" x14ac:dyDescent="0.25">
      <c r="B3" s="15" t="s">
        <v>15</v>
      </c>
    </row>
    <row r="4" spans="1:4" x14ac:dyDescent="0.25">
      <c r="A4" s="15" t="s">
        <v>5</v>
      </c>
      <c r="B4" s="11" t="s">
        <v>12</v>
      </c>
      <c r="C4" s="11" t="s">
        <v>13</v>
      </c>
      <c r="D4" s="11" t="s">
        <v>14</v>
      </c>
    </row>
    <row r="5" spans="1:4" x14ac:dyDescent="0.25">
      <c r="A5" s="19" t="s">
        <v>11</v>
      </c>
      <c r="B5" s="16">
        <v>11985.949999999999</v>
      </c>
      <c r="C5" s="16">
        <v>7822.9599999999991</v>
      </c>
      <c r="D5" s="16">
        <v>1326.3400000000004</v>
      </c>
    </row>
    <row r="6" spans="1:4" x14ac:dyDescent="0.25">
      <c r="A6" s="19" t="s">
        <v>10</v>
      </c>
      <c r="B6" s="16">
        <v>11985.949999999999</v>
      </c>
      <c r="C6" s="16">
        <v>7822.9599999999991</v>
      </c>
      <c r="D6" s="16">
        <v>1326.3400000000004</v>
      </c>
    </row>
  </sheetData>
  <pageMargins left="0.7" right="0.7" top="0.75" bottom="0.75" header="0.3" footer="0.3"/>
  <pageSetup paperSize="9"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1:O34"/>
  <sheetViews>
    <sheetView tabSelected="1" topLeftCell="G1" zoomScale="96" zoomScaleNormal="96" workbookViewId="0">
      <selection activeCell="F3" sqref="F3"/>
    </sheetView>
  </sheetViews>
  <sheetFormatPr baseColWidth="10" defaultRowHeight="15" x14ac:dyDescent="0.25"/>
  <cols>
    <col min="1" max="1" width="19.5703125" bestFit="1" customWidth="1"/>
    <col min="2" max="2" width="15.28515625" bestFit="1" customWidth="1"/>
    <col min="4" max="4" width="12.85546875" bestFit="1" customWidth="1"/>
    <col min="5" max="5" width="17.5703125" bestFit="1" customWidth="1"/>
    <col min="6" max="6" width="20.7109375" bestFit="1" customWidth="1"/>
    <col min="7" max="7" width="18.140625" bestFit="1" customWidth="1"/>
    <col min="8" max="8" width="45.140625" bestFit="1" customWidth="1"/>
    <col min="9" max="9" width="14.42578125" bestFit="1" customWidth="1"/>
    <col min="11" max="11" width="11.7109375" bestFit="1" customWidth="1"/>
  </cols>
  <sheetData>
    <row r="1" spans="1:15" x14ac:dyDescent="0.25">
      <c r="A1" s="6" t="s">
        <v>0</v>
      </c>
      <c r="B1" s="10" t="s">
        <v>1</v>
      </c>
      <c r="C1" s="8" t="s">
        <v>2</v>
      </c>
      <c r="D1" s="8" t="s">
        <v>3</v>
      </c>
      <c r="E1" s="5" t="s">
        <v>4</v>
      </c>
      <c r="F1" s="7" t="s">
        <v>5</v>
      </c>
      <c r="G1" s="7" t="s">
        <v>17</v>
      </c>
      <c r="H1" s="7" t="s">
        <v>6</v>
      </c>
      <c r="I1" s="7" t="s">
        <v>7</v>
      </c>
      <c r="J1" s="7" t="s">
        <v>9</v>
      </c>
      <c r="K1" s="9" t="s">
        <v>18</v>
      </c>
      <c r="L1" s="3" t="s">
        <v>19</v>
      </c>
      <c r="M1" s="4" t="s">
        <v>20</v>
      </c>
      <c r="N1" s="2" t="s">
        <v>21</v>
      </c>
      <c r="O1" s="1" t="s">
        <v>8</v>
      </c>
    </row>
    <row r="2" spans="1:15" x14ac:dyDescent="0.25">
      <c r="A2" s="14">
        <v>42370</v>
      </c>
      <c r="B2" s="12" t="s">
        <v>25</v>
      </c>
      <c r="C2" s="12">
        <v>120</v>
      </c>
      <c r="D2" s="12" t="s">
        <v>28</v>
      </c>
      <c r="E2" s="12" t="s">
        <v>27</v>
      </c>
      <c r="F2" s="14">
        <v>42370</v>
      </c>
      <c r="G2" s="12" t="s">
        <v>25</v>
      </c>
      <c r="H2" s="12" t="s">
        <v>26</v>
      </c>
      <c r="I2" s="12">
        <v>70</v>
      </c>
      <c r="J2" s="13">
        <v>41.58</v>
      </c>
      <c r="K2" s="17"/>
      <c r="L2" s="21" t="s">
        <v>22</v>
      </c>
      <c r="M2" s="21" t="s">
        <v>23</v>
      </c>
      <c r="N2" s="22">
        <f>Tableau1[[#This Row],[Facture total]]/Tableau1[[#This Row],[Total HT]]</f>
        <v>0.58333333333333337</v>
      </c>
      <c r="O2" s="12"/>
    </row>
    <row r="3" spans="1:15" x14ac:dyDescent="0.25">
      <c r="A3" s="14">
        <v>42370</v>
      </c>
      <c r="B3" s="12" t="s">
        <v>25</v>
      </c>
      <c r="C3" s="12">
        <v>120</v>
      </c>
      <c r="D3" s="12" t="s">
        <v>28</v>
      </c>
      <c r="E3" s="12" t="s">
        <v>27</v>
      </c>
      <c r="F3" s="14">
        <v>42370</v>
      </c>
      <c r="G3" s="12" t="s">
        <v>25</v>
      </c>
      <c r="H3" s="12" t="s">
        <v>26</v>
      </c>
      <c r="I3" s="12">
        <v>70</v>
      </c>
      <c r="J3" s="13">
        <v>41.58</v>
      </c>
      <c r="K3" s="17"/>
      <c r="L3" s="20"/>
      <c r="M3" s="20"/>
      <c r="N3" s="22">
        <f>Tableau1[[#This Row],[Facture total]]/Tableau1[[#This Row],[Total HT]]</f>
        <v>0.58333333333333337</v>
      </c>
      <c r="O3" s="12"/>
    </row>
    <row r="4" spans="1:15" x14ac:dyDescent="0.25">
      <c r="A4" s="14">
        <v>42370</v>
      </c>
      <c r="B4" s="12" t="s">
        <v>25</v>
      </c>
      <c r="C4" s="12">
        <v>120</v>
      </c>
      <c r="D4" s="12" t="s">
        <v>28</v>
      </c>
      <c r="E4" s="12" t="s">
        <v>27</v>
      </c>
      <c r="F4" s="14">
        <v>42370</v>
      </c>
      <c r="G4" s="12" t="s">
        <v>25</v>
      </c>
      <c r="H4" s="12" t="s">
        <v>26</v>
      </c>
      <c r="I4" s="12">
        <v>70</v>
      </c>
      <c r="J4" s="13">
        <v>41.58</v>
      </c>
      <c r="K4" s="17"/>
      <c r="L4" s="20"/>
      <c r="M4" s="20"/>
      <c r="N4" s="22">
        <f>Tableau1[[#This Row],[Facture total]]/Tableau1[[#This Row],[Total HT]]</f>
        <v>0.58333333333333337</v>
      </c>
      <c r="O4" s="12"/>
    </row>
    <row r="5" spans="1:15" x14ac:dyDescent="0.25">
      <c r="A5" s="14">
        <v>42370</v>
      </c>
      <c r="B5" s="12" t="s">
        <v>25</v>
      </c>
      <c r="C5" s="12">
        <v>120</v>
      </c>
      <c r="D5" s="12" t="s">
        <v>28</v>
      </c>
      <c r="E5" s="12" t="s">
        <v>27</v>
      </c>
      <c r="F5" s="14">
        <v>42370</v>
      </c>
      <c r="G5" s="12" t="s">
        <v>25</v>
      </c>
      <c r="H5" s="12" t="s">
        <v>26</v>
      </c>
      <c r="I5" s="12">
        <v>70</v>
      </c>
      <c r="J5" s="13">
        <v>41.58</v>
      </c>
      <c r="K5" s="17"/>
      <c r="L5" s="20"/>
      <c r="M5" s="20"/>
      <c r="N5" s="22">
        <f>Tableau1[[#This Row],[Facture total]]/Tableau1[[#This Row],[Total HT]]</f>
        <v>0.58333333333333337</v>
      </c>
      <c r="O5" s="12"/>
    </row>
    <row r="6" spans="1:15" x14ac:dyDescent="0.25">
      <c r="A6" s="14">
        <v>42370</v>
      </c>
      <c r="B6" s="12" t="s">
        <v>25</v>
      </c>
      <c r="C6" s="12">
        <v>120</v>
      </c>
      <c r="D6" s="12" t="s">
        <v>28</v>
      </c>
      <c r="E6" s="12" t="s">
        <v>27</v>
      </c>
      <c r="F6" s="14">
        <v>42370</v>
      </c>
      <c r="G6" s="12" t="s">
        <v>25</v>
      </c>
      <c r="H6" s="12" t="s">
        <v>26</v>
      </c>
      <c r="I6" s="12">
        <v>70</v>
      </c>
      <c r="J6" s="13">
        <v>41.58</v>
      </c>
      <c r="K6" s="17"/>
      <c r="L6" s="20"/>
      <c r="M6" s="20"/>
      <c r="N6" s="22">
        <f>Tableau1[[#This Row],[Facture total]]/Tableau1[[#This Row],[Total HT]]</f>
        <v>0.58333333333333337</v>
      </c>
      <c r="O6" s="12"/>
    </row>
    <row r="7" spans="1:15" x14ac:dyDescent="0.25">
      <c r="A7" s="14">
        <v>42370</v>
      </c>
      <c r="B7" s="12" t="s">
        <v>25</v>
      </c>
      <c r="C7" s="12">
        <v>120</v>
      </c>
      <c r="D7" s="12" t="s">
        <v>28</v>
      </c>
      <c r="E7" s="12" t="s">
        <v>27</v>
      </c>
      <c r="F7" s="14">
        <v>42370</v>
      </c>
      <c r="G7" s="12" t="s">
        <v>25</v>
      </c>
      <c r="H7" s="12" t="s">
        <v>26</v>
      </c>
      <c r="I7" s="12">
        <v>70</v>
      </c>
      <c r="J7" s="13"/>
      <c r="K7" s="17"/>
      <c r="L7" s="20"/>
      <c r="M7" s="20"/>
      <c r="N7" s="23">
        <f>Tableau1[[#This Row],[Facture total]]/Tableau1[[#This Row],[Total HT]]</f>
        <v>0.58333333333333337</v>
      </c>
      <c r="O7" s="12"/>
    </row>
    <row r="8" spans="1:15" x14ac:dyDescent="0.25">
      <c r="A8" s="14">
        <v>42370</v>
      </c>
      <c r="B8" s="12" t="s">
        <v>25</v>
      </c>
      <c r="C8" s="12">
        <v>120</v>
      </c>
      <c r="D8" s="12" t="s">
        <v>28</v>
      </c>
      <c r="E8" s="12" t="s">
        <v>27</v>
      </c>
      <c r="F8" s="14">
        <v>42370</v>
      </c>
      <c r="G8" s="12" t="s">
        <v>25</v>
      </c>
      <c r="H8" s="12" t="s">
        <v>26</v>
      </c>
      <c r="I8" s="12">
        <v>70</v>
      </c>
      <c r="J8" s="13">
        <v>41.58</v>
      </c>
      <c r="K8" s="17"/>
      <c r="L8" s="20"/>
      <c r="M8" s="20"/>
      <c r="N8" s="23">
        <f>Tableau1[[#This Row],[Facture total]]/Tableau1[[#This Row],[Total HT]]</f>
        <v>0.58333333333333337</v>
      </c>
      <c r="O8" s="12"/>
    </row>
    <row r="9" spans="1:15" hidden="1" x14ac:dyDescent="0.25">
      <c r="A9" s="14">
        <v>42370</v>
      </c>
      <c r="B9" s="12" t="s">
        <v>25</v>
      </c>
      <c r="C9" s="12">
        <v>120</v>
      </c>
      <c r="D9" s="12" t="s">
        <v>28</v>
      </c>
      <c r="E9" s="12" t="s">
        <v>27</v>
      </c>
      <c r="F9" s="14">
        <v>42370</v>
      </c>
      <c r="G9" s="12" t="s">
        <v>25</v>
      </c>
      <c r="H9" s="12" t="s">
        <v>29</v>
      </c>
      <c r="I9" s="12">
        <v>70</v>
      </c>
      <c r="J9" s="13"/>
      <c r="K9" s="17"/>
      <c r="L9" s="20"/>
      <c r="M9" s="20"/>
      <c r="N9" s="23">
        <f>Tableau1[[#This Row],[Facture total]]/Tableau1[[#This Row],[Total HT]]</f>
        <v>0.58333333333333337</v>
      </c>
      <c r="O9" s="12"/>
    </row>
    <row r="10" spans="1:15" hidden="1" x14ac:dyDescent="0.25">
      <c r="A10" s="14">
        <v>42370</v>
      </c>
      <c r="B10" s="12" t="s">
        <v>25</v>
      </c>
      <c r="C10" s="12">
        <v>120</v>
      </c>
      <c r="D10" s="12" t="s">
        <v>28</v>
      </c>
      <c r="E10" s="12" t="s">
        <v>27</v>
      </c>
      <c r="F10" s="14">
        <v>42370</v>
      </c>
      <c r="G10" s="12" t="s">
        <v>25</v>
      </c>
      <c r="H10" s="12" t="s">
        <v>29</v>
      </c>
      <c r="I10" s="12">
        <v>70</v>
      </c>
      <c r="J10" s="13"/>
      <c r="K10" s="17"/>
      <c r="L10" s="20"/>
      <c r="M10" s="20"/>
      <c r="N10" s="23">
        <f>Tableau1[[#This Row],[Facture total]]/Tableau1[[#This Row],[Total HT]]</f>
        <v>0.58333333333333337</v>
      </c>
      <c r="O10" s="12"/>
    </row>
    <row r="11" spans="1:15" hidden="1" x14ac:dyDescent="0.25">
      <c r="A11" s="14">
        <v>42370</v>
      </c>
      <c r="B11" s="12" t="s">
        <v>25</v>
      </c>
      <c r="C11" s="12">
        <v>120</v>
      </c>
      <c r="D11" s="12" t="s">
        <v>28</v>
      </c>
      <c r="E11" s="12" t="s">
        <v>27</v>
      </c>
      <c r="F11" s="14">
        <v>42370</v>
      </c>
      <c r="G11" s="12" t="s">
        <v>25</v>
      </c>
      <c r="H11" s="12" t="s">
        <v>29</v>
      </c>
      <c r="I11" s="12">
        <v>70</v>
      </c>
      <c r="J11" s="13"/>
      <c r="K11" s="17"/>
      <c r="L11" s="20"/>
      <c r="M11" s="20"/>
      <c r="N11" s="23">
        <f>Tableau1[[#This Row],[Facture total]]/Tableau1[[#This Row],[Total HT]]</f>
        <v>0.58333333333333337</v>
      </c>
      <c r="O11" s="12"/>
    </row>
    <row r="12" spans="1:15" hidden="1" x14ac:dyDescent="0.25">
      <c r="A12" s="14">
        <v>42370</v>
      </c>
      <c r="B12" s="12" t="s">
        <v>25</v>
      </c>
      <c r="C12" s="12">
        <v>120</v>
      </c>
      <c r="D12" s="12" t="s">
        <v>28</v>
      </c>
      <c r="E12" s="12" t="s">
        <v>27</v>
      </c>
      <c r="F12" s="14">
        <v>42370</v>
      </c>
      <c r="G12" s="12" t="s">
        <v>25</v>
      </c>
      <c r="H12" s="12" t="s">
        <v>29</v>
      </c>
      <c r="I12" s="12">
        <v>70</v>
      </c>
      <c r="J12" s="13"/>
      <c r="K12" s="17"/>
      <c r="L12" s="20"/>
      <c r="M12" s="20"/>
      <c r="N12" s="23">
        <f>Tableau1[[#This Row],[Facture total]]/Tableau1[[#This Row],[Total HT]]</f>
        <v>0.58333333333333337</v>
      </c>
      <c r="O12" s="12"/>
    </row>
    <row r="13" spans="1:15" hidden="1" x14ac:dyDescent="0.25">
      <c r="A13" s="14">
        <v>42370</v>
      </c>
      <c r="B13" s="12" t="s">
        <v>25</v>
      </c>
      <c r="C13" s="12">
        <v>120</v>
      </c>
      <c r="D13" s="12" t="s">
        <v>28</v>
      </c>
      <c r="E13" s="12" t="s">
        <v>27</v>
      </c>
      <c r="F13" s="14">
        <v>42370</v>
      </c>
      <c r="G13" s="12" t="s">
        <v>25</v>
      </c>
      <c r="H13" s="12" t="s">
        <v>29</v>
      </c>
      <c r="I13" s="12">
        <v>70</v>
      </c>
      <c r="J13" s="13"/>
      <c r="K13" s="17"/>
      <c r="L13" s="20"/>
      <c r="M13" s="20"/>
      <c r="N13" s="23">
        <f>Tableau1[[#This Row],[Facture total]]/Tableau1[[#This Row],[Total HT]]</f>
        <v>0.58333333333333337</v>
      </c>
      <c r="O13" s="12"/>
    </row>
    <row r="14" spans="1:15" hidden="1" x14ac:dyDescent="0.25">
      <c r="A14" s="14">
        <v>42370</v>
      </c>
      <c r="B14" s="12" t="s">
        <v>25</v>
      </c>
      <c r="C14" s="12">
        <v>120</v>
      </c>
      <c r="D14" s="12" t="s">
        <v>28</v>
      </c>
      <c r="E14" s="12" t="s">
        <v>27</v>
      </c>
      <c r="F14" s="14">
        <v>42370</v>
      </c>
      <c r="G14" s="12" t="s">
        <v>25</v>
      </c>
      <c r="H14" s="12" t="s">
        <v>29</v>
      </c>
      <c r="I14" s="12">
        <v>70</v>
      </c>
      <c r="J14" s="13"/>
      <c r="K14" s="17"/>
      <c r="L14" s="20"/>
      <c r="M14" s="20"/>
      <c r="N14" s="23">
        <f>Tableau1[[#This Row],[Facture total]]/Tableau1[[#This Row],[Total HT]]</f>
        <v>0.58333333333333337</v>
      </c>
      <c r="O14" s="12"/>
    </row>
    <row r="15" spans="1:15" hidden="1" x14ac:dyDescent="0.25">
      <c r="A15" s="14">
        <v>42370</v>
      </c>
      <c r="B15" s="12" t="s">
        <v>25</v>
      </c>
      <c r="C15" s="12">
        <v>120</v>
      </c>
      <c r="D15" s="12" t="s">
        <v>28</v>
      </c>
      <c r="E15" s="12" t="s">
        <v>27</v>
      </c>
      <c r="F15" s="14">
        <v>42370</v>
      </c>
      <c r="G15" s="12" t="s">
        <v>25</v>
      </c>
      <c r="H15" s="12" t="s">
        <v>29</v>
      </c>
      <c r="I15" s="12">
        <v>70</v>
      </c>
      <c r="J15" s="13"/>
      <c r="K15" s="17"/>
      <c r="L15" s="20"/>
      <c r="M15" s="20"/>
      <c r="N15" s="23">
        <f>Tableau1[[#This Row],[Facture total]]/Tableau1[[#This Row],[Total HT]]</f>
        <v>0.58333333333333337</v>
      </c>
      <c r="O15" s="12"/>
    </row>
    <row r="16" spans="1:15" hidden="1" x14ac:dyDescent="0.25">
      <c r="A16" s="14">
        <v>42370</v>
      </c>
      <c r="B16" s="12" t="s">
        <v>25</v>
      </c>
      <c r="C16" s="12">
        <v>120</v>
      </c>
      <c r="D16" s="12" t="s">
        <v>28</v>
      </c>
      <c r="E16" s="12" t="s">
        <v>27</v>
      </c>
      <c r="F16" s="14">
        <v>42370</v>
      </c>
      <c r="G16" s="12" t="s">
        <v>25</v>
      </c>
      <c r="H16" s="12" t="s">
        <v>29</v>
      </c>
      <c r="I16" s="12">
        <v>70</v>
      </c>
      <c r="J16" s="13"/>
      <c r="K16" s="17"/>
      <c r="L16" s="20"/>
      <c r="M16" s="20"/>
      <c r="N16" s="23">
        <f>Tableau1[[#This Row],[Facture total]]/Tableau1[[#This Row],[Total HT]]</f>
        <v>0.58333333333333337</v>
      </c>
      <c r="O16" s="12"/>
    </row>
    <row r="17" spans="1:15" x14ac:dyDescent="0.25">
      <c r="A17" s="14">
        <v>42370</v>
      </c>
      <c r="B17" s="12" t="s">
        <v>25</v>
      </c>
      <c r="C17" s="12">
        <v>120</v>
      </c>
      <c r="D17" s="12" t="s">
        <v>28</v>
      </c>
      <c r="E17" s="12" t="s">
        <v>27</v>
      </c>
      <c r="F17" s="14">
        <v>42370</v>
      </c>
      <c r="G17" s="12" t="s">
        <v>25</v>
      </c>
      <c r="H17" s="12" t="s">
        <v>30</v>
      </c>
      <c r="I17" s="12">
        <v>70</v>
      </c>
      <c r="J17" s="13">
        <v>41.58</v>
      </c>
      <c r="K17" s="17"/>
      <c r="L17" s="20"/>
      <c r="M17" s="20"/>
      <c r="N17" s="23">
        <f>Tableau1[[#This Row],[Facture total]]/Tableau1[[#This Row],[Total HT]]</f>
        <v>0.58333333333333337</v>
      </c>
      <c r="O17" s="12"/>
    </row>
    <row r="18" spans="1:15" x14ac:dyDescent="0.25">
      <c r="A18" s="14">
        <v>42370</v>
      </c>
      <c r="B18" s="12" t="s">
        <v>25</v>
      </c>
      <c r="C18" s="12">
        <v>120</v>
      </c>
      <c r="D18" s="12" t="s">
        <v>28</v>
      </c>
      <c r="E18" s="12" t="s">
        <v>27</v>
      </c>
      <c r="F18" s="14">
        <v>42370</v>
      </c>
      <c r="G18" s="12" t="s">
        <v>25</v>
      </c>
      <c r="H18" s="12" t="s">
        <v>30</v>
      </c>
      <c r="I18" s="12">
        <v>70</v>
      </c>
      <c r="J18" s="13"/>
      <c r="K18" s="17"/>
      <c r="L18" s="20"/>
      <c r="M18" s="20"/>
      <c r="N18" s="23">
        <f>Tableau1[[#This Row],[Facture total]]/Tableau1[[#This Row],[Total HT]]</f>
        <v>0.58333333333333337</v>
      </c>
      <c r="O18" s="12"/>
    </row>
    <row r="19" spans="1:15" x14ac:dyDescent="0.25">
      <c r="A19" s="14">
        <v>42370</v>
      </c>
      <c r="B19" s="12" t="s">
        <v>25</v>
      </c>
      <c r="C19" s="12">
        <v>120</v>
      </c>
      <c r="D19" s="12" t="s">
        <v>28</v>
      </c>
      <c r="E19" s="12" t="s">
        <v>27</v>
      </c>
      <c r="F19" s="14">
        <v>42370</v>
      </c>
      <c r="G19" s="12" t="s">
        <v>25</v>
      </c>
      <c r="H19" s="12" t="s">
        <v>30</v>
      </c>
      <c r="I19" s="12">
        <v>70</v>
      </c>
      <c r="J19" s="13">
        <v>41.58</v>
      </c>
      <c r="K19" s="17"/>
      <c r="L19" s="20"/>
      <c r="M19" s="20"/>
      <c r="N19" s="23">
        <f>Tableau1[[#This Row],[Facture total]]/Tableau1[[#This Row],[Total HT]]</f>
        <v>0.58333333333333337</v>
      </c>
      <c r="O19" s="12"/>
    </row>
    <row r="20" spans="1:15" x14ac:dyDescent="0.25">
      <c r="A20" s="14">
        <v>42370</v>
      </c>
      <c r="B20" s="12" t="s">
        <v>25</v>
      </c>
      <c r="C20" s="12">
        <v>120</v>
      </c>
      <c r="D20" s="12" t="s">
        <v>28</v>
      </c>
      <c r="E20" s="12" t="s">
        <v>27</v>
      </c>
      <c r="F20" s="14">
        <v>42370</v>
      </c>
      <c r="G20" s="12" t="s">
        <v>25</v>
      </c>
      <c r="H20" s="12" t="s">
        <v>30</v>
      </c>
      <c r="I20" s="12">
        <v>70</v>
      </c>
      <c r="J20" s="13"/>
      <c r="K20" s="17"/>
      <c r="L20" s="20"/>
      <c r="M20" s="20"/>
      <c r="N20" s="23">
        <f>Tableau1[[#This Row],[Facture total]]/Tableau1[[#This Row],[Total HT]]</f>
        <v>0.58333333333333337</v>
      </c>
      <c r="O20" s="12"/>
    </row>
    <row r="21" spans="1:15" x14ac:dyDescent="0.25">
      <c r="A21" s="14">
        <v>42370</v>
      </c>
      <c r="B21" s="12" t="s">
        <v>25</v>
      </c>
      <c r="C21" s="12">
        <v>120</v>
      </c>
      <c r="D21" s="12" t="s">
        <v>28</v>
      </c>
      <c r="E21" s="12" t="s">
        <v>27</v>
      </c>
      <c r="F21" s="14">
        <v>42370</v>
      </c>
      <c r="G21" s="12" t="s">
        <v>25</v>
      </c>
      <c r="H21" s="12" t="s">
        <v>31</v>
      </c>
      <c r="I21" s="12">
        <v>70</v>
      </c>
      <c r="J21" s="13">
        <v>41.58</v>
      </c>
      <c r="K21" s="17"/>
      <c r="L21" s="20"/>
      <c r="M21" s="20"/>
      <c r="N21" s="23">
        <f>Tableau1[[#This Row],[Facture total]]/Tableau1[[#This Row],[Total HT]]</f>
        <v>0.58333333333333337</v>
      </c>
      <c r="O21" s="12"/>
    </row>
    <row r="22" spans="1:15" x14ac:dyDescent="0.25">
      <c r="A22" s="14">
        <v>42370</v>
      </c>
      <c r="B22" s="12" t="s">
        <v>25</v>
      </c>
      <c r="C22" s="12">
        <v>120</v>
      </c>
      <c r="D22" s="12" t="s">
        <v>28</v>
      </c>
      <c r="E22" s="12" t="s">
        <v>27</v>
      </c>
      <c r="F22" s="14">
        <v>42370</v>
      </c>
      <c r="G22" s="12" t="s">
        <v>25</v>
      </c>
      <c r="H22" s="12" t="s">
        <v>31</v>
      </c>
      <c r="I22" s="12">
        <v>70</v>
      </c>
      <c r="J22" s="13">
        <v>41.58</v>
      </c>
      <c r="K22" s="17"/>
      <c r="L22" s="20"/>
      <c r="M22" s="20"/>
      <c r="N22" s="23">
        <f>Tableau1[[#This Row],[Facture total]]/Tableau1[[#This Row],[Total HT]]</f>
        <v>0.58333333333333337</v>
      </c>
      <c r="O22" s="12"/>
    </row>
    <row r="23" spans="1:15" x14ac:dyDescent="0.25">
      <c r="A23" s="14">
        <v>42370</v>
      </c>
      <c r="B23" s="12" t="s">
        <v>25</v>
      </c>
      <c r="C23" s="12">
        <v>120</v>
      </c>
      <c r="D23" s="12" t="s">
        <v>28</v>
      </c>
      <c r="E23" s="12" t="s">
        <v>27</v>
      </c>
      <c r="F23" s="14">
        <v>42370</v>
      </c>
      <c r="G23" s="12" t="s">
        <v>25</v>
      </c>
      <c r="H23" s="12" t="s">
        <v>31</v>
      </c>
      <c r="I23" s="12">
        <v>70</v>
      </c>
      <c r="J23" s="13">
        <v>41.58</v>
      </c>
      <c r="K23" s="17"/>
      <c r="L23" s="20"/>
      <c r="M23" s="20"/>
      <c r="N23" s="23">
        <f>Tableau1[[#This Row],[Facture total]]/Tableau1[[#This Row],[Total HT]]</f>
        <v>0.58333333333333337</v>
      </c>
      <c r="O23" s="12"/>
    </row>
    <row r="24" spans="1:15" hidden="1" x14ac:dyDescent="0.25">
      <c r="A24" s="14">
        <v>42370</v>
      </c>
      <c r="B24" s="12" t="s">
        <v>25</v>
      </c>
      <c r="C24" s="12">
        <v>120</v>
      </c>
      <c r="D24" s="12" t="s">
        <v>28</v>
      </c>
      <c r="E24" s="12" t="s">
        <v>27</v>
      </c>
      <c r="F24" s="14">
        <v>42370</v>
      </c>
      <c r="G24" s="12" t="s">
        <v>25</v>
      </c>
      <c r="H24" s="12" t="s">
        <v>32</v>
      </c>
      <c r="I24" s="12">
        <v>70</v>
      </c>
      <c r="J24" s="13"/>
      <c r="K24" s="17"/>
      <c r="L24" s="20"/>
      <c r="M24" s="20"/>
      <c r="N24" s="23">
        <f>Tableau1[[#This Row],[Facture total]]/Tableau1[[#This Row],[Total HT]]</f>
        <v>0.58333333333333337</v>
      </c>
      <c r="O24" s="12"/>
    </row>
    <row r="25" spans="1:15" hidden="1" x14ac:dyDescent="0.25">
      <c r="A25" s="14">
        <v>42370</v>
      </c>
      <c r="B25" s="12" t="s">
        <v>25</v>
      </c>
      <c r="C25" s="12">
        <v>120</v>
      </c>
      <c r="D25" s="12" t="s">
        <v>28</v>
      </c>
      <c r="E25" s="12" t="s">
        <v>27</v>
      </c>
      <c r="F25" s="14">
        <v>42370</v>
      </c>
      <c r="G25" s="12" t="s">
        <v>25</v>
      </c>
      <c r="H25" s="12" t="s">
        <v>32</v>
      </c>
      <c r="I25" s="12">
        <v>70</v>
      </c>
      <c r="J25" s="13"/>
      <c r="K25" s="17"/>
      <c r="L25" s="20"/>
      <c r="M25" s="20"/>
      <c r="N25" s="23">
        <f>Tableau1[[#This Row],[Facture total]]/Tableau1[[#This Row],[Total HT]]</f>
        <v>0.58333333333333337</v>
      </c>
      <c r="O25" s="12"/>
    </row>
    <row r="26" spans="1:15" hidden="1" x14ac:dyDescent="0.25">
      <c r="A26" s="14">
        <v>42370</v>
      </c>
      <c r="B26" s="12" t="s">
        <v>25</v>
      </c>
      <c r="C26" s="12">
        <v>120</v>
      </c>
      <c r="D26" s="12" t="s">
        <v>28</v>
      </c>
      <c r="E26" s="12" t="s">
        <v>27</v>
      </c>
      <c r="F26" s="14">
        <v>42370</v>
      </c>
      <c r="G26" s="12" t="s">
        <v>25</v>
      </c>
      <c r="H26" s="12" t="s">
        <v>32</v>
      </c>
      <c r="I26" s="12">
        <v>70</v>
      </c>
      <c r="J26" s="13"/>
      <c r="K26" s="17"/>
      <c r="L26" s="20"/>
      <c r="M26" s="20"/>
      <c r="N26" s="23">
        <f>Tableau1[[#This Row],[Facture total]]/Tableau1[[#This Row],[Total HT]]</f>
        <v>0.58333333333333337</v>
      </c>
      <c r="O26" s="12"/>
    </row>
    <row r="27" spans="1:15" x14ac:dyDescent="0.25">
      <c r="A27" s="14">
        <v>42370</v>
      </c>
      <c r="B27" s="12" t="s">
        <v>25</v>
      </c>
      <c r="C27" s="12">
        <v>120</v>
      </c>
      <c r="D27" s="12" t="s">
        <v>28</v>
      </c>
      <c r="E27" s="12" t="s">
        <v>27</v>
      </c>
      <c r="F27" s="14">
        <v>42370</v>
      </c>
      <c r="G27" s="12" t="s">
        <v>25</v>
      </c>
      <c r="H27" s="12" t="s">
        <v>33</v>
      </c>
      <c r="I27" s="12">
        <v>70</v>
      </c>
      <c r="J27" s="13">
        <v>41.58</v>
      </c>
      <c r="K27" s="17"/>
      <c r="L27" s="20"/>
      <c r="M27" s="20"/>
      <c r="N27" s="23">
        <f>Tableau1[[#This Row],[Facture total]]/Tableau1[[#This Row],[Total HT]]</f>
        <v>0.58333333333333337</v>
      </c>
      <c r="O27" s="12"/>
    </row>
    <row r="28" spans="1:15" x14ac:dyDescent="0.25">
      <c r="A28" s="14">
        <v>42370</v>
      </c>
      <c r="B28" s="12" t="s">
        <v>25</v>
      </c>
      <c r="C28" s="12">
        <v>120</v>
      </c>
      <c r="D28" s="12" t="s">
        <v>28</v>
      </c>
      <c r="E28" s="12" t="s">
        <v>27</v>
      </c>
      <c r="F28" s="14">
        <v>42370</v>
      </c>
      <c r="G28" s="12" t="s">
        <v>25</v>
      </c>
      <c r="H28" s="12" t="s">
        <v>33</v>
      </c>
      <c r="I28" s="12">
        <v>70</v>
      </c>
      <c r="J28" s="13"/>
      <c r="K28" s="17"/>
      <c r="L28" s="20"/>
      <c r="M28" s="20"/>
      <c r="N28" s="23">
        <f>Tableau1[[#This Row],[Facture total]]/Tableau1[[#This Row],[Total HT]]</f>
        <v>0.58333333333333337</v>
      </c>
      <c r="O28" s="12"/>
    </row>
    <row r="29" spans="1:15" x14ac:dyDescent="0.25">
      <c r="A29" s="14">
        <v>42370</v>
      </c>
      <c r="B29" s="12" t="s">
        <v>25</v>
      </c>
      <c r="C29" s="12">
        <v>120</v>
      </c>
      <c r="D29" s="12" t="s">
        <v>28</v>
      </c>
      <c r="E29" s="12" t="s">
        <v>27</v>
      </c>
      <c r="F29" s="14">
        <v>42370</v>
      </c>
      <c r="G29" s="12" t="s">
        <v>25</v>
      </c>
      <c r="H29" s="12" t="s">
        <v>33</v>
      </c>
      <c r="I29" s="12">
        <v>70</v>
      </c>
      <c r="J29" s="13">
        <v>41.58</v>
      </c>
      <c r="K29" s="17"/>
      <c r="L29" s="20"/>
      <c r="M29" s="20"/>
      <c r="N29" s="23">
        <f>Tableau1[[#This Row],[Facture total]]/Tableau1[[#This Row],[Total HT]]</f>
        <v>0.58333333333333337</v>
      </c>
      <c r="O29" s="12"/>
    </row>
    <row r="30" spans="1:15" x14ac:dyDescent="0.25">
      <c r="A30" s="14">
        <v>42370</v>
      </c>
      <c r="B30" s="12" t="s">
        <v>25</v>
      </c>
      <c r="C30" s="12">
        <v>120</v>
      </c>
      <c r="D30" s="12" t="s">
        <v>28</v>
      </c>
      <c r="E30" s="12" t="s">
        <v>27</v>
      </c>
      <c r="F30" s="14">
        <v>42370</v>
      </c>
      <c r="G30" s="12" t="s">
        <v>25</v>
      </c>
      <c r="H30" s="12" t="s">
        <v>34</v>
      </c>
      <c r="I30" s="12">
        <v>70</v>
      </c>
      <c r="J30" s="13">
        <v>41.58</v>
      </c>
      <c r="K30" s="17"/>
      <c r="L30" s="20"/>
      <c r="M30" s="20"/>
      <c r="N30" s="23">
        <f>Tableau1[[#This Row],[Facture total]]/Tableau1[[#This Row],[Total HT]]</f>
        <v>0.58333333333333337</v>
      </c>
      <c r="O30" s="12"/>
    </row>
    <row r="31" spans="1:15" x14ac:dyDescent="0.25">
      <c r="A31" s="14">
        <v>42370</v>
      </c>
      <c r="B31" s="12" t="s">
        <v>25</v>
      </c>
      <c r="C31" s="12">
        <v>120</v>
      </c>
      <c r="D31" s="12" t="s">
        <v>28</v>
      </c>
      <c r="E31" s="12" t="s">
        <v>27</v>
      </c>
      <c r="F31" s="14">
        <v>42370</v>
      </c>
      <c r="G31" s="12" t="s">
        <v>25</v>
      </c>
      <c r="H31" s="12" t="s">
        <v>34</v>
      </c>
      <c r="I31" s="12">
        <v>70</v>
      </c>
      <c r="J31" s="13">
        <v>41.58</v>
      </c>
      <c r="K31" s="17"/>
      <c r="L31" s="20"/>
      <c r="M31" s="20"/>
      <c r="N31" s="23">
        <f>Tableau1[[#This Row],[Facture total]]/Tableau1[[#This Row],[Total HT]]</f>
        <v>0.58333333333333337</v>
      </c>
      <c r="O31" s="12"/>
    </row>
    <row r="32" spans="1:15" hidden="1" x14ac:dyDescent="0.25">
      <c r="A32" s="14">
        <v>42370</v>
      </c>
      <c r="B32" s="12" t="s">
        <v>25</v>
      </c>
      <c r="C32" s="12">
        <v>120</v>
      </c>
      <c r="D32" s="12" t="s">
        <v>28</v>
      </c>
      <c r="E32" s="12" t="s">
        <v>27</v>
      </c>
      <c r="F32" s="14">
        <v>42370</v>
      </c>
      <c r="G32" s="12" t="s">
        <v>25</v>
      </c>
      <c r="H32" s="12" t="s">
        <v>35</v>
      </c>
      <c r="I32" s="12">
        <v>70</v>
      </c>
      <c r="J32" s="13"/>
      <c r="K32" s="17"/>
      <c r="L32" s="20"/>
      <c r="M32" s="20"/>
      <c r="N32" s="23">
        <f>Tableau1[[#This Row],[Facture total]]/Tableau1[[#This Row],[Total HT]]</f>
        <v>0.58333333333333337</v>
      </c>
      <c r="O32" s="12"/>
    </row>
    <row r="33" spans="1:15" hidden="1" x14ac:dyDescent="0.25">
      <c r="A33" s="14">
        <v>42370</v>
      </c>
      <c r="B33" s="12" t="s">
        <v>25</v>
      </c>
      <c r="C33" s="12">
        <v>120</v>
      </c>
      <c r="D33" s="12" t="s">
        <v>28</v>
      </c>
      <c r="E33" s="12" t="s">
        <v>27</v>
      </c>
      <c r="F33" s="14">
        <v>42370</v>
      </c>
      <c r="G33" s="12" t="s">
        <v>25</v>
      </c>
      <c r="H33" s="12" t="s">
        <v>35</v>
      </c>
      <c r="I33" s="12">
        <v>70</v>
      </c>
      <c r="J33" s="13"/>
      <c r="K33" s="17"/>
      <c r="L33" s="20"/>
      <c r="M33" s="20"/>
      <c r="N33" s="23">
        <f>Tableau1[[#This Row],[Facture total]]/Tableau1[[#This Row],[Total HT]]</f>
        <v>0.58333333333333337</v>
      </c>
      <c r="O33" s="12"/>
    </row>
    <row r="34" spans="1:15" x14ac:dyDescent="0.25">
      <c r="A34" s="14">
        <v>42370</v>
      </c>
      <c r="B34" s="12" t="s">
        <v>25</v>
      </c>
      <c r="C34" s="12">
        <v>120</v>
      </c>
      <c r="D34" s="12" t="s">
        <v>28</v>
      </c>
      <c r="E34" s="12" t="s">
        <v>27</v>
      </c>
      <c r="F34" s="14">
        <v>42370</v>
      </c>
      <c r="G34" s="12" t="s">
        <v>25</v>
      </c>
      <c r="H34" s="12" t="s">
        <v>36</v>
      </c>
      <c r="I34" s="12">
        <v>70</v>
      </c>
      <c r="J34" s="13">
        <v>41.58</v>
      </c>
      <c r="K34" s="17"/>
      <c r="L34" s="20"/>
      <c r="M34" s="20"/>
      <c r="N34" s="23">
        <f>Tableau1[[#This Row],[Facture total]]/Tableau1[[#This Row],[Total HT]]</f>
        <v>0.58333333333333337</v>
      </c>
      <c r="O34" s="12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G3"/>
  <sheetViews>
    <sheetView showGridLines="0" workbookViewId="0"/>
  </sheetViews>
  <sheetFormatPr baseColWidth="10" defaultRowHeight="15" x14ac:dyDescent="0.25"/>
  <cols>
    <col min="1" max="1" width="20.7109375" bestFit="1" customWidth="1"/>
    <col min="2" max="2" width="19" customWidth="1"/>
    <col min="3" max="3" width="45.140625" bestFit="1" customWidth="1"/>
    <col min="4" max="4" width="14.42578125" bestFit="1" customWidth="1"/>
    <col min="5" max="5" width="14.42578125" customWidth="1"/>
    <col min="6" max="6" width="21" customWidth="1"/>
    <col min="7" max="7" width="11.5703125" customWidth="1"/>
  </cols>
  <sheetData>
    <row r="1" spans="1:7" x14ac:dyDescent="0.25">
      <c r="A1" s="11" t="s">
        <v>5</v>
      </c>
      <c r="B1" s="11" t="s">
        <v>17</v>
      </c>
      <c r="C1" s="11" t="s">
        <v>6</v>
      </c>
      <c r="D1" s="11" t="s">
        <v>7</v>
      </c>
      <c r="E1" s="11" t="s">
        <v>9</v>
      </c>
      <c r="F1" s="18" t="s">
        <v>18</v>
      </c>
      <c r="G1" s="11" t="s">
        <v>8</v>
      </c>
    </row>
    <row r="2" spans="1:7" x14ac:dyDescent="0.25">
      <c r="A2" s="19">
        <v>42370</v>
      </c>
      <c r="B2" s="11" t="s">
        <v>25</v>
      </c>
      <c r="C2" s="11" t="s">
        <v>26</v>
      </c>
      <c r="D2" s="11">
        <v>70</v>
      </c>
      <c r="E2" s="11"/>
      <c r="F2" s="18"/>
      <c r="G2" s="11"/>
    </row>
    <row r="3" spans="1:7" x14ac:dyDescent="0.25">
      <c r="A3" t="s">
        <v>16</v>
      </c>
      <c r="B3" s="11"/>
      <c r="C3" s="11"/>
      <c r="D3" s="11"/>
      <c r="E3" s="11">
        <f>SUBTOTAL(109,Tableau8[[Commission ]])</f>
        <v>0</v>
      </c>
      <c r="G3" s="11">
        <f>SUBTOTAL(103,Tableau8[N°facture])</f>
        <v>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G10"/>
  <sheetViews>
    <sheetView showGridLines="0" workbookViewId="0"/>
  </sheetViews>
  <sheetFormatPr baseColWidth="10" defaultRowHeight="15" x14ac:dyDescent="0.25"/>
  <cols>
    <col min="1" max="1" width="20.7109375" bestFit="1" customWidth="1"/>
    <col min="2" max="2" width="19" customWidth="1"/>
    <col min="3" max="3" width="45.140625" bestFit="1" customWidth="1"/>
    <col min="4" max="4" width="14.42578125" bestFit="1" customWidth="1"/>
    <col min="5" max="5" width="14.42578125" customWidth="1"/>
    <col min="6" max="6" width="21" customWidth="1"/>
    <col min="7" max="7" width="11.5703125" customWidth="1"/>
  </cols>
  <sheetData>
    <row r="1" spans="1:7" x14ac:dyDescent="0.25">
      <c r="A1" s="11" t="s">
        <v>5</v>
      </c>
      <c r="B1" s="11" t="s">
        <v>17</v>
      </c>
      <c r="C1" s="11" t="s">
        <v>6</v>
      </c>
      <c r="D1" s="11" t="s">
        <v>7</v>
      </c>
      <c r="E1" s="11" t="s">
        <v>9</v>
      </c>
      <c r="F1" s="18" t="s">
        <v>18</v>
      </c>
      <c r="G1" s="11" t="s">
        <v>8</v>
      </c>
    </row>
    <row r="2" spans="1:7" x14ac:dyDescent="0.25">
      <c r="A2" s="19">
        <v>42370</v>
      </c>
      <c r="B2" s="11" t="s">
        <v>25</v>
      </c>
      <c r="C2" s="11" t="s">
        <v>29</v>
      </c>
      <c r="D2" s="11">
        <v>70</v>
      </c>
      <c r="E2" s="11"/>
      <c r="F2" s="18"/>
      <c r="G2" s="11"/>
    </row>
    <row r="3" spans="1:7" x14ac:dyDescent="0.25">
      <c r="A3" s="19">
        <v>42370</v>
      </c>
      <c r="B3" s="11" t="s">
        <v>25</v>
      </c>
      <c r="C3" s="11" t="s">
        <v>29</v>
      </c>
      <c r="D3" s="11">
        <v>70</v>
      </c>
      <c r="E3" s="11"/>
      <c r="F3" s="18"/>
      <c r="G3" s="11"/>
    </row>
    <row r="4" spans="1:7" x14ac:dyDescent="0.25">
      <c r="A4" s="19">
        <v>42370</v>
      </c>
      <c r="B4" s="11" t="s">
        <v>25</v>
      </c>
      <c r="C4" s="11" t="s">
        <v>29</v>
      </c>
      <c r="D4" s="11">
        <v>70</v>
      </c>
      <c r="E4" s="11"/>
      <c r="F4" s="18"/>
      <c r="G4" s="11"/>
    </row>
    <row r="5" spans="1:7" x14ac:dyDescent="0.25">
      <c r="A5" s="19">
        <v>42370</v>
      </c>
      <c r="B5" s="11" t="s">
        <v>25</v>
      </c>
      <c r="C5" s="11" t="s">
        <v>29</v>
      </c>
      <c r="D5" s="11">
        <v>70</v>
      </c>
      <c r="E5" s="11"/>
      <c r="F5" s="18"/>
      <c r="G5" s="11"/>
    </row>
    <row r="6" spans="1:7" x14ac:dyDescent="0.25">
      <c r="A6" s="19">
        <v>42370</v>
      </c>
      <c r="B6" s="11" t="s">
        <v>25</v>
      </c>
      <c r="C6" s="11" t="s">
        <v>29</v>
      </c>
      <c r="D6" s="11">
        <v>70</v>
      </c>
      <c r="E6" s="11"/>
      <c r="F6" s="18"/>
      <c r="G6" s="11"/>
    </row>
    <row r="7" spans="1:7" x14ac:dyDescent="0.25">
      <c r="A7" s="19">
        <v>42370</v>
      </c>
      <c r="B7" s="11" t="s">
        <v>25</v>
      </c>
      <c r="C7" s="11" t="s">
        <v>29</v>
      </c>
      <c r="D7" s="11">
        <v>70</v>
      </c>
      <c r="E7" s="11"/>
      <c r="F7" s="18"/>
      <c r="G7" s="11"/>
    </row>
    <row r="8" spans="1:7" x14ac:dyDescent="0.25">
      <c r="A8" s="19">
        <v>42370</v>
      </c>
      <c r="B8" s="11" t="s">
        <v>25</v>
      </c>
      <c r="C8" s="11" t="s">
        <v>29</v>
      </c>
      <c r="D8" s="11">
        <v>70</v>
      </c>
      <c r="E8" s="11"/>
      <c r="F8" s="18"/>
      <c r="G8" s="11"/>
    </row>
    <row r="9" spans="1:7" x14ac:dyDescent="0.25">
      <c r="A9" s="19">
        <v>42370</v>
      </c>
      <c r="B9" s="11" t="s">
        <v>25</v>
      </c>
      <c r="C9" s="11" t="s">
        <v>29</v>
      </c>
      <c r="D9" s="11">
        <v>70</v>
      </c>
      <c r="E9" s="11"/>
      <c r="F9" s="18"/>
      <c r="G9" s="11"/>
    </row>
    <row r="10" spans="1:7" x14ac:dyDescent="0.25">
      <c r="A10" t="s">
        <v>16</v>
      </c>
      <c r="B10" s="11"/>
      <c r="C10" s="11"/>
      <c r="D10" s="11"/>
      <c r="E10" s="11">
        <f>SUBTOTAL(109,Tableau9[[Commission ]])</f>
        <v>0</v>
      </c>
      <c r="G10" s="11">
        <f>SUBTOTAL(103,Tableau9[N°facture])</f>
        <v>0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G4"/>
  <sheetViews>
    <sheetView showGridLines="0" workbookViewId="0"/>
  </sheetViews>
  <sheetFormatPr baseColWidth="10" defaultRowHeight="15" x14ac:dyDescent="0.25"/>
  <cols>
    <col min="1" max="1" width="20.7109375" bestFit="1" customWidth="1"/>
    <col min="2" max="2" width="19" customWidth="1"/>
    <col min="3" max="3" width="45.140625" bestFit="1" customWidth="1"/>
    <col min="4" max="4" width="14.42578125" bestFit="1" customWidth="1"/>
    <col min="5" max="5" width="14.42578125" customWidth="1"/>
    <col min="6" max="6" width="21" customWidth="1"/>
    <col min="7" max="7" width="11.5703125" customWidth="1"/>
  </cols>
  <sheetData>
    <row r="1" spans="1:7" x14ac:dyDescent="0.25">
      <c r="A1" s="11" t="s">
        <v>5</v>
      </c>
      <c r="B1" s="11" t="s">
        <v>17</v>
      </c>
      <c r="C1" s="11" t="s">
        <v>6</v>
      </c>
      <c r="D1" s="11" t="s">
        <v>7</v>
      </c>
      <c r="E1" s="11" t="s">
        <v>9</v>
      </c>
      <c r="F1" s="18" t="s">
        <v>18</v>
      </c>
      <c r="G1" s="11" t="s">
        <v>8</v>
      </c>
    </row>
    <row r="2" spans="1:7" x14ac:dyDescent="0.25">
      <c r="A2" s="19">
        <v>42370</v>
      </c>
      <c r="B2" s="11" t="s">
        <v>25</v>
      </c>
      <c r="C2" s="11" t="s">
        <v>30</v>
      </c>
      <c r="D2" s="11">
        <v>70</v>
      </c>
      <c r="E2" s="11"/>
      <c r="F2" s="18"/>
      <c r="G2" s="11"/>
    </row>
    <row r="3" spans="1:7" x14ac:dyDescent="0.25">
      <c r="A3" s="19">
        <v>42370</v>
      </c>
      <c r="B3" s="11" t="s">
        <v>25</v>
      </c>
      <c r="C3" s="11" t="s">
        <v>30</v>
      </c>
      <c r="D3" s="11">
        <v>70</v>
      </c>
      <c r="E3" s="11"/>
      <c r="F3" s="18"/>
      <c r="G3" s="11"/>
    </row>
    <row r="4" spans="1:7" x14ac:dyDescent="0.25">
      <c r="A4" t="s">
        <v>16</v>
      </c>
      <c r="B4" s="11"/>
      <c r="C4" s="11"/>
      <c r="D4" s="11"/>
      <c r="E4" s="11">
        <f>SUBTOTAL(109,Tableau10[[Commission ]])</f>
        <v>0</v>
      </c>
      <c r="G4" s="11">
        <f>SUBTOTAL(103,Tableau10[N°facture])</f>
        <v>0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G5"/>
  <sheetViews>
    <sheetView showGridLines="0" workbookViewId="0"/>
  </sheetViews>
  <sheetFormatPr baseColWidth="10" defaultRowHeight="15" x14ac:dyDescent="0.25"/>
  <cols>
    <col min="1" max="1" width="20.7109375" bestFit="1" customWidth="1"/>
    <col min="2" max="2" width="19" customWidth="1"/>
    <col min="3" max="3" width="45.140625" bestFit="1" customWidth="1"/>
    <col min="4" max="4" width="14.42578125" bestFit="1" customWidth="1"/>
    <col min="5" max="5" width="14.42578125" customWidth="1"/>
    <col min="6" max="6" width="21" customWidth="1"/>
    <col min="7" max="7" width="11.5703125" customWidth="1"/>
  </cols>
  <sheetData>
    <row r="1" spans="1:7" x14ac:dyDescent="0.25">
      <c r="A1" s="11" t="s">
        <v>5</v>
      </c>
      <c r="B1" s="11" t="s">
        <v>17</v>
      </c>
      <c r="C1" s="11" t="s">
        <v>6</v>
      </c>
      <c r="D1" s="11" t="s">
        <v>7</v>
      </c>
      <c r="E1" s="11" t="s">
        <v>9</v>
      </c>
      <c r="F1" s="18" t="s">
        <v>18</v>
      </c>
      <c r="G1" s="11" t="s">
        <v>8</v>
      </c>
    </row>
    <row r="2" spans="1:7" x14ac:dyDescent="0.25">
      <c r="A2" s="19">
        <v>42370</v>
      </c>
      <c r="B2" s="11" t="s">
        <v>25</v>
      </c>
      <c r="C2" s="11" t="s">
        <v>32</v>
      </c>
      <c r="D2" s="11">
        <v>70</v>
      </c>
      <c r="E2" s="11"/>
      <c r="F2" s="18"/>
      <c r="G2" s="11"/>
    </row>
    <row r="3" spans="1:7" x14ac:dyDescent="0.25">
      <c r="A3" s="19">
        <v>42370</v>
      </c>
      <c r="B3" s="11" t="s">
        <v>25</v>
      </c>
      <c r="C3" s="11" t="s">
        <v>32</v>
      </c>
      <c r="D3" s="11">
        <v>70</v>
      </c>
      <c r="E3" s="11"/>
      <c r="F3" s="18"/>
      <c r="G3" s="11"/>
    </row>
    <row r="4" spans="1:7" x14ac:dyDescent="0.25">
      <c r="A4" s="19">
        <v>42370</v>
      </c>
      <c r="B4" s="11" t="s">
        <v>25</v>
      </c>
      <c r="C4" s="11" t="s">
        <v>32</v>
      </c>
      <c r="D4" s="11">
        <v>70</v>
      </c>
      <c r="E4" s="11"/>
      <c r="F4" s="18"/>
      <c r="G4" s="11"/>
    </row>
    <row r="5" spans="1:7" x14ac:dyDescent="0.25">
      <c r="A5" t="s">
        <v>16</v>
      </c>
      <c r="B5" s="11"/>
      <c r="C5" s="11"/>
      <c r="D5" s="11"/>
      <c r="E5" s="11">
        <f>SUBTOTAL(109,Tableau11[[Commission ]])</f>
        <v>0</v>
      </c>
      <c r="G5" s="11">
        <f>SUBTOTAL(103,Tableau11[N°facture])</f>
        <v>0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G3"/>
  <sheetViews>
    <sheetView showGridLines="0" workbookViewId="0"/>
  </sheetViews>
  <sheetFormatPr baseColWidth="10" defaultRowHeight="15" x14ac:dyDescent="0.25"/>
  <cols>
    <col min="1" max="1" width="20.7109375" bestFit="1" customWidth="1"/>
    <col min="2" max="2" width="19" customWidth="1"/>
    <col min="3" max="3" width="45.140625" bestFit="1" customWidth="1"/>
    <col min="4" max="4" width="14.42578125" bestFit="1" customWidth="1"/>
    <col min="5" max="5" width="14.42578125" customWidth="1"/>
    <col min="6" max="6" width="21" customWidth="1"/>
    <col min="7" max="7" width="11.5703125" customWidth="1"/>
  </cols>
  <sheetData>
    <row r="1" spans="1:7" x14ac:dyDescent="0.25">
      <c r="A1" s="11" t="s">
        <v>5</v>
      </c>
      <c r="B1" s="11" t="s">
        <v>17</v>
      </c>
      <c r="C1" s="11" t="s">
        <v>6</v>
      </c>
      <c r="D1" s="11" t="s">
        <v>7</v>
      </c>
      <c r="E1" s="11" t="s">
        <v>9</v>
      </c>
      <c r="F1" s="18" t="s">
        <v>18</v>
      </c>
      <c r="G1" s="11" t="s">
        <v>8</v>
      </c>
    </row>
    <row r="2" spans="1:7" x14ac:dyDescent="0.25">
      <c r="A2" s="19">
        <v>42370</v>
      </c>
      <c r="B2" s="11" t="s">
        <v>25</v>
      </c>
      <c r="C2" s="11" t="s">
        <v>33</v>
      </c>
      <c r="D2" s="11">
        <v>70</v>
      </c>
      <c r="E2" s="11"/>
      <c r="F2" s="18"/>
      <c r="G2" s="11"/>
    </row>
    <row r="3" spans="1:7" x14ac:dyDescent="0.25">
      <c r="A3" t="s">
        <v>16</v>
      </c>
      <c r="B3" s="11"/>
      <c r="C3" s="11"/>
      <c r="D3" s="11"/>
      <c r="E3" s="11">
        <f>SUBTOTAL(109,Tableau12[[Commission ]])</f>
        <v>0</v>
      </c>
      <c r="G3" s="11">
        <f>SUBTOTAL(103,Tableau12[N°facture])</f>
        <v>0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G4"/>
  <sheetViews>
    <sheetView showGridLines="0" workbookViewId="0"/>
  </sheetViews>
  <sheetFormatPr baseColWidth="10" defaultRowHeight="15" x14ac:dyDescent="0.25"/>
  <cols>
    <col min="1" max="1" width="20.7109375" bestFit="1" customWidth="1"/>
    <col min="2" max="2" width="19" customWidth="1"/>
    <col min="3" max="3" width="45.140625" bestFit="1" customWidth="1"/>
    <col min="4" max="4" width="14.42578125" bestFit="1" customWidth="1"/>
    <col min="5" max="5" width="14.42578125" customWidth="1"/>
    <col min="6" max="6" width="21" customWidth="1"/>
    <col min="7" max="7" width="11.5703125" customWidth="1"/>
  </cols>
  <sheetData>
    <row r="1" spans="1:7" x14ac:dyDescent="0.25">
      <c r="A1" s="11" t="s">
        <v>5</v>
      </c>
      <c r="B1" s="11" t="s">
        <v>17</v>
      </c>
      <c r="C1" s="11" t="s">
        <v>6</v>
      </c>
      <c r="D1" s="11" t="s">
        <v>7</v>
      </c>
      <c r="E1" s="11" t="s">
        <v>9</v>
      </c>
      <c r="F1" s="18" t="s">
        <v>18</v>
      </c>
      <c r="G1" s="11" t="s">
        <v>8</v>
      </c>
    </row>
    <row r="2" spans="1:7" x14ac:dyDescent="0.25">
      <c r="A2" s="19">
        <v>42370</v>
      </c>
      <c r="B2" s="11" t="s">
        <v>25</v>
      </c>
      <c r="C2" s="11" t="s">
        <v>35</v>
      </c>
      <c r="D2" s="11">
        <v>70</v>
      </c>
      <c r="E2" s="11"/>
      <c r="F2" s="18"/>
      <c r="G2" s="11"/>
    </row>
    <row r="3" spans="1:7" x14ac:dyDescent="0.25">
      <c r="A3" s="19">
        <v>42370</v>
      </c>
      <c r="B3" s="11" t="s">
        <v>25</v>
      </c>
      <c r="C3" s="11" t="s">
        <v>35</v>
      </c>
      <c r="D3" s="11">
        <v>70</v>
      </c>
      <c r="E3" s="11"/>
      <c r="F3" s="18"/>
      <c r="G3" s="11"/>
    </row>
    <row r="4" spans="1:7" x14ac:dyDescent="0.25">
      <c r="A4" t="s">
        <v>16</v>
      </c>
      <c r="B4" s="11"/>
      <c r="C4" s="11"/>
      <c r="D4" s="11"/>
      <c r="E4" s="11">
        <f>SUBTOTAL(109,Tableau13[[Commission ]])</f>
        <v>0</v>
      </c>
      <c r="G4" s="11">
        <f>SUBTOTAL(103,Tableau13[N°facture])</f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TCD</vt:lpstr>
      <vt:lpstr>données</vt:lpstr>
      <vt:lpstr>A</vt:lpstr>
      <vt:lpstr>B</vt:lpstr>
      <vt:lpstr>C</vt:lpstr>
      <vt:lpstr>DE</vt:lpstr>
      <vt:lpstr>E</vt:lpstr>
      <vt:lpstr>G</vt:lpstr>
    </vt:vector>
  </TitlesOfParts>
  <Company>DDM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Dynamics3</dc:creator>
  <cp:lastModifiedBy> </cp:lastModifiedBy>
  <cp:lastPrinted>2016-02-11T14:09:55Z</cp:lastPrinted>
  <dcterms:created xsi:type="dcterms:W3CDTF">2016-02-03T08:39:51Z</dcterms:created>
  <dcterms:modified xsi:type="dcterms:W3CDTF">2016-02-18T12:48:35Z</dcterms:modified>
</cp:coreProperties>
</file>