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20" windowWidth="20730" windowHeight="11700"/>
  </bookViews>
  <sheets>
    <sheet name="Historiques" sheetId="4" r:id="rId1"/>
    <sheet name="Données" sheetId="5" r:id="rId2"/>
  </sheets>
  <functionGroups builtInGroupCount="17"/>
  <definedNames>
    <definedName name="assistantes">Tableau4[Assistantes]</definedName>
    <definedName name="Fériés">Tableau24[Dates]</definedName>
    <definedName name="tableau21">Tableau2[[Remplaçante]:[Fin]]</definedName>
  </definedNames>
  <calcPr calcId="145621"/>
</workbook>
</file>

<file path=xl/calcChain.xml><?xml version="1.0" encoding="utf-8"?>
<calcChain xmlns="http://schemas.openxmlformats.org/spreadsheetml/2006/main">
  <c r="K4" i="4" l="1"/>
  <c r="K5" i="4"/>
  <c r="K6" i="4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J17" i="4" l="1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I5" i="4"/>
  <c r="I4" i="4"/>
  <c r="I7" i="4"/>
  <c r="J8" i="4" s="1"/>
  <c r="I8" i="4"/>
  <c r="I9" i="4"/>
  <c r="J10" i="4" s="1"/>
  <c r="I10" i="4"/>
  <c r="I12" i="4"/>
  <c r="J13" i="4" s="1"/>
  <c r="I11" i="4"/>
  <c r="I13" i="4"/>
  <c r="J14" i="4" s="1"/>
  <c r="I14" i="4"/>
  <c r="I15" i="4"/>
  <c r="J16" i="4" s="1"/>
  <c r="I16" i="4"/>
  <c r="I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C24" i="4"/>
  <c r="C25" i="4"/>
  <c r="C26" i="4"/>
  <c r="C27" i="4"/>
  <c r="C28" i="4"/>
  <c r="C29" i="4"/>
  <c r="C30" i="4"/>
  <c r="D24" i="4"/>
  <c r="D25" i="4"/>
  <c r="D26" i="4"/>
  <c r="D27" i="4"/>
  <c r="D28" i="4"/>
  <c r="D29" i="4"/>
  <c r="D30" i="4"/>
  <c r="H24" i="4"/>
  <c r="H25" i="4"/>
  <c r="H26" i="4"/>
  <c r="H27" i="4"/>
  <c r="H28" i="4"/>
  <c r="H29" i="4"/>
  <c r="H30" i="4"/>
  <c r="J9" i="4" l="1"/>
  <c r="J5" i="4"/>
  <c r="J6" i="4"/>
  <c r="J4" i="4"/>
  <c r="J15" i="4"/>
  <c r="J11" i="4"/>
  <c r="J12" i="4"/>
  <c r="J7" i="4"/>
  <c r="C21" i="4"/>
  <c r="D21" i="4"/>
  <c r="H21" i="4"/>
  <c r="N6" i="4"/>
  <c r="N8" i="4"/>
  <c r="N7" i="4"/>
  <c r="N5" i="4"/>
  <c r="N4" i="4"/>
  <c r="C15" i="4" l="1"/>
  <c r="C5" i="4"/>
  <c r="C13" i="4"/>
  <c r="C7" i="4"/>
  <c r="C9" i="4"/>
  <c r="H9" i="4" s="1"/>
  <c r="C8" i="4"/>
  <c r="C4" i="4"/>
  <c r="H4" i="4" s="1"/>
  <c r="C16" i="4"/>
  <c r="C18" i="4"/>
  <c r="C20" i="4"/>
  <c r="C19" i="4"/>
  <c r="D15" i="4"/>
  <c r="D5" i="4"/>
  <c r="H5" i="4" s="1"/>
  <c r="D13" i="4"/>
  <c r="D7" i="4"/>
  <c r="D9" i="4"/>
  <c r="D8" i="4"/>
  <c r="H8" i="4" s="1"/>
  <c r="D4" i="4"/>
  <c r="D16" i="4"/>
  <c r="D18" i="4"/>
  <c r="D20" i="4"/>
  <c r="D19" i="4"/>
  <c r="H15" i="4"/>
  <c r="H7" i="4"/>
  <c r="H16" i="4"/>
  <c r="H18" i="4"/>
  <c r="H20" i="4"/>
  <c r="H19" i="4"/>
  <c r="H13" i="4" l="1"/>
  <c r="D14" i="4"/>
  <c r="D17" i="4"/>
  <c r="D12" i="4"/>
  <c r="D10" i="4"/>
  <c r="D6" i="4"/>
  <c r="D11" i="4"/>
  <c r="C14" i="4"/>
  <c r="C17" i="4"/>
  <c r="C12" i="4"/>
  <c r="C10" i="4"/>
  <c r="C6" i="4"/>
  <c r="C11" i="4"/>
  <c r="H10" i="4" l="1"/>
  <c r="H12" i="4"/>
  <c r="H14" i="4"/>
  <c r="H17" i="4"/>
  <c r="H11" i="4"/>
  <c r="H6" i="4"/>
</calcChain>
</file>

<file path=xl/sharedStrings.xml><?xml version="1.0" encoding="utf-8"?>
<sst xmlns="http://schemas.openxmlformats.org/spreadsheetml/2006/main" count="94" uniqueCount="40">
  <si>
    <t>Marie</t>
  </si>
  <si>
    <t>Remplaçante</t>
  </si>
  <si>
    <t>Fin</t>
  </si>
  <si>
    <t>Début</t>
  </si>
  <si>
    <t>Binôme 1</t>
  </si>
  <si>
    <t>Binôme 2</t>
  </si>
  <si>
    <t>Respect procédure</t>
  </si>
  <si>
    <t>Elsie</t>
  </si>
  <si>
    <t>Maguy</t>
  </si>
  <si>
    <t>Motif</t>
  </si>
  <si>
    <t>Niva</t>
  </si>
  <si>
    <t>Yasmina</t>
  </si>
  <si>
    <t>Assistantes</t>
  </si>
  <si>
    <t>Francine</t>
  </si>
  <si>
    <t>SAF</t>
  </si>
  <si>
    <t>Assistante abs.</t>
  </si>
  <si>
    <t>lundi de Pâques</t>
  </si>
  <si>
    <t>jeudi de l'Ascension</t>
  </si>
  <si>
    <t>lundi de Pentecôte</t>
  </si>
  <si>
    <t>Noël</t>
  </si>
  <si>
    <t>Dates</t>
  </si>
  <si>
    <t>Premier de l'An</t>
  </si>
  <si>
    <t>Fête du travail</t>
  </si>
  <si>
    <t>Victoire 1945</t>
  </si>
  <si>
    <t>Fête nationale</t>
  </si>
  <si>
    <t>Assomption</t>
  </si>
  <si>
    <t>Toussaint</t>
  </si>
  <si>
    <t>Armistice 1918</t>
  </si>
  <si>
    <t>Dates variables</t>
  </si>
  <si>
    <t>X</t>
  </si>
  <si>
    <t>Fête de la citoyenneté</t>
  </si>
  <si>
    <t>Mettre à jour chaque année</t>
  </si>
  <si>
    <t>ð</t>
  </si>
  <si>
    <t>Remplacements simultanés (jrs)</t>
  </si>
  <si>
    <t>Jours fériés et chômés</t>
  </si>
  <si>
    <t>Rechercher sur la période</t>
  </si>
  <si>
    <t>Mettre à jour jours chômés</t>
  </si>
  <si>
    <t>Double</t>
  </si>
  <si>
    <t>Double2</t>
  </si>
  <si>
    <t>Période double remplacement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</si>
</sst>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Wingdings"/>
      <charset val="2"/>
    </font>
    <font>
      <sz val="11"/>
      <color theme="1"/>
      <name val="Calibri Light"/>
      <family val="2"/>
    </font>
    <font>
      <b/>
      <sz val="11"/>
      <color theme="1"/>
      <name val="Calibri Light"/>
      <family val="2"/>
    </font>
    <font>
      <i/>
      <sz val="11"/>
      <color theme="8" tint="-0.49998474074526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0D185"/>
        <bgColor indexed="64"/>
      </patternFill>
    </fill>
    <fill>
      <patternFill patternType="solid">
        <fgColor rgb="FFFFA18B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/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/>
      <diagonal/>
    </border>
    <border>
      <left/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quotePrefix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Fill="1"/>
    <xf numFmtId="0" fontId="4" fillId="0" borderId="0" xfId="0" applyFont="1" applyFill="1" applyAlignment="1">
      <alignment horizontal="left"/>
    </xf>
    <xf numFmtId="0" fontId="4" fillId="0" borderId="0" xfId="0" applyFont="1" applyFill="1"/>
    <xf numFmtId="0" fontId="0" fillId="0" borderId="0" xfId="0" applyFill="1" applyAlignment="1">
      <alignment horizontal="center"/>
    </xf>
    <xf numFmtId="0" fontId="2" fillId="3" borderId="0" xfId="0" applyFont="1" applyFill="1" applyBorder="1" applyAlignment="1">
      <alignment vertical="center"/>
    </xf>
    <xf numFmtId="14" fontId="2" fillId="3" borderId="0" xfId="0" applyNumberFormat="1" applyFont="1" applyFill="1" applyBorder="1" applyAlignment="1">
      <alignment vertical="center"/>
    </xf>
    <xf numFmtId="0" fontId="2" fillId="3" borderId="0" xfId="0" applyNumberFormat="1" applyFont="1" applyFill="1" applyBorder="1" applyAlignment="1">
      <alignment vertical="center"/>
    </xf>
    <xf numFmtId="0" fontId="2" fillId="3" borderId="0" xfId="0" applyFont="1" applyFill="1" applyBorder="1" applyAlignment="1">
      <alignment horizontal="center" vertical="center"/>
    </xf>
    <xf numFmtId="14" fontId="2" fillId="3" borderId="0" xfId="0" applyNumberFormat="1" applyFont="1" applyFill="1" applyBorder="1" applyAlignment="1">
      <alignment horizontal="center" vertical="center"/>
    </xf>
    <xf numFmtId="0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4" fontId="2" fillId="3" borderId="0" xfId="0" applyNumberFormat="1" applyFont="1" applyFill="1" applyAlignment="1">
      <alignment horizontal="center" vertical="center"/>
    </xf>
    <xf numFmtId="0" fontId="2" fillId="3" borderId="0" xfId="0" applyNumberFormat="1" applyFont="1" applyFill="1" applyAlignment="1">
      <alignment vertical="center"/>
    </xf>
    <xf numFmtId="0" fontId="2" fillId="0" borderId="0" xfId="0" quotePrefix="1" applyFont="1" applyBorder="1" applyAlignment="1">
      <alignment vertical="center"/>
    </xf>
    <xf numFmtId="0" fontId="2" fillId="3" borderId="0" xfId="0" applyFont="1" applyFill="1" applyAlignment="1">
      <alignment vertical="center"/>
    </xf>
    <xf numFmtId="0" fontId="2" fillId="4" borderId="2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Normal" xfId="0" builtinId="0"/>
  </cellStyles>
  <dxfs count="31"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 Ligh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8" tint="-0.24994659260841701"/>
        </left>
        <right/>
        <top style="thin">
          <color theme="8" tint="-0.24994659260841701"/>
        </top>
        <bottom style="thin">
          <color theme="8" tint="-0.24994659260841701"/>
        </bottom>
      </border>
    </dxf>
    <dxf>
      <font>
        <strike val="0"/>
        <outline val="0"/>
        <shadow val="0"/>
        <u val="none"/>
        <vertAlign val="baseline"/>
        <name val="Calibri Ligh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8" tint="-0.24994659260841701"/>
        </left>
        <right style="thin">
          <color theme="8" tint="-0.24994659260841701"/>
        </right>
        <top style="thin">
          <color theme="8" tint="-0.24994659260841701"/>
        </top>
        <bottom style="thin">
          <color theme="8" tint="-0.24994659260841701"/>
        </bottom>
      </border>
    </dxf>
    <dxf>
      <border outline="0">
        <right style="thin">
          <color theme="8" tint="-0.24994659260841701"/>
        </right>
        <bottom style="thin">
          <color theme="8" tint="-0.24994659260841701"/>
        </bottom>
      </border>
    </dxf>
    <dxf>
      <font>
        <strike val="0"/>
        <outline val="0"/>
        <shadow val="0"/>
        <u val="none"/>
        <vertAlign val="baseline"/>
        <name val="Calibri Light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name val="Calibri Light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name val="Calibri Light"/>
        <scheme val="none"/>
      </font>
      <numFmt numFmtId="0" formatCode="General"/>
      <fill>
        <patternFill patternType="solid">
          <fgColor indexed="64"/>
          <bgColor theme="0"/>
        </patternFill>
      </fill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 Light"/>
        <scheme val="none"/>
      </font>
      <numFmt numFmtId="0" formatCode="General"/>
      <fill>
        <patternFill patternType="solid">
          <fgColor indexed="64"/>
          <bgColor theme="0"/>
        </patternFill>
      </fill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 Light"/>
        <scheme val="none"/>
      </font>
      <numFmt numFmtId="0" formatCode="General"/>
      <fill>
        <patternFill patternType="solid">
          <fgColor indexed="64"/>
          <bgColor theme="0"/>
        </patternFill>
      </fill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 Light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 Light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 Light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 Light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 Light"/>
        <scheme val="none"/>
      </font>
      <numFmt numFmtId="0" formatCode="General"/>
      <fill>
        <patternFill patternType="solid">
          <fgColor indexed="64"/>
          <bgColor theme="0"/>
        </patternFill>
      </fill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 Light"/>
        <scheme val="none"/>
      </font>
      <numFmt numFmtId="19" formatCode="dd/mm/yyyy"/>
      <fill>
        <patternFill patternType="solid">
          <fgColor indexed="64"/>
          <bgColor theme="0"/>
        </patternFill>
      </fill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 Light"/>
        <scheme val="none"/>
      </font>
      <numFmt numFmtId="19" formatCode="dd/mm/yyyy"/>
      <fill>
        <patternFill patternType="solid">
          <fgColor indexed="64"/>
          <bgColor theme="0"/>
        </patternFill>
      </fill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 Light"/>
        <scheme val="none"/>
      </font>
      <fill>
        <patternFill patternType="solid">
          <fgColor indexed="64"/>
          <bgColor theme="0"/>
        </patternFill>
      </fill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 Light"/>
        <scheme val="none"/>
      </font>
      <fill>
        <patternFill patternType="solid">
          <fgColor indexed="64"/>
          <bgColor theme="0"/>
        </patternFill>
      </fill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 Light"/>
        <scheme val="none"/>
      </font>
      <alignment horizontal="center" vertical="center" textRotation="0" wrapText="0" indent="0" justifyLastLine="0" shrinkToFit="0" readingOrder="0"/>
    </dxf>
    <dxf>
      <fill>
        <patternFill>
          <bgColor rgb="FFFFFF66"/>
        </patternFill>
      </fill>
    </dxf>
    <dxf>
      <fill>
        <patternFill>
          <bgColor rgb="FFFF6699"/>
        </patternFill>
      </fill>
    </dxf>
    <dxf>
      <fill>
        <patternFill>
          <bgColor rgb="FFFFA18B"/>
        </patternFill>
      </fill>
    </dxf>
    <dxf>
      <fill>
        <patternFill>
          <bgColor rgb="FFA0D1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FFFF66"/>
      <color rgb="FFFF6699"/>
      <color rgb="FFFFA18B"/>
      <color rgb="FFA0D185"/>
      <color rgb="FF92D050"/>
      <color rgb="FFFF9966"/>
      <color rgb="FF88DC8A"/>
      <color rgb="FF69B769"/>
      <color rgb="FFFF8265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962025</xdr:colOff>
          <xdr:row>0</xdr:row>
          <xdr:rowOff>28575</xdr:rowOff>
        </xdr:from>
        <xdr:to>
          <xdr:col>13</xdr:col>
          <xdr:colOff>485775</xdr:colOff>
          <xdr:row>1</xdr:row>
          <xdr:rowOff>152400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3:K30" totalsRowShown="0" headerRowDxfId="25" dataDxfId="24">
  <autoFilter ref="A3:K30"/>
  <sortState ref="A4:K30">
    <sortCondition ref="E3:E30"/>
  </sortState>
  <tableColumns count="11">
    <tableColumn id="1" name="Assistante abs." dataDxfId="23"/>
    <tableColumn id="2" name="Motif" dataDxfId="22"/>
    <tableColumn id="3" name="Binôme 1" dataDxfId="21">
      <calculatedColumnFormula>IF(Tableau2[[#This Row],[Assistante abs.]]="","",VLOOKUP(Tableau2[[#This Row],[Assistante abs.]],Tableau4[],2,FALSE))</calculatedColumnFormula>
    </tableColumn>
    <tableColumn id="4" name="Binôme 2" dataDxfId="20">
      <calculatedColumnFormula>IF(Tableau2[[#This Row],[Assistante abs.]]="","",VLOOKUP(Tableau2[[#This Row],[Assistante abs.]],Tableau4[],3,FALSE))</calculatedColumnFormula>
    </tableColumn>
    <tableColumn id="7" name="Remplaçante" dataDxfId="19"/>
    <tableColumn id="8" name="Début" dataDxfId="18"/>
    <tableColumn id="9" name="Fin" dataDxfId="17"/>
    <tableColumn id="10" name="Respect procédure" dataDxfId="16">
      <calculatedColumnFormula>IF(Tableau2[[#This Row],[Assistante abs.]]="","",IF(Tableau2[[#This Row],[Remplaçante]]="","",IF(Tableau2[[#This Row],[Remplaçante]]=Tableau2[[#This Row],[Binôme 1]],"OK",IF(Tableau2[[#This Row],[Remplaçante]]=Tableau2[[#This Row],[Binôme 2]],"OK","NON"))))</calculatedColumnFormula>
    </tableColumn>
    <tableColumn id="5" name="Double" dataDxfId="15">
      <calculatedColumnFormula>IF(Tableau2[[#This Row],[Début]]="","",IF(COUNTIF(E4:E5,E4)&gt;1,IF(MIN(G4:G5)&gt;=MAX(F4:F5),"ok",""),""))</calculatedColumnFormula>
    </tableColumn>
    <tableColumn id="6" name="Double2" dataDxfId="14">
      <calculatedColumnFormula>IF(Tableau2[[#This Row],[Début]]="","",IF(I3="ok","ok",""))</calculatedColumnFormula>
    </tableColumn>
    <tableColumn id="11" name="Période double remplacement" dataDxfId="13">
      <calculatedColumnFormula>IF(COUNTIF(E4:E5,E4)&gt;1,IF(MIN(G4:G5)&gt;=MAX(F4:F5),"du "&amp;TEXT(MAX(F4:F5),"jj/mm/aa") &amp; " au " &amp; TEXT(MIN(G4:G5),"jj/mm/aa"),""),"")</calculatedColumnFormula>
    </tableColumn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M3:N8" totalsRowShown="0" headerRowDxfId="12" dataDxfId="11" tableBorderDxfId="10">
  <autoFilter ref="M3:N8"/>
  <sortState ref="M2:N6">
    <sortCondition ref="M1:M6"/>
  </sortState>
  <tableColumns count="2">
    <tableColumn id="1" name="Assistantes" dataDxfId="9"/>
    <tableColumn id="2" name="Remplacements simultanés (jrs)" dataDxfId="8">
      <calculatedColumnFormula>NBJRSCHVCH(M4,Tableau2[[Remplaçante]:[Fin]],Fériés)</calculatedColumnFormula>
    </tableColumn>
  </tableColumns>
  <tableStyleInfo name="TableStyleLight20" showFirstColumn="0" showLastColumn="0" showRowStripes="1" showColumnStripes="0"/>
</table>
</file>

<file path=xl/tables/table3.xml><?xml version="1.0" encoding="utf-8"?>
<table xmlns="http://schemas.openxmlformats.org/spreadsheetml/2006/main" id="3" name="Tableau24" displayName="Tableau24" ref="E1:G14" totalsRowShown="0" headerRowDxfId="7">
  <autoFilter ref="E1:G14"/>
  <tableColumns count="3">
    <tableColumn id="1" name="Dates" dataDxfId="6"/>
    <tableColumn id="2" name="Jours fériés et chômés"/>
    <tableColumn id="3" name="Dates variables" dataDxfId="5"/>
  </tableColumns>
  <tableStyleInfo name="TableStyleLight20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C8" totalsRowShown="0" headerRowDxfId="4" dataDxfId="3">
  <autoFilter ref="A1:C8"/>
  <tableColumns count="3">
    <tableColumn id="1" name="Assistantes" dataDxfId="2"/>
    <tableColumn id="2" name="Binôme 1" dataDxfId="1"/>
    <tableColumn id="3" name="Binôme 2" dataDxfId="0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N33"/>
  <sheetViews>
    <sheetView tabSelected="1" topLeftCell="E1" zoomScaleNormal="100" workbookViewId="0">
      <selection activeCell="M15" sqref="M15"/>
    </sheetView>
  </sheetViews>
  <sheetFormatPr baseColWidth="10" defaultRowHeight="15" x14ac:dyDescent="0.25"/>
  <cols>
    <col min="1" max="2" width="15.7109375" style="7" customWidth="1"/>
    <col min="3" max="4" width="10.7109375" style="7" customWidth="1"/>
    <col min="5" max="5" width="15.7109375" style="7" customWidth="1"/>
    <col min="6" max="7" width="11.7109375" style="8" customWidth="1"/>
    <col min="8" max="10" width="12.7109375" style="8" customWidth="1"/>
    <col min="11" max="11" width="25.42578125" style="8" customWidth="1"/>
    <col min="12" max="12" width="25.28515625" style="8" customWidth="1"/>
    <col min="13" max="13" width="20.42578125" style="8" customWidth="1"/>
    <col min="14" max="14" width="21.5703125" style="8" customWidth="1"/>
    <col min="15" max="16384" width="11.42578125" style="8"/>
  </cols>
  <sheetData>
    <row r="3" spans="1:14" s="11" customFormat="1" ht="30" customHeight="1" x14ac:dyDescent="0.25">
      <c r="A3" s="9" t="s">
        <v>15</v>
      </c>
      <c r="B3" s="9" t="s">
        <v>9</v>
      </c>
      <c r="C3" s="9" t="s">
        <v>4</v>
      </c>
      <c r="D3" s="9" t="s">
        <v>5</v>
      </c>
      <c r="E3" s="9" t="s">
        <v>1</v>
      </c>
      <c r="F3" s="9" t="s">
        <v>3</v>
      </c>
      <c r="G3" s="9" t="s">
        <v>2</v>
      </c>
      <c r="H3" s="10" t="s">
        <v>6</v>
      </c>
      <c r="I3" s="10" t="s">
        <v>37</v>
      </c>
      <c r="J3" s="10" t="s">
        <v>38</v>
      </c>
      <c r="K3" s="10" t="s">
        <v>39</v>
      </c>
      <c r="M3" s="11" t="s">
        <v>12</v>
      </c>
      <c r="N3" s="12" t="s">
        <v>33</v>
      </c>
    </row>
    <row r="4" spans="1:14" x14ac:dyDescent="0.25">
      <c r="A4" s="23" t="s">
        <v>8</v>
      </c>
      <c r="B4" s="24"/>
      <c r="C4" s="24" t="str">
        <f>IF(Tableau2[[#This Row],[Assistante abs.]]="","",VLOOKUP(Tableau2[[#This Row],[Assistante abs.]],Tableau4[],2,FALSE))</f>
        <v>Elsie</v>
      </c>
      <c r="D4" s="25" t="str">
        <f>IF(Tableau2[[#This Row],[Assistante abs.]]="","",VLOOKUP(Tableau2[[#This Row],[Assistante abs.]],Tableau4[],3,FALSE))</f>
        <v>Niva</v>
      </c>
      <c r="E4" s="26" t="s">
        <v>7</v>
      </c>
      <c r="F4" s="30">
        <v>42003</v>
      </c>
      <c r="G4" s="27">
        <v>42006</v>
      </c>
      <c r="H4" s="28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>OK</v>
      </c>
      <c r="I4" s="28" t="str">
        <f>IF(Tableau2[[#This Row],[Début]]="","",IF(COUNTIF(E4:E5,E4)&gt;1,IF(MIN(G4:G5)&gt;=MAX(F4:F5),"ok",""),""))</f>
        <v/>
      </c>
      <c r="J4" s="28" t="str">
        <f>IF(Tableau2[[#This Row],[Début]]="","",IF(I3="ok","ok",""))</f>
        <v/>
      </c>
      <c r="K4" s="33" t="str">
        <f t="shared" ref="K4:K30" si="0">IF(COUNTIF(E4:E5,E4)&gt;1,IF(MIN(G4:G5)&gt;=MAX(F4:F5),"du "&amp;TEXT(MAX(F4:F5),"jj/mm/aa") &amp; " au " &amp; TEXT(MIN(G4:G5),"jj/mm/aa"),""),"")</f>
        <v/>
      </c>
      <c r="M4" s="13" t="s">
        <v>7</v>
      </c>
      <c r="N4" s="34">
        <f ca="1">NBJRSCHVCH(M4,Tableau2[[Remplaçante]:[Fin]],Fériés)</f>
        <v>5</v>
      </c>
    </row>
    <row r="5" spans="1:14" x14ac:dyDescent="0.25">
      <c r="A5" s="23" t="s">
        <v>10</v>
      </c>
      <c r="B5" s="24"/>
      <c r="C5" s="24" t="str">
        <f>IF(Tableau2[[#This Row],[Assistante abs.]]="","",VLOOKUP(Tableau2[[#This Row],[Assistante abs.]],Tableau4[],2,FALSE))</f>
        <v>Yasmina</v>
      </c>
      <c r="D5" s="25" t="str">
        <f>IF(Tableau2[[#This Row],[Assistante abs.]]="","",VLOOKUP(Tableau2[[#This Row],[Assistante abs.]],Tableau4[],3,FALSE))</f>
        <v>Elsie</v>
      </c>
      <c r="E5" s="26" t="s">
        <v>7</v>
      </c>
      <c r="F5" s="27">
        <v>42096</v>
      </c>
      <c r="G5" s="27">
        <v>42114</v>
      </c>
      <c r="H5" s="28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>OK</v>
      </c>
      <c r="I5" s="28" t="str">
        <f>IF(Tableau2[[#This Row],[Début]]="","",IF(COUNTIF(E5:E6,E5)&gt;1,IF(MIN(G5:G6)&gt;=MAX(F5:F6),"ok",""),""))</f>
        <v>ok</v>
      </c>
      <c r="J5" s="28" t="str">
        <f>IF(Tableau2[[#This Row],[Début]]="","",IF(I4="ok","ok",""))</f>
        <v/>
      </c>
      <c r="K5" s="33" t="str">
        <f t="shared" si="0"/>
        <v>du 12/04/15 au 18/04/15</v>
      </c>
      <c r="M5" s="13" t="s">
        <v>8</v>
      </c>
      <c r="N5" s="35">
        <f ca="1">NBJRSCHVCH(M5,Tableau2[[Remplaçante]:[Fin]],Fériés)</f>
        <v>5</v>
      </c>
    </row>
    <row r="6" spans="1:14" x14ac:dyDescent="0.25">
      <c r="A6" s="23" t="s">
        <v>8</v>
      </c>
      <c r="B6" s="24"/>
      <c r="C6" s="24" t="str">
        <f>IF(Tableau2[[#This Row],[Assistante abs.]]="","",VLOOKUP(Tableau2[[#This Row],[Assistante abs.]],Tableau4[],2,FALSE))</f>
        <v>Elsie</v>
      </c>
      <c r="D6" s="23" t="str">
        <f>IF(Tableau2[[#This Row],[Assistante abs.]]="","",VLOOKUP(Tableau2[[#This Row],[Assistante abs.]],Tableau4[],3,FALSE))</f>
        <v>Niva</v>
      </c>
      <c r="E6" s="26" t="s">
        <v>7</v>
      </c>
      <c r="F6" s="27">
        <v>42106</v>
      </c>
      <c r="G6" s="27">
        <v>42112</v>
      </c>
      <c r="H6" s="29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>OK</v>
      </c>
      <c r="I6" s="29" t="str">
        <f>IF(Tableau2[[#This Row],[Début]]="","",IF(COUNTIF(E6:E7,E6)&gt;1,IF(MIN(G6:G7)&gt;=MAX(F6:F7),"ok",""),""))</f>
        <v/>
      </c>
      <c r="J6" s="29" t="str">
        <f>IF(Tableau2[[#This Row],[Début]]="","",IF(I5="ok","ok",""))</f>
        <v>ok</v>
      </c>
      <c r="K6" s="33" t="str">
        <f t="shared" si="0"/>
        <v/>
      </c>
      <c r="M6" s="13" t="s">
        <v>0</v>
      </c>
      <c r="N6" s="36">
        <f ca="1">NBJRSCHVCH(M6,Tableau2[[Remplaçante]:[Fin]],Fériés)</f>
        <v>5</v>
      </c>
    </row>
    <row r="7" spans="1:14" x14ac:dyDescent="0.25">
      <c r="A7" s="23" t="s">
        <v>7</v>
      </c>
      <c r="B7" s="24"/>
      <c r="C7" s="24" t="str">
        <f>IF(Tableau2[[#This Row],[Assistante abs.]]="","",VLOOKUP(Tableau2[[#This Row],[Assistante abs.]],Tableau4[],2,FALSE))</f>
        <v>Maguy</v>
      </c>
      <c r="D7" s="25" t="str">
        <f>IF(Tableau2[[#This Row],[Assistante abs.]]="","",VLOOKUP(Tableau2[[#This Row],[Assistante abs.]],Tableau4[],3,FALSE))</f>
        <v>Marie</v>
      </c>
      <c r="E7" s="26" t="s">
        <v>8</v>
      </c>
      <c r="F7" s="27">
        <v>42232</v>
      </c>
      <c r="G7" s="27">
        <v>42238</v>
      </c>
      <c r="H7" s="28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>OK</v>
      </c>
      <c r="I7" s="28" t="str">
        <f>IF(Tableau2[[#This Row],[Début]]="","",IF(COUNTIF(E7:E8,E7)&gt;1,IF(MIN(G7:G8)&gt;=MAX(F7:F8),"ok",""),""))</f>
        <v>ok</v>
      </c>
      <c r="J7" s="28" t="str">
        <f>IF(Tableau2[[#This Row],[Début]]="","",IF(I6="ok","ok",""))</f>
        <v/>
      </c>
      <c r="K7" s="33" t="str">
        <f t="shared" si="0"/>
        <v>du 16/08/15 au 22/08/15</v>
      </c>
      <c r="M7" s="13" t="s">
        <v>10</v>
      </c>
      <c r="N7" s="38">
        <f ca="1">NBJRSCHVCH(M7,Tableau2[[Remplaçante]:[Fin]],Fériés)</f>
        <v>0</v>
      </c>
    </row>
    <row r="8" spans="1:14" x14ac:dyDescent="0.25">
      <c r="A8" s="23" t="s">
        <v>11</v>
      </c>
      <c r="B8" s="24"/>
      <c r="C8" s="24" t="str">
        <f>IF(Tableau2[[#This Row],[Assistante abs.]]="","",VLOOKUP(Tableau2[[#This Row],[Assistante abs.]],Tableau4[],2,FALSE))</f>
        <v>Niva</v>
      </c>
      <c r="D8" s="25" t="str">
        <f>IF(Tableau2[[#This Row],[Assistante abs.]]="","",VLOOKUP(Tableau2[[#This Row],[Assistante abs.]],Tableau4[],3,FALSE))</f>
        <v>Maguy</v>
      </c>
      <c r="E8" s="26" t="s">
        <v>8</v>
      </c>
      <c r="F8" s="27">
        <v>42232</v>
      </c>
      <c r="G8" s="27">
        <v>42238</v>
      </c>
      <c r="H8" s="28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>OK</v>
      </c>
      <c r="I8" s="28" t="str">
        <f>IF(Tableau2[[#This Row],[Début]]="","",IF(COUNTIF(E8:E9,E8)&gt;1,IF(MIN(G8:G9)&gt;=MAX(F8:F9),"ok",""),""))</f>
        <v/>
      </c>
      <c r="J8" s="28" t="str">
        <f>IF(Tableau2[[#This Row],[Début]]="","",IF(I7="ok","ok",""))</f>
        <v>ok</v>
      </c>
      <c r="K8" s="33" t="str">
        <f t="shared" si="0"/>
        <v/>
      </c>
      <c r="M8" s="14" t="s">
        <v>11</v>
      </c>
      <c r="N8" s="37">
        <f ca="1">NBJRSCHVCH(M8,Tableau2[[Remplaçante]:[Fin]],Fériés)</f>
        <v>7</v>
      </c>
    </row>
    <row r="9" spans="1:14" x14ac:dyDescent="0.25">
      <c r="A9" s="23" t="s">
        <v>13</v>
      </c>
      <c r="B9" s="24"/>
      <c r="C9" s="24" t="str">
        <f>IF(Tableau2[[#This Row],[Assistante abs.]]="","",VLOOKUP(Tableau2[[#This Row],[Assistante abs.]],Tableau4[],2,FALSE))</f>
        <v>Marie</v>
      </c>
      <c r="D9" s="25" t="str">
        <f>IF(Tableau2[[#This Row],[Assistante abs.]]="","",VLOOKUP(Tableau2[[#This Row],[Assistante abs.]],Tableau4[],3,FALSE))</f>
        <v>Yasmina</v>
      </c>
      <c r="E9" s="26" t="s">
        <v>0</v>
      </c>
      <c r="F9" s="27">
        <v>42231</v>
      </c>
      <c r="G9" s="27">
        <v>42238</v>
      </c>
      <c r="H9" s="28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>OK</v>
      </c>
      <c r="I9" s="28" t="str">
        <f>IF(Tableau2[[#This Row],[Début]]="","",IF(COUNTIF(E9:E10,E9)&gt;1,IF(MIN(G9:G10)&gt;=MAX(F9:F10),"ok",""),""))</f>
        <v>ok</v>
      </c>
      <c r="J9" s="28" t="str">
        <f>IF(Tableau2[[#This Row],[Début]]="","",IF(I8="ok","ok",""))</f>
        <v/>
      </c>
      <c r="K9" s="33" t="str">
        <f t="shared" si="0"/>
        <v>du 15/08/15 au 22/08/15</v>
      </c>
    </row>
    <row r="10" spans="1:14" x14ac:dyDescent="0.25">
      <c r="A10" s="23" t="s">
        <v>7</v>
      </c>
      <c r="B10" s="24"/>
      <c r="C10" s="24" t="str">
        <f>IF(Tableau2[[#This Row],[Assistante abs.]]="","",VLOOKUP(Tableau2[[#This Row],[Assistante abs.]],Tableau4[],2,FALSE))</f>
        <v>Maguy</v>
      </c>
      <c r="D10" s="23" t="str">
        <f>IF(Tableau2[[#This Row],[Assistante abs.]]="","",VLOOKUP(Tableau2[[#This Row],[Assistante abs.]],Tableau4[],3,FALSE))</f>
        <v>Marie</v>
      </c>
      <c r="E10" s="26" t="s">
        <v>0</v>
      </c>
      <c r="F10" s="27">
        <v>42231</v>
      </c>
      <c r="G10" s="27">
        <v>42238</v>
      </c>
      <c r="H10" s="29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>OK</v>
      </c>
      <c r="I10" s="29" t="str">
        <f>IF(Tableau2[[#This Row],[Début]]="","",IF(COUNTIF(E10:E11,E10)&gt;1,IF(MIN(G10:G11)&gt;=MAX(F10:F11),"ok",""),""))</f>
        <v/>
      </c>
      <c r="J10" s="29" t="str">
        <f>IF(Tableau2[[#This Row],[Début]]="","",IF(I9="ok","ok",""))</f>
        <v>ok</v>
      </c>
      <c r="K10" s="33" t="str">
        <f t="shared" si="0"/>
        <v/>
      </c>
      <c r="M10" s="39" t="s">
        <v>35</v>
      </c>
      <c r="N10" s="40"/>
    </row>
    <row r="11" spans="1:14" x14ac:dyDescent="0.25">
      <c r="A11" s="23" t="s">
        <v>8</v>
      </c>
      <c r="B11" s="24"/>
      <c r="C11" s="24" t="str">
        <f>IF(Tableau2[[#This Row],[Assistante abs.]]="","",VLOOKUP(Tableau2[[#This Row],[Assistante abs.]],Tableau4[],2,FALSE))</f>
        <v>Elsie</v>
      </c>
      <c r="D11" s="23" t="str">
        <f>IF(Tableau2[[#This Row],[Assistante abs.]]="","",VLOOKUP(Tableau2[[#This Row],[Assistante abs.]],Tableau4[],3,FALSE))</f>
        <v>Niva</v>
      </c>
      <c r="E11" s="26" t="s">
        <v>0</v>
      </c>
      <c r="F11" s="27">
        <v>42239</v>
      </c>
      <c r="G11" s="27">
        <v>42240</v>
      </c>
      <c r="H11" s="29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>NON</v>
      </c>
      <c r="I11" s="29" t="str">
        <f>IF(Tableau2[[#This Row],[Début]]="","",IF(COUNTIF(E11:E12,E11)&gt;1,IF(MIN(G11:G12)&gt;=MAX(F11:F12),"ok",""),""))</f>
        <v/>
      </c>
      <c r="J11" s="29" t="str">
        <f>IF(Tableau2[[#This Row],[Début]]="","",IF(I10="ok","ok",""))</f>
        <v/>
      </c>
      <c r="K11" s="33" t="str">
        <f t="shared" si="0"/>
        <v/>
      </c>
      <c r="M11" s="18" t="s">
        <v>3</v>
      </c>
      <c r="N11" s="18" t="s">
        <v>2</v>
      </c>
    </row>
    <row r="12" spans="1:14" x14ac:dyDescent="0.25">
      <c r="A12" s="23" t="s">
        <v>7</v>
      </c>
      <c r="B12" s="24"/>
      <c r="C12" s="24" t="str">
        <f>IF(Tableau2[[#This Row],[Assistante abs.]]="","",VLOOKUP(Tableau2[[#This Row],[Assistante abs.]],Tableau4[],2,FALSE))</f>
        <v>Maguy</v>
      </c>
      <c r="D12" s="23" t="str">
        <f>IF(Tableau2[[#This Row],[Assistante abs.]]="","",VLOOKUP(Tableau2[[#This Row],[Assistante abs.]],Tableau4[],3,FALSE))</f>
        <v>Marie</v>
      </c>
      <c r="E12" s="26" t="s">
        <v>0</v>
      </c>
      <c r="F12" s="27">
        <v>42307</v>
      </c>
      <c r="G12" s="27">
        <v>42309</v>
      </c>
      <c r="H12" s="29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>OK</v>
      </c>
      <c r="I12" s="29" t="str">
        <f>IF(Tableau2[[#This Row],[Début]]="","",IF(COUNTIF(E12:E13,E12)&gt;1,IF(MIN(G12:G13)&gt;=MAX(F12:F13),"ok",""),""))</f>
        <v/>
      </c>
      <c r="J12" s="29" t="str">
        <f>IF(Tableau2[[#This Row],[Début]]="","",IF(I11="ok","ok",""))</f>
        <v/>
      </c>
      <c r="K12" s="33" t="str">
        <f t="shared" si="0"/>
        <v/>
      </c>
      <c r="M12" s="17"/>
      <c r="N12" s="17"/>
    </row>
    <row r="13" spans="1:14" x14ac:dyDescent="0.25">
      <c r="A13" s="23" t="s">
        <v>8</v>
      </c>
      <c r="B13" s="24"/>
      <c r="C13" s="24" t="str">
        <f>IF(Tableau2[[#This Row],[Assistante abs.]]="","",VLOOKUP(Tableau2[[#This Row],[Assistante abs.]],Tableau4[],2,FALSE))</f>
        <v>Elsie</v>
      </c>
      <c r="D13" s="25" t="str">
        <f>IF(Tableau2[[#This Row],[Assistante abs.]]="","",VLOOKUP(Tableau2[[#This Row],[Assistante abs.]],Tableau4[],3,FALSE))</f>
        <v>Niva</v>
      </c>
      <c r="E13" s="26" t="s">
        <v>10</v>
      </c>
      <c r="F13" s="27">
        <v>42005</v>
      </c>
      <c r="G13" s="27">
        <v>42019</v>
      </c>
      <c r="H13" s="28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>OK</v>
      </c>
      <c r="I13" s="28" t="str">
        <f>IF(Tableau2[[#This Row],[Début]]="","",IF(COUNTIF(E13:E14,E13)&gt;1,IF(MIN(G13:G14)&gt;=MAX(F13:F14),"ok",""),""))</f>
        <v/>
      </c>
      <c r="J13" s="28" t="str">
        <f>IF(Tableau2[[#This Row],[Début]]="","",IF(I12="ok","ok",""))</f>
        <v/>
      </c>
      <c r="K13" s="33" t="str">
        <f t="shared" si="0"/>
        <v/>
      </c>
    </row>
    <row r="14" spans="1:14" x14ac:dyDescent="0.25">
      <c r="A14" s="23" t="s">
        <v>11</v>
      </c>
      <c r="B14" s="24"/>
      <c r="C14" s="24" t="str">
        <f>IF(Tableau2[[#This Row],[Assistante abs.]]="","",VLOOKUP(Tableau2[[#This Row],[Assistante abs.]],Tableau4[],2,FALSE))</f>
        <v>Niva</v>
      </c>
      <c r="D14" s="23" t="str">
        <f>IF(Tableau2[[#This Row],[Assistante abs.]]="","",VLOOKUP(Tableau2[[#This Row],[Assistante abs.]],Tableau4[],3,FALSE))</f>
        <v>Maguy</v>
      </c>
      <c r="E14" s="26" t="s">
        <v>10</v>
      </c>
      <c r="F14" s="27">
        <v>42232</v>
      </c>
      <c r="G14" s="27">
        <v>42240</v>
      </c>
      <c r="H14" s="29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>OK</v>
      </c>
      <c r="I14" s="29" t="str">
        <f>IF(Tableau2[[#This Row],[Début]]="","",IF(COUNTIF(E14:E15,E14)&gt;1,IF(MIN(G14:G15)&gt;=MAX(F14:F15),"ok",""),""))</f>
        <v/>
      </c>
      <c r="J14" s="29" t="str">
        <f>IF(Tableau2[[#This Row],[Début]]="","",IF(I13="ok","ok",""))</f>
        <v/>
      </c>
      <c r="K14" s="33" t="str">
        <f t="shared" si="0"/>
        <v/>
      </c>
    </row>
    <row r="15" spans="1:14" x14ac:dyDescent="0.25">
      <c r="A15" s="23" t="s">
        <v>13</v>
      </c>
      <c r="B15" s="24"/>
      <c r="C15" s="24" t="str">
        <f>IF(Tableau2[[#This Row],[Assistante abs.]]="","",VLOOKUP(Tableau2[[#This Row],[Assistante abs.]],Tableau4[],2,FALSE))</f>
        <v>Marie</v>
      </c>
      <c r="D15" s="25" t="str">
        <f>IF(Tableau2[[#This Row],[Assistante abs.]]="","",VLOOKUP(Tableau2[[#This Row],[Assistante abs.]],Tableau4[],3,FALSE))</f>
        <v>Yasmina</v>
      </c>
      <c r="E15" s="26" t="s">
        <v>11</v>
      </c>
      <c r="F15" s="27">
        <v>42005</v>
      </c>
      <c r="G15" s="27">
        <v>42022</v>
      </c>
      <c r="H15" s="28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>OK</v>
      </c>
      <c r="I15" s="28" t="str">
        <f>IF(Tableau2[[#This Row],[Début]]="","",IF(COUNTIF(E15:E16,E15)&gt;1,IF(MIN(G15:G16)&gt;=MAX(F15:F16),"ok",""),""))</f>
        <v>ok</v>
      </c>
      <c r="J15" s="28" t="str">
        <f>IF(Tableau2[[#This Row],[Début]]="","",IF(I14="ok","ok",""))</f>
        <v/>
      </c>
      <c r="K15" s="33" t="str">
        <f t="shared" si="0"/>
        <v>du 02/01/15 au 12/01/15</v>
      </c>
    </row>
    <row r="16" spans="1:14" x14ac:dyDescent="0.25">
      <c r="A16" s="23" t="s">
        <v>10</v>
      </c>
      <c r="B16" s="24"/>
      <c r="C16" s="24" t="str">
        <f>IF(Tableau2[[#This Row],[Assistante abs.]]="","",VLOOKUP(Tableau2[[#This Row],[Assistante abs.]],Tableau4[],2,FALSE))</f>
        <v>Yasmina</v>
      </c>
      <c r="D16" s="25" t="str">
        <f>IF(Tableau2[[#This Row],[Assistante abs.]]="","",VLOOKUP(Tableau2[[#This Row],[Assistante abs.]],Tableau4[],3,FALSE))</f>
        <v>Elsie</v>
      </c>
      <c r="E16" s="26" t="s">
        <v>11</v>
      </c>
      <c r="F16" s="27">
        <v>42006</v>
      </c>
      <c r="G16" s="27">
        <v>42016</v>
      </c>
      <c r="H16" s="28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>OK</v>
      </c>
      <c r="I16" s="28" t="str">
        <f>IF(Tableau2[[#This Row],[Début]]="","",IF(COUNTIF(E16:E17,E16)&gt;1,IF(MIN(G16:G17)&gt;=MAX(F16:F17),"ok",""),""))</f>
        <v/>
      </c>
      <c r="J16" s="28" t="str">
        <f>IF(Tableau2[[#This Row],[Début]]="","",IF(I15="ok","ok",""))</f>
        <v>ok</v>
      </c>
      <c r="K16" s="33" t="str">
        <f t="shared" si="0"/>
        <v/>
      </c>
    </row>
    <row r="17" spans="1:11" x14ac:dyDescent="0.25">
      <c r="A17" s="23"/>
      <c r="B17" s="24"/>
      <c r="C17" s="24" t="str">
        <f>IF(Tableau2[[#This Row],[Assistante abs.]]="","",VLOOKUP(Tableau2[[#This Row],[Assistante abs.]],Tableau4[],2,FALSE))</f>
        <v/>
      </c>
      <c r="D17" s="23" t="str">
        <f>IF(Tableau2[[#This Row],[Assistante abs.]]="","",VLOOKUP(Tableau2[[#This Row],[Assistante abs.]],Tableau4[],3,FALSE))</f>
        <v/>
      </c>
      <c r="E17" s="26"/>
      <c r="F17" s="27"/>
      <c r="G17" s="27"/>
      <c r="H17" s="29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I17" s="29" t="str">
        <f>IF(Tableau2[[#This Row],[Début]]="","",IF(COUNTIF(E17:E18,E17)&gt;1,IF(MIN(G17:G18)&gt;=MAX(F17:F18),"ok",""),""))</f>
        <v/>
      </c>
      <c r="J17" s="29" t="str">
        <f>IF(Tableau2[[#This Row],[Début]]="","",IF(I16="ok","ok",""))</f>
        <v/>
      </c>
      <c r="K17" s="33" t="str">
        <f t="shared" si="0"/>
        <v/>
      </c>
    </row>
    <row r="18" spans="1:11" x14ac:dyDescent="0.25">
      <c r="A18" s="23"/>
      <c r="B18" s="24"/>
      <c r="C18" s="24" t="str">
        <f>IF(Tableau2[[#This Row],[Assistante abs.]]="","",VLOOKUP(Tableau2[[#This Row],[Assistante abs.]],Tableau4[],2,FALSE))</f>
        <v/>
      </c>
      <c r="D18" s="25" t="str">
        <f>IF(Tableau2[[#This Row],[Assistante abs.]]="","",VLOOKUP(Tableau2[[#This Row],[Assistante abs.]],Tableau4[],3,FALSE))</f>
        <v/>
      </c>
      <c r="E18" s="26"/>
      <c r="F18" s="30"/>
      <c r="G18" s="30"/>
      <c r="H18" s="28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I18" s="28" t="str">
        <f>IF(Tableau2[[#This Row],[Début]]="","",IF(COUNTIF(E18:E19,E18)&gt;1,IF(MIN(G18:G19)&gt;=MAX(F18:F19),"ok",""),""))</f>
        <v/>
      </c>
      <c r="J18" s="28" t="str">
        <f>IF(Tableau2[[#This Row],[Début]]="","",IF(I17="ok","ok",""))</f>
        <v/>
      </c>
      <c r="K18" s="33" t="str">
        <f t="shared" si="0"/>
        <v/>
      </c>
    </row>
    <row r="19" spans="1:11" x14ac:dyDescent="0.25">
      <c r="A19" s="23"/>
      <c r="B19" s="24"/>
      <c r="C19" s="24" t="str">
        <f>IF(Tableau2[[#This Row],[Assistante abs.]]="","",VLOOKUP(Tableau2[[#This Row],[Assistante abs.]],Tableau4[],2,FALSE))</f>
        <v/>
      </c>
      <c r="D19" s="25" t="str">
        <f>IF(Tableau2[[#This Row],[Assistante abs.]]="","",VLOOKUP(Tableau2[[#This Row],[Assistante abs.]],Tableau4[],3,FALSE))</f>
        <v/>
      </c>
      <c r="E19" s="26"/>
      <c r="F19" s="30"/>
      <c r="G19" s="30"/>
      <c r="H19" s="28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I19" s="28" t="str">
        <f>IF(Tableau2[[#This Row],[Début]]="","",IF(COUNTIF(E19:E20,E19)&gt;1,IF(MIN(G19:G20)&gt;=MAX(F19:F20),"ok",""),""))</f>
        <v/>
      </c>
      <c r="J19" s="28" t="str">
        <f>IF(Tableau2[[#This Row],[Début]]="","",IF(I18="ok","ok",""))</f>
        <v/>
      </c>
      <c r="K19" s="33" t="str">
        <f t="shared" si="0"/>
        <v/>
      </c>
    </row>
    <row r="20" spans="1:11" x14ac:dyDescent="0.25">
      <c r="A20" s="23"/>
      <c r="B20" s="24"/>
      <c r="C20" s="24" t="str">
        <f>IF(Tableau2[[#This Row],[Assistante abs.]]="","",VLOOKUP(Tableau2[[#This Row],[Assistante abs.]],Tableau4[],2,FALSE))</f>
        <v/>
      </c>
      <c r="D20" s="25" t="str">
        <f>IF(Tableau2[[#This Row],[Assistante abs.]]="","",VLOOKUP(Tableau2[[#This Row],[Assistante abs.]],Tableau4[],3,FALSE))</f>
        <v/>
      </c>
      <c r="E20" s="26"/>
      <c r="F20" s="30"/>
      <c r="G20" s="30"/>
      <c r="H20" s="28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I20" s="28" t="str">
        <f>IF(Tableau2[[#This Row],[Début]]="","",IF(COUNTIF(E20:E21,E20)&gt;1,IF(MIN(G20:G21)&gt;=MAX(F20:F21),"ok",""),""))</f>
        <v/>
      </c>
      <c r="J20" s="28" t="str">
        <f>IF(Tableau2[[#This Row],[Début]]="","",IF(I19="ok","ok",""))</f>
        <v/>
      </c>
      <c r="K20" s="33" t="str">
        <f t="shared" si="0"/>
        <v/>
      </c>
    </row>
    <row r="21" spans="1:11" x14ac:dyDescent="0.25">
      <c r="A21" s="23"/>
      <c r="B21" s="24"/>
      <c r="C21" s="24" t="str">
        <f>IF(Tableau2[[#This Row],[Assistante abs.]]="","",VLOOKUP(Tableau2[[#This Row],[Assistante abs.]],Tableau4[],2,FALSE))</f>
        <v/>
      </c>
      <c r="D21" s="25" t="str">
        <f>IF(Tableau2[[#This Row],[Assistante abs.]]="","",VLOOKUP(Tableau2[[#This Row],[Assistante abs.]],Tableau4[],3,FALSE))</f>
        <v/>
      </c>
      <c r="E21" s="26"/>
      <c r="F21" s="30"/>
      <c r="G21" s="30"/>
      <c r="H21" s="28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I21" s="28" t="str">
        <f>IF(Tableau2[[#This Row],[Début]]="","",IF(COUNTIF(E21:E22,E21)&gt;1,IF(MIN(G21:G22)&gt;=MAX(F21:F22),"ok",""),""))</f>
        <v/>
      </c>
      <c r="J21" s="28" t="str">
        <f>IF(Tableau2[[#This Row],[Début]]="","",IF(I20="ok","ok",""))</f>
        <v/>
      </c>
      <c r="K21" s="33" t="str">
        <f t="shared" si="0"/>
        <v/>
      </c>
    </row>
    <row r="22" spans="1:11" x14ac:dyDescent="0.25">
      <c r="A22" s="23"/>
      <c r="B22" s="24"/>
      <c r="C22" s="24"/>
      <c r="D22" s="25"/>
      <c r="E22" s="26"/>
      <c r="F22" s="27"/>
      <c r="G22" s="27"/>
      <c r="H22" s="28"/>
      <c r="I22" s="28" t="str">
        <f>IF(Tableau2[[#This Row],[Début]]="","",IF(COUNTIF(E22:E23,E22)&gt;1,IF(MIN(G22:G23)&gt;=MAX(F22:F23),"ok",""),""))</f>
        <v/>
      </c>
      <c r="J22" s="28" t="str">
        <f>IF(Tableau2[[#This Row],[Début]]="","",IF(I21="ok","ok",""))</f>
        <v/>
      </c>
      <c r="K22" s="33" t="str">
        <f t="shared" si="0"/>
        <v/>
      </c>
    </row>
    <row r="23" spans="1:11" x14ac:dyDescent="0.25">
      <c r="A23" s="23"/>
      <c r="B23" s="24"/>
      <c r="C23" s="24"/>
      <c r="D23" s="23"/>
      <c r="E23" s="26"/>
      <c r="F23" s="27"/>
      <c r="G23" s="27"/>
      <c r="H23" s="29"/>
      <c r="I23" s="29" t="str">
        <f>IF(Tableau2[[#This Row],[Début]]="","",IF(COUNTIF(E23:E24,E23)&gt;1,IF(MIN(G23:G24)&gt;=MAX(F23:F24),"ok",""),""))</f>
        <v/>
      </c>
      <c r="J23" s="29" t="str">
        <f>IF(Tableau2[[#This Row],[Début]]="","",IF(I22="ok","ok",""))</f>
        <v/>
      </c>
      <c r="K23" s="33" t="str">
        <f t="shared" si="0"/>
        <v/>
      </c>
    </row>
    <row r="24" spans="1:11" x14ac:dyDescent="0.25">
      <c r="A24" s="23"/>
      <c r="B24" s="24"/>
      <c r="C24" s="24" t="str">
        <f>IF(Tableau2[[#This Row],[Assistante abs.]]="","",VLOOKUP(Tableau2[[#This Row],[Assistante abs.]],Tableau4[],2,FALSE))</f>
        <v/>
      </c>
      <c r="D24" s="25" t="str">
        <f>IF(Tableau2[[#This Row],[Assistante abs.]]="","",VLOOKUP(Tableau2[[#This Row],[Assistante abs.]],Tableau4[],3,FALSE))</f>
        <v/>
      </c>
      <c r="E24" s="26"/>
      <c r="F24" s="30"/>
      <c r="G24" s="30"/>
      <c r="H24" s="28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I24" s="31" t="str">
        <f>IF(Tableau2[[#This Row],[Début]]="","",IF(COUNTIF(E24:E25,E24)&gt;1,IF(MIN(G24:G25)&gt;=MAX(F24:F25),"ok",""),""))</f>
        <v/>
      </c>
      <c r="J24" s="31" t="str">
        <f>IF(Tableau2[[#This Row],[Début]]="","",IF(I23="ok","ok",""))</f>
        <v/>
      </c>
      <c r="K24" s="33" t="str">
        <f t="shared" si="0"/>
        <v/>
      </c>
    </row>
    <row r="25" spans="1:11" x14ac:dyDescent="0.25">
      <c r="A25" s="23"/>
      <c r="B25" s="24"/>
      <c r="C25" s="24" t="str">
        <f>IF(Tableau2[[#This Row],[Assistante abs.]]="","",VLOOKUP(Tableau2[[#This Row],[Assistante abs.]],Tableau4[],2,FALSE))</f>
        <v/>
      </c>
      <c r="D25" s="25" t="str">
        <f>IF(Tableau2[[#This Row],[Assistante abs.]]="","",VLOOKUP(Tableau2[[#This Row],[Assistante abs.]],Tableau4[],3,FALSE))</f>
        <v/>
      </c>
      <c r="E25" s="26"/>
      <c r="F25" s="30"/>
      <c r="G25" s="30"/>
      <c r="H25" s="28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I25" s="31" t="str">
        <f>IF(Tableau2[[#This Row],[Début]]="","",IF(COUNTIF(E25:E26,E25)&gt;1,IF(MIN(G25:G26)&gt;=MAX(F25:F26),"ok",""),""))</f>
        <v/>
      </c>
      <c r="J25" s="31" t="str">
        <f>IF(Tableau2[[#This Row],[Début]]="","",IF(I24="ok","ok",""))</f>
        <v/>
      </c>
      <c r="K25" s="33" t="str">
        <f t="shared" si="0"/>
        <v/>
      </c>
    </row>
    <row r="26" spans="1:11" x14ac:dyDescent="0.25">
      <c r="A26" s="23"/>
      <c r="B26" s="24"/>
      <c r="C26" s="24" t="str">
        <f>IF(Tableau2[[#This Row],[Assistante abs.]]="","",VLOOKUP(Tableau2[[#This Row],[Assistante abs.]],Tableau4[],2,FALSE))</f>
        <v/>
      </c>
      <c r="D26" s="25" t="str">
        <f>IF(Tableau2[[#This Row],[Assistante abs.]]="","",VLOOKUP(Tableau2[[#This Row],[Assistante abs.]],Tableau4[],3,FALSE))</f>
        <v/>
      </c>
      <c r="E26" s="26"/>
      <c r="F26" s="30"/>
      <c r="G26" s="30"/>
      <c r="H26" s="28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I26" s="31" t="str">
        <f>IF(Tableau2[[#This Row],[Début]]="","",IF(COUNTIF(E26:E27,E26)&gt;1,IF(MIN(G26:G27)&gt;=MAX(F26:F27),"ok",""),""))</f>
        <v/>
      </c>
      <c r="J26" s="31" t="str">
        <f>IF(Tableau2[[#This Row],[Début]]="","",IF(I25="ok","ok",""))</f>
        <v/>
      </c>
      <c r="K26" s="33" t="str">
        <f t="shared" si="0"/>
        <v/>
      </c>
    </row>
    <row r="27" spans="1:11" x14ac:dyDescent="0.25">
      <c r="A27" s="23"/>
      <c r="B27" s="24"/>
      <c r="C27" s="24" t="str">
        <f>IF(Tableau2[[#This Row],[Assistante abs.]]="","",VLOOKUP(Tableau2[[#This Row],[Assistante abs.]],Tableau4[],2,FALSE))</f>
        <v/>
      </c>
      <c r="D27" s="25" t="str">
        <f>IF(Tableau2[[#This Row],[Assistante abs.]]="","",VLOOKUP(Tableau2[[#This Row],[Assistante abs.]],Tableau4[],3,FALSE))</f>
        <v/>
      </c>
      <c r="E27" s="26"/>
      <c r="F27" s="30"/>
      <c r="G27" s="30"/>
      <c r="H27" s="28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I27" s="31" t="str">
        <f>IF(Tableau2[[#This Row],[Début]]="","",IF(COUNTIF(E27:E28,E27)&gt;1,IF(MIN(G27:G28)&gt;=MAX(F27:F28),"ok",""),""))</f>
        <v/>
      </c>
      <c r="J27" s="31" t="str">
        <f>IF(Tableau2[[#This Row],[Début]]="","",IF(I26="ok","ok",""))</f>
        <v/>
      </c>
      <c r="K27" s="33" t="str">
        <f t="shared" si="0"/>
        <v/>
      </c>
    </row>
    <row r="28" spans="1:11" x14ac:dyDescent="0.25">
      <c r="A28" s="23"/>
      <c r="B28" s="24"/>
      <c r="C28" s="24" t="str">
        <f>IF(Tableau2[[#This Row],[Assistante abs.]]="","",VLOOKUP(Tableau2[[#This Row],[Assistante abs.]],Tableau4[],2,FALSE))</f>
        <v/>
      </c>
      <c r="D28" s="25" t="str">
        <f>IF(Tableau2[[#This Row],[Assistante abs.]]="","",VLOOKUP(Tableau2[[#This Row],[Assistante abs.]],Tableau4[],3,FALSE))</f>
        <v/>
      </c>
      <c r="E28" s="26"/>
      <c r="F28" s="30"/>
      <c r="G28" s="30"/>
      <c r="H28" s="28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I28" s="31" t="str">
        <f>IF(Tableau2[[#This Row],[Début]]="","",IF(COUNTIF(E28:E29,E28)&gt;1,IF(MIN(G28:G29)&gt;=MAX(F28:F29),"ok",""),""))</f>
        <v/>
      </c>
      <c r="J28" s="31" t="str">
        <f>IF(Tableau2[[#This Row],[Début]]="","",IF(I27="ok","ok",""))</f>
        <v/>
      </c>
      <c r="K28" s="33" t="str">
        <f t="shared" si="0"/>
        <v/>
      </c>
    </row>
    <row r="29" spans="1:11" x14ac:dyDescent="0.25">
      <c r="A29" s="23"/>
      <c r="B29" s="24"/>
      <c r="C29" s="24" t="str">
        <f>IF(Tableau2[[#This Row],[Assistante abs.]]="","",VLOOKUP(Tableau2[[#This Row],[Assistante abs.]],Tableau4[],2,FALSE))</f>
        <v/>
      </c>
      <c r="D29" s="25" t="str">
        <f>IF(Tableau2[[#This Row],[Assistante abs.]]="","",VLOOKUP(Tableau2[[#This Row],[Assistante abs.]],Tableau4[],3,FALSE))</f>
        <v/>
      </c>
      <c r="E29" s="26"/>
      <c r="F29" s="30"/>
      <c r="G29" s="30"/>
      <c r="H29" s="28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I29" s="31" t="str">
        <f>IF(Tableau2[[#This Row],[Début]]="","",IF(COUNTIF(E29:E30,E29)&gt;1,IF(MIN(G29:G30)&gt;=MAX(F29:F30),"ok",""),""))</f>
        <v/>
      </c>
      <c r="J29" s="31" t="str">
        <f>IF(Tableau2[[#This Row],[Début]]="","",IF(I28="ok","ok",""))</f>
        <v/>
      </c>
      <c r="K29" s="33" t="str">
        <f t="shared" si="0"/>
        <v/>
      </c>
    </row>
    <row r="30" spans="1:11" x14ac:dyDescent="0.25">
      <c r="A30" s="23"/>
      <c r="B30" s="24"/>
      <c r="C30" s="24" t="str">
        <f>IF(Tableau2[[#This Row],[Assistante abs.]]="","",VLOOKUP(Tableau2[[#This Row],[Assistante abs.]],Tableau4[],2,FALSE))</f>
        <v/>
      </c>
      <c r="D30" s="25" t="str">
        <f>IF(Tableau2[[#This Row],[Assistante abs.]]="","",VLOOKUP(Tableau2[[#This Row],[Assistante abs.]],Tableau4[],3,FALSE))</f>
        <v/>
      </c>
      <c r="E30" s="26"/>
      <c r="F30" s="30"/>
      <c r="G30" s="30"/>
      <c r="H30" s="28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I30" s="31" t="str">
        <f>IF(Tableau2[[#This Row],[Début]]="","",IF(COUNTIF(E30:E31,E30)&gt;1,IF(MIN(G30:G31)&gt;=MAX(F30:F31),"ok",""),""))</f>
        <v/>
      </c>
      <c r="J30" s="31" t="str">
        <f>IF(Tableau2[[#This Row],[Début]]="","",IF(I29="ok","ok",""))</f>
        <v/>
      </c>
      <c r="K30" s="33" t="str">
        <f t="shared" si="0"/>
        <v/>
      </c>
    </row>
    <row r="33" spans="2:2" x14ac:dyDescent="0.25">
      <c r="B33" s="32"/>
    </row>
  </sheetData>
  <mergeCells count="1">
    <mergeCell ref="M10:N10"/>
  </mergeCells>
  <conditionalFormatting sqref="A4:J30">
    <cfRule type="expression" dxfId="30" priority="10">
      <formula>IF($E4="Maguy",mfcchvch($E4,$E$4:$G$30,Fériés),)</formula>
    </cfRule>
    <cfRule type="expression" dxfId="29" priority="4">
      <formula>IF($E4="Elsie",mfcchvch($E4,$E$4:$G$30,Fériés),)</formula>
    </cfRule>
    <cfRule type="expression" dxfId="28" priority="3">
      <formula>IF($E4="Marie",mfcchvch($E4,$E$4:$G$30,Fériés),)</formula>
    </cfRule>
    <cfRule type="expression" dxfId="27" priority="2">
      <formula>IF($E4="Niva",mfcchvch($E4,$E$4:$G$30,Fériés),)</formula>
    </cfRule>
    <cfRule type="expression" dxfId="26" priority="1">
      <formula>IF($E4="Yasmina",mfcchvch($E4,$E$4:$G$30,Fériés),)</formula>
    </cfRule>
  </conditionalFormatting>
  <pageMargins left="0.7" right="0.7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12</xdr:col>
                <xdr:colOff>962025</xdr:colOff>
                <xdr:row>0</xdr:row>
                <xdr:rowOff>28575</xdr:rowOff>
              </from>
              <to>
                <xdr:col>13</xdr:col>
                <xdr:colOff>485775</xdr:colOff>
                <xdr:row>1</xdr:row>
                <xdr:rowOff>152400</xdr:rowOff>
              </to>
            </anchor>
          </controlPr>
        </control>
      </mc:Choice>
      <mc:Fallback>
        <control shapeId="1026" r:id="rId4" name="CommandButton1"/>
      </mc:Fallback>
    </mc:AlternateContent>
  </controls>
  <tableParts count="2">
    <tablePart r:id="rId6"/>
    <tablePart r:id="rId7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Données!$A$2:$A$8</xm:f>
          </x14:formula1>
          <xm:sqref>A4:A30</xm:sqref>
        </x14:dataValidation>
        <x14:dataValidation type="list" allowBlank="1" showInputMessage="1" showErrorMessage="1">
          <x14:formula1>
            <xm:f>Données!$A$2:$A$7</xm:f>
          </x14:formula1>
          <xm:sqref>E4:E30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4"/>
  <sheetViews>
    <sheetView zoomScaleNormal="100" workbookViewId="0">
      <selection activeCell="E26" sqref="E26"/>
    </sheetView>
  </sheetViews>
  <sheetFormatPr baseColWidth="10" defaultRowHeight="15" x14ac:dyDescent="0.25"/>
  <cols>
    <col min="1" max="3" width="11.5703125" customWidth="1"/>
    <col min="4" max="4" width="3.7109375" customWidth="1"/>
    <col min="5" max="5" width="11.7109375" style="3" customWidth="1"/>
    <col min="6" max="6" width="24.140625" customWidth="1"/>
    <col min="7" max="7" width="11.7109375" style="3" customWidth="1"/>
    <col min="8" max="8" width="7.28515625" customWidth="1"/>
    <col min="9" max="9" width="27.5703125" customWidth="1"/>
  </cols>
  <sheetData>
    <row r="1" spans="1:9" ht="30" customHeight="1" x14ac:dyDescent="0.25">
      <c r="A1" s="16" t="s">
        <v>12</v>
      </c>
      <c r="B1" s="16" t="s">
        <v>4</v>
      </c>
      <c r="C1" s="16" t="s">
        <v>5</v>
      </c>
      <c r="E1" s="2" t="s">
        <v>20</v>
      </c>
      <c r="F1" s="15" t="s">
        <v>34</v>
      </c>
      <c r="G1" s="15" t="s">
        <v>28</v>
      </c>
    </row>
    <row r="2" spans="1:9" x14ac:dyDescent="0.25">
      <c r="A2" s="16" t="s">
        <v>13</v>
      </c>
      <c r="B2" s="16" t="s">
        <v>0</v>
      </c>
      <c r="C2" s="16" t="s">
        <v>11</v>
      </c>
      <c r="E2" s="4">
        <v>42005</v>
      </c>
      <c r="F2" t="s">
        <v>21</v>
      </c>
    </row>
    <row r="3" spans="1:9" x14ac:dyDescent="0.25">
      <c r="A3" s="16" t="s">
        <v>0</v>
      </c>
      <c r="B3" s="16" t="s">
        <v>14</v>
      </c>
      <c r="C3" s="16" t="s">
        <v>14</v>
      </c>
      <c r="E3" s="4">
        <v>42100</v>
      </c>
      <c r="F3" t="s">
        <v>16</v>
      </c>
      <c r="G3" s="3" t="s">
        <v>29</v>
      </c>
      <c r="H3" s="6" t="s">
        <v>32</v>
      </c>
      <c r="I3" s="20" t="s">
        <v>31</v>
      </c>
    </row>
    <row r="4" spans="1:9" x14ac:dyDescent="0.25">
      <c r="A4" s="16" t="s">
        <v>7</v>
      </c>
      <c r="B4" s="16" t="s">
        <v>8</v>
      </c>
      <c r="C4" s="16" t="s">
        <v>0</v>
      </c>
      <c r="E4" s="4">
        <v>42125</v>
      </c>
      <c r="F4" t="s">
        <v>22</v>
      </c>
      <c r="I4" s="21"/>
    </row>
    <row r="5" spans="1:9" x14ac:dyDescent="0.25">
      <c r="A5" s="16" t="s">
        <v>8</v>
      </c>
      <c r="B5" s="16" t="s">
        <v>7</v>
      </c>
      <c r="C5" s="16" t="s">
        <v>10</v>
      </c>
      <c r="E5" s="4">
        <v>42132</v>
      </c>
      <c r="F5" s="1" t="s">
        <v>23</v>
      </c>
      <c r="I5" s="21"/>
    </row>
    <row r="6" spans="1:9" x14ac:dyDescent="0.25">
      <c r="A6" s="16" t="s">
        <v>10</v>
      </c>
      <c r="B6" s="16" t="s">
        <v>11</v>
      </c>
      <c r="C6" s="16" t="s">
        <v>7</v>
      </c>
      <c r="E6" s="5">
        <v>42138</v>
      </c>
      <c r="F6" t="s">
        <v>17</v>
      </c>
      <c r="G6" s="3" t="s">
        <v>29</v>
      </c>
      <c r="H6" s="6" t="s">
        <v>32</v>
      </c>
      <c r="I6" s="20" t="s">
        <v>31</v>
      </c>
    </row>
    <row r="7" spans="1:9" x14ac:dyDescent="0.25">
      <c r="A7" s="16" t="s">
        <v>11</v>
      </c>
      <c r="B7" s="16" t="s">
        <v>10</v>
      </c>
      <c r="C7" s="16" t="s">
        <v>8</v>
      </c>
      <c r="E7" s="4">
        <v>42149</v>
      </c>
      <c r="F7" t="s">
        <v>18</v>
      </c>
      <c r="G7" s="3" t="s">
        <v>29</v>
      </c>
      <c r="H7" s="6" t="s">
        <v>32</v>
      </c>
      <c r="I7" s="20" t="s">
        <v>31</v>
      </c>
    </row>
    <row r="8" spans="1:9" x14ac:dyDescent="0.25">
      <c r="A8" s="16"/>
      <c r="B8" s="16"/>
      <c r="C8" s="16"/>
      <c r="E8" s="4">
        <v>42199</v>
      </c>
      <c r="F8" s="1" t="s">
        <v>24</v>
      </c>
      <c r="I8" s="21"/>
    </row>
    <row r="9" spans="1:9" x14ac:dyDescent="0.25">
      <c r="E9" s="4">
        <v>42231</v>
      </c>
      <c r="F9" s="1" t="s">
        <v>25</v>
      </c>
      <c r="I9" s="21"/>
    </row>
    <row r="10" spans="1:9" x14ac:dyDescent="0.25">
      <c r="A10" s="19"/>
      <c r="B10" s="22"/>
      <c r="C10" s="19"/>
      <c r="E10" s="4">
        <v>42271</v>
      </c>
      <c r="F10" s="1" t="s">
        <v>30</v>
      </c>
      <c r="I10" s="21"/>
    </row>
    <row r="11" spans="1:9" x14ac:dyDescent="0.25">
      <c r="E11" s="4">
        <v>42309</v>
      </c>
      <c r="F11" t="s">
        <v>26</v>
      </c>
      <c r="I11" s="21"/>
    </row>
    <row r="12" spans="1:9" x14ac:dyDescent="0.25">
      <c r="E12" s="4">
        <v>42319</v>
      </c>
      <c r="F12" s="1" t="s">
        <v>27</v>
      </c>
      <c r="I12" s="21"/>
    </row>
    <row r="13" spans="1:9" x14ac:dyDescent="0.25">
      <c r="E13" s="4">
        <v>42363</v>
      </c>
      <c r="F13" t="s">
        <v>19</v>
      </c>
      <c r="I13" s="21"/>
    </row>
    <row r="14" spans="1:9" x14ac:dyDescent="0.25">
      <c r="E14" s="4"/>
      <c r="H14" s="6" t="s">
        <v>32</v>
      </c>
      <c r="I14" s="20" t="s">
        <v>36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Historiques</vt:lpstr>
      <vt:lpstr>Données</vt:lpstr>
      <vt:lpstr>assistantes</vt:lpstr>
      <vt:lpstr>Fériés</vt:lpstr>
      <vt:lpstr>tableau21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 Tual</dc:creator>
  <cp:lastModifiedBy>toto</cp:lastModifiedBy>
  <dcterms:created xsi:type="dcterms:W3CDTF">2015-08-23T23:55:50Z</dcterms:created>
  <dcterms:modified xsi:type="dcterms:W3CDTF">2015-08-26T15:22:06Z</dcterms:modified>
</cp:coreProperties>
</file>