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240" yWindow="195" windowWidth="9180" windowHeight="4440" tabRatio="892" firstSheet="14" activeTab="16"/>
  </bookViews>
  <sheets>
    <sheet name="cogetise  1er quadrimestre EXE" sheetId="3" r:id="rId1"/>
    <sheet name="cogetise 2ème quadrimestre EXE" sheetId="4" r:id="rId2"/>
    <sheet name="cogetise 3ème quadrimestre EXE" sheetId="20" r:id="rId3"/>
    <sheet name="cogetise quadrimestre1 UFCM" sheetId="1" r:id="rId4"/>
    <sheet name="cogetise quadrimestre2 UFCM " sheetId="2" r:id="rId5"/>
    <sheet name="cogetise 3ème quadrimestre UFCM" sheetId="21" r:id="rId6"/>
    <sheet name="positions 2-4 " sheetId="5" r:id="rId7"/>
    <sheet name="positions 5-8 " sheetId="6" r:id="rId8"/>
    <sheet name="positions 9-11" sheetId="7" r:id="rId9"/>
    <sheet name="positions 12-15 " sheetId="8" r:id="rId10"/>
    <sheet name="position 13-15 UFCM" sheetId="9" r:id="rId11"/>
    <sheet name="position 16-18 UFCM" sheetId="10" r:id="rId12"/>
    <sheet name="position 19-22 UFCM " sheetId="11" r:id="rId13"/>
    <sheet name="position 23-26 UFCM" sheetId="12" r:id="rId14"/>
    <sheet name="position 27-29 UFCM" sheetId="13" r:id="rId15"/>
    <sheet name="position 30-35 UFCM" sheetId="14" r:id="rId16"/>
    <sheet name="positions ADC" sheetId="15" r:id="rId17"/>
    <sheet name="Retraités Pensions complètes" sheetId="16" r:id="rId18"/>
    <sheet name="Retraités Reversions" sheetId="17" r:id="rId19"/>
    <sheet name="Barême cotisation" sheetId="18" r:id="rId20"/>
    <sheet name="CONTROLE" sheetId="19" r:id="rId21"/>
  </sheets>
  <definedNames>
    <definedName name="_xlnm._FilterDatabase" localSheetId="20" hidden="1">CONTROLE!$A$1:$L$254</definedName>
    <definedName name="_xlnm._FilterDatabase" localSheetId="11" hidden="1">'position 16-18 UFCM'!$A$2:$A$50</definedName>
    <definedName name="Z_65CEAD86_84F4_4CAF_85FC_B7A670DEE43F_.wvu.Cols" localSheetId="10" hidden="1">'position 13-15 UFCM'!$C:$C</definedName>
    <definedName name="Z_65CEAD86_84F4_4CAF_85FC_B7A670DEE43F_.wvu.Cols" localSheetId="11" hidden="1">'position 16-18 UFCM'!$C:$C</definedName>
    <definedName name="Z_65CEAD86_84F4_4CAF_85FC_B7A670DEE43F_.wvu.Cols" localSheetId="12" hidden="1">'position 19-22 UFCM '!$C:$C</definedName>
    <definedName name="Z_65CEAD86_84F4_4CAF_85FC_B7A670DEE43F_.wvu.Cols" localSheetId="13" hidden="1">'position 23-26 UFCM'!$C:$C</definedName>
    <definedName name="Z_65CEAD86_84F4_4CAF_85FC_B7A670DEE43F_.wvu.Cols" localSheetId="14" hidden="1">'position 27-29 UFCM'!$C:$C</definedName>
    <definedName name="Z_65CEAD86_84F4_4CAF_85FC_B7A670DEE43F_.wvu.Cols" localSheetId="15" hidden="1">'position 30-35 UFCM'!$C:$C</definedName>
    <definedName name="Z_65CEAD86_84F4_4CAF_85FC_B7A670DEE43F_.wvu.Cols" localSheetId="9" hidden="1">'positions 12-15 '!$C:$C</definedName>
    <definedName name="Z_65CEAD86_84F4_4CAF_85FC_B7A670DEE43F_.wvu.Cols" localSheetId="6" hidden="1">'positions 2-4 '!$C:$C</definedName>
    <definedName name="Z_65CEAD86_84F4_4CAF_85FC_B7A670DEE43F_.wvu.Cols" localSheetId="7" hidden="1">'positions 5-8 '!$C:$C</definedName>
    <definedName name="Z_65CEAD86_84F4_4CAF_85FC_B7A670DEE43F_.wvu.Cols" localSheetId="8" hidden="1">'positions 9-11'!$C:$C</definedName>
    <definedName name="Z_65CEAD86_84F4_4CAF_85FC_B7A670DEE43F_.wvu.Cols" localSheetId="16" hidden="1">'positions ADC'!$C:$C</definedName>
    <definedName name="Z_65CEAD86_84F4_4CAF_85FC_B7A670DEE43F_.wvu.FilterData" localSheetId="20" hidden="1">CONTROLE!$A$1:$L$254</definedName>
    <definedName name="Z_65CEAD86_84F4_4CAF_85FC_B7A670DEE43F_.wvu.FilterData" localSheetId="11" hidden="1">'position 16-18 UFCM'!$A$2:$A$50</definedName>
    <definedName name="Z_65CEAD86_84F4_4CAF_85FC_B7A670DEE43F_.wvu.Rows" localSheetId="19" hidden="1">'Barême cotisation'!$12:$12</definedName>
  </definedNames>
  <calcPr calcId="145621"/>
  <customWorkbookViews>
    <customWorkbookView name="s.leclerc408@orange.fr - Affichage personnalisé" guid="{65CEAD86-84F4-4CAF-85FC-B7A670DEE43F}" mergeInterval="0" personalView="1" maximized="1" windowWidth="1362" windowHeight="542" tabRatio="892" activeSheetId="15"/>
  </customWorkbookViews>
</workbook>
</file>

<file path=xl/calcChain.xml><?xml version="1.0" encoding="utf-8"?>
<calcChain xmlns="http://schemas.openxmlformats.org/spreadsheetml/2006/main">
  <c r="G3" i="19" l="1"/>
  <c r="I3" i="19"/>
  <c r="G4" i="19"/>
  <c r="I4" i="19"/>
  <c r="G5" i="19"/>
  <c r="I5" i="19"/>
  <c r="G6" i="19"/>
  <c r="I6" i="19"/>
  <c r="G7" i="19"/>
  <c r="I7" i="19"/>
  <c r="G8" i="19"/>
  <c r="I8" i="19"/>
  <c r="G9" i="19"/>
  <c r="I9" i="19"/>
  <c r="G10" i="19"/>
  <c r="I10" i="19"/>
  <c r="G11" i="19"/>
  <c r="I11" i="19"/>
  <c r="G12" i="19"/>
  <c r="I12" i="19"/>
  <c r="G13" i="19"/>
  <c r="I13" i="19"/>
  <c r="G14" i="19"/>
  <c r="I14" i="19"/>
  <c r="G15" i="19"/>
  <c r="I15" i="19"/>
  <c r="G16" i="19"/>
  <c r="I16" i="19"/>
  <c r="G17" i="19"/>
  <c r="I17" i="19"/>
  <c r="G18" i="19"/>
  <c r="I18" i="19"/>
  <c r="G19" i="19"/>
  <c r="I19" i="19"/>
  <c r="G20" i="19"/>
  <c r="I20" i="19"/>
  <c r="G21" i="19"/>
  <c r="I21" i="19"/>
  <c r="G22" i="19"/>
  <c r="I22" i="19"/>
  <c r="G23" i="19"/>
  <c r="I23" i="19"/>
  <c r="G24" i="19"/>
  <c r="I24" i="19"/>
  <c r="G25" i="19"/>
  <c r="I25" i="19"/>
  <c r="G26" i="19"/>
  <c r="I26" i="19"/>
  <c r="G27" i="19"/>
  <c r="I27" i="19"/>
  <c r="G28" i="19"/>
  <c r="I28" i="19"/>
  <c r="G29" i="19"/>
  <c r="I29" i="19"/>
  <c r="G30" i="19"/>
  <c r="I30" i="19"/>
  <c r="G31" i="19"/>
  <c r="I31" i="19"/>
  <c r="G32" i="19"/>
  <c r="I32" i="19"/>
  <c r="G33" i="19"/>
  <c r="I33" i="19"/>
  <c r="G34" i="19"/>
  <c r="I34" i="19"/>
  <c r="G35" i="19"/>
  <c r="I35" i="19"/>
  <c r="G36" i="19"/>
  <c r="I36" i="19"/>
  <c r="G37" i="19"/>
  <c r="I37" i="19"/>
  <c r="G38" i="19"/>
  <c r="I38" i="19"/>
  <c r="G39" i="19"/>
  <c r="I39" i="19"/>
  <c r="G40" i="19"/>
  <c r="I40" i="19"/>
  <c r="G41" i="19"/>
  <c r="I41" i="19"/>
  <c r="G42" i="19"/>
  <c r="I42" i="19"/>
  <c r="G43" i="19"/>
  <c r="I43" i="19"/>
  <c r="G44" i="19"/>
  <c r="I44" i="19"/>
  <c r="G45" i="19"/>
  <c r="I45" i="19"/>
  <c r="G46" i="19"/>
  <c r="I46" i="19"/>
  <c r="G47" i="19"/>
  <c r="I47" i="19"/>
  <c r="G48" i="19"/>
  <c r="I48" i="19"/>
  <c r="G49" i="19"/>
  <c r="I49" i="19"/>
  <c r="G50" i="19"/>
  <c r="I50" i="19"/>
  <c r="G51" i="19"/>
  <c r="I51" i="19"/>
  <c r="G52" i="19"/>
  <c r="I52" i="19"/>
  <c r="G53" i="19"/>
  <c r="I53" i="19"/>
  <c r="G54" i="19"/>
  <c r="I54" i="19"/>
  <c r="G55" i="19"/>
  <c r="I55" i="19"/>
  <c r="G56" i="19"/>
  <c r="I56" i="19"/>
  <c r="G57" i="19"/>
  <c r="I57" i="19"/>
  <c r="G58" i="19"/>
  <c r="I58" i="19"/>
  <c r="G59" i="19"/>
  <c r="I59" i="19"/>
  <c r="G60" i="19"/>
  <c r="I60" i="19"/>
  <c r="G61" i="19"/>
  <c r="I61" i="19"/>
  <c r="G62" i="19"/>
  <c r="I62" i="19"/>
  <c r="G63" i="19"/>
  <c r="I63" i="19"/>
  <c r="G64" i="19"/>
  <c r="I64" i="19"/>
  <c r="G65" i="19"/>
  <c r="I65" i="19"/>
  <c r="G66" i="19"/>
  <c r="I66" i="19"/>
  <c r="G67" i="19"/>
  <c r="I67" i="19"/>
  <c r="G68" i="19"/>
  <c r="I68" i="19"/>
  <c r="G69" i="19"/>
  <c r="I69" i="19"/>
  <c r="G70" i="19"/>
  <c r="I70" i="19"/>
  <c r="G71" i="19"/>
  <c r="I71" i="19"/>
  <c r="G72" i="19"/>
  <c r="I72" i="19"/>
  <c r="G73" i="19"/>
  <c r="I73" i="19"/>
  <c r="G74" i="19"/>
  <c r="I74" i="19"/>
  <c r="G75" i="19"/>
  <c r="I75" i="19"/>
  <c r="G76" i="19"/>
  <c r="I76" i="19"/>
  <c r="G77" i="19"/>
  <c r="I77" i="19"/>
  <c r="G78" i="19"/>
  <c r="I78" i="19"/>
  <c r="G79" i="19"/>
  <c r="I79" i="19"/>
  <c r="G80" i="19"/>
  <c r="I80" i="19"/>
  <c r="G81" i="19"/>
  <c r="I81" i="19"/>
  <c r="G82" i="19"/>
  <c r="I82" i="19"/>
  <c r="G83" i="19"/>
  <c r="I83" i="19"/>
  <c r="G84" i="19"/>
  <c r="I84" i="19"/>
  <c r="G85" i="19"/>
  <c r="I85" i="19"/>
  <c r="G86" i="19"/>
  <c r="I86" i="19"/>
  <c r="G87" i="19"/>
  <c r="I87" i="19"/>
  <c r="G88" i="19"/>
  <c r="I88" i="19"/>
  <c r="G89" i="19"/>
  <c r="I89" i="19"/>
  <c r="G90" i="19"/>
  <c r="I90" i="19"/>
  <c r="G91" i="19"/>
  <c r="I91" i="19"/>
  <c r="G92" i="19"/>
  <c r="I92" i="19"/>
  <c r="G93" i="19"/>
  <c r="I93" i="19"/>
  <c r="G94" i="19"/>
  <c r="I94" i="19"/>
  <c r="G95" i="19"/>
  <c r="I95" i="19"/>
  <c r="G96" i="19"/>
  <c r="I96" i="19"/>
  <c r="G97" i="19"/>
  <c r="I97" i="19"/>
  <c r="G98" i="19"/>
  <c r="I98" i="19"/>
  <c r="G99" i="19"/>
  <c r="I99" i="19"/>
  <c r="G100" i="19"/>
  <c r="I100" i="19"/>
  <c r="G101" i="19"/>
  <c r="I101" i="19"/>
  <c r="G102" i="19"/>
  <c r="I102" i="19"/>
  <c r="G103" i="19"/>
  <c r="I103" i="19"/>
  <c r="G104" i="19"/>
  <c r="I104" i="19"/>
  <c r="G105" i="19"/>
  <c r="I105" i="19"/>
  <c r="G106" i="19"/>
  <c r="I106" i="19"/>
  <c r="G107" i="19"/>
  <c r="I107" i="19"/>
  <c r="G108" i="19"/>
  <c r="I108" i="19"/>
  <c r="G109" i="19"/>
  <c r="I109" i="19"/>
  <c r="G110" i="19"/>
  <c r="I110" i="19"/>
  <c r="G111" i="19"/>
  <c r="I111" i="19"/>
  <c r="G112" i="19"/>
  <c r="I112" i="19"/>
  <c r="G113" i="19"/>
  <c r="I113" i="19"/>
  <c r="G114" i="19"/>
  <c r="I114" i="19"/>
  <c r="G115" i="19"/>
  <c r="I115" i="19"/>
  <c r="G116" i="19"/>
  <c r="I116" i="19"/>
  <c r="G117" i="19"/>
  <c r="I117" i="19"/>
  <c r="G118" i="19"/>
  <c r="I118" i="19"/>
  <c r="G119" i="19"/>
  <c r="I119" i="19"/>
  <c r="G120" i="19"/>
  <c r="I120" i="19"/>
  <c r="G121" i="19"/>
  <c r="I121" i="19"/>
  <c r="G122" i="19"/>
  <c r="I122" i="19"/>
  <c r="G123" i="19"/>
  <c r="I123" i="19"/>
  <c r="G124" i="19"/>
  <c r="I124" i="19"/>
  <c r="G125" i="19"/>
  <c r="I125" i="19"/>
  <c r="G126" i="19"/>
  <c r="I126" i="19"/>
  <c r="G127" i="19"/>
  <c r="I127" i="19"/>
  <c r="G128" i="19"/>
  <c r="I128" i="19"/>
  <c r="G129" i="19"/>
  <c r="I129" i="19"/>
  <c r="G130" i="19"/>
  <c r="I130" i="19"/>
  <c r="G131" i="19"/>
  <c r="I131" i="19"/>
  <c r="G132" i="19"/>
  <c r="I132" i="19"/>
  <c r="G133" i="19"/>
  <c r="I133" i="19"/>
  <c r="G134" i="19"/>
  <c r="I134" i="19"/>
  <c r="G135" i="19"/>
  <c r="I135" i="19"/>
  <c r="G136" i="19"/>
  <c r="I136" i="19"/>
  <c r="G137" i="19"/>
  <c r="I137" i="19"/>
  <c r="G138" i="19"/>
  <c r="I138" i="19"/>
  <c r="G139" i="19"/>
  <c r="I139" i="19"/>
  <c r="G140" i="19"/>
  <c r="I140" i="19"/>
  <c r="G141" i="19"/>
  <c r="I141" i="19"/>
  <c r="G142" i="19"/>
  <c r="I142" i="19"/>
  <c r="G143" i="19"/>
  <c r="I143" i="19"/>
  <c r="G144" i="19"/>
  <c r="I144" i="19"/>
  <c r="G145" i="19"/>
  <c r="I145" i="19"/>
  <c r="G146" i="19"/>
  <c r="I146" i="19"/>
  <c r="G147" i="19"/>
  <c r="I147" i="19"/>
  <c r="G148" i="19"/>
  <c r="I148" i="19"/>
  <c r="G149" i="19"/>
  <c r="I149" i="19"/>
  <c r="G150" i="19"/>
  <c r="I150" i="19"/>
  <c r="G151" i="19"/>
  <c r="I151" i="19"/>
  <c r="G152" i="19"/>
  <c r="I152" i="19"/>
  <c r="G153" i="19"/>
  <c r="I153" i="19"/>
  <c r="G154" i="19"/>
  <c r="I154" i="19"/>
  <c r="G155" i="19"/>
  <c r="I155" i="19"/>
  <c r="G156" i="19"/>
  <c r="I156" i="19"/>
  <c r="G157" i="19"/>
  <c r="I157" i="19"/>
  <c r="G158" i="19"/>
  <c r="I158" i="19"/>
  <c r="G159" i="19"/>
  <c r="I159" i="19"/>
  <c r="G160" i="19"/>
  <c r="I160" i="19"/>
  <c r="G161" i="19"/>
  <c r="I161" i="19"/>
  <c r="G162" i="19"/>
  <c r="I162" i="19"/>
  <c r="G163" i="19"/>
  <c r="I163" i="19"/>
  <c r="G164" i="19"/>
  <c r="I164" i="19"/>
  <c r="G165" i="19"/>
  <c r="I165" i="19"/>
  <c r="G166" i="19"/>
  <c r="I166" i="19"/>
  <c r="G167" i="19"/>
  <c r="I167" i="19"/>
  <c r="G168" i="19"/>
  <c r="I168" i="19"/>
  <c r="G169" i="19"/>
  <c r="I169" i="19"/>
  <c r="G170" i="19"/>
  <c r="I170" i="19"/>
  <c r="G171" i="19"/>
  <c r="I171" i="19"/>
  <c r="G172" i="19"/>
  <c r="I172" i="19"/>
  <c r="G173" i="19"/>
  <c r="I173" i="19"/>
  <c r="G174" i="19"/>
  <c r="I174" i="19"/>
  <c r="G175" i="19"/>
  <c r="I175" i="19"/>
  <c r="G176" i="19"/>
  <c r="I176" i="19"/>
  <c r="G177" i="19"/>
  <c r="I177" i="19"/>
  <c r="G178" i="19"/>
  <c r="I178" i="19"/>
  <c r="G179" i="19"/>
  <c r="I179" i="19"/>
  <c r="G180" i="19"/>
  <c r="I180" i="19"/>
  <c r="G181" i="19"/>
  <c r="I181" i="19"/>
  <c r="G182" i="19"/>
  <c r="I182" i="19"/>
  <c r="G183" i="19"/>
  <c r="I183" i="19"/>
  <c r="G184" i="19"/>
  <c r="I184" i="19"/>
  <c r="G185" i="19"/>
  <c r="I185" i="19"/>
  <c r="G186" i="19"/>
  <c r="I186" i="19"/>
  <c r="G187" i="19"/>
  <c r="I187" i="19"/>
  <c r="G188" i="19"/>
  <c r="I188" i="19"/>
  <c r="G189" i="19"/>
  <c r="I189" i="19"/>
  <c r="G190" i="19"/>
  <c r="I190" i="19"/>
  <c r="G191" i="19"/>
  <c r="I191" i="19"/>
  <c r="G192" i="19"/>
  <c r="I192" i="19"/>
  <c r="G193" i="19"/>
  <c r="I193" i="19"/>
  <c r="G194" i="19"/>
  <c r="I194" i="19"/>
  <c r="G195" i="19"/>
  <c r="I195" i="19"/>
  <c r="G196" i="19"/>
  <c r="I196" i="19"/>
  <c r="G197" i="19"/>
  <c r="I197" i="19"/>
  <c r="G198" i="19"/>
  <c r="I198" i="19"/>
  <c r="G199" i="19"/>
  <c r="I199" i="19"/>
  <c r="G200" i="19"/>
  <c r="I200" i="19"/>
  <c r="G201" i="19"/>
  <c r="I201" i="19"/>
  <c r="G202" i="19"/>
  <c r="I202" i="19"/>
  <c r="G203" i="19"/>
  <c r="I203" i="19"/>
  <c r="G204" i="19"/>
  <c r="I204" i="19"/>
  <c r="G205" i="19"/>
  <c r="I205" i="19"/>
  <c r="G206" i="19"/>
  <c r="I206" i="19"/>
  <c r="G207" i="19"/>
  <c r="I207" i="19"/>
  <c r="G208" i="19"/>
  <c r="I208" i="19"/>
  <c r="G209" i="19"/>
  <c r="I209" i="19"/>
  <c r="G210" i="19"/>
  <c r="I210" i="19"/>
  <c r="G211" i="19"/>
  <c r="I211" i="19"/>
  <c r="G212" i="19"/>
  <c r="I212" i="19"/>
  <c r="G213" i="19"/>
  <c r="I213" i="19"/>
  <c r="G214" i="19"/>
  <c r="I214" i="19"/>
  <c r="G215" i="19"/>
  <c r="I215" i="19"/>
  <c r="I216" i="19"/>
  <c r="I217" i="19"/>
  <c r="I218" i="19"/>
  <c r="I219" i="19"/>
  <c r="I220" i="19"/>
  <c r="I221" i="19"/>
  <c r="I222" i="19"/>
  <c r="I223" i="19"/>
  <c r="I224" i="19"/>
  <c r="I225" i="19"/>
  <c r="I226" i="19"/>
  <c r="I227" i="19"/>
  <c r="I228" i="19"/>
  <c r="I229" i="19"/>
  <c r="I230" i="19"/>
  <c r="I231" i="19"/>
  <c r="I232" i="19"/>
  <c r="I233" i="19"/>
  <c r="I234" i="19"/>
  <c r="I235" i="19"/>
  <c r="I236" i="19"/>
  <c r="I237" i="19"/>
  <c r="I238" i="19"/>
  <c r="I239" i="19"/>
  <c r="I240" i="19"/>
  <c r="I241" i="19"/>
  <c r="I242" i="19"/>
  <c r="I243" i="19"/>
  <c r="I244" i="19"/>
  <c r="I245" i="19"/>
  <c r="I246" i="19"/>
  <c r="I247" i="19"/>
  <c r="I248" i="19"/>
  <c r="I249" i="19"/>
  <c r="I250" i="19"/>
  <c r="I251" i="19"/>
  <c r="I252" i="19"/>
  <c r="I253" i="19"/>
  <c r="I254" i="19"/>
  <c r="Q6" i="17"/>
  <c r="Q7" i="17"/>
  <c r="Q8" i="17"/>
  <c r="Q9" i="17"/>
  <c r="Q10" i="17"/>
  <c r="Q11" i="17"/>
  <c r="Q12" i="17"/>
  <c r="Q13" i="17"/>
  <c r="Q14" i="17"/>
  <c r="Q15" i="17"/>
  <c r="Q16" i="17"/>
  <c r="Q17" i="17"/>
  <c r="Q18" i="17"/>
  <c r="Q19" i="17"/>
  <c r="Q20" i="17"/>
  <c r="Q21" i="17"/>
  <c r="Q22" i="17"/>
  <c r="Q23" i="17"/>
  <c r="Q24" i="17"/>
  <c r="Q25" i="17"/>
  <c r="Q26" i="17"/>
  <c r="Q27" i="17"/>
  <c r="Q28" i="17"/>
  <c r="D29" i="17"/>
  <c r="Q29" i="17"/>
  <c r="D30" i="17"/>
  <c r="Q5" i="16"/>
  <c r="Q6" i="16"/>
  <c r="Q7" i="16"/>
  <c r="Q8" i="16"/>
  <c r="Q9" i="16"/>
  <c r="Q10" i="16"/>
  <c r="Q11" i="16"/>
  <c r="Q12" i="16"/>
  <c r="Q13" i="16"/>
  <c r="Q14" i="16"/>
  <c r="Q15" i="16"/>
  <c r="Q16" i="16"/>
  <c r="Q17" i="16"/>
  <c r="Q18" i="16"/>
  <c r="Q19" i="16"/>
  <c r="Q20" i="16"/>
  <c r="Q21" i="16"/>
  <c r="Q22" i="16"/>
  <c r="Q23" i="16"/>
  <c r="Q24" i="16"/>
  <c r="Q25" i="16"/>
  <c r="Q26" i="16"/>
  <c r="Q27" i="16"/>
  <c r="Q28" i="16"/>
  <c r="Q29" i="16"/>
  <c r="Q30" i="16"/>
  <c r="Q31" i="16"/>
  <c r="Q32" i="16"/>
  <c r="Q33" i="16"/>
  <c r="Q34" i="16"/>
  <c r="Q35" i="16"/>
  <c r="Q84" i="16" s="1"/>
  <c r="Q36" i="16"/>
  <c r="Q37" i="16"/>
  <c r="Q38" i="16"/>
  <c r="Q39" i="16"/>
  <c r="Q40" i="16"/>
  <c r="Q41" i="16"/>
  <c r="Q42" i="16"/>
  <c r="Q43" i="16"/>
  <c r="Q44" i="16"/>
  <c r="Q45" i="16"/>
  <c r="Q46" i="16"/>
  <c r="Q47" i="16"/>
  <c r="Q48" i="16"/>
  <c r="Q49" i="16"/>
  <c r="Q50" i="16"/>
  <c r="Q51" i="16"/>
  <c r="Q52" i="16"/>
  <c r="Q53" i="16"/>
  <c r="Q54" i="16"/>
  <c r="Q55" i="16"/>
  <c r="Q56" i="16"/>
  <c r="Q57" i="16"/>
  <c r="Q58" i="16"/>
  <c r="Q59" i="16"/>
  <c r="Q60" i="16"/>
  <c r="Q61" i="16"/>
  <c r="Q62" i="16"/>
  <c r="Q63" i="16"/>
  <c r="Q64" i="16"/>
  <c r="Q65" i="16"/>
  <c r="Q66" i="16"/>
  <c r="Q67" i="16"/>
  <c r="Q68" i="16"/>
  <c r="Q69" i="16"/>
  <c r="Q70" i="16"/>
  <c r="Q71" i="16"/>
  <c r="Q72" i="16"/>
  <c r="Q73" i="16"/>
  <c r="Q74" i="16"/>
  <c r="Q75" i="16"/>
  <c r="Q76" i="16"/>
  <c r="Q77" i="16"/>
  <c r="Q78" i="16"/>
  <c r="Q79" i="16"/>
  <c r="Q80" i="16"/>
  <c r="Q81" i="16"/>
  <c r="Q82" i="16"/>
  <c r="Q83" i="16"/>
  <c r="C84" i="16"/>
  <c r="C85" i="16"/>
  <c r="G4" i="15"/>
  <c r="H4" i="15" s="1"/>
  <c r="V4" i="15"/>
  <c r="W4" i="15"/>
  <c r="X4" i="15"/>
  <c r="Y4" i="15"/>
  <c r="Z4" i="15"/>
  <c r="AA4" i="15"/>
  <c r="AB4" i="15"/>
  <c r="AC4" i="15"/>
  <c r="AD4" i="15"/>
  <c r="AE4" i="15"/>
  <c r="AF4" i="15"/>
  <c r="AG4" i="15"/>
  <c r="AH4" i="15"/>
  <c r="AH46" i="15" s="1"/>
  <c r="C33" i="3" s="1"/>
  <c r="D33" i="3" s="1"/>
  <c r="E33" i="3" s="1"/>
  <c r="AI4" i="15"/>
  <c r="AJ4" i="15"/>
  <c r="AK4" i="15"/>
  <c r="AL4" i="15"/>
  <c r="AM4" i="15"/>
  <c r="AN4" i="15"/>
  <c r="AO4" i="15"/>
  <c r="AP4" i="15"/>
  <c r="AQ4" i="15"/>
  <c r="AR4" i="15"/>
  <c r="AS4" i="15"/>
  <c r="AT4" i="15"/>
  <c r="AU4" i="15"/>
  <c r="AV4" i="15"/>
  <c r="AW4" i="15"/>
  <c r="AX4" i="15"/>
  <c r="AY4" i="15"/>
  <c r="AZ4" i="15"/>
  <c r="BA4" i="15"/>
  <c r="BB4" i="15"/>
  <c r="BC4" i="15"/>
  <c r="BD4" i="15"/>
  <c r="BE4" i="15"/>
  <c r="BF4" i="15"/>
  <c r="BG4" i="15"/>
  <c r="G5" i="15"/>
  <c r="H5" i="15"/>
  <c r="V5" i="15"/>
  <c r="U5" i="15"/>
  <c r="W5" i="15"/>
  <c r="X5" i="15"/>
  <c r="Y5" i="15"/>
  <c r="Z5" i="15"/>
  <c r="AA5" i="15"/>
  <c r="AB5" i="15"/>
  <c r="AC5" i="15"/>
  <c r="AD5" i="15"/>
  <c r="AE5" i="15"/>
  <c r="AF5" i="15"/>
  <c r="AG5" i="15"/>
  <c r="AH5" i="15"/>
  <c r="AI5" i="15"/>
  <c r="AJ5" i="15"/>
  <c r="AK5" i="15"/>
  <c r="AL5" i="15"/>
  <c r="AM5" i="15"/>
  <c r="AN5" i="15"/>
  <c r="AO5" i="15"/>
  <c r="AP5" i="15"/>
  <c r="AQ5" i="15"/>
  <c r="AR5" i="15"/>
  <c r="AS5" i="15"/>
  <c r="AT5" i="15"/>
  <c r="AU5" i="15"/>
  <c r="AV5" i="15"/>
  <c r="AW5" i="15"/>
  <c r="AX5" i="15"/>
  <c r="AY5" i="15"/>
  <c r="AZ5" i="15"/>
  <c r="BA5" i="15"/>
  <c r="BB5" i="15"/>
  <c r="BC5" i="15"/>
  <c r="BD5" i="15"/>
  <c r="BE5" i="15"/>
  <c r="BF5" i="15"/>
  <c r="BG5" i="15"/>
  <c r="G6" i="15"/>
  <c r="H6" i="15" s="1"/>
  <c r="V6" i="15"/>
  <c r="W6" i="15"/>
  <c r="X6" i="15"/>
  <c r="Y6" i="15"/>
  <c r="Z6" i="15"/>
  <c r="AA6" i="15"/>
  <c r="AB6" i="15"/>
  <c r="AC6" i="15"/>
  <c r="AD6" i="15"/>
  <c r="AE6" i="15"/>
  <c r="AF6" i="15"/>
  <c r="AG6" i="15"/>
  <c r="AH6" i="15"/>
  <c r="AI6" i="15"/>
  <c r="AJ6" i="15"/>
  <c r="AK6" i="15"/>
  <c r="AL6" i="15"/>
  <c r="AM6" i="15"/>
  <c r="AN6" i="15"/>
  <c r="AO6" i="15"/>
  <c r="AP6" i="15"/>
  <c r="AQ6" i="15"/>
  <c r="AR6" i="15"/>
  <c r="AS6" i="15"/>
  <c r="AT6" i="15"/>
  <c r="AU6" i="15"/>
  <c r="AV6" i="15"/>
  <c r="AW6" i="15"/>
  <c r="AX6" i="15"/>
  <c r="AY6" i="15"/>
  <c r="AZ6" i="15"/>
  <c r="BA6" i="15"/>
  <c r="BB6" i="15"/>
  <c r="BC6" i="15"/>
  <c r="BD6" i="15"/>
  <c r="BE6" i="15"/>
  <c r="BF6" i="15"/>
  <c r="BG6" i="15"/>
  <c r="G7" i="15"/>
  <c r="H7" i="15" s="1"/>
  <c r="V7" i="15"/>
  <c r="W7" i="15"/>
  <c r="X7" i="15"/>
  <c r="Y7" i="15"/>
  <c r="Z7" i="15"/>
  <c r="AA7" i="15"/>
  <c r="AB7" i="15"/>
  <c r="AC7" i="15"/>
  <c r="AD7" i="15"/>
  <c r="AE7" i="15"/>
  <c r="AF7" i="15"/>
  <c r="AG7" i="15"/>
  <c r="AH7" i="15"/>
  <c r="AI7" i="15"/>
  <c r="AJ7" i="15"/>
  <c r="AK7" i="15"/>
  <c r="AL7" i="15"/>
  <c r="AM7" i="15"/>
  <c r="AN7" i="15"/>
  <c r="AO7" i="15"/>
  <c r="AP7" i="15"/>
  <c r="AQ7" i="15"/>
  <c r="AR7" i="15"/>
  <c r="AS7" i="15"/>
  <c r="AT7" i="15"/>
  <c r="AU7" i="15"/>
  <c r="AV7" i="15"/>
  <c r="AW7" i="15"/>
  <c r="AX7" i="15"/>
  <c r="AY7" i="15"/>
  <c r="AZ7" i="15"/>
  <c r="BA7" i="15"/>
  <c r="BB7" i="15"/>
  <c r="BC7" i="15"/>
  <c r="BD7" i="15"/>
  <c r="BE7" i="15"/>
  <c r="BF7" i="15"/>
  <c r="BG7" i="15"/>
  <c r="G8" i="15"/>
  <c r="H8" i="15" s="1"/>
  <c r="V8" i="15"/>
  <c r="U8" i="15" s="1"/>
  <c r="W8" i="15"/>
  <c r="X8" i="15"/>
  <c r="Y8" i="15"/>
  <c r="Z8" i="15"/>
  <c r="AA8" i="15"/>
  <c r="AB8" i="15"/>
  <c r="AC8" i="15"/>
  <c r="AD8" i="15"/>
  <c r="AE8" i="15"/>
  <c r="AF8" i="15"/>
  <c r="AG8" i="15"/>
  <c r="AH8" i="15"/>
  <c r="AI8" i="15"/>
  <c r="AJ8" i="15"/>
  <c r="AK8" i="15"/>
  <c r="AL8" i="15"/>
  <c r="AM8" i="15"/>
  <c r="AN8" i="15"/>
  <c r="AO8" i="15"/>
  <c r="AP8" i="15"/>
  <c r="AQ8" i="15"/>
  <c r="AR8" i="15"/>
  <c r="AS8" i="15"/>
  <c r="AT8" i="15"/>
  <c r="AU8" i="15"/>
  <c r="AV8" i="15"/>
  <c r="AW8" i="15"/>
  <c r="AX8" i="15"/>
  <c r="AY8" i="15"/>
  <c r="AZ8" i="15"/>
  <c r="BA8" i="15"/>
  <c r="BB8" i="15"/>
  <c r="BC8" i="15"/>
  <c r="BD8" i="15"/>
  <c r="BE8" i="15"/>
  <c r="BF8" i="15"/>
  <c r="BG8" i="15"/>
  <c r="G9" i="15"/>
  <c r="H9" i="15"/>
  <c r="V9" i="15"/>
  <c r="W9" i="15"/>
  <c r="X9" i="15"/>
  <c r="Y9" i="15"/>
  <c r="Z9" i="15"/>
  <c r="AA9" i="15"/>
  <c r="AB9" i="15"/>
  <c r="AC9" i="15"/>
  <c r="AD9" i="15"/>
  <c r="AE9" i="15"/>
  <c r="AF9" i="15"/>
  <c r="AG9" i="15"/>
  <c r="AH9" i="15"/>
  <c r="AI9" i="15"/>
  <c r="AJ9" i="15"/>
  <c r="AK9" i="15"/>
  <c r="AL9" i="15"/>
  <c r="AM9" i="15"/>
  <c r="AN9" i="15"/>
  <c r="AO9" i="15"/>
  <c r="AP9" i="15"/>
  <c r="AQ9" i="15"/>
  <c r="AR9" i="15"/>
  <c r="AS9" i="15"/>
  <c r="AT9" i="15"/>
  <c r="AU9" i="15"/>
  <c r="AV9" i="15"/>
  <c r="AW9" i="15"/>
  <c r="AX9" i="15"/>
  <c r="AY9" i="15"/>
  <c r="AZ9" i="15"/>
  <c r="BA9" i="15"/>
  <c r="BB9" i="15"/>
  <c r="BC9" i="15"/>
  <c r="BD9" i="15"/>
  <c r="BE9" i="15"/>
  <c r="BF9" i="15"/>
  <c r="BG9" i="15"/>
  <c r="G10" i="15"/>
  <c r="H10" i="15"/>
  <c r="V10" i="15"/>
  <c r="U10" i="15" s="1"/>
  <c r="W10" i="15"/>
  <c r="X10" i="15"/>
  <c r="Y10" i="15"/>
  <c r="Z10" i="15"/>
  <c r="AA10" i="15"/>
  <c r="AB10" i="15"/>
  <c r="AC10" i="15"/>
  <c r="AD10" i="15"/>
  <c r="AE10" i="15"/>
  <c r="AF10" i="15"/>
  <c r="AG10" i="15"/>
  <c r="AH10" i="15"/>
  <c r="AI10" i="15"/>
  <c r="AJ10" i="15"/>
  <c r="AK10" i="15"/>
  <c r="AL10" i="15"/>
  <c r="AM10" i="15"/>
  <c r="AN10" i="15"/>
  <c r="AO10" i="15"/>
  <c r="AP10" i="15"/>
  <c r="AQ10" i="15"/>
  <c r="AR10" i="15"/>
  <c r="AS10" i="15"/>
  <c r="AT10" i="15"/>
  <c r="AU10" i="15"/>
  <c r="AV10" i="15"/>
  <c r="AW10" i="15"/>
  <c r="AX10" i="15"/>
  <c r="AY10" i="15"/>
  <c r="AZ10" i="15"/>
  <c r="BA10" i="15"/>
  <c r="BB10" i="15"/>
  <c r="BC10" i="15"/>
  <c r="BD10" i="15"/>
  <c r="BE10" i="15"/>
  <c r="BF10" i="15"/>
  <c r="BG10" i="15"/>
  <c r="G11" i="15"/>
  <c r="H11" i="15" s="1"/>
  <c r="V11" i="15"/>
  <c r="W11" i="15"/>
  <c r="U11" i="15" s="1"/>
  <c r="X11" i="15"/>
  <c r="Y11" i="15"/>
  <c r="Z11" i="15"/>
  <c r="AA11" i="15"/>
  <c r="AB11" i="15"/>
  <c r="AC11" i="15"/>
  <c r="AD11" i="15"/>
  <c r="AE11" i="15"/>
  <c r="AF11" i="15"/>
  <c r="AG11" i="15"/>
  <c r="AH11" i="15"/>
  <c r="AI11" i="15"/>
  <c r="AJ11" i="15"/>
  <c r="AK11" i="15"/>
  <c r="AL11" i="15"/>
  <c r="AM11" i="15"/>
  <c r="AN11" i="15"/>
  <c r="AO11" i="15"/>
  <c r="AP11" i="15"/>
  <c r="AQ11" i="15"/>
  <c r="AR11" i="15"/>
  <c r="AS11" i="15"/>
  <c r="AT11" i="15"/>
  <c r="AU11" i="15"/>
  <c r="AV11" i="15"/>
  <c r="AW11" i="15"/>
  <c r="AX11" i="15"/>
  <c r="AY11" i="15"/>
  <c r="AZ11" i="15"/>
  <c r="BA11" i="15"/>
  <c r="BB11" i="15"/>
  <c r="BC11" i="15"/>
  <c r="BD11" i="15"/>
  <c r="BE11" i="15"/>
  <c r="BF11" i="15"/>
  <c r="BG11" i="15"/>
  <c r="G12" i="15"/>
  <c r="H12" i="15"/>
  <c r="V12" i="15"/>
  <c r="W12" i="15"/>
  <c r="X12" i="15"/>
  <c r="Y12" i="15"/>
  <c r="Z12" i="15"/>
  <c r="AA12" i="15"/>
  <c r="AB12" i="15"/>
  <c r="AC12" i="15"/>
  <c r="AD12" i="15"/>
  <c r="AE12" i="15"/>
  <c r="AF12" i="15"/>
  <c r="AG12" i="15"/>
  <c r="AH12" i="15"/>
  <c r="AI12" i="15"/>
  <c r="AJ12" i="15"/>
  <c r="AK12" i="15"/>
  <c r="AL12" i="15"/>
  <c r="AM12" i="15"/>
  <c r="AN12" i="15"/>
  <c r="AO12" i="15"/>
  <c r="AP12" i="15"/>
  <c r="AQ12" i="15"/>
  <c r="AR12" i="15"/>
  <c r="AS12" i="15"/>
  <c r="AT12" i="15"/>
  <c r="AU12" i="15"/>
  <c r="AV12" i="15"/>
  <c r="AW12" i="15"/>
  <c r="AX12" i="15"/>
  <c r="AY12" i="15"/>
  <c r="AZ12" i="15"/>
  <c r="BA12" i="15"/>
  <c r="BB12" i="15"/>
  <c r="BC12" i="15"/>
  <c r="BD12" i="15"/>
  <c r="BE12" i="15"/>
  <c r="BF12" i="15"/>
  <c r="BG12" i="15"/>
  <c r="G13" i="15"/>
  <c r="H13" i="15"/>
  <c r="V13" i="15"/>
  <c r="U13" i="15"/>
  <c r="W13" i="15"/>
  <c r="X13" i="15"/>
  <c r="Y13" i="15"/>
  <c r="Z13" i="15"/>
  <c r="AA13" i="15"/>
  <c r="AB13" i="15"/>
  <c r="AC13" i="15"/>
  <c r="AD13" i="15"/>
  <c r="AE13" i="15"/>
  <c r="AF13" i="15"/>
  <c r="AG13" i="15"/>
  <c r="AH13" i="15"/>
  <c r="AI13" i="15"/>
  <c r="AJ13" i="15"/>
  <c r="AK13" i="15"/>
  <c r="AL13" i="15"/>
  <c r="AM13" i="15"/>
  <c r="AN13" i="15"/>
  <c r="AO13" i="15"/>
  <c r="AP13" i="15"/>
  <c r="AQ13" i="15"/>
  <c r="AR13" i="15"/>
  <c r="AS13" i="15"/>
  <c r="AT13" i="15"/>
  <c r="AU13" i="15"/>
  <c r="AV13" i="15"/>
  <c r="AW13" i="15"/>
  <c r="AX13" i="15"/>
  <c r="AY13" i="15"/>
  <c r="AZ13" i="15"/>
  <c r="BA13" i="15"/>
  <c r="BB13" i="15"/>
  <c r="BC13" i="15"/>
  <c r="BD13" i="15"/>
  <c r="BE13" i="15"/>
  <c r="BF13" i="15"/>
  <c r="BG13" i="15"/>
  <c r="G14" i="15"/>
  <c r="H14" i="15" s="1"/>
  <c r="U14" i="15"/>
  <c r="V14" i="15"/>
  <c r="W14" i="15"/>
  <c r="X14" i="15"/>
  <c r="Y14" i="15"/>
  <c r="Z14" i="15"/>
  <c r="AA14" i="15"/>
  <c r="AB14" i="15"/>
  <c r="AC14" i="15"/>
  <c r="AD14" i="15"/>
  <c r="AE14" i="15"/>
  <c r="AF14" i="15"/>
  <c r="AG14" i="15"/>
  <c r="AH14" i="15"/>
  <c r="AI14" i="15"/>
  <c r="AJ14" i="15"/>
  <c r="AK14" i="15"/>
  <c r="AL14" i="15"/>
  <c r="AM14" i="15"/>
  <c r="AN14" i="15"/>
  <c r="AO14" i="15"/>
  <c r="AP14" i="15"/>
  <c r="AQ14" i="15"/>
  <c r="AR14" i="15"/>
  <c r="AS14" i="15"/>
  <c r="AT14" i="15"/>
  <c r="AU14" i="15"/>
  <c r="AV14" i="15"/>
  <c r="AW14" i="15"/>
  <c r="AX14" i="15"/>
  <c r="AY14" i="15"/>
  <c r="AZ14" i="15"/>
  <c r="BA14" i="15"/>
  <c r="BB14" i="15"/>
  <c r="BC14" i="15"/>
  <c r="BD14" i="15"/>
  <c r="BE14" i="15"/>
  <c r="BF14" i="15"/>
  <c r="BG14" i="15"/>
  <c r="G15" i="15"/>
  <c r="H15" i="15"/>
  <c r="V15" i="15"/>
  <c r="U15" i="15" s="1"/>
  <c r="W15" i="15"/>
  <c r="X15" i="15"/>
  <c r="Y15" i="15"/>
  <c r="Z15" i="15"/>
  <c r="AA15" i="15"/>
  <c r="AB15" i="15"/>
  <c r="AC15" i="15"/>
  <c r="AD15" i="15"/>
  <c r="AE15" i="15"/>
  <c r="AF15" i="15"/>
  <c r="AG15" i="15"/>
  <c r="AH15" i="15"/>
  <c r="AI15" i="15"/>
  <c r="AJ15" i="15"/>
  <c r="AK15" i="15"/>
  <c r="AL15" i="15"/>
  <c r="AM15" i="15"/>
  <c r="AN15" i="15"/>
  <c r="AO15" i="15"/>
  <c r="AP15" i="15"/>
  <c r="AQ15" i="15"/>
  <c r="AR15" i="15"/>
  <c r="AS15" i="15"/>
  <c r="AT15" i="15"/>
  <c r="AU15" i="15"/>
  <c r="AV15" i="15"/>
  <c r="AW15" i="15"/>
  <c r="AX15" i="15"/>
  <c r="AY15" i="15"/>
  <c r="AZ15" i="15"/>
  <c r="BA15" i="15"/>
  <c r="BB15" i="15"/>
  <c r="BC15" i="15"/>
  <c r="BD15" i="15"/>
  <c r="BE15" i="15"/>
  <c r="BF15" i="15"/>
  <c r="BG15" i="15"/>
  <c r="G16" i="15"/>
  <c r="H16" i="15" s="1"/>
  <c r="V16" i="15"/>
  <c r="W16" i="15"/>
  <c r="X16" i="15"/>
  <c r="Y16" i="15"/>
  <c r="Z16" i="15"/>
  <c r="AA16" i="15"/>
  <c r="AB16" i="15"/>
  <c r="AC16" i="15"/>
  <c r="AD16" i="15"/>
  <c r="AE16" i="15"/>
  <c r="AF16" i="15"/>
  <c r="AG16" i="15"/>
  <c r="AH16" i="15"/>
  <c r="AI16" i="15"/>
  <c r="AJ16" i="15"/>
  <c r="AK16" i="15"/>
  <c r="AL16" i="15"/>
  <c r="AM16" i="15"/>
  <c r="AN16" i="15"/>
  <c r="AO16" i="15"/>
  <c r="AP16" i="15"/>
  <c r="AQ16" i="15"/>
  <c r="AR16" i="15"/>
  <c r="AS16" i="15"/>
  <c r="AT16" i="15"/>
  <c r="AU16" i="15"/>
  <c r="AV16" i="15"/>
  <c r="AW16" i="15"/>
  <c r="AX16" i="15"/>
  <c r="AY16" i="15"/>
  <c r="AZ16" i="15"/>
  <c r="BA16" i="15"/>
  <c r="BB16" i="15"/>
  <c r="BC16" i="15"/>
  <c r="BD16" i="15"/>
  <c r="BE16" i="15"/>
  <c r="BF16" i="15"/>
  <c r="BG16" i="15"/>
  <c r="G17" i="15"/>
  <c r="H17" i="15" s="1"/>
  <c r="V17" i="15"/>
  <c r="U17" i="15" s="1"/>
  <c r="W17" i="15"/>
  <c r="X17" i="15"/>
  <c r="Y17" i="15"/>
  <c r="Z17" i="15"/>
  <c r="AA17" i="15"/>
  <c r="AB17" i="15"/>
  <c r="AC17" i="15"/>
  <c r="AD17" i="15"/>
  <c r="AE17" i="15"/>
  <c r="AF17" i="15"/>
  <c r="AG17" i="15"/>
  <c r="AH17" i="15"/>
  <c r="AI17" i="15"/>
  <c r="AJ17" i="15"/>
  <c r="AK17" i="15"/>
  <c r="AL17" i="15"/>
  <c r="AM17" i="15"/>
  <c r="AN17" i="15"/>
  <c r="AO17" i="15"/>
  <c r="AP17" i="15"/>
  <c r="AQ17" i="15"/>
  <c r="AR17" i="15"/>
  <c r="AS17" i="15"/>
  <c r="AT17" i="15"/>
  <c r="AU17" i="15"/>
  <c r="AV17" i="15"/>
  <c r="AW17" i="15"/>
  <c r="AX17" i="15"/>
  <c r="AY17" i="15"/>
  <c r="AZ17" i="15"/>
  <c r="BA17" i="15"/>
  <c r="BB17" i="15"/>
  <c r="BC17" i="15"/>
  <c r="BD17" i="15"/>
  <c r="BE17" i="15"/>
  <c r="BF17" i="15"/>
  <c r="BG17" i="15"/>
  <c r="G18" i="15"/>
  <c r="H18" i="15"/>
  <c r="V18" i="15"/>
  <c r="U18" i="15" s="1"/>
  <c r="W18" i="15"/>
  <c r="X18" i="15"/>
  <c r="Y18" i="15"/>
  <c r="Z18" i="15"/>
  <c r="AA18" i="15"/>
  <c r="AB18" i="15"/>
  <c r="AC18" i="15"/>
  <c r="AD18" i="15"/>
  <c r="AE18" i="15"/>
  <c r="AF18" i="15"/>
  <c r="AG18" i="15"/>
  <c r="AH18" i="15"/>
  <c r="AI18" i="15"/>
  <c r="AJ18" i="15"/>
  <c r="AK18" i="15"/>
  <c r="AL18" i="15"/>
  <c r="AM18" i="15"/>
  <c r="AN18" i="15"/>
  <c r="AO18" i="15"/>
  <c r="AP18" i="15"/>
  <c r="AQ18" i="15"/>
  <c r="AR18" i="15"/>
  <c r="AS18" i="15"/>
  <c r="AT18" i="15"/>
  <c r="AU18" i="15"/>
  <c r="AV18" i="15"/>
  <c r="AW18" i="15"/>
  <c r="AX18" i="15"/>
  <c r="AY18" i="15"/>
  <c r="AZ18" i="15"/>
  <c r="BA18" i="15"/>
  <c r="BB18" i="15"/>
  <c r="BC18" i="15"/>
  <c r="BD18" i="15"/>
  <c r="BE18" i="15"/>
  <c r="BF18" i="15"/>
  <c r="BG18" i="15"/>
  <c r="G19" i="15"/>
  <c r="H19" i="15" s="1"/>
  <c r="V19" i="15"/>
  <c r="W19" i="15"/>
  <c r="U19" i="15" s="1"/>
  <c r="X19" i="15"/>
  <c r="Y19" i="15"/>
  <c r="Z19" i="15"/>
  <c r="AA19" i="15"/>
  <c r="AB19" i="15"/>
  <c r="AC19" i="15"/>
  <c r="AD19" i="15"/>
  <c r="AE19" i="15"/>
  <c r="AF19" i="15"/>
  <c r="AG19" i="15"/>
  <c r="AH19" i="15"/>
  <c r="AI19" i="15"/>
  <c r="AJ19" i="15"/>
  <c r="AK19" i="15"/>
  <c r="AL19" i="15"/>
  <c r="AM19" i="15"/>
  <c r="AN19" i="15"/>
  <c r="AO19" i="15"/>
  <c r="AP19" i="15"/>
  <c r="AQ19" i="15"/>
  <c r="AR19" i="15"/>
  <c r="AS19" i="15"/>
  <c r="AT19" i="15"/>
  <c r="AU19" i="15"/>
  <c r="AV19" i="15"/>
  <c r="AW19" i="15"/>
  <c r="AX19" i="15"/>
  <c r="AY19" i="15"/>
  <c r="AZ19" i="15"/>
  <c r="BA19" i="15"/>
  <c r="BB19" i="15"/>
  <c r="BC19" i="15"/>
  <c r="BD19" i="15"/>
  <c r="BE19" i="15"/>
  <c r="BF19" i="15"/>
  <c r="BG19" i="15"/>
  <c r="G20" i="15"/>
  <c r="H20" i="15"/>
  <c r="V20" i="15"/>
  <c r="U20" i="15" s="1"/>
  <c r="W20" i="15"/>
  <c r="X20" i="15"/>
  <c r="Y20" i="15"/>
  <c r="Z20" i="15"/>
  <c r="AA20" i="15"/>
  <c r="AB20" i="15"/>
  <c r="AC20" i="15"/>
  <c r="AD20" i="15"/>
  <c r="AE20" i="15"/>
  <c r="AF20" i="15"/>
  <c r="AG20" i="15"/>
  <c r="AH20" i="15"/>
  <c r="AI20" i="15"/>
  <c r="AJ20" i="15"/>
  <c r="AK20" i="15"/>
  <c r="AL20" i="15"/>
  <c r="AM20" i="15"/>
  <c r="AN20" i="15"/>
  <c r="AO20" i="15"/>
  <c r="AP20" i="15"/>
  <c r="AQ20" i="15"/>
  <c r="AR20" i="15"/>
  <c r="AS20" i="15"/>
  <c r="AT20" i="15"/>
  <c r="AU20" i="15"/>
  <c r="AV20" i="15"/>
  <c r="AW20" i="15"/>
  <c r="AX20" i="15"/>
  <c r="AY20" i="15"/>
  <c r="AZ20" i="15"/>
  <c r="BA20" i="15"/>
  <c r="BB20" i="15"/>
  <c r="BC20" i="15"/>
  <c r="BD20" i="15"/>
  <c r="BE20" i="15"/>
  <c r="BF20" i="15"/>
  <c r="BG20" i="15"/>
  <c r="G21" i="15"/>
  <c r="H21" i="15" s="1"/>
  <c r="V21" i="15"/>
  <c r="U21" i="15" s="1"/>
  <c r="W21" i="15"/>
  <c r="X21" i="15"/>
  <c r="Y21" i="15"/>
  <c r="Z21" i="15"/>
  <c r="AA21" i="15"/>
  <c r="AB21" i="15"/>
  <c r="AC21" i="15"/>
  <c r="AD21" i="15"/>
  <c r="AE21" i="15"/>
  <c r="AF21" i="15"/>
  <c r="AG21" i="15"/>
  <c r="AH21" i="15"/>
  <c r="AI21" i="15"/>
  <c r="AJ21" i="15"/>
  <c r="AK21" i="15"/>
  <c r="AL21" i="15"/>
  <c r="AM21" i="15"/>
  <c r="AN21" i="15"/>
  <c r="AO21" i="15"/>
  <c r="AP21" i="15"/>
  <c r="AQ21" i="15"/>
  <c r="AR21" i="15"/>
  <c r="AS21" i="15"/>
  <c r="AT21" i="15"/>
  <c r="AU21" i="15"/>
  <c r="AV21" i="15"/>
  <c r="AW21" i="15"/>
  <c r="AX21" i="15"/>
  <c r="AY21" i="15"/>
  <c r="AZ21" i="15"/>
  <c r="BA21" i="15"/>
  <c r="BB21" i="15"/>
  <c r="BC21" i="15"/>
  <c r="BD21" i="15"/>
  <c r="BE21" i="15"/>
  <c r="BF21" i="15"/>
  <c r="BG21" i="15"/>
  <c r="G22" i="15"/>
  <c r="H22" i="15"/>
  <c r="V22" i="15"/>
  <c r="W22" i="15"/>
  <c r="X22" i="15"/>
  <c r="Y22" i="15"/>
  <c r="Z22" i="15"/>
  <c r="AA22" i="15"/>
  <c r="AB22" i="15"/>
  <c r="AC22" i="15"/>
  <c r="AD22" i="15"/>
  <c r="AE22" i="15"/>
  <c r="AF22" i="15"/>
  <c r="AG22" i="15"/>
  <c r="AH22" i="15"/>
  <c r="AI22" i="15"/>
  <c r="AJ22" i="15"/>
  <c r="AK22" i="15"/>
  <c r="AL22" i="15"/>
  <c r="AM22" i="15"/>
  <c r="AN22" i="15"/>
  <c r="AO22" i="15"/>
  <c r="AP22" i="15"/>
  <c r="AQ22" i="15"/>
  <c r="AR22" i="15"/>
  <c r="AS22" i="15"/>
  <c r="AT22" i="15"/>
  <c r="AU22" i="15"/>
  <c r="AV22" i="15"/>
  <c r="AW22" i="15"/>
  <c r="AX22" i="15"/>
  <c r="AY22" i="15"/>
  <c r="AZ22" i="15"/>
  <c r="BA22" i="15"/>
  <c r="BB22" i="15"/>
  <c r="BC22" i="15"/>
  <c r="BD22" i="15"/>
  <c r="BE22" i="15"/>
  <c r="BF22" i="15"/>
  <c r="BG22" i="15"/>
  <c r="G23" i="15"/>
  <c r="H23" i="15"/>
  <c r="V23" i="15"/>
  <c r="W23" i="15"/>
  <c r="X23" i="15"/>
  <c r="Y23" i="15"/>
  <c r="Z23" i="15"/>
  <c r="AA23" i="15"/>
  <c r="AB23" i="15"/>
  <c r="AC23" i="15"/>
  <c r="AD23" i="15"/>
  <c r="AE23" i="15"/>
  <c r="AF23" i="15"/>
  <c r="AG23" i="15"/>
  <c r="AH23" i="15"/>
  <c r="AI23" i="15"/>
  <c r="AJ23" i="15"/>
  <c r="AK23" i="15"/>
  <c r="AL23" i="15"/>
  <c r="AM23" i="15"/>
  <c r="AN23" i="15"/>
  <c r="AO23" i="15"/>
  <c r="AP23" i="15"/>
  <c r="AQ23" i="15"/>
  <c r="AR23" i="15"/>
  <c r="AS23" i="15"/>
  <c r="AT23" i="15"/>
  <c r="AU23" i="15"/>
  <c r="AV23" i="15"/>
  <c r="AW23" i="15"/>
  <c r="AX23" i="15"/>
  <c r="AY23" i="15"/>
  <c r="AZ23" i="15"/>
  <c r="BA23" i="15"/>
  <c r="BB23" i="15"/>
  <c r="BC23" i="15"/>
  <c r="BD23" i="15"/>
  <c r="BE23" i="15"/>
  <c r="BF23" i="15"/>
  <c r="BG23" i="15"/>
  <c r="G24" i="15"/>
  <c r="H24" i="15"/>
  <c r="V24" i="15"/>
  <c r="W24" i="15"/>
  <c r="U24" i="15" s="1"/>
  <c r="X24" i="15"/>
  <c r="Y24" i="15"/>
  <c r="Z24" i="15"/>
  <c r="AA24" i="15"/>
  <c r="AB24" i="15"/>
  <c r="AC24" i="15"/>
  <c r="AD24" i="15"/>
  <c r="AE24" i="15"/>
  <c r="AF24" i="15"/>
  <c r="AG24" i="15"/>
  <c r="AH24" i="15"/>
  <c r="AI24" i="15"/>
  <c r="AJ24" i="15"/>
  <c r="AK24" i="15"/>
  <c r="AL24" i="15"/>
  <c r="AM24" i="15"/>
  <c r="AN24" i="15"/>
  <c r="AO24" i="15"/>
  <c r="AP24" i="15"/>
  <c r="AQ24" i="15"/>
  <c r="AR24" i="15"/>
  <c r="AS24" i="15"/>
  <c r="AT24" i="15"/>
  <c r="AU24" i="15"/>
  <c r="AV24" i="15"/>
  <c r="AW24" i="15"/>
  <c r="AX24" i="15"/>
  <c r="AY24" i="15"/>
  <c r="AZ24" i="15"/>
  <c r="BA24" i="15"/>
  <c r="BB24" i="15"/>
  <c r="BC24" i="15"/>
  <c r="BD24" i="15"/>
  <c r="BE24" i="15"/>
  <c r="BF24" i="15"/>
  <c r="BG24" i="15"/>
  <c r="G25" i="15"/>
  <c r="H25" i="15" s="1"/>
  <c r="V25" i="15"/>
  <c r="W25" i="15"/>
  <c r="X25" i="15"/>
  <c r="Y25" i="15"/>
  <c r="Z25" i="15"/>
  <c r="AA25" i="15"/>
  <c r="AB25" i="15"/>
  <c r="AC25" i="15"/>
  <c r="AD25" i="15"/>
  <c r="AE25" i="15"/>
  <c r="AF25" i="15"/>
  <c r="AG25" i="15"/>
  <c r="AH25" i="15"/>
  <c r="AI25" i="15"/>
  <c r="AJ25" i="15"/>
  <c r="AK25" i="15"/>
  <c r="AL25" i="15"/>
  <c r="AM25" i="15"/>
  <c r="AN25" i="15"/>
  <c r="AO25" i="15"/>
  <c r="AP25" i="15"/>
  <c r="AQ25" i="15"/>
  <c r="AR25" i="15"/>
  <c r="AS25" i="15"/>
  <c r="AT25" i="15"/>
  <c r="AU25" i="15"/>
  <c r="AV25" i="15"/>
  <c r="AW25" i="15"/>
  <c r="AX25" i="15"/>
  <c r="AY25" i="15"/>
  <c r="AZ25" i="15"/>
  <c r="BA25" i="15"/>
  <c r="BB25" i="15"/>
  <c r="BC25" i="15"/>
  <c r="BD25" i="15"/>
  <c r="BE25" i="15"/>
  <c r="BF25" i="15"/>
  <c r="BG25" i="15"/>
  <c r="G26" i="15"/>
  <c r="H26" i="15" s="1"/>
  <c r="V26" i="15"/>
  <c r="W26" i="15"/>
  <c r="U26" i="15" s="1"/>
  <c r="X26" i="15"/>
  <c r="Y26" i="15"/>
  <c r="Y46" i="15" s="1"/>
  <c r="C11" i="3" s="1"/>
  <c r="D11" i="3" s="1"/>
  <c r="E11" i="3" s="1"/>
  <c r="Z26" i="15"/>
  <c r="AA26" i="15"/>
  <c r="AB26" i="15"/>
  <c r="AC26" i="15"/>
  <c r="AC46" i="15" s="1"/>
  <c r="C15" i="3" s="1"/>
  <c r="D15" i="3" s="1"/>
  <c r="E15" i="3" s="1"/>
  <c r="AD26" i="15"/>
  <c r="AE26" i="15"/>
  <c r="AF26" i="15"/>
  <c r="AG26" i="15"/>
  <c r="AH26" i="15"/>
  <c r="AI26" i="15"/>
  <c r="AJ26" i="15"/>
  <c r="AK26" i="15"/>
  <c r="AL26" i="15"/>
  <c r="AM26" i="15"/>
  <c r="AN26" i="15"/>
  <c r="AO26" i="15"/>
  <c r="AP26" i="15"/>
  <c r="AQ26" i="15"/>
  <c r="AR26" i="15"/>
  <c r="AS26" i="15"/>
  <c r="AT26" i="15"/>
  <c r="AU26" i="15"/>
  <c r="AV26" i="15"/>
  <c r="AW26" i="15"/>
  <c r="AX26" i="15"/>
  <c r="AY26" i="15"/>
  <c r="AZ26" i="15"/>
  <c r="BA26" i="15"/>
  <c r="BB26" i="15"/>
  <c r="BC26" i="15"/>
  <c r="BD26" i="15"/>
  <c r="BE26" i="15"/>
  <c r="BF26" i="15"/>
  <c r="BG26" i="15"/>
  <c r="G27" i="15"/>
  <c r="H27" i="15"/>
  <c r="V27" i="15"/>
  <c r="U27" i="15" s="1"/>
  <c r="W27" i="15"/>
  <c r="X27" i="15"/>
  <c r="Y27" i="15"/>
  <c r="Z27" i="15"/>
  <c r="AA27" i="15"/>
  <c r="AB27" i="15"/>
  <c r="AC27" i="15"/>
  <c r="AD27" i="15"/>
  <c r="AE27" i="15"/>
  <c r="AF27" i="15"/>
  <c r="AG27" i="15"/>
  <c r="AH27" i="15"/>
  <c r="AI27" i="15"/>
  <c r="AJ27" i="15"/>
  <c r="AK27" i="15"/>
  <c r="AL27" i="15"/>
  <c r="AM27" i="15"/>
  <c r="AN27" i="15"/>
  <c r="AO27" i="15"/>
  <c r="AP27" i="15"/>
  <c r="AQ27" i="15"/>
  <c r="AR27" i="15"/>
  <c r="AS27" i="15"/>
  <c r="AT27" i="15"/>
  <c r="AU27" i="15"/>
  <c r="AV27" i="15"/>
  <c r="AW27" i="15"/>
  <c r="AX27" i="15"/>
  <c r="AY27" i="15"/>
  <c r="AZ27" i="15"/>
  <c r="BA27" i="15"/>
  <c r="BB27" i="15"/>
  <c r="BC27" i="15"/>
  <c r="BD27" i="15"/>
  <c r="BE27" i="15"/>
  <c r="BF27" i="15"/>
  <c r="BG27" i="15"/>
  <c r="G28" i="15"/>
  <c r="H28" i="15" s="1"/>
  <c r="V28" i="15"/>
  <c r="W28" i="15"/>
  <c r="X28" i="15"/>
  <c r="Y28" i="15"/>
  <c r="Z28" i="15"/>
  <c r="AA28" i="15"/>
  <c r="AB28" i="15"/>
  <c r="AC28" i="15"/>
  <c r="AD28" i="15"/>
  <c r="AE28" i="15"/>
  <c r="AF28" i="15"/>
  <c r="AG28" i="15"/>
  <c r="AH28" i="15"/>
  <c r="AI28" i="15"/>
  <c r="AJ28" i="15"/>
  <c r="AK28" i="15"/>
  <c r="AL28" i="15"/>
  <c r="AM28" i="15"/>
  <c r="AN28" i="15"/>
  <c r="AO28" i="15"/>
  <c r="AP28" i="15"/>
  <c r="AQ28" i="15"/>
  <c r="AR28" i="15"/>
  <c r="AS28" i="15"/>
  <c r="AT28" i="15"/>
  <c r="AU28" i="15"/>
  <c r="AV28" i="15"/>
  <c r="AW28" i="15"/>
  <c r="AX28" i="15"/>
  <c r="AY28" i="15"/>
  <c r="AZ28" i="15"/>
  <c r="BA28" i="15"/>
  <c r="BB28" i="15"/>
  <c r="BC28" i="15"/>
  <c r="BD28" i="15"/>
  <c r="BE28" i="15"/>
  <c r="BF28" i="15"/>
  <c r="BG28" i="15"/>
  <c r="G29" i="15"/>
  <c r="H29" i="15" s="1"/>
  <c r="V29" i="15"/>
  <c r="U29" i="15" s="1"/>
  <c r="W29" i="15"/>
  <c r="X29" i="15"/>
  <c r="Y29" i="15"/>
  <c r="Z29" i="15"/>
  <c r="AA29" i="15"/>
  <c r="AB29" i="15"/>
  <c r="AC29" i="15"/>
  <c r="AD29" i="15"/>
  <c r="AE29" i="15"/>
  <c r="AF29" i="15"/>
  <c r="AG29" i="15"/>
  <c r="AH29" i="15"/>
  <c r="AI29" i="15"/>
  <c r="AJ29" i="15"/>
  <c r="AK29" i="15"/>
  <c r="AL29" i="15"/>
  <c r="AM29" i="15"/>
  <c r="AN29" i="15"/>
  <c r="AO29" i="15"/>
  <c r="AP29" i="15"/>
  <c r="AQ29" i="15"/>
  <c r="AR29" i="15"/>
  <c r="AS29" i="15"/>
  <c r="AT29" i="15"/>
  <c r="AU29" i="15"/>
  <c r="AV29" i="15"/>
  <c r="AW29" i="15"/>
  <c r="AX29" i="15"/>
  <c r="AY29" i="15"/>
  <c r="AZ29" i="15"/>
  <c r="BA29" i="15"/>
  <c r="BB29" i="15"/>
  <c r="BC29" i="15"/>
  <c r="BD29" i="15"/>
  <c r="BE29" i="15"/>
  <c r="BF29" i="15"/>
  <c r="BG29" i="15"/>
  <c r="G30" i="15"/>
  <c r="H30" i="15"/>
  <c r="V30" i="15"/>
  <c r="U30" i="15" s="1"/>
  <c r="W30" i="15"/>
  <c r="X30" i="15"/>
  <c r="Y30" i="15"/>
  <c r="Z30" i="15"/>
  <c r="AA30" i="15"/>
  <c r="AB30" i="15"/>
  <c r="AC30" i="15"/>
  <c r="AD30" i="15"/>
  <c r="AE30" i="15"/>
  <c r="AF30" i="15"/>
  <c r="AG30" i="15"/>
  <c r="AH30" i="15"/>
  <c r="AI30" i="15"/>
  <c r="AJ30" i="15"/>
  <c r="AK30" i="15"/>
  <c r="AL30" i="15"/>
  <c r="AM30" i="15"/>
  <c r="AN30" i="15"/>
  <c r="AO30" i="15"/>
  <c r="AP30" i="15"/>
  <c r="AQ30" i="15"/>
  <c r="AR30" i="15"/>
  <c r="AS30" i="15"/>
  <c r="AT30" i="15"/>
  <c r="AU30" i="15"/>
  <c r="AV30" i="15"/>
  <c r="AW30" i="15"/>
  <c r="AX30" i="15"/>
  <c r="AY30" i="15"/>
  <c r="AZ30" i="15"/>
  <c r="BA30" i="15"/>
  <c r="BB30" i="15"/>
  <c r="BC30" i="15"/>
  <c r="BD30" i="15"/>
  <c r="BE30" i="15"/>
  <c r="BF30" i="15"/>
  <c r="BG30" i="15"/>
  <c r="G31" i="15"/>
  <c r="H31" i="15" s="1"/>
  <c r="V31" i="15"/>
  <c r="W31" i="15"/>
  <c r="U31" i="15" s="1"/>
  <c r="X31" i="15"/>
  <c r="Y31" i="15"/>
  <c r="Z31" i="15"/>
  <c r="AA31" i="15"/>
  <c r="AB31" i="15"/>
  <c r="AC31" i="15"/>
  <c r="AD31" i="15"/>
  <c r="AE31" i="15"/>
  <c r="AF31" i="15"/>
  <c r="AG31" i="15"/>
  <c r="AH31" i="15"/>
  <c r="AI31" i="15"/>
  <c r="AJ31" i="15"/>
  <c r="AK31" i="15"/>
  <c r="AL31" i="15"/>
  <c r="AM31" i="15"/>
  <c r="AN31" i="15"/>
  <c r="AO31" i="15"/>
  <c r="AP31" i="15"/>
  <c r="AQ31" i="15"/>
  <c r="AR31" i="15"/>
  <c r="AS31" i="15"/>
  <c r="AT31" i="15"/>
  <c r="AU31" i="15"/>
  <c r="AV31" i="15"/>
  <c r="AW31" i="15"/>
  <c r="AX31" i="15"/>
  <c r="AY31" i="15"/>
  <c r="AZ31" i="15"/>
  <c r="BA31" i="15"/>
  <c r="BB31" i="15"/>
  <c r="BC31" i="15"/>
  <c r="BD31" i="15"/>
  <c r="BE31" i="15"/>
  <c r="BF31" i="15"/>
  <c r="BG31" i="15"/>
  <c r="G32" i="15"/>
  <c r="H32" i="15"/>
  <c r="V32" i="15"/>
  <c r="W32" i="15"/>
  <c r="X32" i="15"/>
  <c r="Y32" i="15"/>
  <c r="Z32" i="15"/>
  <c r="AA32" i="15"/>
  <c r="AB32" i="15"/>
  <c r="AC32" i="15"/>
  <c r="AD32" i="15"/>
  <c r="AE32" i="15"/>
  <c r="AF32" i="15"/>
  <c r="AG32" i="15"/>
  <c r="AH32" i="15"/>
  <c r="AI32" i="15"/>
  <c r="AJ32" i="15"/>
  <c r="AK32" i="15"/>
  <c r="AL32" i="15"/>
  <c r="AM32" i="15"/>
  <c r="AN32" i="15"/>
  <c r="AO32" i="15"/>
  <c r="AP32" i="15"/>
  <c r="AQ32" i="15"/>
  <c r="AR32" i="15"/>
  <c r="AS32" i="15"/>
  <c r="AT32" i="15"/>
  <c r="AU32" i="15"/>
  <c r="AV32" i="15"/>
  <c r="AW32" i="15"/>
  <c r="AX32" i="15"/>
  <c r="AY32" i="15"/>
  <c r="AZ32" i="15"/>
  <c r="BA32" i="15"/>
  <c r="BB32" i="15"/>
  <c r="BC32" i="15"/>
  <c r="BD32" i="15"/>
  <c r="BE32" i="15"/>
  <c r="BF32" i="15"/>
  <c r="BG32" i="15"/>
  <c r="G33" i="15"/>
  <c r="H33" i="15"/>
  <c r="V33" i="15"/>
  <c r="U33" i="15"/>
  <c r="W33" i="15"/>
  <c r="X33" i="15"/>
  <c r="Y33" i="15"/>
  <c r="Z33" i="15"/>
  <c r="AA33" i="15"/>
  <c r="AB33" i="15"/>
  <c r="AC33" i="15"/>
  <c r="AD33" i="15"/>
  <c r="AE33" i="15"/>
  <c r="AF33" i="15"/>
  <c r="AG33" i="15"/>
  <c r="AH33" i="15"/>
  <c r="AI33" i="15"/>
  <c r="AJ33" i="15"/>
  <c r="AK33" i="15"/>
  <c r="AL33" i="15"/>
  <c r="AM33" i="15"/>
  <c r="AN33" i="15"/>
  <c r="AO33" i="15"/>
  <c r="AP33" i="15"/>
  <c r="AQ33" i="15"/>
  <c r="AR33" i="15"/>
  <c r="AS33" i="15"/>
  <c r="AT33" i="15"/>
  <c r="AU33" i="15"/>
  <c r="AV33" i="15"/>
  <c r="AW33" i="15"/>
  <c r="AX33" i="15"/>
  <c r="AY33" i="15"/>
  <c r="AZ33" i="15"/>
  <c r="BA33" i="15"/>
  <c r="BB33" i="15"/>
  <c r="BC33" i="15"/>
  <c r="BD33" i="15"/>
  <c r="BE33" i="15"/>
  <c r="BF33" i="15"/>
  <c r="BG33" i="15"/>
  <c r="G34" i="15"/>
  <c r="H34" i="15" s="1"/>
  <c r="U34" i="15"/>
  <c r="V34" i="15"/>
  <c r="W34" i="15"/>
  <c r="X34" i="15"/>
  <c r="Y34" i="15"/>
  <c r="Z34" i="15"/>
  <c r="AA34" i="15"/>
  <c r="AB34" i="15"/>
  <c r="AC34" i="15"/>
  <c r="AD34" i="15"/>
  <c r="AE34" i="15"/>
  <c r="AF34" i="15"/>
  <c r="AG34" i="15"/>
  <c r="AH34" i="15"/>
  <c r="AI34" i="15"/>
  <c r="AJ34" i="15"/>
  <c r="AK34" i="15"/>
  <c r="AL34" i="15"/>
  <c r="AM34" i="15"/>
  <c r="AN34" i="15"/>
  <c r="AO34" i="15"/>
  <c r="AP34" i="15"/>
  <c r="AQ34" i="15"/>
  <c r="AR34" i="15"/>
  <c r="AS34" i="15"/>
  <c r="AT34" i="15"/>
  <c r="AU34" i="15"/>
  <c r="AV34" i="15"/>
  <c r="AW34" i="15"/>
  <c r="AX34" i="15"/>
  <c r="AY34" i="15"/>
  <c r="AZ34" i="15"/>
  <c r="BA34" i="15"/>
  <c r="BB34" i="15"/>
  <c r="BC34" i="15"/>
  <c r="BD34" i="15"/>
  <c r="BE34" i="15"/>
  <c r="BF34" i="15"/>
  <c r="BG34" i="15"/>
  <c r="G35" i="15"/>
  <c r="H35" i="15"/>
  <c r="V35" i="15"/>
  <c r="U35" i="15" s="1"/>
  <c r="W35" i="15"/>
  <c r="X35" i="15"/>
  <c r="Y35" i="15"/>
  <c r="Z35" i="15"/>
  <c r="AA35" i="15"/>
  <c r="AB35" i="15"/>
  <c r="AC35" i="15"/>
  <c r="AD35" i="15"/>
  <c r="AE35" i="15"/>
  <c r="AF35" i="15"/>
  <c r="AG35" i="15"/>
  <c r="AH35" i="15"/>
  <c r="AI35" i="15"/>
  <c r="AJ35" i="15"/>
  <c r="AK35" i="15"/>
  <c r="AL35" i="15"/>
  <c r="AM35" i="15"/>
  <c r="AN35" i="15"/>
  <c r="AO35" i="15"/>
  <c r="AP35" i="15"/>
  <c r="AQ35" i="15"/>
  <c r="AR35" i="15"/>
  <c r="AS35" i="15"/>
  <c r="AT35" i="15"/>
  <c r="AU35" i="15"/>
  <c r="AV35" i="15"/>
  <c r="AW35" i="15"/>
  <c r="AX35" i="15"/>
  <c r="AY35" i="15"/>
  <c r="AZ35" i="15"/>
  <c r="BA35" i="15"/>
  <c r="BB35" i="15"/>
  <c r="BC35" i="15"/>
  <c r="BD35" i="15"/>
  <c r="BE35" i="15"/>
  <c r="BF35" i="15"/>
  <c r="BG35" i="15"/>
  <c r="G36" i="15"/>
  <c r="H36" i="15" s="1"/>
  <c r="V36" i="15"/>
  <c r="W36" i="15"/>
  <c r="U36" i="15"/>
  <c r="X36" i="15"/>
  <c r="Y36" i="15"/>
  <c r="Z36" i="15"/>
  <c r="AA36" i="15"/>
  <c r="AB36" i="15"/>
  <c r="AC36" i="15"/>
  <c r="AD36" i="15"/>
  <c r="AE36" i="15"/>
  <c r="AF36" i="15"/>
  <c r="AG36" i="15"/>
  <c r="AH36" i="15"/>
  <c r="AI36" i="15"/>
  <c r="AJ36" i="15"/>
  <c r="AK36" i="15"/>
  <c r="AL36" i="15"/>
  <c r="AM36" i="15"/>
  <c r="AN36" i="15"/>
  <c r="AO36" i="15"/>
  <c r="AP36" i="15"/>
  <c r="AQ36" i="15"/>
  <c r="AR36" i="15"/>
  <c r="AS36" i="15"/>
  <c r="AT36" i="15"/>
  <c r="AU36" i="15"/>
  <c r="AV36" i="15"/>
  <c r="AW36" i="15"/>
  <c r="AX36" i="15"/>
  <c r="AY36" i="15"/>
  <c r="AZ36" i="15"/>
  <c r="BA36" i="15"/>
  <c r="BB36" i="15"/>
  <c r="BC36" i="15"/>
  <c r="BD36" i="15"/>
  <c r="BE36" i="15"/>
  <c r="BF36" i="15"/>
  <c r="BG36" i="15"/>
  <c r="G37" i="15"/>
  <c r="H37" i="15"/>
  <c r="V37" i="15"/>
  <c r="U37" i="15"/>
  <c r="W37" i="15"/>
  <c r="X37" i="15"/>
  <c r="Y37" i="15"/>
  <c r="Z37" i="15"/>
  <c r="AA37" i="15"/>
  <c r="AB37" i="15"/>
  <c r="AC37" i="15"/>
  <c r="AD37" i="15"/>
  <c r="AE37" i="15"/>
  <c r="AF37" i="15"/>
  <c r="AG37" i="15"/>
  <c r="AH37" i="15"/>
  <c r="AI37" i="15"/>
  <c r="AJ37" i="15"/>
  <c r="AK37" i="15"/>
  <c r="AL37" i="15"/>
  <c r="AM37" i="15"/>
  <c r="AN37" i="15"/>
  <c r="AO37" i="15"/>
  <c r="AP37" i="15"/>
  <c r="AQ37" i="15"/>
  <c r="AR37" i="15"/>
  <c r="AS37" i="15"/>
  <c r="AT37" i="15"/>
  <c r="AU37" i="15"/>
  <c r="AV37" i="15"/>
  <c r="AW37" i="15"/>
  <c r="AX37" i="15"/>
  <c r="AY37" i="15"/>
  <c r="AZ37" i="15"/>
  <c r="BA37" i="15"/>
  <c r="BB37" i="15"/>
  <c r="BC37" i="15"/>
  <c r="BD37" i="15"/>
  <c r="BE37" i="15"/>
  <c r="BF37" i="15"/>
  <c r="BG37" i="15"/>
  <c r="G38" i="15"/>
  <c r="H38" i="15" s="1"/>
  <c r="V38" i="15"/>
  <c r="W38" i="15"/>
  <c r="X38" i="15"/>
  <c r="X46" i="15" s="1"/>
  <c r="C10" i="3" s="1"/>
  <c r="D10" i="3" s="1"/>
  <c r="E10" i="3" s="1"/>
  <c r="Y38" i="15"/>
  <c r="Z38" i="15"/>
  <c r="AA38" i="15"/>
  <c r="AB38" i="15"/>
  <c r="AC38" i="15"/>
  <c r="AD38" i="15"/>
  <c r="AE38" i="15"/>
  <c r="AF38" i="15"/>
  <c r="AG38" i="15"/>
  <c r="AH38" i="15"/>
  <c r="AI38" i="15"/>
  <c r="AJ38" i="15"/>
  <c r="AK38" i="15"/>
  <c r="AL38" i="15"/>
  <c r="AM38" i="15"/>
  <c r="AN38" i="15"/>
  <c r="AO38" i="15"/>
  <c r="AP38" i="15"/>
  <c r="AQ38" i="15"/>
  <c r="AR38" i="15"/>
  <c r="AS38" i="15"/>
  <c r="AT38" i="15"/>
  <c r="AU38" i="15"/>
  <c r="AV38" i="15"/>
  <c r="AW38" i="15"/>
  <c r="AX38" i="15"/>
  <c r="AY38" i="15"/>
  <c r="AZ38" i="15"/>
  <c r="BA38" i="15"/>
  <c r="BB38" i="15"/>
  <c r="BC38" i="15"/>
  <c r="BD38" i="15"/>
  <c r="BE38" i="15"/>
  <c r="BF38" i="15"/>
  <c r="BG38" i="15"/>
  <c r="G39" i="15"/>
  <c r="H39" i="15" s="1"/>
  <c r="V39" i="15"/>
  <c r="W39" i="15"/>
  <c r="X39" i="15"/>
  <c r="Y39" i="15"/>
  <c r="Z39" i="15"/>
  <c r="AA39" i="15"/>
  <c r="AB39" i="15"/>
  <c r="AC39" i="15"/>
  <c r="AD39" i="15"/>
  <c r="AE39" i="15"/>
  <c r="AF39" i="15"/>
  <c r="AG39" i="15"/>
  <c r="AH39" i="15"/>
  <c r="AI39" i="15"/>
  <c r="AJ39" i="15"/>
  <c r="AK39" i="15"/>
  <c r="AL39" i="15"/>
  <c r="AM39" i="15"/>
  <c r="AN39" i="15"/>
  <c r="AO39" i="15"/>
  <c r="AP39" i="15"/>
  <c r="AQ39" i="15"/>
  <c r="AR39" i="15"/>
  <c r="AS39" i="15"/>
  <c r="AT39" i="15"/>
  <c r="AU39" i="15"/>
  <c r="AV39" i="15"/>
  <c r="AW39" i="15"/>
  <c r="AX39" i="15"/>
  <c r="AY39" i="15"/>
  <c r="AZ39" i="15"/>
  <c r="BA39" i="15"/>
  <c r="BB39" i="15"/>
  <c r="BC39" i="15"/>
  <c r="BD39" i="15"/>
  <c r="BE39" i="15"/>
  <c r="BF39" i="15"/>
  <c r="BG39" i="15"/>
  <c r="G40" i="15"/>
  <c r="H40" i="15" s="1"/>
  <c r="V40" i="15"/>
  <c r="U40" i="15" s="1"/>
  <c r="W40" i="15"/>
  <c r="X40" i="15"/>
  <c r="Y40" i="15"/>
  <c r="Z40" i="15"/>
  <c r="AA40" i="15"/>
  <c r="AA46" i="15" s="1"/>
  <c r="C13" i="3" s="1"/>
  <c r="D13" i="3" s="1"/>
  <c r="E13" i="3" s="1"/>
  <c r="AB40" i="15"/>
  <c r="AC40" i="15"/>
  <c r="AD40" i="15"/>
  <c r="AE40" i="15"/>
  <c r="AE46" i="15" s="1"/>
  <c r="C30" i="3" s="1"/>
  <c r="D30" i="3" s="1"/>
  <c r="E30" i="3" s="1"/>
  <c r="AF40" i="15"/>
  <c r="AG40" i="15"/>
  <c r="AG46" i="15" s="1"/>
  <c r="C32" i="3" s="1"/>
  <c r="D32" i="3" s="1"/>
  <c r="E32" i="3" s="1"/>
  <c r="AH40" i="15"/>
  <c r="AI40" i="15"/>
  <c r="AI46" i="15" s="1"/>
  <c r="C34" i="3" s="1"/>
  <c r="D34" i="3" s="1"/>
  <c r="E34" i="3" s="1"/>
  <c r="AJ40" i="15"/>
  <c r="AK40" i="15"/>
  <c r="AK46" i="15" s="1"/>
  <c r="C11" i="4" s="1"/>
  <c r="D11" i="4" s="1"/>
  <c r="E11" i="4" s="1"/>
  <c r="AL40" i="15"/>
  <c r="AM40" i="15"/>
  <c r="AM46" i="15" s="1"/>
  <c r="C13" i="4" s="1"/>
  <c r="D13" i="4" s="1"/>
  <c r="E13" i="4" s="1"/>
  <c r="AN40" i="15"/>
  <c r="AO40" i="15"/>
  <c r="AO46" i="15" s="1"/>
  <c r="C15" i="4" s="1"/>
  <c r="D15" i="4" s="1"/>
  <c r="E15" i="4" s="1"/>
  <c r="AP40" i="15"/>
  <c r="AQ40" i="15"/>
  <c r="AQ46" i="15" s="1"/>
  <c r="C30" i="4" s="1"/>
  <c r="D30" i="4" s="1"/>
  <c r="E30" i="4" s="1"/>
  <c r="AR40" i="15"/>
  <c r="AS40" i="15"/>
  <c r="AS46" i="15" s="1"/>
  <c r="C32" i="4" s="1"/>
  <c r="D32" i="4" s="1"/>
  <c r="E32" i="4" s="1"/>
  <c r="AT40" i="15"/>
  <c r="AU40" i="15"/>
  <c r="AU46" i="15" s="1"/>
  <c r="C34" i="4" s="1"/>
  <c r="D34" i="4" s="1"/>
  <c r="E34" i="4" s="1"/>
  <c r="AV40" i="15"/>
  <c r="AW40" i="15"/>
  <c r="AW46" i="15" s="1"/>
  <c r="C11" i="20" s="1"/>
  <c r="D11" i="20" s="1"/>
  <c r="E11" i="20" s="1"/>
  <c r="AX40" i="15"/>
  <c r="AY40" i="15"/>
  <c r="AZ40" i="15"/>
  <c r="BA40" i="15"/>
  <c r="BA46" i="15" s="1"/>
  <c r="C15" i="20" s="1"/>
  <c r="D15" i="20" s="1"/>
  <c r="E15" i="20" s="1"/>
  <c r="BB40" i="15"/>
  <c r="BC40" i="15"/>
  <c r="BD40" i="15"/>
  <c r="BE40" i="15"/>
  <c r="BE46" i="15" s="1"/>
  <c r="C32" i="20" s="1"/>
  <c r="D32" i="20" s="1"/>
  <c r="E32" i="20" s="1"/>
  <c r="BF40" i="15"/>
  <c r="BG40" i="15"/>
  <c r="G41" i="15"/>
  <c r="H41" i="15"/>
  <c r="V41" i="15"/>
  <c r="W41" i="15"/>
  <c r="X41" i="15"/>
  <c r="Y41" i="15"/>
  <c r="Z41" i="15"/>
  <c r="AA41" i="15"/>
  <c r="AB41" i="15"/>
  <c r="AC41" i="15"/>
  <c r="AD41" i="15"/>
  <c r="AE41" i="15"/>
  <c r="AF41" i="15"/>
  <c r="AG41" i="15"/>
  <c r="AH41" i="15"/>
  <c r="AI41" i="15"/>
  <c r="AJ41" i="15"/>
  <c r="AK41" i="15"/>
  <c r="AL41" i="15"/>
  <c r="AM41" i="15"/>
  <c r="AN41" i="15"/>
  <c r="AO41" i="15"/>
  <c r="AP41" i="15"/>
  <c r="AQ41" i="15"/>
  <c r="AR41" i="15"/>
  <c r="AS41" i="15"/>
  <c r="AT41" i="15"/>
  <c r="AU41" i="15"/>
  <c r="AV41" i="15"/>
  <c r="AW41" i="15"/>
  <c r="AX41" i="15"/>
  <c r="AY41" i="15"/>
  <c r="AY46" i="15" s="1"/>
  <c r="C13" i="20" s="1"/>
  <c r="D13" i="20" s="1"/>
  <c r="E13" i="20" s="1"/>
  <c r="AZ41" i="15"/>
  <c r="BA41" i="15"/>
  <c r="BB41" i="15"/>
  <c r="BC41" i="15"/>
  <c r="BC46" i="15" s="1"/>
  <c r="C30" i="20" s="1"/>
  <c r="D30" i="20" s="1"/>
  <c r="E30" i="20" s="1"/>
  <c r="BD41" i="15"/>
  <c r="BE41" i="15"/>
  <c r="BF41" i="15"/>
  <c r="BG41" i="15"/>
  <c r="G42" i="15"/>
  <c r="H42" i="15"/>
  <c r="V42" i="15"/>
  <c r="U42" i="15" s="1"/>
  <c r="W42" i="15"/>
  <c r="X42" i="15"/>
  <c r="Y42" i="15"/>
  <c r="Z42" i="15"/>
  <c r="AA42" i="15"/>
  <c r="AB42" i="15"/>
  <c r="AB46" i="15" s="1"/>
  <c r="C14" i="3" s="1"/>
  <c r="D14" i="3" s="1"/>
  <c r="E14" i="3" s="1"/>
  <c r="AC42" i="15"/>
  <c r="AD42" i="15"/>
  <c r="AE42" i="15"/>
  <c r="AF42" i="15"/>
  <c r="AF46" i="15" s="1"/>
  <c r="C31" i="3" s="1"/>
  <c r="D31" i="3" s="1"/>
  <c r="E31" i="3" s="1"/>
  <c r="AG42" i="15"/>
  <c r="AH42" i="15"/>
  <c r="AI42" i="15"/>
  <c r="AJ42" i="15"/>
  <c r="AJ46" i="15" s="1"/>
  <c r="C10" i="4" s="1"/>
  <c r="D10" i="4" s="1"/>
  <c r="E10" i="4" s="1"/>
  <c r="AK42" i="15"/>
  <c r="AL42" i="15"/>
  <c r="AM42" i="15"/>
  <c r="AN42" i="15"/>
  <c r="AN46" i="15" s="1"/>
  <c r="C14" i="4" s="1"/>
  <c r="D14" i="4" s="1"/>
  <c r="E14" i="4" s="1"/>
  <c r="AO42" i="15"/>
  <c r="AP42" i="15"/>
  <c r="AQ42" i="15"/>
  <c r="AR42" i="15"/>
  <c r="AR46" i="15" s="1"/>
  <c r="C31" i="4" s="1"/>
  <c r="D31" i="4" s="1"/>
  <c r="E31" i="4" s="1"/>
  <c r="AS42" i="15"/>
  <c r="AT42" i="15"/>
  <c r="AU42" i="15"/>
  <c r="AV42" i="15"/>
  <c r="AV46" i="15" s="1"/>
  <c r="C10" i="20" s="1"/>
  <c r="D10" i="20" s="1"/>
  <c r="E10" i="20" s="1"/>
  <c r="AW42" i="15"/>
  <c r="AX42" i="15"/>
  <c r="AY42" i="15"/>
  <c r="AZ42" i="15"/>
  <c r="AZ46" i="15" s="1"/>
  <c r="C14" i="20" s="1"/>
  <c r="D14" i="20" s="1"/>
  <c r="E14" i="20" s="1"/>
  <c r="BA42" i="15"/>
  <c r="BB42" i="15"/>
  <c r="BC42" i="15"/>
  <c r="BD42" i="15"/>
  <c r="BD46" i="15" s="1"/>
  <c r="C31" i="20" s="1"/>
  <c r="D31" i="20" s="1"/>
  <c r="E31" i="20" s="1"/>
  <c r="BE42" i="15"/>
  <c r="BF42" i="15"/>
  <c r="BG42" i="15"/>
  <c r="G43" i="15"/>
  <c r="H43" i="15" s="1"/>
  <c r="V43" i="15"/>
  <c r="U43" i="15" s="1"/>
  <c r="W43" i="15"/>
  <c r="X43" i="15"/>
  <c r="Y43" i="15"/>
  <c r="Z43" i="15"/>
  <c r="AA43" i="15"/>
  <c r="AB43" i="15"/>
  <c r="AC43" i="15"/>
  <c r="AD43" i="15"/>
  <c r="AE43" i="15"/>
  <c r="AF43" i="15"/>
  <c r="AG43" i="15"/>
  <c r="AH43" i="15"/>
  <c r="AI43" i="15"/>
  <c r="AJ43" i="15"/>
  <c r="AK43" i="15"/>
  <c r="AL43" i="15"/>
  <c r="AM43" i="15"/>
  <c r="AN43" i="15"/>
  <c r="AO43" i="15"/>
  <c r="AP43" i="15"/>
  <c r="AQ43" i="15"/>
  <c r="AR43" i="15"/>
  <c r="AS43" i="15"/>
  <c r="AT43" i="15"/>
  <c r="AU43" i="15"/>
  <c r="AV43" i="15"/>
  <c r="AW43" i="15"/>
  <c r="AX43" i="15"/>
  <c r="AY43" i="15"/>
  <c r="AZ43" i="15"/>
  <c r="BA43" i="15"/>
  <c r="BB43" i="15"/>
  <c r="BC43" i="15"/>
  <c r="BD43" i="15"/>
  <c r="BE43" i="15"/>
  <c r="BF43" i="15"/>
  <c r="BG43" i="15"/>
  <c r="BG46" i="15" s="1"/>
  <c r="G44" i="15"/>
  <c r="H44" i="15"/>
  <c r="V44" i="15"/>
  <c r="W44" i="15"/>
  <c r="X44" i="15"/>
  <c r="Y44" i="15"/>
  <c r="Z44" i="15"/>
  <c r="AA44" i="15"/>
  <c r="AB44" i="15"/>
  <c r="AC44" i="15"/>
  <c r="AD44" i="15"/>
  <c r="AE44" i="15"/>
  <c r="AF44" i="15"/>
  <c r="AG44" i="15"/>
  <c r="AH44" i="15"/>
  <c r="AI44" i="15"/>
  <c r="AJ44" i="15"/>
  <c r="AK44" i="15"/>
  <c r="AL44" i="15"/>
  <c r="AM44" i="15"/>
  <c r="AN44" i="15"/>
  <c r="AO44" i="15"/>
  <c r="AP44" i="15"/>
  <c r="AQ44" i="15"/>
  <c r="AR44" i="15"/>
  <c r="AS44" i="15"/>
  <c r="AT44" i="15"/>
  <c r="AU44" i="15"/>
  <c r="AV44" i="15"/>
  <c r="AW44" i="15"/>
  <c r="AX44" i="15"/>
  <c r="AY44" i="15"/>
  <c r="AZ44" i="15"/>
  <c r="BA44" i="15"/>
  <c r="BB44" i="15"/>
  <c r="BC44" i="15"/>
  <c r="BD44" i="15"/>
  <c r="BE44" i="15"/>
  <c r="BF44" i="15"/>
  <c r="BG44" i="15"/>
  <c r="G45" i="15"/>
  <c r="H45" i="15"/>
  <c r="V45" i="15"/>
  <c r="U45" i="15"/>
  <c r="W45" i="15"/>
  <c r="X45" i="15"/>
  <c r="Y45" i="15"/>
  <c r="Z45" i="15"/>
  <c r="Z46" i="15" s="1"/>
  <c r="AA45" i="15"/>
  <c r="AB45" i="15"/>
  <c r="AC45" i="15"/>
  <c r="AD45" i="15"/>
  <c r="AD46" i="15" s="1"/>
  <c r="AE45" i="15"/>
  <c r="AF45" i="15"/>
  <c r="AG45" i="15"/>
  <c r="AH45" i="15"/>
  <c r="AI45" i="15"/>
  <c r="AJ45" i="15"/>
  <c r="AK45" i="15"/>
  <c r="AL45" i="15"/>
  <c r="AM45" i="15"/>
  <c r="AN45" i="15"/>
  <c r="AO45" i="15"/>
  <c r="AP45" i="15"/>
  <c r="AP46" i="15" s="1"/>
  <c r="AQ45" i="15"/>
  <c r="AR45" i="15"/>
  <c r="AS45" i="15"/>
  <c r="AT45" i="15"/>
  <c r="AT46" i="15" s="1"/>
  <c r="AU45" i="15"/>
  <c r="AV45" i="15"/>
  <c r="AW45" i="15"/>
  <c r="AX45" i="15"/>
  <c r="AY45" i="15"/>
  <c r="AZ45" i="15"/>
  <c r="BA45" i="15"/>
  <c r="BB45" i="15"/>
  <c r="BC45" i="15"/>
  <c r="BD45" i="15"/>
  <c r="BE45" i="15"/>
  <c r="BF45" i="15"/>
  <c r="BF46" i="15" s="1"/>
  <c r="BG45" i="15"/>
  <c r="AX46" i="15"/>
  <c r="C12" i="20" s="1"/>
  <c r="D12" i="20" s="1"/>
  <c r="E12" i="20" s="1"/>
  <c r="G47" i="15"/>
  <c r="A4" i="19" s="1"/>
  <c r="L47" i="15"/>
  <c r="P47" i="15"/>
  <c r="T47" i="15"/>
  <c r="A10" i="19" s="1"/>
  <c r="F4" i="14"/>
  <c r="G4" i="14" s="1"/>
  <c r="U4" i="14"/>
  <c r="U46" i="14" s="1"/>
  <c r="C9" i="1" s="1"/>
  <c r="D9" i="1" s="1"/>
  <c r="E9" i="1" s="1"/>
  <c r="V4" i="14"/>
  <c r="W4" i="14"/>
  <c r="X4" i="14"/>
  <c r="Y4" i="14"/>
  <c r="Y46" i="14" s="1"/>
  <c r="C9" i="21" s="1"/>
  <c r="D9" i="21" s="1"/>
  <c r="E9" i="21" s="1"/>
  <c r="Z4" i="14"/>
  <c r="F5" i="14"/>
  <c r="G5" i="14" s="1"/>
  <c r="U5" i="14"/>
  <c r="V5" i="14"/>
  <c r="W5" i="14"/>
  <c r="X5" i="14"/>
  <c r="Y5" i="14"/>
  <c r="Z5" i="14"/>
  <c r="F6" i="14"/>
  <c r="G6" i="14" s="1"/>
  <c r="U6" i="14"/>
  <c r="V6" i="14"/>
  <c r="W6" i="14"/>
  <c r="X6" i="14"/>
  <c r="Y6" i="14"/>
  <c r="Z6" i="14"/>
  <c r="F7" i="14"/>
  <c r="G7" i="14" s="1"/>
  <c r="U7" i="14"/>
  <c r="V7" i="14"/>
  <c r="W7" i="14"/>
  <c r="X7" i="14"/>
  <c r="Y7" i="14"/>
  <c r="Z7" i="14"/>
  <c r="F8" i="14"/>
  <c r="G8" i="14" s="1"/>
  <c r="U8" i="14"/>
  <c r="V8" i="14"/>
  <c r="V46" i="14" s="1"/>
  <c r="C22" i="1" s="1"/>
  <c r="D22" i="1" s="1"/>
  <c r="E22" i="1" s="1"/>
  <c r="W8" i="14"/>
  <c r="X8" i="14"/>
  <c r="Y8" i="14"/>
  <c r="Z8" i="14"/>
  <c r="F9" i="14"/>
  <c r="G9" i="14" s="1"/>
  <c r="U9" i="14"/>
  <c r="V9" i="14"/>
  <c r="W9" i="14"/>
  <c r="X9" i="14"/>
  <c r="Y9" i="14"/>
  <c r="Z9" i="14"/>
  <c r="F10" i="14"/>
  <c r="G10" i="14" s="1"/>
  <c r="U10" i="14"/>
  <c r="V10" i="14"/>
  <c r="W10" i="14"/>
  <c r="X10" i="14"/>
  <c r="Y10" i="14"/>
  <c r="Z10" i="14"/>
  <c r="F11" i="14"/>
  <c r="G11" i="14" s="1"/>
  <c r="U11" i="14"/>
  <c r="V11" i="14"/>
  <c r="W11" i="14"/>
  <c r="X11" i="14"/>
  <c r="Y11" i="14"/>
  <c r="Z11" i="14"/>
  <c r="F12" i="14"/>
  <c r="G12" i="14"/>
  <c r="U12" i="14"/>
  <c r="V12" i="14"/>
  <c r="W12" i="14"/>
  <c r="X12" i="14"/>
  <c r="Y12" i="14"/>
  <c r="Z12" i="14"/>
  <c r="F13" i="14"/>
  <c r="G13" i="14"/>
  <c r="U13" i="14"/>
  <c r="V13" i="14"/>
  <c r="W13" i="14"/>
  <c r="X13" i="14"/>
  <c r="Y13" i="14"/>
  <c r="Z13" i="14"/>
  <c r="F14" i="14"/>
  <c r="G14" i="14"/>
  <c r="U14" i="14"/>
  <c r="V14" i="14"/>
  <c r="W14" i="14"/>
  <c r="X14" i="14"/>
  <c r="T14" i="14" s="1"/>
  <c r="Y14" i="14"/>
  <c r="Z14" i="14"/>
  <c r="F15" i="14"/>
  <c r="G15" i="14" s="1"/>
  <c r="U15" i="14"/>
  <c r="V15" i="14"/>
  <c r="W15" i="14"/>
  <c r="X15" i="14"/>
  <c r="Y15" i="14"/>
  <c r="Z15" i="14"/>
  <c r="F16" i="14"/>
  <c r="G16" i="14" s="1"/>
  <c r="U16" i="14"/>
  <c r="V16" i="14"/>
  <c r="W16" i="14"/>
  <c r="X16" i="14"/>
  <c r="Y16" i="14"/>
  <c r="Z16" i="14"/>
  <c r="F17" i="14"/>
  <c r="G17" i="14" s="1"/>
  <c r="U17" i="14"/>
  <c r="V17" i="14"/>
  <c r="W17" i="14"/>
  <c r="X17" i="14"/>
  <c r="Y17" i="14"/>
  <c r="Z17" i="14"/>
  <c r="F18" i="14"/>
  <c r="G18" i="14" s="1"/>
  <c r="U18" i="14"/>
  <c r="V18" i="14"/>
  <c r="W18" i="14"/>
  <c r="X18" i="14"/>
  <c r="Y18" i="14"/>
  <c r="Z18" i="14"/>
  <c r="F19" i="14"/>
  <c r="G19" i="14" s="1"/>
  <c r="U19" i="14"/>
  <c r="V19" i="14"/>
  <c r="W19" i="14"/>
  <c r="X19" i="14"/>
  <c r="Y19" i="14"/>
  <c r="Z19" i="14"/>
  <c r="F20" i="14"/>
  <c r="G20" i="14"/>
  <c r="U20" i="14"/>
  <c r="V20" i="14"/>
  <c r="W20" i="14"/>
  <c r="X20" i="14"/>
  <c r="Y20" i="14"/>
  <c r="Z20" i="14"/>
  <c r="F21" i="14"/>
  <c r="G21" i="14"/>
  <c r="U21" i="14"/>
  <c r="V21" i="14"/>
  <c r="W21" i="14"/>
  <c r="X21" i="14"/>
  <c r="Y21" i="14"/>
  <c r="Z21" i="14"/>
  <c r="F22" i="14"/>
  <c r="G22" i="14"/>
  <c r="U22" i="14"/>
  <c r="V22" i="14"/>
  <c r="W22" i="14"/>
  <c r="X22" i="14"/>
  <c r="T22" i="14" s="1"/>
  <c r="Y22" i="14"/>
  <c r="Z22" i="14"/>
  <c r="F23" i="14"/>
  <c r="G23" i="14" s="1"/>
  <c r="U23" i="14"/>
  <c r="V23" i="14"/>
  <c r="W23" i="14"/>
  <c r="X23" i="14"/>
  <c r="Y23" i="14"/>
  <c r="Z23" i="14"/>
  <c r="F24" i="14"/>
  <c r="G24" i="14" s="1"/>
  <c r="U24" i="14"/>
  <c r="V24" i="14"/>
  <c r="W24" i="14"/>
  <c r="X24" i="14"/>
  <c r="Y24" i="14"/>
  <c r="Z24" i="14"/>
  <c r="F25" i="14"/>
  <c r="G25" i="14" s="1"/>
  <c r="U25" i="14"/>
  <c r="V25" i="14"/>
  <c r="W25" i="14"/>
  <c r="X25" i="14"/>
  <c r="Y25" i="14"/>
  <c r="Z25" i="14"/>
  <c r="F26" i="14"/>
  <c r="G26" i="14" s="1"/>
  <c r="U26" i="14"/>
  <c r="V26" i="14"/>
  <c r="W26" i="14"/>
  <c r="X26" i="14"/>
  <c r="Y26" i="14"/>
  <c r="Z26" i="14"/>
  <c r="F27" i="14"/>
  <c r="G27" i="14" s="1"/>
  <c r="U27" i="14"/>
  <c r="V27" i="14"/>
  <c r="W27" i="14"/>
  <c r="X27" i="14"/>
  <c r="Y27" i="14"/>
  <c r="Z27" i="14"/>
  <c r="F28" i="14"/>
  <c r="G28" i="14"/>
  <c r="U28" i="14"/>
  <c r="V28" i="14"/>
  <c r="W28" i="14"/>
  <c r="X28" i="14"/>
  <c r="Y28" i="14"/>
  <c r="Z28" i="14"/>
  <c r="F29" i="14"/>
  <c r="G29" i="14"/>
  <c r="U29" i="14"/>
  <c r="T29" i="14" s="1"/>
  <c r="V29" i="14"/>
  <c r="W29" i="14"/>
  <c r="X29" i="14"/>
  <c r="Y29" i="14"/>
  <c r="Z29" i="14"/>
  <c r="F30" i="14"/>
  <c r="G30" i="14" s="1"/>
  <c r="U30" i="14"/>
  <c r="V30" i="14"/>
  <c r="W30" i="14"/>
  <c r="X30" i="14"/>
  <c r="Y30" i="14"/>
  <c r="Z30" i="14"/>
  <c r="F31" i="14"/>
  <c r="G31" i="14" s="1"/>
  <c r="U31" i="14"/>
  <c r="V31" i="14"/>
  <c r="T31" i="14" s="1"/>
  <c r="W31" i="14"/>
  <c r="X31" i="14"/>
  <c r="Y31" i="14"/>
  <c r="Z31" i="14"/>
  <c r="F32" i="14"/>
  <c r="G32" i="14" s="1"/>
  <c r="U32" i="14"/>
  <c r="V32" i="14"/>
  <c r="W32" i="14"/>
  <c r="X32" i="14"/>
  <c r="Y32" i="14"/>
  <c r="Z32" i="14"/>
  <c r="F33" i="14"/>
  <c r="G33" i="14" s="1"/>
  <c r="U33" i="14"/>
  <c r="V33" i="14"/>
  <c r="W33" i="14"/>
  <c r="X33" i="14"/>
  <c r="Y33" i="14"/>
  <c r="Z33" i="14"/>
  <c r="F34" i="14"/>
  <c r="G34" i="14" s="1"/>
  <c r="U34" i="14"/>
  <c r="V34" i="14"/>
  <c r="W34" i="14"/>
  <c r="X34" i="14"/>
  <c r="Y34" i="14"/>
  <c r="Z34" i="14"/>
  <c r="F35" i="14"/>
  <c r="T35" i="14" s="1"/>
  <c r="U35" i="14"/>
  <c r="V35" i="14"/>
  <c r="W35" i="14"/>
  <c r="X35" i="14"/>
  <c r="Y35" i="14"/>
  <c r="Z35" i="14"/>
  <c r="F36" i="14"/>
  <c r="G36" i="14" s="1"/>
  <c r="U36" i="14"/>
  <c r="V36" i="14"/>
  <c r="W36" i="14"/>
  <c r="X36" i="14"/>
  <c r="Y36" i="14"/>
  <c r="Z36" i="14"/>
  <c r="F37" i="14"/>
  <c r="G37" i="14" s="1"/>
  <c r="U37" i="14"/>
  <c r="T37" i="14" s="1"/>
  <c r="V37" i="14"/>
  <c r="W37" i="14"/>
  <c r="X37" i="14"/>
  <c r="Y37" i="14"/>
  <c r="Z37" i="14"/>
  <c r="F38" i="14"/>
  <c r="G38" i="14"/>
  <c r="U38" i="14"/>
  <c r="V38" i="14"/>
  <c r="W38" i="14"/>
  <c r="X38" i="14"/>
  <c r="Y38" i="14"/>
  <c r="Z38" i="14"/>
  <c r="F39" i="14"/>
  <c r="U39" i="14"/>
  <c r="V39" i="14"/>
  <c r="W39" i="14"/>
  <c r="X39" i="14"/>
  <c r="T39" i="14" s="1"/>
  <c r="Y39" i="14"/>
  <c r="Z39" i="14"/>
  <c r="F40" i="14"/>
  <c r="G40" i="14"/>
  <c r="U40" i="14"/>
  <c r="V40" i="14"/>
  <c r="W40" i="14"/>
  <c r="X40" i="14"/>
  <c r="Y40" i="14"/>
  <c r="Z40" i="14"/>
  <c r="F41" i="14"/>
  <c r="G41" i="14"/>
  <c r="U41" i="14"/>
  <c r="V41" i="14"/>
  <c r="W41" i="14"/>
  <c r="X41" i="14"/>
  <c r="Y41" i="14"/>
  <c r="Z41" i="14"/>
  <c r="F42" i="14"/>
  <c r="G42" i="14"/>
  <c r="U42" i="14"/>
  <c r="V42" i="14"/>
  <c r="W42" i="14"/>
  <c r="X42" i="14"/>
  <c r="Y42" i="14"/>
  <c r="Z42" i="14"/>
  <c r="F43" i="14"/>
  <c r="U43" i="14"/>
  <c r="V43" i="14"/>
  <c r="W43" i="14"/>
  <c r="X43" i="14"/>
  <c r="T43" i="14" s="1"/>
  <c r="Y43" i="14"/>
  <c r="Z43" i="14"/>
  <c r="F44" i="14"/>
  <c r="G44" i="14"/>
  <c r="U44" i="14"/>
  <c r="V44" i="14"/>
  <c r="W44" i="14"/>
  <c r="X44" i="14"/>
  <c r="Y44" i="14"/>
  <c r="Z44" i="14"/>
  <c r="F45" i="14"/>
  <c r="G45" i="14"/>
  <c r="U45" i="14"/>
  <c r="T45" i="14" s="1"/>
  <c r="V45" i="14"/>
  <c r="W45" i="14"/>
  <c r="X45" i="14"/>
  <c r="Y45" i="14"/>
  <c r="Z45" i="14"/>
  <c r="W46" i="14"/>
  <c r="C9" i="2" s="1"/>
  <c r="D9" i="2" s="1"/>
  <c r="E9" i="2" s="1"/>
  <c r="G47" i="14"/>
  <c r="D4" i="19" s="1"/>
  <c r="L47" i="14"/>
  <c r="D6" i="19" s="1"/>
  <c r="P47" i="14"/>
  <c r="T47" i="14"/>
  <c r="F4" i="13"/>
  <c r="G4" i="13" s="1"/>
  <c r="U4" i="13"/>
  <c r="V4" i="13"/>
  <c r="W4" i="13"/>
  <c r="X4" i="13"/>
  <c r="Y4" i="13"/>
  <c r="Z4" i="13"/>
  <c r="F5" i="13"/>
  <c r="G5" i="13" s="1"/>
  <c r="U5" i="13"/>
  <c r="V5" i="13"/>
  <c r="W5" i="13"/>
  <c r="X5" i="13"/>
  <c r="Y5" i="13"/>
  <c r="Z5" i="13"/>
  <c r="F6" i="13"/>
  <c r="G6" i="13" s="1"/>
  <c r="U6" i="13"/>
  <c r="V6" i="13"/>
  <c r="W6" i="13"/>
  <c r="X6" i="13"/>
  <c r="Y6" i="13"/>
  <c r="Z6" i="13"/>
  <c r="F7" i="13"/>
  <c r="G7" i="13" s="1"/>
  <c r="U7" i="13"/>
  <c r="V7" i="13"/>
  <c r="W7" i="13"/>
  <c r="X7" i="13"/>
  <c r="Y7" i="13"/>
  <c r="Z7" i="13"/>
  <c r="F8" i="13"/>
  <c r="G8" i="13"/>
  <c r="U8" i="13"/>
  <c r="V8" i="13"/>
  <c r="W8" i="13"/>
  <c r="X8" i="13"/>
  <c r="Y8" i="13"/>
  <c r="Z8" i="13"/>
  <c r="F9" i="13"/>
  <c r="G9" i="13"/>
  <c r="U9" i="13"/>
  <c r="V9" i="13"/>
  <c r="W9" i="13"/>
  <c r="X9" i="13"/>
  <c r="Y9" i="13"/>
  <c r="Z9" i="13"/>
  <c r="F10" i="13"/>
  <c r="T10" i="13" s="1"/>
  <c r="G10" i="13"/>
  <c r="U10" i="13"/>
  <c r="V10" i="13"/>
  <c r="W10" i="13"/>
  <c r="X10" i="13"/>
  <c r="Y10" i="13"/>
  <c r="Z10" i="13"/>
  <c r="F11" i="13"/>
  <c r="G11" i="13" s="1"/>
  <c r="U11" i="13"/>
  <c r="V11" i="13"/>
  <c r="W11" i="13"/>
  <c r="X11" i="13"/>
  <c r="Y11" i="13"/>
  <c r="Z11" i="13"/>
  <c r="F12" i="13"/>
  <c r="G12" i="13"/>
  <c r="U12" i="13"/>
  <c r="V12" i="13"/>
  <c r="W12" i="13"/>
  <c r="X12" i="13"/>
  <c r="Y12" i="13"/>
  <c r="Z12" i="13"/>
  <c r="F13" i="13"/>
  <c r="G13" i="13"/>
  <c r="U13" i="13"/>
  <c r="V13" i="13"/>
  <c r="W13" i="13"/>
  <c r="X13" i="13"/>
  <c r="Y13" i="13"/>
  <c r="Z13" i="13"/>
  <c r="F14" i="13"/>
  <c r="G14" i="13"/>
  <c r="U14" i="13"/>
  <c r="V14" i="13"/>
  <c r="T14" i="13" s="1"/>
  <c r="W14" i="13"/>
  <c r="X14" i="13"/>
  <c r="Y14" i="13"/>
  <c r="Z14" i="13"/>
  <c r="F15" i="13"/>
  <c r="U15" i="13"/>
  <c r="V15" i="13"/>
  <c r="W15" i="13"/>
  <c r="X15" i="13"/>
  <c r="Y15" i="13"/>
  <c r="Z15" i="13"/>
  <c r="F16" i="13"/>
  <c r="G16" i="13"/>
  <c r="U16" i="13"/>
  <c r="V16" i="13"/>
  <c r="W16" i="13"/>
  <c r="X16" i="13"/>
  <c r="Y16" i="13"/>
  <c r="Z16" i="13"/>
  <c r="F17" i="13"/>
  <c r="G17" i="13"/>
  <c r="U17" i="13"/>
  <c r="V17" i="13"/>
  <c r="W17" i="13"/>
  <c r="X17" i="13"/>
  <c r="Y17" i="13"/>
  <c r="Z17" i="13"/>
  <c r="F18" i="13"/>
  <c r="G18" i="13"/>
  <c r="U18" i="13"/>
  <c r="V18" i="13"/>
  <c r="W18" i="13"/>
  <c r="X18" i="13"/>
  <c r="Y18" i="13"/>
  <c r="Z18" i="13"/>
  <c r="F19" i="13"/>
  <c r="G19" i="13" s="1"/>
  <c r="U19" i="13"/>
  <c r="V19" i="13"/>
  <c r="W19" i="13"/>
  <c r="X19" i="13"/>
  <c r="Y19" i="13"/>
  <c r="Z19" i="13"/>
  <c r="F20" i="13"/>
  <c r="G20" i="13"/>
  <c r="U20" i="13"/>
  <c r="V20" i="13"/>
  <c r="W20" i="13"/>
  <c r="X20" i="13"/>
  <c r="Y20" i="13"/>
  <c r="Z20" i="13"/>
  <c r="F21" i="13"/>
  <c r="G21" i="13"/>
  <c r="U21" i="13"/>
  <c r="V21" i="13"/>
  <c r="W21" i="13"/>
  <c r="X21" i="13"/>
  <c r="Y21" i="13"/>
  <c r="Z21" i="13"/>
  <c r="F22" i="13"/>
  <c r="G22" i="13"/>
  <c r="U22" i="13"/>
  <c r="V22" i="13"/>
  <c r="W22" i="13"/>
  <c r="X22" i="13"/>
  <c r="Y22" i="13"/>
  <c r="Z22" i="13"/>
  <c r="F23" i="13"/>
  <c r="U23" i="13"/>
  <c r="V23" i="13"/>
  <c r="W23" i="13"/>
  <c r="X23" i="13"/>
  <c r="Y23" i="13"/>
  <c r="Z23" i="13"/>
  <c r="F24" i="13"/>
  <c r="G24" i="13"/>
  <c r="U24" i="13"/>
  <c r="V24" i="13"/>
  <c r="W24" i="13"/>
  <c r="X24" i="13"/>
  <c r="Y24" i="13"/>
  <c r="Z24" i="13"/>
  <c r="F25" i="13"/>
  <c r="G25" i="13"/>
  <c r="U25" i="13"/>
  <c r="V25" i="13"/>
  <c r="W25" i="13"/>
  <c r="X25" i="13"/>
  <c r="Y25" i="13"/>
  <c r="Z25" i="13"/>
  <c r="F26" i="13"/>
  <c r="G26" i="13"/>
  <c r="U26" i="13"/>
  <c r="V26" i="13"/>
  <c r="W26" i="13"/>
  <c r="X26" i="13"/>
  <c r="Y26" i="13"/>
  <c r="Z26" i="13"/>
  <c r="F27" i="13"/>
  <c r="G27" i="13" s="1"/>
  <c r="U27" i="13"/>
  <c r="V27" i="13"/>
  <c r="W27" i="13"/>
  <c r="X27" i="13"/>
  <c r="Y27" i="13"/>
  <c r="Z27" i="13"/>
  <c r="F28" i="13"/>
  <c r="G28" i="13"/>
  <c r="U28" i="13"/>
  <c r="V28" i="13"/>
  <c r="W28" i="13"/>
  <c r="X28" i="13"/>
  <c r="Y28" i="13"/>
  <c r="Z28" i="13"/>
  <c r="F29" i="13"/>
  <c r="G29" i="13"/>
  <c r="U29" i="13"/>
  <c r="V29" i="13"/>
  <c r="W29" i="13"/>
  <c r="X29" i="13"/>
  <c r="Y29" i="13"/>
  <c r="Z29" i="13"/>
  <c r="F30" i="13"/>
  <c r="G30" i="13"/>
  <c r="U30" i="13"/>
  <c r="V30" i="13"/>
  <c r="W30" i="13"/>
  <c r="X30" i="13"/>
  <c r="Y30" i="13"/>
  <c r="Z30" i="13"/>
  <c r="F31" i="13"/>
  <c r="G31" i="13"/>
  <c r="U31" i="13"/>
  <c r="T31" i="13" s="1"/>
  <c r="V31" i="13"/>
  <c r="W31" i="13"/>
  <c r="X31" i="13"/>
  <c r="Y31" i="13"/>
  <c r="Z31" i="13"/>
  <c r="F32" i="13"/>
  <c r="G32" i="13"/>
  <c r="U32" i="13"/>
  <c r="V32" i="13"/>
  <c r="W32" i="13"/>
  <c r="X32" i="13"/>
  <c r="Y32" i="13"/>
  <c r="Z32" i="13"/>
  <c r="F33" i="13"/>
  <c r="G33" i="13"/>
  <c r="U33" i="13"/>
  <c r="V33" i="13"/>
  <c r="W33" i="13"/>
  <c r="X33" i="13"/>
  <c r="Y33" i="13"/>
  <c r="Z33" i="13"/>
  <c r="F34" i="13"/>
  <c r="G34" i="13"/>
  <c r="U34" i="13"/>
  <c r="V34" i="13"/>
  <c r="W34" i="13"/>
  <c r="X34" i="13"/>
  <c r="Y34" i="13"/>
  <c r="Z34" i="13"/>
  <c r="F35" i="13"/>
  <c r="U35" i="13"/>
  <c r="V35" i="13"/>
  <c r="W35" i="13"/>
  <c r="X35" i="13"/>
  <c r="Y35" i="13"/>
  <c r="Z35" i="13"/>
  <c r="F36" i="13"/>
  <c r="G36" i="13"/>
  <c r="U36" i="13"/>
  <c r="V36" i="13"/>
  <c r="W36" i="13"/>
  <c r="X36" i="13"/>
  <c r="Y36" i="13"/>
  <c r="Z36" i="13"/>
  <c r="F37" i="13"/>
  <c r="G37" i="13"/>
  <c r="U37" i="13"/>
  <c r="V37" i="13"/>
  <c r="W37" i="13"/>
  <c r="X37" i="13"/>
  <c r="Y37" i="13"/>
  <c r="Z37" i="13"/>
  <c r="F38" i="13"/>
  <c r="G38" i="13"/>
  <c r="U38" i="13"/>
  <c r="V38" i="13"/>
  <c r="W38" i="13"/>
  <c r="X38" i="13"/>
  <c r="T38" i="13"/>
  <c r="Y38" i="13"/>
  <c r="Z38" i="13"/>
  <c r="F39" i="13"/>
  <c r="G39" i="13"/>
  <c r="U39" i="13"/>
  <c r="V39" i="13"/>
  <c r="W39" i="13"/>
  <c r="W46" i="13" s="1"/>
  <c r="C8" i="2" s="1"/>
  <c r="D8" i="2" s="1"/>
  <c r="E8" i="2" s="1"/>
  <c r="T39" i="13"/>
  <c r="X39" i="13"/>
  <c r="Y39" i="13"/>
  <c r="Z39" i="13"/>
  <c r="F40" i="13"/>
  <c r="G40" i="13" s="1"/>
  <c r="U40" i="13"/>
  <c r="V40" i="13"/>
  <c r="W40" i="13"/>
  <c r="X40" i="13"/>
  <c r="Y40" i="13"/>
  <c r="Z40" i="13"/>
  <c r="F41" i="13"/>
  <c r="G41" i="13" s="1"/>
  <c r="U41" i="13"/>
  <c r="V41" i="13"/>
  <c r="W41" i="13"/>
  <c r="X41" i="13"/>
  <c r="Y41" i="13"/>
  <c r="Z41" i="13"/>
  <c r="F42" i="13"/>
  <c r="G42" i="13" s="1"/>
  <c r="U42" i="13"/>
  <c r="V42" i="13"/>
  <c r="W42" i="13"/>
  <c r="X42" i="13"/>
  <c r="Y42" i="13"/>
  <c r="Z42" i="13"/>
  <c r="F43" i="13"/>
  <c r="G43" i="13" s="1"/>
  <c r="U43" i="13"/>
  <c r="V43" i="13"/>
  <c r="W43" i="13"/>
  <c r="X43" i="13"/>
  <c r="Y43" i="13"/>
  <c r="Z43" i="13"/>
  <c r="F44" i="13"/>
  <c r="G44" i="13"/>
  <c r="U44" i="13"/>
  <c r="V44" i="13"/>
  <c r="W44" i="13"/>
  <c r="X44" i="13"/>
  <c r="Y44" i="13"/>
  <c r="Z44" i="13"/>
  <c r="F45" i="13"/>
  <c r="G45" i="13"/>
  <c r="U45" i="13"/>
  <c r="V45" i="13"/>
  <c r="W45" i="13"/>
  <c r="X45" i="13"/>
  <c r="Y45" i="13"/>
  <c r="Z45" i="13"/>
  <c r="G47" i="13"/>
  <c r="L47" i="13"/>
  <c r="P47" i="13"/>
  <c r="T47" i="13"/>
  <c r="F4" i="12"/>
  <c r="G4" i="12"/>
  <c r="U4" i="12"/>
  <c r="U46" i="12" s="1"/>
  <c r="C7" i="1" s="1"/>
  <c r="D7" i="1" s="1"/>
  <c r="E7" i="1" s="1"/>
  <c r="V4" i="12"/>
  <c r="V46" i="12" s="1"/>
  <c r="C20" i="1" s="1"/>
  <c r="D20" i="1" s="1"/>
  <c r="E20" i="1" s="1"/>
  <c r="W4" i="12"/>
  <c r="X4" i="12"/>
  <c r="Y4" i="12"/>
  <c r="Y46" i="12" s="1"/>
  <c r="C7" i="21" s="1"/>
  <c r="D7" i="21" s="1"/>
  <c r="E7" i="21" s="1"/>
  <c r="Z4" i="12"/>
  <c r="Z46" i="12" s="1"/>
  <c r="C20" i="21" s="1"/>
  <c r="D20" i="21" s="1"/>
  <c r="E20" i="21" s="1"/>
  <c r="F5" i="12"/>
  <c r="G5" i="12"/>
  <c r="U5" i="12"/>
  <c r="V5" i="12"/>
  <c r="W5" i="12"/>
  <c r="X5" i="12"/>
  <c r="Y5" i="12"/>
  <c r="Z5" i="12"/>
  <c r="F6" i="12"/>
  <c r="G6" i="12"/>
  <c r="U6" i="12"/>
  <c r="V6" i="12"/>
  <c r="W6" i="12"/>
  <c r="X6" i="12"/>
  <c r="Y6" i="12"/>
  <c r="Z6" i="12"/>
  <c r="F7" i="12"/>
  <c r="G7" i="12"/>
  <c r="U7" i="12"/>
  <c r="T7" i="12" s="1"/>
  <c r="V7" i="12"/>
  <c r="W7" i="12"/>
  <c r="X7" i="12"/>
  <c r="X46" i="12" s="1"/>
  <c r="C20" i="2" s="1"/>
  <c r="D20" i="2" s="1"/>
  <c r="E20" i="2" s="1"/>
  <c r="Y7" i="12"/>
  <c r="Z7" i="12"/>
  <c r="F8" i="12"/>
  <c r="G8" i="12"/>
  <c r="U8" i="12"/>
  <c r="V8" i="12"/>
  <c r="W8" i="12"/>
  <c r="X8" i="12"/>
  <c r="Y8" i="12"/>
  <c r="Z8" i="12"/>
  <c r="F9" i="12"/>
  <c r="G9" i="12"/>
  <c r="U9" i="12"/>
  <c r="V9" i="12"/>
  <c r="W9" i="12"/>
  <c r="X9" i="12"/>
  <c r="Y9" i="12"/>
  <c r="Z9" i="12"/>
  <c r="F10" i="12"/>
  <c r="G10" i="12"/>
  <c r="U10" i="12"/>
  <c r="V10" i="12"/>
  <c r="W10" i="12"/>
  <c r="X10" i="12"/>
  <c r="T10" i="12" s="1"/>
  <c r="Y10" i="12"/>
  <c r="Z10" i="12"/>
  <c r="F11" i="12"/>
  <c r="G11" i="12" s="1"/>
  <c r="U11" i="12"/>
  <c r="V11" i="12"/>
  <c r="W11" i="12"/>
  <c r="X11" i="12"/>
  <c r="Y11" i="12"/>
  <c r="Z11" i="12"/>
  <c r="F12" i="12"/>
  <c r="G12" i="12" s="1"/>
  <c r="U12" i="12"/>
  <c r="V12" i="12"/>
  <c r="W12" i="12"/>
  <c r="X12" i="12"/>
  <c r="Y12" i="12"/>
  <c r="Z12" i="12"/>
  <c r="F13" i="12"/>
  <c r="G13" i="12" s="1"/>
  <c r="U13" i="12"/>
  <c r="V13" i="12"/>
  <c r="W13" i="12"/>
  <c r="X13" i="12"/>
  <c r="Y13" i="12"/>
  <c r="Z13" i="12"/>
  <c r="F14" i="12"/>
  <c r="G14" i="12" s="1"/>
  <c r="U14" i="12"/>
  <c r="V14" i="12"/>
  <c r="W14" i="12"/>
  <c r="X14" i="12"/>
  <c r="Y14" i="12"/>
  <c r="Z14" i="12"/>
  <c r="F15" i="12"/>
  <c r="G15" i="12"/>
  <c r="U15" i="12"/>
  <c r="T15" i="12" s="1"/>
  <c r="V15" i="12"/>
  <c r="W15" i="12"/>
  <c r="X15" i="12"/>
  <c r="Y15" i="12"/>
  <c r="Z15" i="12"/>
  <c r="F16" i="12"/>
  <c r="G16" i="12"/>
  <c r="U16" i="12"/>
  <c r="V16" i="12"/>
  <c r="W16" i="12"/>
  <c r="X16" i="12"/>
  <c r="Y16" i="12"/>
  <c r="Z16" i="12"/>
  <c r="F17" i="12"/>
  <c r="G17" i="12"/>
  <c r="U17" i="12"/>
  <c r="V17" i="12"/>
  <c r="W17" i="12"/>
  <c r="X17" i="12"/>
  <c r="Y17" i="12"/>
  <c r="Z17" i="12"/>
  <c r="F18" i="12"/>
  <c r="G18" i="12"/>
  <c r="U18" i="12"/>
  <c r="V18" i="12"/>
  <c r="W18" i="12"/>
  <c r="X18" i="12"/>
  <c r="T18" i="12" s="1"/>
  <c r="Y18" i="12"/>
  <c r="Z18" i="12"/>
  <c r="F19" i="12"/>
  <c r="G19" i="12" s="1"/>
  <c r="U19" i="12"/>
  <c r="V19" i="12"/>
  <c r="W19" i="12"/>
  <c r="X19" i="12"/>
  <c r="Y19" i="12"/>
  <c r="Z19" i="12"/>
  <c r="F20" i="12"/>
  <c r="G20" i="12" s="1"/>
  <c r="U20" i="12"/>
  <c r="V20" i="12"/>
  <c r="W20" i="12"/>
  <c r="X20" i="12"/>
  <c r="Y20" i="12"/>
  <c r="Z20" i="12"/>
  <c r="F21" i="12"/>
  <c r="G21" i="12" s="1"/>
  <c r="U21" i="12"/>
  <c r="V21" i="12"/>
  <c r="W21" i="12"/>
  <c r="X21" i="12"/>
  <c r="Y21" i="12"/>
  <c r="Z21" i="12"/>
  <c r="F22" i="12"/>
  <c r="G22" i="12" s="1"/>
  <c r="U22" i="12"/>
  <c r="V22" i="12"/>
  <c r="W22" i="12"/>
  <c r="X22" i="12"/>
  <c r="Y22" i="12"/>
  <c r="Z22" i="12"/>
  <c r="F23" i="12"/>
  <c r="G23" i="12"/>
  <c r="U23" i="12"/>
  <c r="T23" i="12" s="1"/>
  <c r="V23" i="12"/>
  <c r="W23" i="12"/>
  <c r="X23" i="12"/>
  <c r="Y23" i="12"/>
  <c r="Z23" i="12"/>
  <c r="F24" i="12"/>
  <c r="G24" i="12"/>
  <c r="U24" i="12"/>
  <c r="V24" i="12"/>
  <c r="W24" i="12"/>
  <c r="X24" i="12"/>
  <c r="Y24" i="12"/>
  <c r="Z24" i="12"/>
  <c r="F25" i="12"/>
  <c r="G25" i="12"/>
  <c r="U25" i="12"/>
  <c r="V25" i="12"/>
  <c r="W25" i="12"/>
  <c r="X25" i="12"/>
  <c r="Y25" i="12"/>
  <c r="Z25" i="12"/>
  <c r="F26" i="12"/>
  <c r="G26" i="12"/>
  <c r="U26" i="12"/>
  <c r="V26" i="12"/>
  <c r="W26" i="12"/>
  <c r="X26" i="12"/>
  <c r="T26" i="12" s="1"/>
  <c r="Y26" i="12"/>
  <c r="Z26" i="12"/>
  <c r="F27" i="12"/>
  <c r="G27" i="12" s="1"/>
  <c r="U27" i="12"/>
  <c r="V27" i="12"/>
  <c r="W27" i="12"/>
  <c r="X27" i="12"/>
  <c r="Y27" i="12"/>
  <c r="Z27" i="12"/>
  <c r="F28" i="12"/>
  <c r="G28" i="12" s="1"/>
  <c r="U28" i="12"/>
  <c r="V28" i="12"/>
  <c r="W28" i="12"/>
  <c r="X28" i="12"/>
  <c r="Y28" i="12"/>
  <c r="Z28" i="12"/>
  <c r="F29" i="12"/>
  <c r="G29" i="12" s="1"/>
  <c r="U29" i="12"/>
  <c r="V29" i="12"/>
  <c r="W29" i="12"/>
  <c r="X29" i="12"/>
  <c r="Y29" i="12"/>
  <c r="Z29" i="12"/>
  <c r="F30" i="12"/>
  <c r="G30" i="12" s="1"/>
  <c r="U30" i="12"/>
  <c r="V30" i="12"/>
  <c r="W30" i="12"/>
  <c r="X30" i="12"/>
  <c r="Y30" i="12"/>
  <c r="Z30" i="12"/>
  <c r="F31" i="12"/>
  <c r="G31" i="12"/>
  <c r="U31" i="12"/>
  <c r="T31" i="12" s="1"/>
  <c r="V31" i="12"/>
  <c r="W31" i="12"/>
  <c r="X31" i="12"/>
  <c r="Y31" i="12"/>
  <c r="Z31" i="12"/>
  <c r="F32" i="12"/>
  <c r="G32" i="12"/>
  <c r="U32" i="12"/>
  <c r="V32" i="12"/>
  <c r="W32" i="12"/>
  <c r="X32" i="12"/>
  <c r="Y32" i="12"/>
  <c r="Z32" i="12"/>
  <c r="F33" i="12"/>
  <c r="G33" i="12"/>
  <c r="U33" i="12"/>
  <c r="V33" i="12"/>
  <c r="W33" i="12"/>
  <c r="X33" i="12"/>
  <c r="Y33" i="12"/>
  <c r="Z33" i="12"/>
  <c r="F34" i="12"/>
  <c r="G34" i="12"/>
  <c r="U34" i="12"/>
  <c r="V34" i="12"/>
  <c r="W34" i="12"/>
  <c r="X34" i="12"/>
  <c r="T34" i="12" s="1"/>
  <c r="Y34" i="12"/>
  <c r="Z34" i="12"/>
  <c r="F35" i="12"/>
  <c r="G35" i="12" s="1"/>
  <c r="U35" i="12"/>
  <c r="V35" i="12"/>
  <c r="W35" i="12"/>
  <c r="X35" i="12"/>
  <c r="Y35" i="12"/>
  <c r="Z35" i="12"/>
  <c r="F36" i="12"/>
  <c r="G36" i="12" s="1"/>
  <c r="U36" i="12"/>
  <c r="V36" i="12"/>
  <c r="W36" i="12"/>
  <c r="X36" i="12"/>
  <c r="Y36" i="12"/>
  <c r="Z36" i="12"/>
  <c r="F37" i="12"/>
  <c r="G37" i="12" s="1"/>
  <c r="U37" i="12"/>
  <c r="V37" i="12"/>
  <c r="W37" i="12"/>
  <c r="X37" i="12"/>
  <c r="Y37" i="12"/>
  <c r="Z37" i="12"/>
  <c r="F38" i="12"/>
  <c r="G38" i="12" s="1"/>
  <c r="U38" i="12"/>
  <c r="V38" i="12"/>
  <c r="W38" i="12"/>
  <c r="X38" i="12"/>
  <c r="Y38" i="12"/>
  <c r="Z38" i="12"/>
  <c r="F39" i="12"/>
  <c r="G39" i="12"/>
  <c r="U39" i="12"/>
  <c r="T39" i="12" s="1"/>
  <c r="V39" i="12"/>
  <c r="W39" i="12"/>
  <c r="X39" i="12"/>
  <c r="Y39" i="12"/>
  <c r="Z39" i="12"/>
  <c r="F40" i="12"/>
  <c r="G40" i="12"/>
  <c r="U40" i="12"/>
  <c r="V40" i="12"/>
  <c r="W40" i="12"/>
  <c r="X40" i="12"/>
  <c r="Y40" i="12"/>
  <c r="Z40" i="12"/>
  <c r="F41" i="12"/>
  <c r="G41" i="12"/>
  <c r="U41" i="12"/>
  <c r="V41" i="12"/>
  <c r="W41" i="12"/>
  <c r="X41" i="12"/>
  <c r="Y41" i="12"/>
  <c r="Z41" i="12"/>
  <c r="F42" i="12"/>
  <c r="G42" i="12"/>
  <c r="U42" i="12"/>
  <c r="V42" i="12"/>
  <c r="W42" i="12"/>
  <c r="X42" i="12"/>
  <c r="T42" i="12" s="1"/>
  <c r="Y42" i="12"/>
  <c r="Z42" i="12"/>
  <c r="F43" i="12"/>
  <c r="G43" i="12" s="1"/>
  <c r="U43" i="12"/>
  <c r="V43" i="12"/>
  <c r="W43" i="12"/>
  <c r="W46" i="12" s="1"/>
  <c r="C7" i="2" s="1"/>
  <c r="D7" i="2" s="1"/>
  <c r="E7" i="2" s="1"/>
  <c r="X43" i="12"/>
  <c r="Y43" i="12"/>
  <c r="Z43" i="12"/>
  <c r="F44" i="12"/>
  <c r="G44" i="12" s="1"/>
  <c r="U44" i="12"/>
  <c r="V44" i="12"/>
  <c r="W44" i="12"/>
  <c r="X44" i="12"/>
  <c r="Y44" i="12"/>
  <c r="Z44" i="12"/>
  <c r="F45" i="12"/>
  <c r="G45" i="12" s="1"/>
  <c r="U45" i="12"/>
  <c r="V45" i="12"/>
  <c r="W45" i="12"/>
  <c r="X45" i="12"/>
  <c r="Y45" i="12"/>
  <c r="Z45" i="12"/>
  <c r="G47" i="12"/>
  <c r="L47" i="12"/>
  <c r="P47" i="12"/>
  <c r="T47" i="12"/>
  <c r="F4" i="11"/>
  <c r="G4" i="11" s="1"/>
  <c r="U4" i="11"/>
  <c r="V4" i="11"/>
  <c r="V46" i="11" s="1"/>
  <c r="C19" i="1" s="1"/>
  <c r="D19" i="1" s="1"/>
  <c r="E19" i="1" s="1"/>
  <c r="W4" i="11"/>
  <c r="X4" i="11"/>
  <c r="Y4" i="11"/>
  <c r="Z4" i="11"/>
  <c r="Z46" i="11" s="1"/>
  <c r="C19" i="21" s="1"/>
  <c r="D19" i="21" s="1"/>
  <c r="E19" i="21" s="1"/>
  <c r="F5" i="11"/>
  <c r="T5" i="11" s="1"/>
  <c r="U5" i="11"/>
  <c r="V5" i="11"/>
  <c r="W5" i="11"/>
  <c r="X5" i="11"/>
  <c r="Y5" i="11"/>
  <c r="Z5" i="11"/>
  <c r="F6" i="11"/>
  <c r="G6" i="11" s="1"/>
  <c r="U6" i="11"/>
  <c r="V6" i="11"/>
  <c r="W6" i="11"/>
  <c r="X6" i="11"/>
  <c r="Y6" i="11"/>
  <c r="Z6" i="11"/>
  <c r="F7" i="11"/>
  <c r="G7" i="11" s="1"/>
  <c r="U7" i="11"/>
  <c r="V7" i="11"/>
  <c r="W7" i="11"/>
  <c r="X7" i="11"/>
  <c r="X46" i="11" s="1"/>
  <c r="C19" i="2" s="1"/>
  <c r="D19" i="2" s="1"/>
  <c r="E19" i="2" s="1"/>
  <c r="Y7" i="11"/>
  <c r="Y46" i="11" s="1"/>
  <c r="C6" i="21" s="1"/>
  <c r="D6" i="21" s="1"/>
  <c r="E6" i="21" s="1"/>
  <c r="Z7" i="11"/>
  <c r="F8" i="11"/>
  <c r="G8" i="11"/>
  <c r="U8" i="11"/>
  <c r="U46" i="11" s="1"/>
  <c r="C6" i="1" s="1"/>
  <c r="D6" i="1" s="1"/>
  <c r="E6" i="1" s="1"/>
  <c r="V8" i="11"/>
  <c r="W8" i="11"/>
  <c r="X8" i="11"/>
  <c r="Y8" i="11"/>
  <c r="Z8" i="11"/>
  <c r="F9" i="11"/>
  <c r="G9" i="11"/>
  <c r="U9" i="11"/>
  <c r="T9" i="11" s="1"/>
  <c r="V9" i="11"/>
  <c r="W9" i="11"/>
  <c r="X9" i="11"/>
  <c r="Y9" i="11"/>
  <c r="Z9" i="11"/>
  <c r="F10" i="11"/>
  <c r="G10" i="11"/>
  <c r="U10" i="11"/>
  <c r="V10" i="11"/>
  <c r="W10" i="11"/>
  <c r="X10" i="11"/>
  <c r="T10" i="11" s="1"/>
  <c r="Y10" i="11"/>
  <c r="Z10" i="11"/>
  <c r="F11" i="11"/>
  <c r="G11" i="11" s="1"/>
  <c r="U11" i="11"/>
  <c r="V11" i="11"/>
  <c r="W11" i="11"/>
  <c r="X11" i="11"/>
  <c r="Y11" i="11"/>
  <c r="Z11" i="11"/>
  <c r="F12" i="11"/>
  <c r="G12" i="11" s="1"/>
  <c r="U12" i="11"/>
  <c r="V12" i="11"/>
  <c r="W12" i="11"/>
  <c r="X12" i="11"/>
  <c r="Y12" i="11"/>
  <c r="Z12" i="11"/>
  <c r="F13" i="11"/>
  <c r="T13" i="11" s="1"/>
  <c r="U13" i="11"/>
  <c r="V13" i="11"/>
  <c r="W13" i="11"/>
  <c r="X13" i="11"/>
  <c r="Y13" i="11"/>
  <c r="Z13" i="11"/>
  <c r="F14" i="11"/>
  <c r="G14" i="11" s="1"/>
  <c r="U14" i="11"/>
  <c r="V14" i="11"/>
  <c r="W14" i="11"/>
  <c r="X14" i="11"/>
  <c r="Y14" i="11"/>
  <c r="Z14" i="11"/>
  <c r="F15" i="11"/>
  <c r="G15" i="11" s="1"/>
  <c r="U15" i="11"/>
  <c r="V15" i="11"/>
  <c r="W15" i="11"/>
  <c r="X15" i="11"/>
  <c r="Y15" i="11"/>
  <c r="T15" i="11" s="1"/>
  <c r="Z15" i="11"/>
  <c r="F16" i="11"/>
  <c r="G16" i="11"/>
  <c r="U16" i="11"/>
  <c r="V16" i="11"/>
  <c r="W16" i="11"/>
  <c r="X16" i="11"/>
  <c r="Y16" i="11"/>
  <c r="Z16" i="11"/>
  <c r="F17" i="11"/>
  <c r="G17" i="11"/>
  <c r="U17" i="11"/>
  <c r="T17" i="11" s="1"/>
  <c r="V17" i="11"/>
  <c r="W17" i="11"/>
  <c r="X17" i="11"/>
  <c r="Y17" i="11"/>
  <c r="Z17" i="11"/>
  <c r="F18" i="11"/>
  <c r="G18" i="11"/>
  <c r="U18" i="11"/>
  <c r="V18" i="11"/>
  <c r="W18" i="11"/>
  <c r="X18" i="11"/>
  <c r="T18" i="11" s="1"/>
  <c r="Y18" i="11"/>
  <c r="Z18" i="11"/>
  <c r="F19" i="11"/>
  <c r="G19" i="11" s="1"/>
  <c r="U19" i="11"/>
  <c r="V19" i="11"/>
  <c r="W19" i="11"/>
  <c r="X19" i="11"/>
  <c r="Y19" i="11"/>
  <c r="Z19" i="11"/>
  <c r="F20" i="11"/>
  <c r="G20" i="11" s="1"/>
  <c r="U20" i="11"/>
  <c r="V20" i="11"/>
  <c r="W20" i="11"/>
  <c r="X20" i="11"/>
  <c r="Y20" i="11"/>
  <c r="Z20" i="11"/>
  <c r="F21" i="11"/>
  <c r="T21" i="11" s="1"/>
  <c r="U21" i="11"/>
  <c r="V21" i="11"/>
  <c r="W21" i="11"/>
  <c r="X21" i="11"/>
  <c r="Y21" i="11"/>
  <c r="Z21" i="11"/>
  <c r="F22" i="11"/>
  <c r="G22" i="11" s="1"/>
  <c r="U22" i="11"/>
  <c r="V22" i="11"/>
  <c r="W22" i="11"/>
  <c r="X22" i="11"/>
  <c r="Y22" i="11"/>
  <c r="Z22" i="11"/>
  <c r="F23" i="11"/>
  <c r="G23" i="11" s="1"/>
  <c r="U23" i="11"/>
  <c r="V23" i="11"/>
  <c r="W23" i="11"/>
  <c r="X23" i="11"/>
  <c r="Y23" i="11"/>
  <c r="T23" i="11" s="1"/>
  <c r="Z23" i="11"/>
  <c r="F24" i="11"/>
  <c r="G24" i="11"/>
  <c r="U24" i="11"/>
  <c r="V24" i="11"/>
  <c r="W24" i="11"/>
  <c r="X24" i="11"/>
  <c r="Y24" i="11"/>
  <c r="Z24" i="11"/>
  <c r="F25" i="11"/>
  <c r="G25" i="11"/>
  <c r="U25" i="11"/>
  <c r="T25" i="11" s="1"/>
  <c r="V25" i="11"/>
  <c r="W25" i="11"/>
  <c r="X25" i="11"/>
  <c r="Y25" i="11"/>
  <c r="Z25" i="11"/>
  <c r="F26" i="11"/>
  <c r="G26" i="11"/>
  <c r="U26" i="11"/>
  <c r="V26" i="11"/>
  <c r="W26" i="11"/>
  <c r="X26" i="11"/>
  <c r="T26" i="11" s="1"/>
  <c r="Y26" i="11"/>
  <c r="Z26" i="11"/>
  <c r="F27" i="11"/>
  <c r="G27" i="11" s="1"/>
  <c r="U27" i="11"/>
  <c r="V27" i="11"/>
  <c r="W27" i="11"/>
  <c r="X27" i="11"/>
  <c r="Y27" i="11"/>
  <c r="Z27" i="11"/>
  <c r="F28" i="11"/>
  <c r="G28" i="11" s="1"/>
  <c r="U28" i="11"/>
  <c r="V28" i="11"/>
  <c r="W28" i="11"/>
  <c r="X28" i="11"/>
  <c r="Y28" i="11"/>
  <c r="Z28" i="11"/>
  <c r="F29" i="11"/>
  <c r="T29" i="11" s="1"/>
  <c r="U29" i="11"/>
  <c r="V29" i="11"/>
  <c r="W29" i="11"/>
  <c r="X29" i="11"/>
  <c r="Y29" i="11"/>
  <c r="Z29" i="11"/>
  <c r="F30" i="11"/>
  <c r="G30" i="11" s="1"/>
  <c r="U30" i="11"/>
  <c r="V30" i="11"/>
  <c r="W30" i="11"/>
  <c r="X30" i="11"/>
  <c r="Y30" i="11"/>
  <c r="Z30" i="11"/>
  <c r="F31" i="11"/>
  <c r="G31" i="11" s="1"/>
  <c r="U31" i="11"/>
  <c r="V31" i="11"/>
  <c r="W31" i="11"/>
  <c r="X31" i="11"/>
  <c r="Y31" i="11"/>
  <c r="T31" i="11" s="1"/>
  <c r="Z31" i="11"/>
  <c r="F32" i="11"/>
  <c r="G32" i="11"/>
  <c r="U32" i="11"/>
  <c r="V32" i="11"/>
  <c r="W32" i="11"/>
  <c r="X32" i="11"/>
  <c r="Y32" i="11"/>
  <c r="Z32" i="11"/>
  <c r="F33" i="11"/>
  <c r="G33" i="11"/>
  <c r="U33" i="11"/>
  <c r="T33" i="11" s="1"/>
  <c r="V33" i="11"/>
  <c r="W33" i="11"/>
  <c r="X33" i="11"/>
  <c r="Y33" i="11"/>
  <c r="Z33" i="11"/>
  <c r="F34" i="11"/>
  <c r="G34" i="11"/>
  <c r="U34" i="11"/>
  <c r="V34" i="11"/>
  <c r="W34" i="11"/>
  <c r="X34" i="11"/>
  <c r="T34" i="11" s="1"/>
  <c r="Y34" i="11"/>
  <c r="Z34" i="11"/>
  <c r="F35" i="11"/>
  <c r="G35" i="11" s="1"/>
  <c r="U35" i="11"/>
  <c r="V35" i="11"/>
  <c r="W35" i="11"/>
  <c r="X35" i="11"/>
  <c r="Y35" i="11"/>
  <c r="Z35" i="11"/>
  <c r="F36" i="11"/>
  <c r="G36" i="11" s="1"/>
  <c r="U36" i="11"/>
  <c r="V36" i="11"/>
  <c r="W36" i="11"/>
  <c r="X36" i="11"/>
  <c r="Y36" i="11"/>
  <c r="Z36" i="11"/>
  <c r="F37" i="11"/>
  <c r="T37" i="11" s="1"/>
  <c r="U37" i="11"/>
  <c r="V37" i="11"/>
  <c r="W37" i="11"/>
  <c r="X37" i="11"/>
  <c r="Y37" i="11"/>
  <c r="Z37" i="11"/>
  <c r="F38" i="11"/>
  <c r="G38" i="11" s="1"/>
  <c r="U38" i="11"/>
  <c r="V38" i="11"/>
  <c r="W38" i="11"/>
  <c r="X38" i="11"/>
  <c r="Y38" i="11"/>
  <c r="Z38" i="11"/>
  <c r="F39" i="11"/>
  <c r="G39" i="11" s="1"/>
  <c r="U39" i="11"/>
  <c r="V39" i="11"/>
  <c r="W39" i="11"/>
  <c r="X39" i="11"/>
  <c r="Y39" i="11"/>
  <c r="T39" i="11" s="1"/>
  <c r="Z39" i="11"/>
  <c r="F40" i="11"/>
  <c r="G40" i="11"/>
  <c r="U40" i="11"/>
  <c r="V40" i="11"/>
  <c r="W40" i="11"/>
  <c r="X40" i="11"/>
  <c r="Y40" i="11"/>
  <c r="Z40" i="11"/>
  <c r="F41" i="11"/>
  <c r="G41" i="11"/>
  <c r="U41" i="11"/>
  <c r="T41" i="11" s="1"/>
  <c r="V41" i="11"/>
  <c r="W41" i="11"/>
  <c r="X41" i="11"/>
  <c r="Y41" i="11"/>
  <c r="Z41" i="11"/>
  <c r="F42" i="11"/>
  <c r="G42" i="11"/>
  <c r="U42" i="11"/>
  <c r="V42" i="11"/>
  <c r="W42" i="11"/>
  <c r="X42" i="11"/>
  <c r="T42" i="11" s="1"/>
  <c r="Y42" i="11"/>
  <c r="Z42" i="11"/>
  <c r="F43" i="11"/>
  <c r="G43" i="11" s="1"/>
  <c r="U43" i="11"/>
  <c r="V43" i="11"/>
  <c r="W43" i="11"/>
  <c r="X43" i="11"/>
  <c r="Y43" i="11"/>
  <c r="Z43" i="11"/>
  <c r="F44" i="11"/>
  <c r="G44" i="11" s="1"/>
  <c r="U44" i="11"/>
  <c r="V44" i="11"/>
  <c r="W44" i="11"/>
  <c r="X44" i="11"/>
  <c r="Y44" i="11"/>
  <c r="Z44" i="11"/>
  <c r="F45" i="11"/>
  <c r="T45" i="11" s="1"/>
  <c r="U45" i="11"/>
  <c r="V45" i="11"/>
  <c r="W45" i="11"/>
  <c r="X45" i="11"/>
  <c r="Y45" i="11"/>
  <c r="Z45" i="11"/>
  <c r="W46" i="11"/>
  <c r="C6" i="2" s="1"/>
  <c r="D6" i="2" s="1"/>
  <c r="E6" i="2" s="1"/>
  <c r="G47" i="11"/>
  <c r="L47" i="11"/>
  <c r="P47" i="11"/>
  <c r="T47" i="11"/>
  <c r="F4" i="10"/>
  <c r="G4" i="10" s="1"/>
  <c r="U4" i="10"/>
  <c r="V4" i="10"/>
  <c r="W4" i="10"/>
  <c r="W46" i="10" s="1"/>
  <c r="C5" i="2" s="1"/>
  <c r="D5" i="2" s="1"/>
  <c r="E5" i="2" s="1"/>
  <c r="X4" i="10"/>
  <c r="Y4" i="10"/>
  <c r="Z4" i="10"/>
  <c r="F5" i="10"/>
  <c r="G5" i="10" s="1"/>
  <c r="U5" i="10"/>
  <c r="U60" i="10" s="1"/>
  <c r="V5" i="10"/>
  <c r="W5" i="10"/>
  <c r="X5" i="10"/>
  <c r="Y5" i="10"/>
  <c r="Z5" i="10"/>
  <c r="F6" i="10"/>
  <c r="G6" i="10" s="1"/>
  <c r="U6" i="10"/>
  <c r="V6" i="10"/>
  <c r="W6" i="10"/>
  <c r="X6" i="10"/>
  <c r="Y6" i="10"/>
  <c r="Z6" i="10"/>
  <c r="F7" i="10"/>
  <c r="G7" i="10" s="1"/>
  <c r="U7" i="10"/>
  <c r="V7" i="10"/>
  <c r="W7" i="10"/>
  <c r="X7" i="10"/>
  <c r="Y7" i="10"/>
  <c r="Z7" i="10"/>
  <c r="F8" i="10"/>
  <c r="T8" i="10" s="1"/>
  <c r="G8" i="10"/>
  <c r="U8" i="10"/>
  <c r="V8" i="10"/>
  <c r="W8" i="10"/>
  <c r="X8" i="10"/>
  <c r="X46" i="10" s="1"/>
  <c r="C18" i="2" s="1"/>
  <c r="D18" i="2" s="1"/>
  <c r="E18" i="2" s="1"/>
  <c r="Y8" i="10"/>
  <c r="Y46" i="10" s="1"/>
  <c r="C5" i="21" s="1"/>
  <c r="D5" i="21" s="1"/>
  <c r="E5" i="21" s="1"/>
  <c r="Z8" i="10"/>
  <c r="F9" i="10"/>
  <c r="G9" i="10"/>
  <c r="U9" i="10"/>
  <c r="V9" i="10"/>
  <c r="W9" i="10"/>
  <c r="X9" i="10"/>
  <c r="T9" i="10"/>
  <c r="Y9" i="10"/>
  <c r="Z9" i="10"/>
  <c r="F10" i="10"/>
  <c r="T10" i="10" s="1"/>
  <c r="G10" i="10"/>
  <c r="U10" i="10"/>
  <c r="V10" i="10"/>
  <c r="W10" i="10"/>
  <c r="X10" i="10"/>
  <c r="Y10" i="10"/>
  <c r="Z10" i="10"/>
  <c r="F11" i="10"/>
  <c r="G11" i="10" s="1"/>
  <c r="U11" i="10"/>
  <c r="V11" i="10"/>
  <c r="W11" i="10"/>
  <c r="X11" i="10"/>
  <c r="Y11" i="10"/>
  <c r="Z11" i="10"/>
  <c r="F12" i="10"/>
  <c r="T12" i="10" s="1"/>
  <c r="U12" i="10"/>
  <c r="V12" i="10"/>
  <c r="W12" i="10"/>
  <c r="X12" i="10"/>
  <c r="Y12" i="10"/>
  <c r="Z12" i="10"/>
  <c r="F13" i="10"/>
  <c r="G13" i="10" s="1"/>
  <c r="U13" i="10"/>
  <c r="V13" i="10"/>
  <c r="W13" i="10"/>
  <c r="X13" i="10"/>
  <c r="Y13" i="10"/>
  <c r="Z13" i="10"/>
  <c r="F14" i="10"/>
  <c r="G14" i="10" s="1"/>
  <c r="U14" i="10"/>
  <c r="V14" i="10"/>
  <c r="W14" i="10"/>
  <c r="X14" i="10"/>
  <c r="Y14" i="10"/>
  <c r="Z14" i="10"/>
  <c r="F15" i="10"/>
  <c r="G15" i="10" s="1"/>
  <c r="U15" i="10"/>
  <c r="V15" i="10"/>
  <c r="W15" i="10"/>
  <c r="X15" i="10"/>
  <c r="Y15" i="10"/>
  <c r="Z15" i="10"/>
  <c r="F16" i="10"/>
  <c r="T16" i="10" s="1"/>
  <c r="G16" i="10"/>
  <c r="U16" i="10"/>
  <c r="V16" i="10"/>
  <c r="W16" i="10"/>
  <c r="X16" i="10"/>
  <c r="Y16" i="10"/>
  <c r="Z16" i="10"/>
  <c r="F17" i="10"/>
  <c r="G17" i="10"/>
  <c r="U17" i="10"/>
  <c r="V17" i="10"/>
  <c r="W17" i="10"/>
  <c r="X17" i="10"/>
  <c r="T17" i="10"/>
  <c r="Y17" i="10"/>
  <c r="Z17" i="10"/>
  <c r="F18" i="10"/>
  <c r="T18" i="10" s="1"/>
  <c r="G18" i="10"/>
  <c r="U18" i="10"/>
  <c r="V18" i="10"/>
  <c r="W18" i="10"/>
  <c r="X18" i="10"/>
  <c r="Y18" i="10"/>
  <c r="Z18" i="10"/>
  <c r="F19" i="10"/>
  <c r="G19" i="10" s="1"/>
  <c r="U19" i="10"/>
  <c r="V19" i="10"/>
  <c r="W19" i="10"/>
  <c r="X19" i="10"/>
  <c r="Y19" i="10"/>
  <c r="Z19" i="10"/>
  <c r="F20" i="10"/>
  <c r="T20" i="10" s="1"/>
  <c r="U20" i="10"/>
  <c r="V20" i="10"/>
  <c r="W20" i="10"/>
  <c r="X20" i="10"/>
  <c r="Y20" i="10"/>
  <c r="Z20" i="10"/>
  <c r="F21" i="10"/>
  <c r="G21" i="10" s="1"/>
  <c r="U21" i="10"/>
  <c r="V21" i="10"/>
  <c r="W21" i="10"/>
  <c r="X21" i="10"/>
  <c r="Y21" i="10"/>
  <c r="Z21" i="10"/>
  <c r="F22" i="10"/>
  <c r="G22" i="10" s="1"/>
  <c r="U22" i="10"/>
  <c r="V22" i="10"/>
  <c r="W22" i="10"/>
  <c r="X22" i="10"/>
  <c r="Y22" i="10"/>
  <c r="Z22" i="10"/>
  <c r="F23" i="10"/>
  <c r="G23" i="10" s="1"/>
  <c r="U23" i="10"/>
  <c r="V23" i="10"/>
  <c r="W23" i="10"/>
  <c r="X23" i="10"/>
  <c r="Y23" i="10"/>
  <c r="Z23" i="10"/>
  <c r="F24" i="10"/>
  <c r="T24" i="10" s="1"/>
  <c r="G24" i="10"/>
  <c r="U24" i="10"/>
  <c r="V24" i="10"/>
  <c r="W24" i="10"/>
  <c r="X24" i="10"/>
  <c r="Y24" i="10"/>
  <c r="Z24" i="10"/>
  <c r="F25" i="10"/>
  <c r="G25" i="10"/>
  <c r="U25" i="10"/>
  <c r="V25" i="10"/>
  <c r="W25" i="10"/>
  <c r="X25" i="10"/>
  <c r="T25" i="10"/>
  <c r="Y25" i="10"/>
  <c r="Z25" i="10"/>
  <c r="F26" i="10"/>
  <c r="T26" i="10" s="1"/>
  <c r="G26" i="10"/>
  <c r="U26" i="10"/>
  <c r="V26" i="10"/>
  <c r="W26" i="10"/>
  <c r="X26" i="10"/>
  <c r="Y26" i="10"/>
  <c r="Z26" i="10"/>
  <c r="F27" i="10"/>
  <c r="G27" i="10" s="1"/>
  <c r="U27" i="10"/>
  <c r="V27" i="10"/>
  <c r="W27" i="10"/>
  <c r="X27" i="10"/>
  <c r="Y27" i="10"/>
  <c r="Z27" i="10"/>
  <c r="F28" i="10"/>
  <c r="T28" i="10" s="1"/>
  <c r="U28" i="10"/>
  <c r="V28" i="10"/>
  <c r="W28" i="10"/>
  <c r="X28" i="10"/>
  <c r="Y28" i="10"/>
  <c r="Z28" i="10"/>
  <c r="F29" i="10"/>
  <c r="G29" i="10" s="1"/>
  <c r="U29" i="10"/>
  <c r="V29" i="10"/>
  <c r="W29" i="10"/>
  <c r="X29" i="10"/>
  <c r="Y29" i="10"/>
  <c r="Z29" i="10"/>
  <c r="F30" i="10"/>
  <c r="G30" i="10" s="1"/>
  <c r="U30" i="10"/>
  <c r="V30" i="10"/>
  <c r="W30" i="10"/>
  <c r="X30" i="10"/>
  <c r="Y30" i="10"/>
  <c r="Z30" i="10"/>
  <c r="F31" i="10"/>
  <c r="G31" i="10" s="1"/>
  <c r="U31" i="10"/>
  <c r="V31" i="10"/>
  <c r="W31" i="10"/>
  <c r="X31" i="10"/>
  <c r="Y31" i="10"/>
  <c r="Z31" i="10"/>
  <c r="F32" i="10"/>
  <c r="T32" i="10" s="1"/>
  <c r="G32" i="10"/>
  <c r="U32" i="10"/>
  <c r="V32" i="10"/>
  <c r="W32" i="10"/>
  <c r="X32" i="10"/>
  <c r="Y32" i="10"/>
  <c r="Z32" i="10"/>
  <c r="F33" i="10"/>
  <c r="G33" i="10"/>
  <c r="U33" i="10"/>
  <c r="V33" i="10"/>
  <c r="W33" i="10"/>
  <c r="X33" i="10"/>
  <c r="T33" i="10"/>
  <c r="Y33" i="10"/>
  <c r="Z33" i="10"/>
  <c r="F34" i="10"/>
  <c r="T34" i="10" s="1"/>
  <c r="G34" i="10"/>
  <c r="U34" i="10"/>
  <c r="V34" i="10"/>
  <c r="W34" i="10"/>
  <c r="X34" i="10"/>
  <c r="Y34" i="10"/>
  <c r="Z34" i="10"/>
  <c r="F35" i="10"/>
  <c r="G35" i="10" s="1"/>
  <c r="U35" i="10"/>
  <c r="V35" i="10"/>
  <c r="W35" i="10"/>
  <c r="X35" i="10"/>
  <c r="Y35" i="10"/>
  <c r="Z35" i="10"/>
  <c r="F36" i="10"/>
  <c r="T36" i="10" s="1"/>
  <c r="U36" i="10"/>
  <c r="V36" i="10"/>
  <c r="W36" i="10"/>
  <c r="X36" i="10"/>
  <c r="Y36" i="10"/>
  <c r="Z36" i="10"/>
  <c r="F37" i="10"/>
  <c r="G37" i="10" s="1"/>
  <c r="U37" i="10"/>
  <c r="V37" i="10"/>
  <c r="W37" i="10"/>
  <c r="X37" i="10"/>
  <c r="Y37" i="10"/>
  <c r="Z37" i="10"/>
  <c r="Z46" i="10" s="1"/>
  <c r="C18" i="21" s="1"/>
  <c r="D18" i="21" s="1"/>
  <c r="E18" i="21" s="1"/>
  <c r="F38" i="10"/>
  <c r="G38" i="10" s="1"/>
  <c r="U38" i="10"/>
  <c r="V38" i="10"/>
  <c r="V46" i="10" s="1"/>
  <c r="C18" i="1" s="1"/>
  <c r="D18" i="1" s="1"/>
  <c r="E18" i="1" s="1"/>
  <c r="W38" i="10"/>
  <c r="X38" i="10"/>
  <c r="Y38" i="10"/>
  <c r="Z38" i="10"/>
  <c r="F39" i="10"/>
  <c r="G39" i="10" s="1"/>
  <c r="U39" i="10"/>
  <c r="V39" i="10"/>
  <c r="W39" i="10"/>
  <c r="X39" i="10"/>
  <c r="Y39" i="10"/>
  <c r="Z39" i="10"/>
  <c r="F40" i="10"/>
  <c r="T40" i="10" s="1"/>
  <c r="G40" i="10"/>
  <c r="U40" i="10"/>
  <c r="V40" i="10"/>
  <c r="W40" i="10"/>
  <c r="X40" i="10"/>
  <c r="Y40" i="10"/>
  <c r="Z40" i="10"/>
  <c r="F41" i="10"/>
  <c r="G41" i="10"/>
  <c r="U41" i="10"/>
  <c r="V41" i="10"/>
  <c r="W41" i="10"/>
  <c r="X41" i="10"/>
  <c r="T41" i="10"/>
  <c r="Y41" i="10"/>
  <c r="Z41" i="10"/>
  <c r="F42" i="10"/>
  <c r="T42" i="10" s="1"/>
  <c r="G42" i="10"/>
  <c r="U42" i="10"/>
  <c r="V42" i="10"/>
  <c r="W42" i="10"/>
  <c r="X42" i="10"/>
  <c r="Y42" i="10"/>
  <c r="Z42" i="10"/>
  <c r="F43" i="10"/>
  <c r="G43" i="10" s="1"/>
  <c r="U43" i="10"/>
  <c r="V43" i="10"/>
  <c r="W43" i="10"/>
  <c r="X43" i="10"/>
  <c r="Y43" i="10"/>
  <c r="Z43" i="10"/>
  <c r="F44" i="10"/>
  <c r="T44" i="10" s="1"/>
  <c r="U44" i="10"/>
  <c r="V44" i="10"/>
  <c r="W44" i="10"/>
  <c r="X44" i="10"/>
  <c r="Y44" i="10"/>
  <c r="Z44" i="10"/>
  <c r="F45" i="10"/>
  <c r="G45" i="10" s="1"/>
  <c r="U45" i="10"/>
  <c r="V45" i="10"/>
  <c r="W45" i="10"/>
  <c r="X45" i="10"/>
  <c r="Y45" i="10"/>
  <c r="Z45" i="10"/>
  <c r="G47" i="10"/>
  <c r="L47" i="10"/>
  <c r="P47" i="10"/>
  <c r="T47" i="10"/>
  <c r="F4" i="9"/>
  <c r="T4" i="9" s="1"/>
  <c r="G4" i="9"/>
  <c r="U4" i="9"/>
  <c r="V4" i="9"/>
  <c r="W4" i="9"/>
  <c r="X4" i="9"/>
  <c r="Y4" i="9"/>
  <c r="Z4" i="9"/>
  <c r="F5" i="9"/>
  <c r="G5" i="9"/>
  <c r="U5" i="9"/>
  <c r="V5" i="9"/>
  <c r="W5" i="9"/>
  <c r="X5" i="9"/>
  <c r="Y5" i="9"/>
  <c r="Z5" i="9"/>
  <c r="F6" i="9"/>
  <c r="G6" i="9" s="1"/>
  <c r="U6" i="9"/>
  <c r="V6" i="9"/>
  <c r="W6" i="9"/>
  <c r="X6" i="9"/>
  <c r="Y6" i="9"/>
  <c r="Z6" i="9"/>
  <c r="F7" i="9"/>
  <c r="G7" i="9"/>
  <c r="U7" i="9"/>
  <c r="V7" i="9"/>
  <c r="W7" i="9"/>
  <c r="X7" i="9"/>
  <c r="Y7" i="9"/>
  <c r="Z7" i="9"/>
  <c r="F8" i="9"/>
  <c r="G8" i="9"/>
  <c r="U8" i="9"/>
  <c r="V8" i="9"/>
  <c r="W8" i="9"/>
  <c r="X8" i="9"/>
  <c r="Y8" i="9"/>
  <c r="Z8" i="9"/>
  <c r="F9" i="9"/>
  <c r="G9" i="9"/>
  <c r="U9" i="9"/>
  <c r="V9" i="9"/>
  <c r="W9" i="9"/>
  <c r="X9" i="9"/>
  <c r="T9" i="9"/>
  <c r="Y9" i="9"/>
  <c r="Z9" i="9"/>
  <c r="F10" i="9"/>
  <c r="G10" i="9"/>
  <c r="U10" i="9"/>
  <c r="V10" i="9"/>
  <c r="W10" i="9"/>
  <c r="X10" i="9"/>
  <c r="Y10" i="9"/>
  <c r="Z10" i="9"/>
  <c r="F11" i="9"/>
  <c r="G11" i="9" s="1"/>
  <c r="U11" i="9"/>
  <c r="V11" i="9"/>
  <c r="W11" i="9"/>
  <c r="X11" i="9"/>
  <c r="Y11" i="9"/>
  <c r="Z11" i="9"/>
  <c r="F12" i="9"/>
  <c r="U12" i="9"/>
  <c r="V12" i="9"/>
  <c r="W12" i="9"/>
  <c r="X12" i="9"/>
  <c r="Y12" i="9"/>
  <c r="Z12" i="9"/>
  <c r="F13" i="9"/>
  <c r="G13" i="9" s="1"/>
  <c r="U13" i="9"/>
  <c r="V13" i="9"/>
  <c r="T13" i="9" s="1"/>
  <c r="W13" i="9"/>
  <c r="X13" i="9"/>
  <c r="Y13" i="9"/>
  <c r="Z13" i="9"/>
  <c r="F14" i="9"/>
  <c r="G14" i="9"/>
  <c r="U14" i="9"/>
  <c r="V14" i="9"/>
  <c r="W14" i="9"/>
  <c r="X14" i="9"/>
  <c r="Y14" i="9"/>
  <c r="Z14" i="9"/>
  <c r="F15" i="9"/>
  <c r="G15" i="9"/>
  <c r="U15" i="9"/>
  <c r="V15" i="9"/>
  <c r="W15" i="9"/>
  <c r="X15" i="9"/>
  <c r="Y15" i="9"/>
  <c r="Z15" i="9"/>
  <c r="F16" i="9"/>
  <c r="G16" i="9"/>
  <c r="U16" i="9"/>
  <c r="V16" i="9"/>
  <c r="W16" i="9"/>
  <c r="X16" i="9"/>
  <c r="Y16" i="9"/>
  <c r="Z16" i="9"/>
  <c r="F17" i="9"/>
  <c r="G17" i="9"/>
  <c r="U17" i="9"/>
  <c r="V17" i="9"/>
  <c r="T17" i="9" s="1"/>
  <c r="W17" i="9"/>
  <c r="X17" i="9"/>
  <c r="Y17" i="9"/>
  <c r="Z17" i="9"/>
  <c r="F18" i="9"/>
  <c r="G18" i="9" s="1"/>
  <c r="U18" i="9"/>
  <c r="V18" i="9"/>
  <c r="W18" i="9"/>
  <c r="X18" i="9"/>
  <c r="Y18" i="9"/>
  <c r="Z18" i="9"/>
  <c r="F19" i="9"/>
  <c r="G19" i="9" s="1"/>
  <c r="U19" i="9"/>
  <c r="V19" i="9"/>
  <c r="W19" i="9"/>
  <c r="X19" i="9"/>
  <c r="Y19" i="9"/>
  <c r="Z19" i="9"/>
  <c r="F20" i="9"/>
  <c r="G20" i="9" s="1"/>
  <c r="U20" i="9"/>
  <c r="V20" i="9"/>
  <c r="W20" i="9"/>
  <c r="X20" i="9"/>
  <c r="Y20" i="9"/>
  <c r="T20" i="9" s="1"/>
  <c r="Z20" i="9"/>
  <c r="F21" i="9"/>
  <c r="G21" i="9" s="1"/>
  <c r="U21" i="9"/>
  <c r="V21" i="9"/>
  <c r="T21" i="9" s="1"/>
  <c r="W21" i="9"/>
  <c r="X21" i="9"/>
  <c r="Y21" i="9"/>
  <c r="Z21" i="9"/>
  <c r="F22" i="9"/>
  <c r="G22" i="9"/>
  <c r="U22" i="9"/>
  <c r="V22" i="9"/>
  <c r="W22" i="9"/>
  <c r="X22" i="9"/>
  <c r="X46" i="9" s="1"/>
  <c r="C17" i="2" s="1"/>
  <c r="Y22" i="9"/>
  <c r="Z22" i="9"/>
  <c r="F23" i="9"/>
  <c r="G23" i="9"/>
  <c r="U23" i="9"/>
  <c r="V23" i="9"/>
  <c r="W23" i="9"/>
  <c r="X23" i="9"/>
  <c r="Y23" i="9"/>
  <c r="Z23" i="9"/>
  <c r="F24" i="9"/>
  <c r="U24" i="9"/>
  <c r="T24" i="9" s="1"/>
  <c r="V24" i="9"/>
  <c r="W24" i="9"/>
  <c r="X24" i="9"/>
  <c r="Y24" i="9"/>
  <c r="Z24" i="9"/>
  <c r="F25" i="9"/>
  <c r="G25" i="9"/>
  <c r="U25" i="9"/>
  <c r="V25" i="9"/>
  <c r="W25" i="9"/>
  <c r="X25" i="9"/>
  <c r="T25" i="9"/>
  <c r="Y25" i="9"/>
  <c r="Z25" i="9"/>
  <c r="F26" i="9"/>
  <c r="G26" i="9"/>
  <c r="U26" i="9"/>
  <c r="V26" i="9"/>
  <c r="W26" i="9"/>
  <c r="X26" i="9"/>
  <c r="Y26" i="9"/>
  <c r="Z26" i="9"/>
  <c r="F27" i="9"/>
  <c r="G27" i="9"/>
  <c r="U27" i="9"/>
  <c r="V27" i="9"/>
  <c r="W27" i="9"/>
  <c r="X27" i="9"/>
  <c r="Y27" i="9"/>
  <c r="Z27" i="9"/>
  <c r="F28" i="9"/>
  <c r="G28" i="9" s="1"/>
  <c r="T28" i="9"/>
  <c r="U28" i="9"/>
  <c r="V28" i="9"/>
  <c r="W28" i="9"/>
  <c r="X28" i="9"/>
  <c r="Y28" i="9"/>
  <c r="Z28" i="9"/>
  <c r="F29" i="9"/>
  <c r="G29" i="9" s="1"/>
  <c r="U29" i="9"/>
  <c r="V29" i="9"/>
  <c r="W29" i="9"/>
  <c r="X29" i="9"/>
  <c r="T29" i="9"/>
  <c r="Y29" i="9"/>
  <c r="Z29" i="9"/>
  <c r="F30" i="9"/>
  <c r="G30" i="9"/>
  <c r="U30" i="9"/>
  <c r="V30" i="9"/>
  <c r="W30" i="9"/>
  <c r="X30" i="9"/>
  <c r="Y30" i="9"/>
  <c r="Z30" i="9"/>
  <c r="F31" i="9"/>
  <c r="G31" i="9"/>
  <c r="U31" i="9"/>
  <c r="V31" i="9"/>
  <c r="W31" i="9"/>
  <c r="X31" i="9"/>
  <c r="Y31" i="9"/>
  <c r="Z31" i="9"/>
  <c r="F32" i="9"/>
  <c r="U32" i="9"/>
  <c r="V32" i="9"/>
  <c r="W32" i="9"/>
  <c r="X32" i="9"/>
  <c r="T32" i="9" s="1"/>
  <c r="Y32" i="9"/>
  <c r="Z32" i="9"/>
  <c r="F33" i="9"/>
  <c r="T33" i="9" s="1"/>
  <c r="G33" i="9"/>
  <c r="U33" i="9"/>
  <c r="V33" i="9"/>
  <c r="W33" i="9"/>
  <c r="X33" i="9"/>
  <c r="Y33" i="9"/>
  <c r="Z33" i="9"/>
  <c r="F34" i="9"/>
  <c r="T34" i="9" s="1"/>
  <c r="U34" i="9"/>
  <c r="V34" i="9"/>
  <c r="W34" i="9"/>
  <c r="X34" i="9"/>
  <c r="Y34" i="9"/>
  <c r="Z34" i="9"/>
  <c r="F35" i="9"/>
  <c r="G35" i="9" s="1"/>
  <c r="U35" i="9"/>
  <c r="V35" i="9"/>
  <c r="W35" i="9"/>
  <c r="X35" i="9"/>
  <c r="Y35" i="9"/>
  <c r="Z35" i="9"/>
  <c r="Z46" i="9" s="1"/>
  <c r="F36" i="9"/>
  <c r="T36" i="9" s="1"/>
  <c r="G36" i="9"/>
  <c r="U36" i="9"/>
  <c r="V36" i="9"/>
  <c r="W36" i="9"/>
  <c r="X36" i="9"/>
  <c r="Y36" i="9"/>
  <c r="Z36" i="9"/>
  <c r="F37" i="9"/>
  <c r="G37" i="9"/>
  <c r="U37" i="9"/>
  <c r="V37" i="9"/>
  <c r="W37" i="9"/>
  <c r="X37" i="9"/>
  <c r="T37" i="9"/>
  <c r="Y37" i="9"/>
  <c r="Z37" i="9"/>
  <c r="F38" i="9"/>
  <c r="G38" i="9"/>
  <c r="U38" i="9"/>
  <c r="V38" i="9"/>
  <c r="W38" i="9"/>
  <c r="X38" i="9"/>
  <c r="Y38" i="9"/>
  <c r="Z38" i="9"/>
  <c r="F39" i="9"/>
  <c r="G39" i="9"/>
  <c r="U39" i="9"/>
  <c r="V39" i="9"/>
  <c r="W39" i="9"/>
  <c r="X39" i="9"/>
  <c r="Y39" i="9"/>
  <c r="Z39" i="9"/>
  <c r="F40" i="9"/>
  <c r="U40" i="9"/>
  <c r="V40" i="9"/>
  <c r="W40" i="9"/>
  <c r="X40" i="9"/>
  <c r="T40" i="9" s="1"/>
  <c r="Y40" i="9"/>
  <c r="Z40" i="9"/>
  <c r="F41" i="9"/>
  <c r="T41" i="9" s="1"/>
  <c r="G41" i="9"/>
  <c r="U41" i="9"/>
  <c r="V41" i="9"/>
  <c r="W41" i="9"/>
  <c r="X41" i="9"/>
  <c r="Y41" i="9"/>
  <c r="Z41" i="9"/>
  <c r="F42" i="9"/>
  <c r="T42" i="9" s="1"/>
  <c r="U42" i="9"/>
  <c r="V42" i="9"/>
  <c r="V46" i="9" s="1"/>
  <c r="C17" i="1" s="1"/>
  <c r="W42" i="9"/>
  <c r="X42" i="9"/>
  <c r="Y42" i="9"/>
  <c r="Z42" i="9"/>
  <c r="F43" i="9"/>
  <c r="G43" i="9" s="1"/>
  <c r="U43" i="9"/>
  <c r="V43" i="9"/>
  <c r="W43" i="9"/>
  <c r="X43" i="9"/>
  <c r="Y43" i="9"/>
  <c r="Z43" i="9"/>
  <c r="F44" i="9"/>
  <c r="T44" i="9" s="1"/>
  <c r="G44" i="9"/>
  <c r="U44" i="9"/>
  <c r="V44" i="9"/>
  <c r="W44" i="9"/>
  <c r="X44" i="9"/>
  <c r="Y44" i="9"/>
  <c r="Z44" i="9"/>
  <c r="F45" i="9"/>
  <c r="G45" i="9"/>
  <c r="U45" i="9"/>
  <c r="V45" i="9"/>
  <c r="W45" i="9"/>
  <c r="X45" i="9"/>
  <c r="T45" i="9"/>
  <c r="Y45" i="9"/>
  <c r="Z45" i="9"/>
  <c r="G47" i="9"/>
  <c r="L47" i="9"/>
  <c r="P47" i="9"/>
  <c r="T47" i="9"/>
  <c r="F4" i="8"/>
  <c r="G4" i="8"/>
  <c r="U4" i="8"/>
  <c r="U46" i="8" s="1"/>
  <c r="C7" i="3" s="1"/>
  <c r="D7" i="3" s="1"/>
  <c r="E7" i="3" s="1"/>
  <c r="V4" i="8"/>
  <c r="W4" i="8"/>
  <c r="X4" i="8"/>
  <c r="X46" i="8" s="1"/>
  <c r="C26" i="4" s="1"/>
  <c r="D26" i="4" s="1"/>
  <c r="E26" i="4" s="1"/>
  <c r="Y4" i="8"/>
  <c r="Y46" i="8" s="1"/>
  <c r="C7" i="20" s="1"/>
  <c r="D7" i="20" s="1"/>
  <c r="E7" i="20" s="1"/>
  <c r="Z4" i="8"/>
  <c r="F5" i="8"/>
  <c r="G5" i="8"/>
  <c r="U5" i="8"/>
  <c r="V5" i="8"/>
  <c r="W5" i="8"/>
  <c r="X5" i="8"/>
  <c r="Y5" i="8"/>
  <c r="Z5" i="8"/>
  <c r="F6" i="8"/>
  <c r="G6" i="8"/>
  <c r="U6" i="8"/>
  <c r="V6" i="8"/>
  <c r="W6" i="8"/>
  <c r="X6" i="8"/>
  <c r="Y6" i="8"/>
  <c r="Z6" i="8"/>
  <c r="F7" i="8"/>
  <c r="G7" i="8"/>
  <c r="U7" i="8"/>
  <c r="V7" i="8"/>
  <c r="W7" i="8"/>
  <c r="X7" i="8"/>
  <c r="Y7" i="8"/>
  <c r="Z7" i="8"/>
  <c r="F8" i="8"/>
  <c r="G8" i="8"/>
  <c r="U8" i="8"/>
  <c r="V8" i="8"/>
  <c r="W8" i="8"/>
  <c r="X8" i="8"/>
  <c r="Y8" i="8"/>
  <c r="Z8" i="8"/>
  <c r="F9" i="8"/>
  <c r="T9" i="8" s="1"/>
  <c r="G9" i="8"/>
  <c r="U9" i="8"/>
  <c r="V9" i="8"/>
  <c r="W9" i="8"/>
  <c r="X9" i="8"/>
  <c r="Y9" i="8"/>
  <c r="Z9" i="8"/>
  <c r="F10" i="8"/>
  <c r="G10" i="8" s="1"/>
  <c r="U10" i="8"/>
  <c r="V10" i="8"/>
  <c r="W10" i="8"/>
  <c r="W46" i="8" s="1"/>
  <c r="C7" i="4" s="1"/>
  <c r="D7" i="4" s="1"/>
  <c r="E7" i="4" s="1"/>
  <c r="X10" i="8"/>
  <c r="Y10" i="8"/>
  <c r="Z10" i="8"/>
  <c r="F11" i="8"/>
  <c r="G11" i="8" s="1"/>
  <c r="U11" i="8"/>
  <c r="V11" i="8"/>
  <c r="W11" i="8"/>
  <c r="X11" i="8"/>
  <c r="Y11" i="8"/>
  <c r="Z11" i="8"/>
  <c r="F12" i="8"/>
  <c r="G12" i="8" s="1"/>
  <c r="U12" i="8"/>
  <c r="V12" i="8"/>
  <c r="W12" i="8"/>
  <c r="X12" i="8"/>
  <c r="Y12" i="8"/>
  <c r="Z12" i="8"/>
  <c r="F13" i="8"/>
  <c r="G13" i="8" s="1"/>
  <c r="U13" i="8"/>
  <c r="V13" i="8"/>
  <c r="T13" i="8" s="1"/>
  <c r="W13" i="8"/>
  <c r="X13" i="8"/>
  <c r="Y13" i="8"/>
  <c r="Z13" i="8"/>
  <c r="F14" i="8"/>
  <c r="G14" i="8"/>
  <c r="U14" i="8"/>
  <c r="T14" i="8" s="1"/>
  <c r="V14" i="8"/>
  <c r="W14" i="8"/>
  <c r="X14" i="8"/>
  <c r="Y14" i="8"/>
  <c r="Z14" i="8"/>
  <c r="F15" i="8"/>
  <c r="G15" i="8"/>
  <c r="U15" i="8"/>
  <c r="V15" i="8"/>
  <c r="W15" i="8"/>
  <c r="X15" i="8"/>
  <c r="Y15" i="8"/>
  <c r="Z15" i="8"/>
  <c r="F16" i="8"/>
  <c r="G16" i="8"/>
  <c r="U16" i="8"/>
  <c r="V16" i="8"/>
  <c r="W16" i="8"/>
  <c r="X16" i="8"/>
  <c r="Y16" i="8"/>
  <c r="Z16" i="8"/>
  <c r="F17" i="8"/>
  <c r="T17" i="8" s="1"/>
  <c r="G17" i="8"/>
  <c r="U17" i="8"/>
  <c r="V17" i="8"/>
  <c r="W17" i="8"/>
  <c r="X17" i="8"/>
  <c r="Y17" i="8"/>
  <c r="Z17" i="8"/>
  <c r="F18" i="8"/>
  <c r="G18" i="8" s="1"/>
  <c r="U18" i="8"/>
  <c r="V18" i="8"/>
  <c r="W18" i="8"/>
  <c r="X18" i="8"/>
  <c r="Y18" i="8"/>
  <c r="Z18" i="8"/>
  <c r="F19" i="8"/>
  <c r="G19" i="8" s="1"/>
  <c r="U19" i="8"/>
  <c r="V19" i="8"/>
  <c r="V46" i="8" s="1"/>
  <c r="W19" i="8"/>
  <c r="X19" i="8"/>
  <c r="Y19" i="8"/>
  <c r="Z19" i="8"/>
  <c r="F20" i="8"/>
  <c r="G20" i="8" s="1"/>
  <c r="U20" i="8"/>
  <c r="V20" i="8"/>
  <c r="W20" i="8"/>
  <c r="X20" i="8"/>
  <c r="Y20" i="8"/>
  <c r="Z20" i="8"/>
  <c r="F21" i="8"/>
  <c r="G21" i="8" s="1"/>
  <c r="U21" i="8"/>
  <c r="V21" i="8"/>
  <c r="T21" i="8" s="1"/>
  <c r="W21" i="8"/>
  <c r="X21" i="8"/>
  <c r="Y21" i="8"/>
  <c r="Z21" i="8"/>
  <c r="F22" i="8"/>
  <c r="G22" i="8"/>
  <c r="U22" i="8"/>
  <c r="T22" i="8" s="1"/>
  <c r="V22" i="8"/>
  <c r="W22" i="8"/>
  <c r="X22" i="8"/>
  <c r="Y22" i="8"/>
  <c r="Z22" i="8"/>
  <c r="F23" i="8"/>
  <c r="G23" i="8"/>
  <c r="U23" i="8"/>
  <c r="V23" i="8"/>
  <c r="W23" i="8"/>
  <c r="X23" i="8"/>
  <c r="Y23" i="8"/>
  <c r="Z23" i="8"/>
  <c r="F24" i="8"/>
  <c r="G24" i="8"/>
  <c r="U24" i="8"/>
  <c r="V24" i="8"/>
  <c r="W24" i="8"/>
  <c r="X24" i="8"/>
  <c r="Y24" i="8"/>
  <c r="Z24" i="8"/>
  <c r="F25" i="8"/>
  <c r="T25" i="8" s="1"/>
  <c r="G25" i="8"/>
  <c r="U25" i="8"/>
  <c r="V25" i="8"/>
  <c r="W25" i="8"/>
  <c r="X25" i="8"/>
  <c r="Y25" i="8"/>
  <c r="Z25" i="8"/>
  <c r="F26" i="8"/>
  <c r="G26" i="8" s="1"/>
  <c r="U26" i="8"/>
  <c r="V26" i="8"/>
  <c r="W26" i="8"/>
  <c r="X26" i="8"/>
  <c r="Y26" i="8"/>
  <c r="Z26" i="8"/>
  <c r="F27" i="8"/>
  <c r="G27" i="8" s="1"/>
  <c r="U27" i="8"/>
  <c r="V27" i="8"/>
  <c r="W27" i="8"/>
  <c r="X27" i="8"/>
  <c r="Y27" i="8"/>
  <c r="Z27" i="8"/>
  <c r="F28" i="8"/>
  <c r="G28" i="8" s="1"/>
  <c r="U28" i="8"/>
  <c r="V28" i="8"/>
  <c r="W28" i="8"/>
  <c r="X28" i="8"/>
  <c r="Y28" i="8"/>
  <c r="Z28" i="8"/>
  <c r="F29" i="8"/>
  <c r="G29" i="8" s="1"/>
  <c r="U29" i="8"/>
  <c r="V29" i="8"/>
  <c r="T29" i="8" s="1"/>
  <c r="W29" i="8"/>
  <c r="X29" i="8"/>
  <c r="Y29" i="8"/>
  <c r="Z29" i="8"/>
  <c r="F30" i="8"/>
  <c r="G30" i="8"/>
  <c r="U30" i="8"/>
  <c r="T30" i="8" s="1"/>
  <c r="V30" i="8"/>
  <c r="W30" i="8"/>
  <c r="X30" i="8"/>
  <c r="Y30" i="8"/>
  <c r="Z30" i="8"/>
  <c r="F31" i="8"/>
  <c r="G31" i="8"/>
  <c r="U31" i="8"/>
  <c r="V31" i="8"/>
  <c r="W31" i="8"/>
  <c r="X31" i="8"/>
  <c r="Y31" i="8"/>
  <c r="Z31" i="8"/>
  <c r="F32" i="8"/>
  <c r="G32" i="8"/>
  <c r="U32" i="8"/>
  <c r="V32" i="8"/>
  <c r="W32" i="8"/>
  <c r="X32" i="8"/>
  <c r="Y32" i="8"/>
  <c r="Z32" i="8"/>
  <c r="F33" i="8"/>
  <c r="T33" i="8" s="1"/>
  <c r="G33" i="8"/>
  <c r="U33" i="8"/>
  <c r="V33" i="8"/>
  <c r="W33" i="8"/>
  <c r="X33" i="8"/>
  <c r="Y33" i="8"/>
  <c r="Z33" i="8"/>
  <c r="F34" i="8"/>
  <c r="G34" i="8" s="1"/>
  <c r="U34" i="8"/>
  <c r="V34" i="8"/>
  <c r="W34" i="8"/>
  <c r="X34" i="8"/>
  <c r="Y34" i="8"/>
  <c r="Z34" i="8"/>
  <c r="F35" i="8"/>
  <c r="G35" i="8" s="1"/>
  <c r="U35" i="8"/>
  <c r="V35" i="8"/>
  <c r="W35" i="8"/>
  <c r="X35" i="8"/>
  <c r="Y35" i="8"/>
  <c r="Z35" i="8"/>
  <c r="F36" i="8"/>
  <c r="G36" i="8" s="1"/>
  <c r="U36" i="8"/>
  <c r="V36" i="8"/>
  <c r="W36" i="8"/>
  <c r="X36" i="8"/>
  <c r="Y36" i="8"/>
  <c r="Z36" i="8"/>
  <c r="F37" i="8"/>
  <c r="G37" i="8" s="1"/>
  <c r="U37" i="8"/>
  <c r="V37" i="8"/>
  <c r="T37" i="8" s="1"/>
  <c r="W37" i="8"/>
  <c r="X37" i="8"/>
  <c r="Y37" i="8"/>
  <c r="Z37" i="8"/>
  <c r="F38" i="8"/>
  <c r="G38" i="8"/>
  <c r="U38" i="8"/>
  <c r="T38" i="8" s="1"/>
  <c r="V38" i="8"/>
  <c r="W38" i="8"/>
  <c r="X38" i="8"/>
  <c r="Y38" i="8"/>
  <c r="Z38" i="8"/>
  <c r="F39" i="8"/>
  <c r="G39" i="8"/>
  <c r="U39" i="8"/>
  <c r="V39" i="8"/>
  <c r="W39" i="8"/>
  <c r="X39" i="8"/>
  <c r="Y39" i="8"/>
  <c r="Z39" i="8"/>
  <c r="F40" i="8"/>
  <c r="G40" i="8"/>
  <c r="U40" i="8"/>
  <c r="V40" i="8"/>
  <c r="W40" i="8"/>
  <c r="X40" i="8"/>
  <c r="Y40" i="8"/>
  <c r="Z40" i="8"/>
  <c r="F41" i="8"/>
  <c r="T41" i="8" s="1"/>
  <c r="G41" i="8"/>
  <c r="U41" i="8"/>
  <c r="V41" i="8"/>
  <c r="W41" i="8"/>
  <c r="X41" i="8"/>
  <c r="Y41" i="8"/>
  <c r="Z41" i="8"/>
  <c r="F42" i="8"/>
  <c r="G42" i="8" s="1"/>
  <c r="U42" i="8"/>
  <c r="V42" i="8"/>
  <c r="W42" i="8"/>
  <c r="X42" i="8"/>
  <c r="Y42" i="8"/>
  <c r="Z42" i="8"/>
  <c r="Z46" i="8" s="1"/>
  <c r="F43" i="8"/>
  <c r="G43" i="8" s="1"/>
  <c r="U43" i="8"/>
  <c r="V43" i="8"/>
  <c r="W43" i="8"/>
  <c r="X43" i="8"/>
  <c r="Y43" i="8"/>
  <c r="Z43" i="8"/>
  <c r="F44" i="8"/>
  <c r="G44" i="8" s="1"/>
  <c r="U44" i="8"/>
  <c r="V44" i="8"/>
  <c r="W44" i="8"/>
  <c r="X44" i="8"/>
  <c r="Y44" i="8"/>
  <c r="Z44" i="8"/>
  <c r="F45" i="8"/>
  <c r="G45" i="8" s="1"/>
  <c r="U45" i="8"/>
  <c r="V45" i="8"/>
  <c r="T45" i="8" s="1"/>
  <c r="W45" i="8"/>
  <c r="X45" i="8"/>
  <c r="Y45" i="8"/>
  <c r="Z45" i="8"/>
  <c r="G47" i="8"/>
  <c r="L47" i="8"/>
  <c r="P47" i="8"/>
  <c r="T47" i="8"/>
  <c r="F4" i="7"/>
  <c r="G4" i="7" s="1"/>
  <c r="U4" i="7"/>
  <c r="V4" i="7"/>
  <c r="W4" i="7"/>
  <c r="W46" i="7" s="1"/>
  <c r="C6" i="4" s="1"/>
  <c r="D6" i="4" s="1"/>
  <c r="E6" i="4" s="1"/>
  <c r="X4" i="7"/>
  <c r="X46" i="7" s="1"/>
  <c r="C25" i="4" s="1"/>
  <c r="D25" i="4" s="1"/>
  <c r="E25" i="4" s="1"/>
  <c r="Y4" i="7"/>
  <c r="Z4" i="7"/>
  <c r="F5" i="7"/>
  <c r="G5" i="7" s="1"/>
  <c r="U5" i="7"/>
  <c r="V5" i="7"/>
  <c r="W5" i="7"/>
  <c r="X5" i="7"/>
  <c r="Y5" i="7"/>
  <c r="Z5" i="7"/>
  <c r="F6" i="7"/>
  <c r="T6" i="7" s="1"/>
  <c r="U6" i="7"/>
  <c r="V6" i="7"/>
  <c r="W6" i="7"/>
  <c r="X6" i="7"/>
  <c r="Y6" i="7"/>
  <c r="Y46" i="7" s="1"/>
  <c r="C6" i="20" s="1"/>
  <c r="D6" i="20" s="1"/>
  <c r="E6" i="20" s="1"/>
  <c r="Z6" i="7"/>
  <c r="F7" i="7"/>
  <c r="G7" i="7" s="1"/>
  <c r="U7" i="7"/>
  <c r="U46" i="7" s="1"/>
  <c r="C6" i="3" s="1"/>
  <c r="D6" i="3" s="1"/>
  <c r="E6" i="3" s="1"/>
  <c r="V7" i="7"/>
  <c r="W7" i="7"/>
  <c r="X7" i="7"/>
  <c r="Y7" i="7"/>
  <c r="Z7" i="7"/>
  <c r="F8" i="7"/>
  <c r="T8" i="7" s="1"/>
  <c r="G8" i="7"/>
  <c r="U8" i="7"/>
  <c r="V8" i="7"/>
  <c r="W8" i="7"/>
  <c r="X8" i="7"/>
  <c r="Y8" i="7"/>
  <c r="Z8" i="7"/>
  <c r="F9" i="7"/>
  <c r="G9" i="7"/>
  <c r="U9" i="7"/>
  <c r="V9" i="7"/>
  <c r="W9" i="7"/>
  <c r="X9" i="7"/>
  <c r="T9" i="7"/>
  <c r="Y9" i="7"/>
  <c r="Z9" i="7"/>
  <c r="F10" i="7"/>
  <c r="G10" i="7"/>
  <c r="U10" i="7"/>
  <c r="V10" i="7"/>
  <c r="W10" i="7"/>
  <c r="X10" i="7"/>
  <c r="Y10" i="7"/>
  <c r="Z10" i="7"/>
  <c r="F11" i="7"/>
  <c r="G11" i="7"/>
  <c r="U11" i="7"/>
  <c r="V11" i="7"/>
  <c r="W11" i="7"/>
  <c r="X11" i="7"/>
  <c r="Y11" i="7"/>
  <c r="Z11" i="7"/>
  <c r="F12" i="7"/>
  <c r="G12" i="7" s="1"/>
  <c r="U12" i="7"/>
  <c r="V12" i="7"/>
  <c r="W12" i="7"/>
  <c r="T12" i="7" s="1"/>
  <c r="X12" i="7"/>
  <c r="Y12" i="7"/>
  <c r="Z12" i="7"/>
  <c r="F13" i="7"/>
  <c r="G13" i="7" s="1"/>
  <c r="U13" i="7"/>
  <c r="V13" i="7"/>
  <c r="W13" i="7"/>
  <c r="X13" i="7"/>
  <c r="Y13" i="7"/>
  <c r="Z13" i="7"/>
  <c r="F14" i="7"/>
  <c r="G14" i="7" s="1"/>
  <c r="U14" i="7"/>
  <c r="V14" i="7"/>
  <c r="W14" i="7"/>
  <c r="X14" i="7"/>
  <c r="Y14" i="7"/>
  <c r="T14" i="7" s="1"/>
  <c r="Z14" i="7"/>
  <c r="F15" i="7"/>
  <c r="G15" i="7"/>
  <c r="U15" i="7"/>
  <c r="V15" i="7"/>
  <c r="W15" i="7"/>
  <c r="X15" i="7"/>
  <c r="Y15" i="7"/>
  <c r="Z15" i="7"/>
  <c r="F16" i="7"/>
  <c r="G16" i="7"/>
  <c r="U16" i="7"/>
  <c r="V16" i="7"/>
  <c r="W16" i="7"/>
  <c r="T16" i="7" s="1"/>
  <c r="X16" i="7"/>
  <c r="Y16" i="7"/>
  <c r="Z16" i="7"/>
  <c r="F17" i="7"/>
  <c r="T17" i="7" s="1"/>
  <c r="G17" i="7"/>
  <c r="U17" i="7"/>
  <c r="V17" i="7"/>
  <c r="W17" i="7"/>
  <c r="X17" i="7"/>
  <c r="Y17" i="7"/>
  <c r="Z17" i="7"/>
  <c r="F18" i="7"/>
  <c r="G18" i="7" s="1"/>
  <c r="U18" i="7"/>
  <c r="V18" i="7"/>
  <c r="W18" i="7"/>
  <c r="X18" i="7"/>
  <c r="Y18" i="7"/>
  <c r="Z18" i="7"/>
  <c r="F19" i="7"/>
  <c r="G19" i="7" s="1"/>
  <c r="U19" i="7"/>
  <c r="V19" i="7"/>
  <c r="W19" i="7"/>
  <c r="X19" i="7"/>
  <c r="Y19" i="7"/>
  <c r="Z19" i="7"/>
  <c r="F20" i="7"/>
  <c r="T20" i="7" s="1"/>
  <c r="U20" i="7"/>
  <c r="V20" i="7"/>
  <c r="W20" i="7"/>
  <c r="X20" i="7"/>
  <c r="Y20" i="7"/>
  <c r="Z20" i="7"/>
  <c r="F21" i="7"/>
  <c r="G21" i="7" s="1"/>
  <c r="U21" i="7"/>
  <c r="V21" i="7"/>
  <c r="T21" i="7" s="1"/>
  <c r="W21" i="7"/>
  <c r="X21" i="7"/>
  <c r="Y21" i="7"/>
  <c r="Z21" i="7"/>
  <c r="F22" i="7"/>
  <c r="G22" i="7"/>
  <c r="U22" i="7"/>
  <c r="T22" i="7" s="1"/>
  <c r="V22" i="7"/>
  <c r="W22" i="7"/>
  <c r="X22" i="7"/>
  <c r="Y22" i="7"/>
  <c r="Z22" i="7"/>
  <c r="F23" i="7"/>
  <c r="G23" i="7"/>
  <c r="U23" i="7"/>
  <c r="V23" i="7"/>
  <c r="W23" i="7"/>
  <c r="X23" i="7"/>
  <c r="Y23" i="7"/>
  <c r="Z23" i="7"/>
  <c r="F24" i="7"/>
  <c r="G24" i="7" s="1"/>
  <c r="U24" i="7"/>
  <c r="V24" i="7"/>
  <c r="W24" i="7"/>
  <c r="T24" i="7" s="1"/>
  <c r="X24" i="7"/>
  <c r="Y24" i="7"/>
  <c r="Z24" i="7"/>
  <c r="F25" i="7"/>
  <c r="G25" i="7" s="1"/>
  <c r="U25" i="7"/>
  <c r="V25" i="7"/>
  <c r="W25" i="7"/>
  <c r="X25" i="7"/>
  <c r="Y25" i="7"/>
  <c r="Z25" i="7"/>
  <c r="F26" i="7"/>
  <c r="G26" i="7" s="1"/>
  <c r="U26" i="7"/>
  <c r="V26" i="7"/>
  <c r="W26" i="7"/>
  <c r="X26" i="7"/>
  <c r="Y26" i="7"/>
  <c r="Z26" i="7"/>
  <c r="F27" i="7"/>
  <c r="G27" i="7" s="1"/>
  <c r="U27" i="7"/>
  <c r="V27" i="7"/>
  <c r="W27" i="7"/>
  <c r="X27" i="7"/>
  <c r="Y27" i="7"/>
  <c r="Z27" i="7"/>
  <c r="F28" i="7"/>
  <c r="T28" i="7" s="1"/>
  <c r="G28" i="7"/>
  <c r="U28" i="7"/>
  <c r="V28" i="7"/>
  <c r="W28" i="7"/>
  <c r="X28" i="7"/>
  <c r="Y28" i="7"/>
  <c r="Z28" i="7"/>
  <c r="F29" i="7"/>
  <c r="G29" i="7"/>
  <c r="U29" i="7"/>
  <c r="V29" i="7"/>
  <c r="W29" i="7"/>
  <c r="X29" i="7"/>
  <c r="T29" i="7"/>
  <c r="Y29" i="7"/>
  <c r="Z29" i="7"/>
  <c r="F30" i="7"/>
  <c r="T30" i="7" s="1"/>
  <c r="G30" i="7"/>
  <c r="U30" i="7"/>
  <c r="V30" i="7"/>
  <c r="W30" i="7"/>
  <c r="X30" i="7"/>
  <c r="Y30" i="7"/>
  <c r="Z30" i="7"/>
  <c r="F31" i="7"/>
  <c r="G31" i="7" s="1"/>
  <c r="U31" i="7"/>
  <c r="V31" i="7"/>
  <c r="W31" i="7"/>
  <c r="X31" i="7"/>
  <c r="Y31" i="7"/>
  <c r="Z31" i="7"/>
  <c r="F32" i="7"/>
  <c r="T32" i="7" s="1"/>
  <c r="U32" i="7"/>
  <c r="V32" i="7"/>
  <c r="W32" i="7"/>
  <c r="X32" i="7"/>
  <c r="Y32" i="7"/>
  <c r="Z32" i="7"/>
  <c r="F33" i="7"/>
  <c r="G33" i="7" s="1"/>
  <c r="U33" i="7"/>
  <c r="V33" i="7"/>
  <c r="T33" i="7" s="1"/>
  <c r="W33" i="7"/>
  <c r="X33" i="7"/>
  <c r="Y33" i="7"/>
  <c r="Z33" i="7"/>
  <c r="F34" i="7"/>
  <c r="G34" i="7"/>
  <c r="U34" i="7"/>
  <c r="V34" i="7"/>
  <c r="W34" i="7"/>
  <c r="X34" i="7"/>
  <c r="Y34" i="7"/>
  <c r="Z34" i="7"/>
  <c r="F35" i="7"/>
  <c r="G35" i="7"/>
  <c r="U35" i="7"/>
  <c r="V35" i="7"/>
  <c r="W35" i="7"/>
  <c r="X35" i="7"/>
  <c r="Y35" i="7"/>
  <c r="Z35" i="7"/>
  <c r="F36" i="7"/>
  <c r="U36" i="7"/>
  <c r="T36" i="7" s="1"/>
  <c r="V36" i="7"/>
  <c r="W36" i="7"/>
  <c r="X36" i="7"/>
  <c r="Y36" i="7"/>
  <c r="Z36" i="7"/>
  <c r="F37" i="7"/>
  <c r="G37" i="7"/>
  <c r="U37" i="7"/>
  <c r="V37" i="7"/>
  <c r="W37" i="7"/>
  <c r="X37" i="7"/>
  <c r="T37" i="7"/>
  <c r="Y37" i="7"/>
  <c r="Z37" i="7"/>
  <c r="F38" i="7"/>
  <c r="T38" i="7" s="1"/>
  <c r="G38" i="7"/>
  <c r="U38" i="7"/>
  <c r="V38" i="7"/>
  <c r="W38" i="7"/>
  <c r="X38" i="7"/>
  <c r="Y38" i="7"/>
  <c r="Z38" i="7"/>
  <c r="F39" i="7"/>
  <c r="G39" i="7" s="1"/>
  <c r="U39" i="7"/>
  <c r="V39" i="7"/>
  <c r="W39" i="7"/>
  <c r="X39" i="7"/>
  <c r="Y39" i="7"/>
  <c r="Z39" i="7"/>
  <c r="F40" i="7"/>
  <c r="T40" i="7" s="1"/>
  <c r="U40" i="7"/>
  <c r="V40" i="7"/>
  <c r="V46" i="7" s="1"/>
  <c r="C25" i="3" s="1"/>
  <c r="D25" i="3" s="1"/>
  <c r="E25" i="3" s="1"/>
  <c r="W40" i="7"/>
  <c r="X40" i="7"/>
  <c r="Y40" i="7"/>
  <c r="Z40" i="7"/>
  <c r="Z46" i="7" s="1"/>
  <c r="C25" i="20" s="1"/>
  <c r="D25" i="20" s="1"/>
  <c r="E25" i="20" s="1"/>
  <c r="F41" i="7"/>
  <c r="G41" i="7" s="1"/>
  <c r="U41" i="7"/>
  <c r="V41" i="7"/>
  <c r="T41" i="7" s="1"/>
  <c r="W41" i="7"/>
  <c r="X41" i="7"/>
  <c r="Y41" i="7"/>
  <c r="Z41" i="7"/>
  <c r="F42" i="7"/>
  <c r="G42" i="7"/>
  <c r="U42" i="7"/>
  <c r="V42" i="7"/>
  <c r="W42" i="7"/>
  <c r="X42" i="7"/>
  <c r="Y42" i="7"/>
  <c r="Z42" i="7"/>
  <c r="F43" i="7"/>
  <c r="G43" i="7"/>
  <c r="U43" i="7"/>
  <c r="V43" i="7"/>
  <c r="W43" i="7"/>
  <c r="X43" i="7"/>
  <c r="Y43" i="7"/>
  <c r="Z43" i="7"/>
  <c r="F44" i="7"/>
  <c r="U44" i="7"/>
  <c r="T44" i="7" s="1"/>
  <c r="V44" i="7"/>
  <c r="W44" i="7"/>
  <c r="X44" i="7"/>
  <c r="Y44" i="7"/>
  <c r="Z44" i="7"/>
  <c r="F45" i="7"/>
  <c r="G45" i="7"/>
  <c r="U45" i="7"/>
  <c r="V45" i="7"/>
  <c r="W45" i="7"/>
  <c r="X45" i="7"/>
  <c r="T45" i="7"/>
  <c r="Y45" i="7"/>
  <c r="Z45" i="7"/>
  <c r="G47" i="7"/>
  <c r="L47" i="7"/>
  <c r="P47" i="7"/>
  <c r="T47" i="7"/>
  <c r="F4" i="6"/>
  <c r="G4" i="6"/>
  <c r="U4" i="6"/>
  <c r="V4" i="6"/>
  <c r="W4" i="6"/>
  <c r="X4" i="6"/>
  <c r="Y4" i="6"/>
  <c r="Y46" i="6" s="1"/>
  <c r="C5" i="20" s="1"/>
  <c r="D5" i="20" s="1"/>
  <c r="E5" i="20" s="1"/>
  <c r="Z4" i="6"/>
  <c r="F5" i="6"/>
  <c r="G5" i="6"/>
  <c r="U5" i="6"/>
  <c r="V5" i="6"/>
  <c r="W5" i="6"/>
  <c r="X5" i="6"/>
  <c r="Y5" i="6"/>
  <c r="Z5" i="6"/>
  <c r="F6" i="6"/>
  <c r="U6" i="6"/>
  <c r="V6" i="6"/>
  <c r="W6" i="6"/>
  <c r="X6" i="6"/>
  <c r="T6" i="6" s="1"/>
  <c r="Y6" i="6"/>
  <c r="Z6" i="6"/>
  <c r="F7" i="6"/>
  <c r="G7" i="6"/>
  <c r="U7" i="6"/>
  <c r="V7" i="6"/>
  <c r="W7" i="6"/>
  <c r="X7" i="6"/>
  <c r="Y7" i="6"/>
  <c r="Z7" i="6"/>
  <c r="F8" i="6"/>
  <c r="T8" i="6" s="1"/>
  <c r="G8" i="6"/>
  <c r="U8" i="6"/>
  <c r="V8" i="6"/>
  <c r="W8" i="6"/>
  <c r="W46" i="6" s="1"/>
  <c r="C5" i="4" s="1"/>
  <c r="D5" i="4" s="1"/>
  <c r="E5" i="4" s="1"/>
  <c r="X8" i="6"/>
  <c r="Y8" i="6"/>
  <c r="Z8" i="6"/>
  <c r="F9" i="6"/>
  <c r="G9" i="6" s="1"/>
  <c r="U9" i="6"/>
  <c r="V9" i="6"/>
  <c r="W9" i="6"/>
  <c r="X9" i="6"/>
  <c r="Y9" i="6"/>
  <c r="Z9" i="6"/>
  <c r="F10" i="6"/>
  <c r="T10" i="6" s="1"/>
  <c r="G10" i="6"/>
  <c r="U10" i="6"/>
  <c r="V10" i="6"/>
  <c r="W10" i="6"/>
  <c r="X10" i="6"/>
  <c r="Y10" i="6"/>
  <c r="Z10" i="6"/>
  <c r="F11" i="6"/>
  <c r="G11" i="6"/>
  <c r="U11" i="6"/>
  <c r="V11" i="6"/>
  <c r="W11" i="6"/>
  <c r="X11" i="6"/>
  <c r="Y11" i="6"/>
  <c r="Z11" i="6"/>
  <c r="F12" i="6"/>
  <c r="G12" i="6"/>
  <c r="U12" i="6"/>
  <c r="T12" i="6" s="1"/>
  <c r="V12" i="6"/>
  <c r="W12" i="6"/>
  <c r="X12" i="6"/>
  <c r="Y12" i="6"/>
  <c r="Z12" i="6"/>
  <c r="F13" i="6"/>
  <c r="T13" i="6" s="1"/>
  <c r="G13" i="6"/>
  <c r="U13" i="6"/>
  <c r="V13" i="6"/>
  <c r="W13" i="6"/>
  <c r="X13" i="6"/>
  <c r="Y13" i="6"/>
  <c r="Z13" i="6"/>
  <c r="F14" i="6"/>
  <c r="T14" i="6" s="1"/>
  <c r="U14" i="6"/>
  <c r="V14" i="6"/>
  <c r="V46" i="6" s="1"/>
  <c r="C24" i="3" s="1"/>
  <c r="D24" i="3" s="1"/>
  <c r="E24" i="3" s="1"/>
  <c r="W14" i="6"/>
  <c r="X14" i="6"/>
  <c r="Y14" i="6"/>
  <c r="Z14" i="6"/>
  <c r="Z46" i="6" s="1"/>
  <c r="C24" i="20" s="1"/>
  <c r="D24" i="20" s="1"/>
  <c r="E24" i="20" s="1"/>
  <c r="F15" i="6"/>
  <c r="G15" i="6" s="1"/>
  <c r="U15" i="6"/>
  <c r="V15" i="6"/>
  <c r="W15" i="6"/>
  <c r="X15" i="6"/>
  <c r="Y15" i="6"/>
  <c r="Z15" i="6"/>
  <c r="F16" i="6"/>
  <c r="G16" i="6" s="1"/>
  <c r="U16" i="6"/>
  <c r="V16" i="6"/>
  <c r="W16" i="6"/>
  <c r="X16" i="6"/>
  <c r="Y16" i="6"/>
  <c r="Z16" i="6"/>
  <c r="F17" i="6"/>
  <c r="G17" i="6" s="1"/>
  <c r="U17" i="6"/>
  <c r="V17" i="6"/>
  <c r="W17" i="6"/>
  <c r="X17" i="6"/>
  <c r="Y17" i="6"/>
  <c r="Z17" i="6"/>
  <c r="F18" i="6"/>
  <c r="T18" i="6" s="1"/>
  <c r="U18" i="6"/>
  <c r="V18" i="6"/>
  <c r="W18" i="6"/>
  <c r="X18" i="6"/>
  <c r="Y18" i="6"/>
  <c r="Z18" i="6"/>
  <c r="F19" i="6"/>
  <c r="G19" i="6" s="1"/>
  <c r="U19" i="6"/>
  <c r="V19" i="6"/>
  <c r="W19" i="6"/>
  <c r="X19" i="6"/>
  <c r="Y19" i="6"/>
  <c r="Z19" i="6"/>
  <c r="F20" i="6"/>
  <c r="G20" i="6" s="1"/>
  <c r="U20" i="6"/>
  <c r="V20" i="6"/>
  <c r="W20" i="6"/>
  <c r="X20" i="6"/>
  <c r="Y20" i="6"/>
  <c r="Z20" i="6"/>
  <c r="F21" i="6"/>
  <c r="G21" i="6" s="1"/>
  <c r="U21" i="6"/>
  <c r="V21" i="6"/>
  <c r="W21" i="6"/>
  <c r="X21" i="6"/>
  <c r="Y21" i="6"/>
  <c r="Z21" i="6"/>
  <c r="F22" i="6"/>
  <c r="T22" i="6" s="1"/>
  <c r="U22" i="6"/>
  <c r="V22" i="6"/>
  <c r="W22" i="6"/>
  <c r="X22" i="6"/>
  <c r="Y22" i="6"/>
  <c r="Z22" i="6"/>
  <c r="F23" i="6"/>
  <c r="G23" i="6" s="1"/>
  <c r="U23" i="6"/>
  <c r="V23" i="6"/>
  <c r="W23" i="6"/>
  <c r="X23" i="6"/>
  <c r="Y23" i="6"/>
  <c r="Z23" i="6"/>
  <c r="F24" i="6"/>
  <c r="G24" i="6" s="1"/>
  <c r="U24" i="6"/>
  <c r="V24" i="6"/>
  <c r="W24" i="6"/>
  <c r="X24" i="6"/>
  <c r="Y24" i="6"/>
  <c r="T24" i="6" s="1"/>
  <c r="Z24" i="6"/>
  <c r="F25" i="6"/>
  <c r="G25" i="6"/>
  <c r="U25" i="6"/>
  <c r="V25" i="6"/>
  <c r="W25" i="6"/>
  <c r="X25" i="6"/>
  <c r="T25" i="6"/>
  <c r="Y25" i="6"/>
  <c r="Z25" i="6"/>
  <c r="F26" i="6"/>
  <c r="G26" i="6" s="1"/>
  <c r="U26" i="6"/>
  <c r="V26" i="6"/>
  <c r="W26" i="6"/>
  <c r="T26" i="6" s="1"/>
  <c r="X26" i="6"/>
  <c r="Y26" i="6"/>
  <c r="Z26" i="6"/>
  <c r="F27" i="6"/>
  <c r="G27" i="6" s="1"/>
  <c r="U27" i="6"/>
  <c r="V27" i="6"/>
  <c r="W27" i="6"/>
  <c r="X27" i="6"/>
  <c r="Y27" i="6"/>
  <c r="Z27" i="6"/>
  <c r="F28" i="6"/>
  <c r="T28" i="6" s="1"/>
  <c r="U28" i="6"/>
  <c r="V28" i="6"/>
  <c r="W28" i="6"/>
  <c r="X28" i="6"/>
  <c r="Y28" i="6"/>
  <c r="Z28" i="6"/>
  <c r="F29" i="6"/>
  <c r="G29" i="6" s="1"/>
  <c r="U29" i="6"/>
  <c r="V29" i="6"/>
  <c r="T29" i="6" s="1"/>
  <c r="W29" i="6"/>
  <c r="X29" i="6"/>
  <c r="Y29" i="6"/>
  <c r="Z29" i="6"/>
  <c r="F30" i="6"/>
  <c r="G30" i="6"/>
  <c r="U30" i="6"/>
  <c r="V30" i="6"/>
  <c r="W30" i="6"/>
  <c r="T30" i="6" s="1"/>
  <c r="X30" i="6"/>
  <c r="Y30" i="6"/>
  <c r="Z30" i="6"/>
  <c r="F31" i="6"/>
  <c r="G31" i="6"/>
  <c r="U31" i="6"/>
  <c r="V31" i="6"/>
  <c r="W31" i="6"/>
  <c r="X31" i="6"/>
  <c r="Y31" i="6"/>
  <c r="Z31" i="6"/>
  <c r="F32" i="6"/>
  <c r="G32" i="6"/>
  <c r="U32" i="6"/>
  <c r="V32" i="6"/>
  <c r="W32" i="6"/>
  <c r="X32" i="6"/>
  <c r="Y32" i="6"/>
  <c r="Z32" i="6"/>
  <c r="F33" i="6"/>
  <c r="G33" i="6"/>
  <c r="U33" i="6"/>
  <c r="V33" i="6"/>
  <c r="W33" i="6"/>
  <c r="X33" i="6"/>
  <c r="Y33" i="6"/>
  <c r="Z33" i="6"/>
  <c r="F34" i="6"/>
  <c r="U34" i="6"/>
  <c r="V34" i="6"/>
  <c r="W34" i="6"/>
  <c r="X34" i="6"/>
  <c r="T34" i="6" s="1"/>
  <c r="Y34" i="6"/>
  <c r="Z34" i="6"/>
  <c r="F35" i="6"/>
  <c r="G35" i="6"/>
  <c r="U35" i="6"/>
  <c r="V35" i="6"/>
  <c r="W35" i="6"/>
  <c r="X35" i="6"/>
  <c r="Y35" i="6"/>
  <c r="Z35" i="6"/>
  <c r="F36" i="6"/>
  <c r="G36" i="6"/>
  <c r="U36" i="6"/>
  <c r="V36" i="6"/>
  <c r="W36" i="6"/>
  <c r="X36" i="6"/>
  <c r="Y36" i="6"/>
  <c r="Z36" i="6"/>
  <c r="F37" i="6"/>
  <c r="T37" i="6" s="1"/>
  <c r="G37" i="6"/>
  <c r="U37" i="6"/>
  <c r="V37" i="6"/>
  <c r="W37" i="6"/>
  <c r="X37" i="6"/>
  <c r="Y37" i="6"/>
  <c r="Z37" i="6"/>
  <c r="F38" i="6"/>
  <c r="T38" i="6" s="1"/>
  <c r="U38" i="6"/>
  <c r="V38" i="6"/>
  <c r="W38" i="6"/>
  <c r="X38" i="6"/>
  <c r="Y38" i="6"/>
  <c r="Z38" i="6"/>
  <c r="F39" i="6"/>
  <c r="G39" i="6" s="1"/>
  <c r="U39" i="6"/>
  <c r="V39" i="6"/>
  <c r="W39" i="6"/>
  <c r="X39" i="6"/>
  <c r="Y39" i="6"/>
  <c r="Z39" i="6"/>
  <c r="F40" i="6"/>
  <c r="G40" i="6" s="1"/>
  <c r="U40" i="6"/>
  <c r="V40" i="6"/>
  <c r="W40" i="6"/>
  <c r="X40" i="6"/>
  <c r="Y40" i="6"/>
  <c r="T40" i="6" s="1"/>
  <c r="Z40" i="6"/>
  <c r="F41" i="6"/>
  <c r="G41" i="6"/>
  <c r="U41" i="6"/>
  <c r="V41" i="6"/>
  <c r="W41" i="6"/>
  <c r="X41" i="6"/>
  <c r="T41" i="6"/>
  <c r="Y41" i="6"/>
  <c r="Z41" i="6"/>
  <c r="F42" i="6"/>
  <c r="G42" i="6" s="1"/>
  <c r="U42" i="6"/>
  <c r="V42" i="6"/>
  <c r="W42" i="6"/>
  <c r="T42" i="6" s="1"/>
  <c r="X42" i="6"/>
  <c r="Y42" i="6"/>
  <c r="Z42" i="6"/>
  <c r="F43" i="6"/>
  <c r="G43" i="6" s="1"/>
  <c r="U43" i="6"/>
  <c r="V43" i="6"/>
  <c r="W43" i="6"/>
  <c r="X43" i="6"/>
  <c r="Y43" i="6"/>
  <c r="Z43" i="6"/>
  <c r="F44" i="6"/>
  <c r="T44" i="6" s="1"/>
  <c r="U44" i="6"/>
  <c r="V44" i="6"/>
  <c r="W44" i="6"/>
  <c r="X44" i="6"/>
  <c r="Y44" i="6"/>
  <c r="Z44" i="6"/>
  <c r="F45" i="6"/>
  <c r="G45" i="6" s="1"/>
  <c r="U45" i="6"/>
  <c r="V45" i="6"/>
  <c r="T45" i="6" s="1"/>
  <c r="W45" i="6"/>
  <c r="X45" i="6"/>
  <c r="Y45" i="6"/>
  <c r="Z45" i="6"/>
  <c r="G47" i="6"/>
  <c r="L47" i="6"/>
  <c r="P47" i="6"/>
  <c r="T47" i="6"/>
  <c r="F4" i="5"/>
  <c r="G4" i="5"/>
  <c r="U4" i="5"/>
  <c r="V4" i="5"/>
  <c r="W4" i="5"/>
  <c r="X4" i="5"/>
  <c r="Y4" i="5"/>
  <c r="Z4" i="5"/>
  <c r="F5" i="5"/>
  <c r="G5" i="5"/>
  <c r="U5" i="5"/>
  <c r="V5" i="5"/>
  <c r="W5" i="5"/>
  <c r="X5" i="5"/>
  <c r="T5" i="5"/>
  <c r="Y5" i="5"/>
  <c r="Z5" i="5"/>
  <c r="F6" i="5"/>
  <c r="G6" i="5"/>
  <c r="U6" i="5"/>
  <c r="V6" i="5"/>
  <c r="W6" i="5"/>
  <c r="X6" i="5"/>
  <c r="Y6" i="5"/>
  <c r="Z6" i="5"/>
  <c r="F7" i="5"/>
  <c r="G7" i="5"/>
  <c r="U7" i="5"/>
  <c r="V7" i="5"/>
  <c r="W7" i="5"/>
  <c r="X7" i="5"/>
  <c r="Y7" i="5"/>
  <c r="Z7" i="5"/>
  <c r="F8" i="5"/>
  <c r="U8" i="5"/>
  <c r="T8" i="5" s="1"/>
  <c r="V8" i="5"/>
  <c r="W8" i="5"/>
  <c r="X8" i="5"/>
  <c r="Y8" i="5"/>
  <c r="Z8" i="5"/>
  <c r="F9" i="5"/>
  <c r="G9" i="5"/>
  <c r="U9" i="5"/>
  <c r="V9" i="5"/>
  <c r="W9" i="5"/>
  <c r="X9" i="5"/>
  <c r="T9" i="5"/>
  <c r="Y9" i="5"/>
  <c r="Z9" i="5"/>
  <c r="F10" i="5"/>
  <c r="G10" i="5"/>
  <c r="U10" i="5"/>
  <c r="V10" i="5"/>
  <c r="W10" i="5"/>
  <c r="X10" i="5"/>
  <c r="Y10" i="5"/>
  <c r="Z10" i="5"/>
  <c r="F11" i="5"/>
  <c r="G11" i="5"/>
  <c r="U11" i="5"/>
  <c r="V11" i="5"/>
  <c r="W11" i="5"/>
  <c r="X11" i="5"/>
  <c r="Y11" i="5"/>
  <c r="Z11" i="5"/>
  <c r="F12" i="5"/>
  <c r="G12" i="5" s="1"/>
  <c r="T12" i="5"/>
  <c r="U12" i="5"/>
  <c r="V12" i="5"/>
  <c r="W12" i="5"/>
  <c r="X12" i="5"/>
  <c r="Y12" i="5"/>
  <c r="Z12" i="5"/>
  <c r="F13" i="5"/>
  <c r="U13" i="5"/>
  <c r="V13" i="5"/>
  <c r="W13" i="5"/>
  <c r="X13" i="5"/>
  <c r="Y13" i="5"/>
  <c r="Z13" i="5"/>
  <c r="F14" i="5"/>
  <c r="G14" i="5" s="1"/>
  <c r="U14" i="5"/>
  <c r="V14" i="5"/>
  <c r="W14" i="5"/>
  <c r="X14" i="5"/>
  <c r="T14" i="5" s="1"/>
  <c r="Y14" i="5"/>
  <c r="Z14" i="5"/>
  <c r="F15" i="5"/>
  <c r="G15" i="5"/>
  <c r="U15" i="5"/>
  <c r="V15" i="5"/>
  <c r="W15" i="5"/>
  <c r="X15" i="5"/>
  <c r="Y15" i="5"/>
  <c r="Z15" i="5"/>
  <c r="F16" i="5"/>
  <c r="U16" i="5"/>
  <c r="T16" i="5" s="1"/>
  <c r="V16" i="5"/>
  <c r="W16" i="5"/>
  <c r="X16" i="5"/>
  <c r="Y16" i="5"/>
  <c r="Z16" i="5"/>
  <c r="F17" i="5"/>
  <c r="G17" i="5"/>
  <c r="U17" i="5"/>
  <c r="V17" i="5"/>
  <c r="W17" i="5"/>
  <c r="X17" i="5"/>
  <c r="T17" i="5"/>
  <c r="Y17" i="5"/>
  <c r="Z17" i="5"/>
  <c r="F18" i="5"/>
  <c r="G18" i="5"/>
  <c r="U18" i="5"/>
  <c r="V18" i="5"/>
  <c r="W18" i="5"/>
  <c r="X18" i="5"/>
  <c r="Y18" i="5"/>
  <c r="Z18" i="5"/>
  <c r="F19" i="5"/>
  <c r="G19" i="5"/>
  <c r="U19" i="5"/>
  <c r="V19" i="5"/>
  <c r="W19" i="5"/>
  <c r="X19" i="5"/>
  <c r="Y19" i="5"/>
  <c r="Z19" i="5"/>
  <c r="F20" i="5"/>
  <c r="G20" i="5" s="1"/>
  <c r="U20" i="5"/>
  <c r="V20" i="5"/>
  <c r="T20" i="5" s="1"/>
  <c r="W20" i="5"/>
  <c r="X20" i="5"/>
  <c r="Y20" i="5"/>
  <c r="Z20" i="5"/>
  <c r="F21" i="5"/>
  <c r="G21" i="5" s="1"/>
  <c r="U21" i="5"/>
  <c r="V21" i="5"/>
  <c r="W21" i="5"/>
  <c r="X21" i="5"/>
  <c r="Y21" i="5"/>
  <c r="Z21" i="5"/>
  <c r="Z46" i="5" s="1"/>
  <c r="C23" i="20" s="1"/>
  <c r="F22" i="5"/>
  <c r="G22" i="5" s="1"/>
  <c r="U22" i="5"/>
  <c r="V22" i="5"/>
  <c r="W22" i="5"/>
  <c r="X22" i="5"/>
  <c r="Y22" i="5"/>
  <c r="Z22" i="5"/>
  <c r="F23" i="5"/>
  <c r="G23" i="5"/>
  <c r="U23" i="5"/>
  <c r="V23" i="5"/>
  <c r="W23" i="5"/>
  <c r="X23" i="5"/>
  <c r="Y23" i="5"/>
  <c r="Z23" i="5"/>
  <c r="F24" i="5"/>
  <c r="U24" i="5"/>
  <c r="T24" i="5" s="1"/>
  <c r="V24" i="5"/>
  <c r="W24" i="5"/>
  <c r="X24" i="5"/>
  <c r="Y24" i="5"/>
  <c r="Z24" i="5"/>
  <c r="F25" i="5"/>
  <c r="G25" i="5"/>
  <c r="U25" i="5"/>
  <c r="V25" i="5"/>
  <c r="W25" i="5"/>
  <c r="X25" i="5"/>
  <c r="Y25" i="5"/>
  <c r="Z25" i="5"/>
  <c r="F26" i="5"/>
  <c r="G26" i="5"/>
  <c r="U26" i="5"/>
  <c r="V26" i="5"/>
  <c r="W26" i="5"/>
  <c r="X26" i="5"/>
  <c r="Y26" i="5"/>
  <c r="Z26" i="5"/>
  <c r="F27" i="5"/>
  <c r="G27" i="5"/>
  <c r="U27" i="5"/>
  <c r="V27" i="5"/>
  <c r="W27" i="5"/>
  <c r="X27" i="5"/>
  <c r="Y27" i="5"/>
  <c r="Z27" i="5"/>
  <c r="F28" i="5"/>
  <c r="G28" i="5"/>
  <c r="U28" i="5"/>
  <c r="T28" i="5" s="1"/>
  <c r="V28" i="5"/>
  <c r="W28" i="5"/>
  <c r="X28" i="5"/>
  <c r="Y28" i="5"/>
  <c r="Z28" i="5"/>
  <c r="F29" i="5"/>
  <c r="G29" i="5"/>
  <c r="U29" i="5"/>
  <c r="V29" i="5"/>
  <c r="W29" i="5"/>
  <c r="X29" i="5"/>
  <c r="T29" i="5"/>
  <c r="Y29" i="5"/>
  <c r="Z29" i="5"/>
  <c r="F30" i="5"/>
  <c r="T30" i="5" s="1"/>
  <c r="G30" i="5"/>
  <c r="U30" i="5"/>
  <c r="V30" i="5"/>
  <c r="W30" i="5"/>
  <c r="X30" i="5"/>
  <c r="Y30" i="5"/>
  <c r="Z30" i="5"/>
  <c r="F31" i="5"/>
  <c r="G31" i="5" s="1"/>
  <c r="U31" i="5"/>
  <c r="V31" i="5"/>
  <c r="W31" i="5"/>
  <c r="X31" i="5"/>
  <c r="Y31" i="5"/>
  <c r="Z31" i="5"/>
  <c r="F32" i="5"/>
  <c r="U32" i="5"/>
  <c r="V32" i="5"/>
  <c r="W32" i="5"/>
  <c r="X32" i="5"/>
  <c r="Y32" i="5"/>
  <c r="Z32" i="5"/>
  <c r="F33" i="5"/>
  <c r="G33" i="5" s="1"/>
  <c r="U33" i="5"/>
  <c r="V33" i="5"/>
  <c r="T33" i="5" s="1"/>
  <c r="W33" i="5"/>
  <c r="X33" i="5"/>
  <c r="Y33" i="5"/>
  <c r="Z33" i="5"/>
  <c r="F34" i="5"/>
  <c r="G34" i="5" s="1"/>
  <c r="U34" i="5"/>
  <c r="V34" i="5"/>
  <c r="W34" i="5"/>
  <c r="X34" i="5"/>
  <c r="Y34" i="5"/>
  <c r="Z34" i="5"/>
  <c r="F35" i="5"/>
  <c r="G35" i="5" s="1"/>
  <c r="U35" i="5"/>
  <c r="V35" i="5"/>
  <c r="W35" i="5"/>
  <c r="X35" i="5"/>
  <c r="Y35" i="5"/>
  <c r="Z35" i="5"/>
  <c r="F36" i="5"/>
  <c r="T36" i="5" s="1"/>
  <c r="U36" i="5"/>
  <c r="V36" i="5"/>
  <c r="W36" i="5"/>
  <c r="X36" i="5"/>
  <c r="Y36" i="5"/>
  <c r="Z36" i="5"/>
  <c r="F37" i="5"/>
  <c r="T37" i="5" s="1"/>
  <c r="U37" i="5"/>
  <c r="V37" i="5"/>
  <c r="W37" i="5"/>
  <c r="X37" i="5"/>
  <c r="Y37" i="5"/>
  <c r="Z37" i="5"/>
  <c r="F38" i="5"/>
  <c r="G38" i="5"/>
  <c r="U38" i="5"/>
  <c r="T38" i="5" s="1"/>
  <c r="V38" i="5"/>
  <c r="W38" i="5"/>
  <c r="X38" i="5"/>
  <c r="Y38" i="5"/>
  <c r="Z38" i="5"/>
  <c r="F39" i="5"/>
  <c r="G39" i="5"/>
  <c r="U39" i="5"/>
  <c r="V39" i="5"/>
  <c r="W39" i="5"/>
  <c r="X39" i="5"/>
  <c r="Y39" i="5"/>
  <c r="Z39" i="5"/>
  <c r="F40" i="5"/>
  <c r="U40" i="5"/>
  <c r="V40" i="5"/>
  <c r="W40" i="5"/>
  <c r="X40" i="5"/>
  <c r="T40" i="5" s="1"/>
  <c r="Y40" i="5"/>
  <c r="Z40" i="5"/>
  <c r="F41" i="5"/>
  <c r="G41" i="5"/>
  <c r="U41" i="5"/>
  <c r="V41" i="5"/>
  <c r="W41" i="5"/>
  <c r="X41" i="5"/>
  <c r="Y41" i="5"/>
  <c r="Z41" i="5"/>
  <c r="F42" i="5"/>
  <c r="T42" i="5" s="1"/>
  <c r="G42" i="5"/>
  <c r="U42" i="5"/>
  <c r="V42" i="5"/>
  <c r="W42" i="5"/>
  <c r="X42" i="5"/>
  <c r="Y42" i="5"/>
  <c r="Z42" i="5"/>
  <c r="F43" i="5"/>
  <c r="G43" i="5"/>
  <c r="U43" i="5"/>
  <c r="V43" i="5"/>
  <c r="W43" i="5"/>
  <c r="X43" i="5"/>
  <c r="T43" i="5" s="1"/>
  <c r="Y43" i="5"/>
  <c r="Z43" i="5"/>
  <c r="F44" i="5"/>
  <c r="G44" i="5"/>
  <c r="U44" i="5"/>
  <c r="V44" i="5"/>
  <c r="W44" i="5"/>
  <c r="T44" i="5" s="1"/>
  <c r="X44" i="5"/>
  <c r="Y44" i="5"/>
  <c r="Z44" i="5"/>
  <c r="F45" i="5"/>
  <c r="T45" i="5" s="1"/>
  <c r="U45" i="5"/>
  <c r="V45" i="5"/>
  <c r="W45" i="5"/>
  <c r="X45" i="5"/>
  <c r="Y45" i="5"/>
  <c r="Z45" i="5"/>
  <c r="V46" i="5"/>
  <c r="C23" i="3" s="1"/>
  <c r="G47" i="5"/>
  <c r="L47" i="5"/>
  <c r="A6" i="19" s="1"/>
  <c r="P47" i="5"/>
  <c r="T47" i="5"/>
  <c r="N60" i="5"/>
  <c r="C17" i="21"/>
  <c r="D17" i="21" s="1"/>
  <c r="C26" i="20"/>
  <c r="D26" i="20" s="1"/>
  <c r="E26" i="20" s="1"/>
  <c r="C33" i="20"/>
  <c r="D33" i="20" s="1"/>
  <c r="E33" i="20" s="1"/>
  <c r="C34" i="20"/>
  <c r="D34" i="20" s="1"/>
  <c r="E34" i="20" s="1"/>
  <c r="C29" i="4"/>
  <c r="D29" i="4" s="1"/>
  <c r="E29" i="4" s="1"/>
  <c r="C33" i="4"/>
  <c r="D33" i="4"/>
  <c r="E33" i="4" s="1"/>
  <c r="C12" i="3"/>
  <c r="D12" i="3" s="1"/>
  <c r="E12" i="3" s="1"/>
  <c r="C26" i="3"/>
  <c r="D26" i="3" s="1"/>
  <c r="E26" i="3" s="1"/>
  <c r="C29" i="3"/>
  <c r="D29" i="3" s="1"/>
  <c r="E29" i="3" s="1"/>
  <c r="G22" i="6"/>
  <c r="T21" i="6"/>
  <c r="G6" i="6"/>
  <c r="T5" i="6"/>
  <c r="G44" i="7"/>
  <c r="G36" i="7"/>
  <c r="G40" i="9"/>
  <c r="G32" i="9"/>
  <c r="G24" i="9"/>
  <c r="T5" i="10"/>
  <c r="G45" i="11"/>
  <c r="G37" i="11"/>
  <c r="G29" i="11"/>
  <c r="G21" i="11"/>
  <c r="G13" i="11"/>
  <c r="G5" i="11"/>
  <c r="G43" i="14"/>
  <c r="T42" i="14"/>
  <c r="G35" i="14"/>
  <c r="T34" i="14"/>
  <c r="T41" i="5"/>
  <c r="T32" i="6"/>
  <c r="T16" i="6"/>
  <c r="T42" i="7"/>
  <c r="T34" i="7"/>
  <c r="T26" i="7"/>
  <c r="T18" i="7"/>
  <c r="T10" i="7"/>
  <c r="T6" i="8"/>
  <c r="T38" i="9"/>
  <c r="T30" i="9"/>
  <c r="T22" i="9"/>
  <c r="T14" i="9"/>
  <c r="T6" i="9"/>
  <c r="T43" i="11"/>
  <c r="T35" i="11"/>
  <c r="T27" i="11"/>
  <c r="T19" i="11"/>
  <c r="T11" i="11"/>
  <c r="G39" i="14"/>
  <c r="T38" i="14"/>
  <c r="U44" i="15"/>
  <c r="U39" i="15"/>
  <c r="U28" i="15"/>
  <c r="U23" i="15"/>
  <c r="U12" i="15"/>
  <c r="U7" i="15"/>
  <c r="T25" i="5"/>
  <c r="G40" i="5"/>
  <c r="T34" i="5"/>
  <c r="G32" i="5"/>
  <c r="T26" i="5"/>
  <c r="G24" i="5"/>
  <c r="T18" i="5"/>
  <c r="G16" i="5"/>
  <c r="T10" i="5"/>
  <c r="G8" i="5"/>
  <c r="T36" i="6"/>
  <c r="G34" i="6"/>
  <c r="T33" i="6"/>
  <c r="T20" i="6"/>
  <c r="G18" i="6"/>
  <c r="T17" i="6"/>
  <c r="T4" i="6"/>
  <c r="T16" i="9"/>
  <c r="T8" i="9"/>
  <c r="G44" i="10"/>
  <c r="T38" i="10"/>
  <c r="G36" i="10"/>
  <c r="T30" i="10"/>
  <c r="G28" i="10"/>
  <c r="T22" i="10"/>
  <c r="G20" i="10"/>
  <c r="T14" i="10"/>
  <c r="G12" i="10"/>
  <c r="T6" i="10"/>
  <c r="T41" i="14"/>
  <c r="T33" i="14"/>
  <c r="U41" i="15"/>
  <c r="U38" i="15"/>
  <c r="U32" i="15"/>
  <c r="U25" i="15"/>
  <c r="U22" i="15"/>
  <c r="U16" i="15"/>
  <c r="U9" i="15"/>
  <c r="U6" i="15"/>
  <c r="T25" i="14"/>
  <c r="T21" i="14"/>
  <c r="T17" i="14"/>
  <c r="T13" i="14"/>
  <c r="T9" i="14"/>
  <c r="T5" i="14"/>
  <c r="T44" i="14"/>
  <c r="T40" i="14"/>
  <c r="T36" i="14"/>
  <c r="T32" i="14"/>
  <c r="T28" i="14"/>
  <c r="T24" i="14"/>
  <c r="T20" i="14"/>
  <c r="T16" i="14"/>
  <c r="T12" i="14"/>
  <c r="T8" i="14"/>
  <c r="T6" i="14"/>
  <c r="T45" i="13"/>
  <c r="T41" i="13"/>
  <c r="T37" i="13"/>
  <c r="T33" i="13"/>
  <c r="T29" i="13"/>
  <c r="T25" i="13"/>
  <c r="T21" i="13"/>
  <c r="T17" i="13"/>
  <c r="T13" i="13"/>
  <c r="T9" i="13"/>
  <c r="T5" i="13"/>
  <c r="T44" i="13"/>
  <c r="T40" i="13"/>
  <c r="T36" i="13"/>
  <c r="T32" i="13"/>
  <c r="T28" i="13"/>
  <c r="T24" i="13"/>
  <c r="T20" i="13"/>
  <c r="T16" i="13"/>
  <c r="T12" i="13"/>
  <c r="T8" i="13"/>
  <c r="T4" i="13"/>
  <c r="T6" i="13"/>
  <c r="T45" i="12"/>
  <c r="T41" i="12"/>
  <c r="T37" i="12"/>
  <c r="T33" i="12"/>
  <c r="T29" i="12"/>
  <c r="T25" i="12"/>
  <c r="T21" i="12"/>
  <c r="T17" i="12"/>
  <c r="T13" i="12"/>
  <c r="T9" i="12"/>
  <c r="T5" i="12"/>
  <c r="T44" i="12"/>
  <c r="T40" i="12"/>
  <c r="T36" i="12"/>
  <c r="T32" i="12"/>
  <c r="T28" i="12"/>
  <c r="T24" i="12"/>
  <c r="T20" i="12"/>
  <c r="T16" i="12"/>
  <c r="T12" i="12"/>
  <c r="T8" i="12"/>
  <c r="T4" i="12"/>
  <c r="T6" i="12"/>
  <c r="T6" i="11"/>
  <c r="T44" i="11"/>
  <c r="T40" i="11"/>
  <c r="T36" i="11"/>
  <c r="T32" i="11"/>
  <c r="T28" i="11"/>
  <c r="T24" i="11"/>
  <c r="T20" i="11"/>
  <c r="T16" i="11"/>
  <c r="T12" i="11"/>
  <c r="T8" i="11"/>
  <c r="T4" i="11"/>
  <c r="U46" i="10"/>
  <c r="C5" i="1"/>
  <c r="D5" i="1" s="1"/>
  <c r="E5" i="1" s="1"/>
  <c r="T4" i="10"/>
  <c r="D10" i="19"/>
  <c r="T43" i="10"/>
  <c r="T39" i="10"/>
  <c r="T35" i="10"/>
  <c r="T31" i="10"/>
  <c r="T27" i="10"/>
  <c r="T23" i="10"/>
  <c r="T19" i="10"/>
  <c r="T15" i="10"/>
  <c r="T11" i="10"/>
  <c r="T7" i="10"/>
  <c r="D17" i="2"/>
  <c r="D17" i="1"/>
  <c r="T5" i="9"/>
  <c r="T43" i="9"/>
  <c r="T39" i="9"/>
  <c r="T35" i="9"/>
  <c r="T31" i="9"/>
  <c r="T27" i="9"/>
  <c r="T23" i="9"/>
  <c r="T19" i="9"/>
  <c r="T15" i="9"/>
  <c r="T11" i="9"/>
  <c r="T7" i="9"/>
  <c r="T5" i="8"/>
  <c r="T44" i="8"/>
  <c r="T40" i="8"/>
  <c r="T36" i="8"/>
  <c r="T32" i="8"/>
  <c r="T28" i="8"/>
  <c r="T24" i="8"/>
  <c r="T20" i="8"/>
  <c r="T16" i="8"/>
  <c r="T12" i="8"/>
  <c r="T8" i="8"/>
  <c r="T4" i="8"/>
  <c r="T43" i="8"/>
  <c r="T39" i="8"/>
  <c r="T35" i="8"/>
  <c r="T31" i="8"/>
  <c r="T27" i="8"/>
  <c r="T23" i="8"/>
  <c r="T19" i="8"/>
  <c r="T15" i="8"/>
  <c r="T11" i="8"/>
  <c r="T7" i="8"/>
  <c r="T5" i="7"/>
  <c r="T4" i="7"/>
  <c r="T43" i="7"/>
  <c r="T39" i="7"/>
  <c r="T35" i="7"/>
  <c r="T31" i="7"/>
  <c r="T27" i="7"/>
  <c r="T23" i="7"/>
  <c r="T19" i="7"/>
  <c r="T15" i="7"/>
  <c r="T11" i="7"/>
  <c r="T7" i="7"/>
  <c r="U46" i="6"/>
  <c r="C5" i="3"/>
  <c r="D5" i="3" s="1"/>
  <c r="E5" i="3" s="1"/>
  <c r="X46" i="6"/>
  <c r="C24" i="4"/>
  <c r="D24" i="4" s="1"/>
  <c r="E24" i="4" s="1"/>
  <c r="T43" i="6"/>
  <c r="T39" i="6"/>
  <c r="T35" i="6"/>
  <c r="T31" i="6"/>
  <c r="T27" i="6"/>
  <c r="T23" i="6"/>
  <c r="T19" i="6"/>
  <c r="T15" i="6"/>
  <c r="T11" i="6"/>
  <c r="T7" i="6"/>
  <c r="A8" i="19"/>
  <c r="G45" i="5"/>
  <c r="T4" i="5"/>
  <c r="X46" i="5"/>
  <c r="C23" i="4"/>
  <c r="T39" i="5"/>
  <c r="T35" i="5"/>
  <c r="T31" i="5"/>
  <c r="T27" i="5"/>
  <c r="T23" i="5"/>
  <c r="T19" i="5"/>
  <c r="T15" i="5"/>
  <c r="T11" i="5"/>
  <c r="T7" i="5"/>
  <c r="E17" i="2"/>
  <c r="E17" i="1"/>
  <c r="AL46" i="15" l="1"/>
  <c r="C12" i="4" s="1"/>
  <c r="D12" i="4" s="1"/>
  <c r="E12" i="4" s="1"/>
  <c r="C36" i="4"/>
  <c r="BB46" i="15"/>
  <c r="C29" i="20" s="1"/>
  <c r="D29" i="20" s="1"/>
  <c r="E29" i="20" s="1"/>
  <c r="U4" i="15"/>
  <c r="T4" i="14"/>
  <c r="Z46" i="14"/>
  <c r="C22" i="21" s="1"/>
  <c r="D22" i="21" s="1"/>
  <c r="E22" i="21" s="1"/>
  <c r="D8" i="19"/>
  <c r="X46" i="14"/>
  <c r="C22" i="2" s="1"/>
  <c r="D22" i="2" s="1"/>
  <c r="E22" i="2" s="1"/>
  <c r="D23" i="3"/>
  <c r="C36" i="3"/>
  <c r="D23" i="20"/>
  <c r="E17" i="21"/>
  <c r="G37" i="5"/>
  <c r="G36" i="5"/>
  <c r="T21" i="5"/>
  <c r="Y46" i="5"/>
  <c r="C4" i="20" s="1"/>
  <c r="W46" i="5"/>
  <c r="C4" i="4" s="1"/>
  <c r="G13" i="5"/>
  <c r="T13" i="5"/>
  <c r="D23" i="4"/>
  <c r="T32" i="5"/>
  <c r="T22" i="5"/>
  <c r="T6" i="5"/>
  <c r="U46" i="5"/>
  <c r="C4" i="3" s="1"/>
  <c r="G38" i="6"/>
  <c r="G14" i="6"/>
  <c r="T9" i="6"/>
  <c r="G40" i="7"/>
  <c r="G32" i="7"/>
  <c r="T25" i="7"/>
  <c r="G20" i="7"/>
  <c r="T13" i="7"/>
  <c r="G12" i="9"/>
  <c r="T12" i="9"/>
  <c r="W46" i="9"/>
  <c r="C4" i="2" s="1"/>
  <c r="G44" i="6"/>
  <c r="G28" i="6"/>
  <c r="G6" i="7"/>
  <c r="T42" i="8"/>
  <c r="T34" i="8"/>
  <c r="T26" i="8"/>
  <c r="T18" i="8"/>
  <c r="T10" i="8"/>
  <c r="G42" i="9"/>
  <c r="G34" i="9"/>
  <c r="T18" i="9"/>
  <c r="Y46" i="9"/>
  <c r="C4" i="21" s="1"/>
  <c r="U46" i="9"/>
  <c r="C4" i="1" s="1"/>
  <c r="T26" i="9"/>
  <c r="T10" i="9"/>
  <c r="T7" i="11"/>
  <c r="G23" i="13"/>
  <c r="T23" i="13"/>
  <c r="X46" i="13"/>
  <c r="C21" i="2" s="1"/>
  <c r="Y46" i="13"/>
  <c r="C8" i="21" s="1"/>
  <c r="D8" i="21" s="1"/>
  <c r="E8" i="21" s="1"/>
  <c r="U46" i="13"/>
  <c r="C8" i="1" s="1"/>
  <c r="D8" i="1" s="1"/>
  <c r="E8" i="1" s="1"/>
  <c r="T38" i="12"/>
  <c r="T30" i="12"/>
  <c r="T22" i="12"/>
  <c r="T14" i="12"/>
  <c r="G35" i="13"/>
  <c r="T35" i="13"/>
  <c r="T34" i="13"/>
  <c r="T26" i="13"/>
  <c r="T22" i="13"/>
  <c r="T45" i="10"/>
  <c r="T37" i="10"/>
  <c r="T29" i="10"/>
  <c r="T21" i="10"/>
  <c r="T13" i="10"/>
  <c r="T38" i="11"/>
  <c r="T30" i="11"/>
  <c r="T22" i="11"/>
  <c r="T14" i="11"/>
  <c r="T43" i="13"/>
  <c r="T42" i="13"/>
  <c r="G15" i="13"/>
  <c r="T15" i="13"/>
  <c r="V46" i="13"/>
  <c r="C21" i="1" s="1"/>
  <c r="Z46" i="13"/>
  <c r="C21" i="21" s="1"/>
  <c r="T43" i="12"/>
  <c r="T35" i="12"/>
  <c r="T27" i="12"/>
  <c r="T19" i="12"/>
  <c r="T11" i="12"/>
  <c r="T30" i="13"/>
  <c r="T18" i="13"/>
  <c r="T27" i="13"/>
  <c r="T19" i="13"/>
  <c r="T11" i="13"/>
  <c r="T27" i="14"/>
  <c r="T26" i="14"/>
  <c r="T19" i="14"/>
  <c r="T18" i="14"/>
  <c r="T11" i="14"/>
  <c r="T10" i="14"/>
  <c r="T30" i="14"/>
  <c r="T7" i="13"/>
  <c r="T23" i="14"/>
  <c r="T15" i="14"/>
  <c r="T7" i="14"/>
  <c r="C36" i="20" l="1"/>
  <c r="D21" i="1"/>
  <c r="C24" i="1"/>
  <c r="D21" i="21"/>
  <c r="C24" i="21"/>
  <c r="D4" i="1"/>
  <c r="C11" i="1"/>
  <c r="C17" i="3"/>
  <c r="D4" i="3"/>
  <c r="E23" i="4"/>
  <c r="D36" i="4"/>
  <c r="E36" i="4" s="1"/>
  <c r="D4" i="20"/>
  <c r="C17" i="20"/>
  <c r="C11" i="21"/>
  <c r="D4" i="21"/>
  <c r="C11" i="2"/>
  <c r="D4" i="2"/>
  <c r="E23" i="3"/>
  <c r="D36" i="3"/>
  <c r="E36" i="3" s="1"/>
  <c r="D21" i="2"/>
  <c r="C24" i="2"/>
  <c r="C17" i="4"/>
  <c r="D4" i="4"/>
  <c r="E23" i="20"/>
  <c r="D36" i="20"/>
  <c r="E36" i="20" s="1"/>
  <c r="E21" i="2" l="1"/>
  <c r="D24" i="2"/>
  <c r="E24" i="2" s="1"/>
  <c r="E4" i="2"/>
  <c r="D11" i="2"/>
  <c r="E11" i="2" s="1"/>
  <c r="D17" i="3"/>
  <c r="E17" i="3" s="1"/>
  <c r="E38" i="3" s="1"/>
  <c r="E4" i="3"/>
  <c r="E4" i="20"/>
  <c r="D17" i="20"/>
  <c r="E17" i="20" s="1"/>
  <c r="E38" i="20" s="1"/>
  <c r="E21" i="21"/>
  <c r="D24" i="21"/>
  <c r="E24" i="21" s="1"/>
  <c r="D11" i="21"/>
  <c r="E11" i="21" s="1"/>
  <c r="E26" i="21" s="1"/>
  <c r="E4" i="21"/>
  <c r="E4" i="4"/>
  <c r="D17" i="4"/>
  <c r="E17" i="4" s="1"/>
  <c r="E38" i="4" s="1"/>
  <c r="D11" i="1"/>
  <c r="E11" i="1" s="1"/>
  <c r="E4" i="1"/>
  <c r="E21" i="1"/>
  <c r="D24" i="1"/>
  <c r="E24" i="1" s="1"/>
  <c r="E26" i="1" l="1"/>
  <c r="E26" i="2"/>
</calcChain>
</file>

<file path=xl/comments1.xml><?xml version="1.0" encoding="utf-8"?>
<comments xmlns="http://schemas.openxmlformats.org/spreadsheetml/2006/main">
  <authors>
    <author>pc</author>
  </authors>
  <commentList>
    <comment ref="E3" authorId="0">
      <text>
        <r>
          <rPr>
            <b/>
            <sz val="9"/>
            <color indexed="81"/>
            <rFont val="Tahoma"/>
            <charset val="1"/>
          </rPr>
          <t>pc:</t>
        </r>
        <r>
          <rPr>
            <sz val="9"/>
            <color indexed="81"/>
            <rFont val="Tahoma"/>
            <charset val="1"/>
          </rPr>
          <t xml:space="preserve">
Nouvelle colonne permet de repérer les temps partiel et de calculer directement le prélèvement mensuel en fonction du pourcentage</t>
        </r>
      </text>
    </comment>
    <comment ref="G3" authorId="0">
      <text>
        <r>
          <rPr>
            <b/>
            <sz val="9"/>
            <color indexed="81"/>
            <rFont val="Tahoma"/>
            <charset val="1"/>
          </rPr>
          <t>pc:</t>
        </r>
        <r>
          <rPr>
            <sz val="9"/>
            <color indexed="81"/>
            <rFont val="Tahoma"/>
            <charset val="1"/>
          </rPr>
          <t xml:space="preserve">
Nouvelle colonne calcul direct du prélèvement bi-mensuel</t>
        </r>
      </text>
    </comment>
    <comment ref="F5" authorId="0">
      <text>
        <r>
          <rPr>
            <b/>
            <sz val="9"/>
            <color indexed="81"/>
            <rFont val="Tahoma"/>
            <charset val="1"/>
          </rPr>
          <t>pc:</t>
        </r>
        <r>
          <rPr>
            <sz val="9"/>
            <color indexed="81"/>
            <rFont val="Tahoma"/>
            <charset val="1"/>
          </rPr>
          <t xml:space="preserve">
formule de recherche du montant de la cotisation dans la feuille (montant cotisation) 
</t>
        </r>
      </text>
    </comment>
    <comment ref="F15" authorId="0">
      <text>
        <r>
          <rPr>
            <b/>
            <sz val="9"/>
            <color indexed="81"/>
            <rFont val="Tahoma"/>
            <charset val="1"/>
          </rPr>
          <t>pc:</t>
        </r>
        <r>
          <rPr>
            <sz val="9"/>
            <color indexed="81"/>
            <rFont val="Tahoma"/>
            <charset val="1"/>
          </rPr>
          <t xml:space="preserve">
N/A la formule ne fonctionne pas car la colonne PR n'est pas ou mal renseignée</t>
        </r>
      </text>
    </comment>
  </commentList>
</comments>
</file>

<file path=xl/sharedStrings.xml><?xml version="1.0" encoding="utf-8"?>
<sst xmlns="http://schemas.openxmlformats.org/spreadsheetml/2006/main" count="698" uniqueCount="122">
  <si>
    <t>ADC</t>
  </si>
  <si>
    <t xml:space="preserve">2/4 </t>
  </si>
  <si>
    <t>POSITION</t>
  </si>
  <si>
    <t>PRIX</t>
  </si>
  <si>
    <t>5/8</t>
  </si>
  <si>
    <t>9/11</t>
  </si>
  <si>
    <t>12/15</t>
  </si>
  <si>
    <t>9/12</t>
  </si>
  <si>
    <t>12/14</t>
  </si>
  <si>
    <t>15/17</t>
  </si>
  <si>
    <t>18</t>
  </si>
  <si>
    <t>TOTAL</t>
  </si>
  <si>
    <t>GENERAL</t>
  </si>
  <si>
    <t xml:space="preserve">   NOM        PRENOM</t>
  </si>
  <si>
    <t>PR</t>
  </si>
  <si>
    <t>J</t>
  </si>
  <si>
    <t>F</t>
  </si>
  <si>
    <t>M</t>
  </si>
  <si>
    <t>A</t>
  </si>
  <si>
    <t>S</t>
  </si>
  <si>
    <t>O</t>
  </si>
  <si>
    <t>N</t>
  </si>
  <si>
    <t>D</t>
  </si>
  <si>
    <t>TOTAL FNI</t>
  </si>
  <si>
    <t>13,48</t>
  </si>
  <si>
    <t>14,49</t>
  </si>
  <si>
    <t>16,04</t>
  </si>
  <si>
    <t>17,92</t>
  </si>
  <si>
    <t>17,66</t>
  </si>
  <si>
    <t>19,98</t>
  </si>
  <si>
    <t>23,21</t>
  </si>
  <si>
    <t>24,70</t>
  </si>
  <si>
    <t>25,77</t>
  </si>
  <si>
    <t>TA10</t>
  </si>
  <si>
    <t>X</t>
  </si>
  <si>
    <t>FNI</t>
  </si>
  <si>
    <t>R</t>
  </si>
  <si>
    <t>,</t>
  </si>
  <si>
    <t>10/11</t>
  </si>
  <si>
    <t>20,15</t>
  </si>
  <si>
    <t>x</t>
  </si>
  <si>
    <t>Nom</t>
  </si>
  <si>
    <t>Prénom</t>
  </si>
  <si>
    <t>Cot. Men</t>
  </si>
  <si>
    <t>PA</t>
  </si>
  <si>
    <t>Annuelle</t>
  </si>
  <si>
    <t>?</t>
  </si>
  <si>
    <t>E</t>
  </si>
  <si>
    <t>T</t>
  </si>
  <si>
    <t>C</t>
  </si>
  <si>
    <t>Pensions complètes 2015</t>
  </si>
  <si>
    <t>Pensions reversions</t>
  </si>
  <si>
    <t>Moyenne</t>
  </si>
  <si>
    <t>13/15</t>
  </si>
  <si>
    <t>18,41</t>
  </si>
  <si>
    <t>16/18</t>
  </si>
  <si>
    <t>19,96</t>
  </si>
  <si>
    <t>19/22</t>
  </si>
  <si>
    <t>23,32</t>
  </si>
  <si>
    <t>23/26</t>
  </si>
  <si>
    <t>28,46</t>
  </si>
  <si>
    <t>27/29</t>
  </si>
  <si>
    <t>30,99</t>
  </si>
  <si>
    <t>30/35</t>
  </si>
  <si>
    <t>38,09</t>
  </si>
  <si>
    <t>BAREME COTISATION</t>
  </si>
  <si>
    <t>TOUT SYNDIQUE SAUF ADC</t>
  </si>
  <si>
    <t>SYNDIQUE ADC</t>
  </si>
  <si>
    <t xml:space="preserve">POSITION DE </t>
  </si>
  <si>
    <t xml:space="preserve">COTISATION </t>
  </si>
  <si>
    <t>REMUNERATION</t>
  </si>
  <si>
    <t>MENSUELLE</t>
  </si>
  <si>
    <t>position</t>
  </si>
  <si>
    <t>U</t>
  </si>
  <si>
    <t>I</t>
  </si>
  <si>
    <t>B</t>
  </si>
  <si>
    <t>&amp;</t>
  </si>
  <si>
    <t>QUALIF</t>
  </si>
  <si>
    <t>Temps Partiel</t>
  </si>
  <si>
    <t>Montant Prélèvement</t>
  </si>
  <si>
    <t>ps 25 C1 11</t>
  </si>
  <si>
    <t>ou 11</t>
  </si>
  <si>
    <t>14ou15</t>
  </si>
  <si>
    <t>D13</t>
  </si>
  <si>
    <t>D15</t>
  </si>
  <si>
    <t>TB3</t>
  </si>
  <si>
    <t>REJET</t>
  </si>
  <si>
    <t>ARRET</t>
  </si>
  <si>
    <t>M/C</t>
  </si>
  <si>
    <t>EXECUTION</t>
  </si>
  <si>
    <t>TOTAL TIMBRE</t>
  </si>
  <si>
    <t>TIMBRE</t>
  </si>
  <si>
    <t>TOTAL REJET</t>
  </si>
  <si>
    <t>TOTAL ARRET</t>
  </si>
  <si>
    <t>liste nom exécution</t>
  </si>
  <si>
    <t>liste nom M/C</t>
  </si>
  <si>
    <t xml:space="preserve">TOTAL </t>
  </si>
  <si>
    <t>fni</t>
  </si>
  <si>
    <t>TA 5-8</t>
  </si>
  <si>
    <t>TA 9-12</t>
  </si>
  <si>
    <t>TB10-11</t>
  </si>
  <si>
    <t>TB12-14</t>
  </si>
  <si>
    <t>TB 15-17</t>
  </si>
  <si>
    <t>TB18-19</t>
  </si>
  <si>
    <t>1ER Quadrimestre</t>
  </si>
  <si>
    <t>2ème Quadrimestre</t>
  </si>
  <si>
    <t>3éme Quadrimestre</t>
  </si>
  <si>
    <t>TIMBRES</t>
  </si>
  <si>
    <t>total FNI</t>
  </si>
  <si>
    <t>total Timbres</t>
  </si>
  <si>
    <t>FNI 2017 1er quadrimestre EXECUTION</t>
  </si>
  <si>
    <t>TIMBRES 2017 1er quadrimestre EXECUTION</t>
  </si>
  <si>
    <t>FNI 2017 2ème quadrimestre EXECUTION</t>
  </si>
  <si>
    <t>FNI 2017 3ème quadrimestre EXECUTION</t>
  </si>
  <si>
    <t>TIMBRES 2017 3ème quadrimestre EXECUTION</t>
  </si>
  <si>
    <t>TIMBRES 2017 2ème quadrimestre EXECUTION</t>
  </si>
  <si>
    <t>FNI 2017 3ème quadrimestre UFCM</t>
  </si>
  <si>
    <t>TIMBRES 2017 3ème quadrimestre UFCM</t>
  </si>
  <si>
    <t>TIMBRES 2017 2ème quadrimestre UFCM</t>
  </si>
  <si>
    <t>FNI 2017 2ème quadrimestre UFCM</t>
  </si>
  <si>
    <t>FNI 2017 1er quadrimestre UFCM</t>
  </si>
  <si>
    <t>TIMBRES 2017 1er quadrimestre UFCM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</si>
</sst>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#,##0.00\ _€"/>
  </numFmts>
  <fonts count="24" x14ac:knownFonts="1">
    <font>
      <sz val="10"/>
      <name val="Arial"/>
    </font>
    <font>
      <sz val="10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6"/>
      <name val="Arial"/>
      <family val="2"/>
    </font>
    <font>
      <sz val="16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2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strike/>
      <sz val="12"/>
      <color indexed="8"/>
      <name val="Calibri"/>
      <family val="2"/>
      <scheme val="minor"/>
    </font>
    <font>
      <strike/>
      <sz val="12"/>
      <name val="Calibri"/>
      <family val="2"/>
      <scheme val="minor"/>
    </font>
    <font>
      <b/>
      <sz val="8"/>
      <color rgb="FFFF0000"/>
      <name val="Arial"/>
      <family val="2"/>
    </font>
    <font>
      <sz val="8"/>
      <color rgb="FFFF0000"/>
      <name val="Arial"/>
      <family val="2"/>
    </font>
    <font>
      <b/>
      <sz val="10"/>
      <color rgb="FFFF0000"/>
      <name val="Arial"/>
      <family val="2"/>
    </font>
    <font>
      <sz val="12"/>
      <color theme="1"/>
      <name val="Calibri"/>
      <family val="2"/>
      <scheme val="minor"/>
    </font>
    <font>
      <sz val="10"/>
      <color indexed="8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1" fillId="0" borderId="0"/>
  </cellStyleXfs>
  <cellXfs count="206">
    <xf numFmtId="0" fontId="0" fillId="0" borderId="0" xfId="0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/>
    <xf numFmtId="49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/>
    <xf numFmtId="49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/>
    <xf numFmtId="49" fontId="6" fillId="0" borderId="1" xfId="0" applyNumberFormat="1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9" fontId="5" fillId="0" borderId="1" xfId="0" applyNumberFormat="1" applyFont="1" applyBorder="1" applyAlignment="1">
      <alignment horizontal="center"/>
    </xf>
    <xf numFmtId="2" fontId="6" fillId="0" borderId="1" xfId="0" applyNumberFormat="1" applyFont="1" applyBorder="1" applyAlignment="1">
      <alignment horizontal="center"/>
    </xf>
    <xf numFmtId="49" fontId="5" fillId="0" borderId="1" xfId="0" applyNumberFormat="1" applyFont="1" applyBorder="1" applyAlignment="1">
      <alignment horizontal="center"/>
    </xf>
    <xf numFmtId="49" fontId="6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2" fontId="5" fillId="0" borderId="0" xfId="0" applyNumberFormat="1" applyFont="1" applyAlignment="1">
      <alignment horizontal="center"/>
    </xf>
    <xf numFmtId="0" fontId="0" fillId="0" borderId="2" xfId="0" applyBorder="1" applyAlignment="1">
      <alignment horizontal="center" vertical="center"/>
    </xf>
    <xf numFmtId="0" fontId="8" fillId="0" borderId="0" xfId="0" applyFont="1"/>
    <xf numFmtId="0" fontId="8" fillId="0" borderId="2" xfId="0" applyFont="1" applyBorder="1" applyAlignment="1">
      <alignment horizontal="center" vertical="center"/>
    </xf>
    <xf numFmtId="0" fontId="8" fillId="0" borderId="3" xfId="0" applyFont="1" applyBorder="1"/>
    <xf numFmtId="0" fontId="1" fillId="0" borderId="4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14" fillId="3" borderId="1" xfId="0" applyFont="1" applyFill="1" applyBorder="1"/>
    <xf numFmtId="164" fontId="14" fillId="3" borderId="1" xfId="0" applyNumberFormat="1" applyFont="1" applyFill="1" applyBorder="1"/>
    <xf numFmtId="164" fontId="14" fillId="4" borderId="6" xfId="0" applyNumberFormat="1" applyFont="1" applyFill="1" applyBorder="1" applyAlignment="1">
      <alignment horizontal="center"/>
    </xf>
    <xf numFmtId="3" fontId="14" fillId="3" borderId="1" xfId="0" applyNumberFormat="1" applyFont="1" applyFill="1" applyBorder="1" applyAlignment="1">
      <alignment horizontal="center"/>
    </xf>
    <xf numFmtId="0" fontId="14" fillId="3" borderId="1" xfId="0" applyFont="1" applyFill="1" applyBorder="1" applyAlignment="1">
      <alignment horizontal="center"/>
    </xf>
    <xf numFmtId="165" fontId="14" fillId="3" borderId="1" xfId="0" applyNumberFormat="1" applyFont="1" applyFill="1" applyBorder="1" applyAlignment="1">
      <alignment horizontal="center"/>
    </xf>
    <xf numFmtId="1" fontId="14" fillId="3" borderId="1" xfId="0" applyNumberFormat="1" applyFont="1" applyFill="1" applyBorder="1" applyAlignment="1">
      <alignment horizontal="center"/>
    </xf>
    <xf numFmtId="165" fontId="14" fillId="3" borderId="7" xfId="0" applyNumberFormat="1" applyFont="1" applyFill="1" applyBorder="1" applyAlignment="1">
      <alignment horizontal="center"/>
    </xf>
    <xf numFmtId="0" fontId="15" fillId="3" borderId="1" xfId="2" applyFont="1" applyFill="1" applyBorder="1" applyAlignment="1">
      <alignment horizontal="left" wrapText="1"/>
    </xf>
    <xf numFmtId="164" fontId="16" fillId="3" borderId="1" xfId="0" applyNumberFormat="1" applyFont="1" applyFill="1" applyBorder="1"/>
    <xf numFmtId="164" fontId="16" fillId="4" borderId="6" xfId="0" applyNumberFormat="1" applyFont="1" applyFill="1" applyBorder="1" applyAlignment="1">
      <alignment horizontal="center"/>
    </xf>
    <xf numFmtId="164" fontId="16" fillId="3" borderId="7" xfId="0" applyNumberFormat="1" applyFont="1" applyFill="1" applyBorder="1"/>
    <xf numFmtId="0" fontId="16" fillId="3" borderId="1" xfId="0" applyFont="1" applyFill="1" applyBorder="1"/>
    <xf numFmtId="0" fontId="16" fillId="0" borderId="1" xfId="0" applyFont="1" applyFill="1" applyBorder="1"/>
    <xf numFmtId="164" fontId="16" fillId="0" borderId="1" xfId="0" applyNumberFormat="1" applyFont="1" applyFill="1" applyBorder="1"/>
    <xf numFmtId="164" fontId="16" fillId="3" borderId="8" xfId="0" applyNumberFormat="1" applyFont="1" applyFill="1" applyBorder="1"/>
    <xf numFmtId="164" fontId="16" fillId="4" borderId="1" xfId="0" applyNumberFormat="1" applyFont="1" applyFill="1" applyBorder="1" applyAlignment="1">
      <alignment horizontal="center"/>
    </xf>
    <xf numFmtId="164" fontId="16" fillId="3" borderId="1" xfId="0" applyNumberFormat="1" applyFont="1" applyFill="1" applyBorder="1" applyAlignment="1">
      <alignment horizontal="right"/>
    </xf>
    <xf numFmtId="0" fontId="17" fillId="3" borderId="1" xfId="2" applyFont="1" applyFill="1" applyBorder="1" applyAlignment="1">
      <alignment horizontal="left" wrapText="1"/>
    </xf>
    <xf numFmtId="164" fontId="18" fillId="3" borderId="1" xfId="0" applyNumberFormat="1" applyFont="1" applyFill="1" applyBorder="1"/>
    <xf numFmtId="164" fontId="14" fillId="3" borderId="1" xfId="1" applyNumberFormat="1" applyFont="1" applyFill="1" applyBorder="1"/>
    <xf numFmtId="164" fontId="14" fillId="4" borderId="6" xfId="1" applyNumberFormat="1" applyFont="1" applyFill="1" applyBorder="1" applyAlignment="1">
      <alignment horizontal="center"/>
    </xf>
    <xf numFmtId="0" fontId="14" fillId="3" borderId="1" xfId="1" applyNumberFormat="1" applyFont="1" applyFill="1" applyBorder="1" applyAlignment="1">
      <alignment horizontal="center"/>
    </xf>
    <xf numFmtId="0" fontId="14" fillId="3" borderId="1" xfId="0" applyNumberFormat="1" applyFont="1" applyFill="1" applyBorder="1" applyAlignment="1">
      <alignment horizontal="center"/>
    </xf>
    <xf numFmtId="164" fontId="14" fillId="3" borderId="1" xfId="0" applyNumberFormat="1" applyFont="1" applyFill="1" applyBorder="1" applyAlignment="1">
      <alignment horizontal="right"/>
    </xf>
    <xf numFmtId="0" fontId="14" fillId="0" borderId="1" xfId="0" applyFont="1" applyBorder="1" applyAlignment="1">
      <alignment vertical="center"/>
    </xf>
    <xf numFmtId="0" fontId="14" fillId="0" borderId="1" xfId="0" applyFont="1" applyBorder="1" applyAlignment="1">
      <alignment horizontal="center" vertical="center"/>
    </xf>
    <xf numFmtId="0" fontId="14" fillId="0" borderId="1" xfId="0" applyFont="1" applyBorder="1"/>
    <xf numFmtId="0" fontId="15" fillId="0" borderId="1" xfId="2" applyFont="1" applyFill="1" applyBorder="1" applyAlignment="1">
      <alignment horizontal="left" wrapText="1"/>
    </xf>
    <xf numFmtId="164" fontId="16" fillId="0" borderId="1" xfId="0" applyNumberFormat="1" applyFont="1" applyBorder="1"/>
    <xf numFmtId="0" fontId="16" fillId="0" borderId="1" xfId="0" applyFont="1" applyBorder="1"/>
    <xf numFmtId="164" fontId="14" fillId="0" borderId="1" xfId="0" applyNumberFormat="1" applyFont="1" applyBorder="1"/>
    <xf numFmtId="0" fontId="14" fillId="3" borderId="1" xfId="0" applyFont="1" applyFill="1" applyBorder="1" applyAlignment="1">
      <alignment vertical="center"/>
    </xf>
    <xf numFmtId="0" fontId="16" fillId="3" borderId="1" xfId="0" applyFont="1" applyFill="1" applyBorder="1" applyAlignment="1">
      <alignment vertical="center"/>
    </xf>
    <xf numFmtId="164" fontId="14" fillId="3" borderId="6" xfId="0" applyNumberFormat="1" applyFont="1" applyFill="1" applyBorder="1" applyAlignment="1">
      <alignment horizontal="center"/>
    </xf>
    <xf numFmtId="165" fontId="14" fillId="3" borderId="1" xfId="1" applyNumberFormat="1" applyFont="1" applyFill="1" applyBorder="1"/>
    <xf numFmtId="165" fontId="14" fillId="3" borderId="1" xfId="0" applyNumberFormat="1" applyFont="1" applyFill="1" applyBorder="1"/>
    <xf numFmtId="1" fontId="14" fillId="3" borderId="1" xfId="0" applyNumberFormat="1" applyFont="1" applyFill="1" applyBorder="1"/>
    <xf numFmtId="165" fontId="14" fillId="3" borderId="7" xfId="0" applyNumberFormat="1" applyFont="1" applyFill="1" applyBorder="1"/>
    <xf numFmtId="0" fontId="4" fillId="5" borderId="9" xfId="0" applyFont="1" applyFill="1" applyBorder="1"/>
    <xf numFmtId="0" fontId="4" fillId="5" borderId="10" xfId="0" applyFont="1" applyFill="1" applyBorder="1"/>
    <xf numFmtId="0" fontId="4" fillId="5" borderId="8" xfId="0" applyFont="1" applyFill="1" applyBorder="1"/>
    <xf numFmtId="0" fontId="4" fillId="5" borderId="11" xfId="0" applyFont="1" applyFill="1" applyBorder="1"/>
    <xf numFmtId="0" fontId="3" fillId="5" borderId="12" xfId="0" applyFont="1" applyFill="1" applyBorder="1" applyAlignment="1"/>
    <xf numFmtId="0" fontId="3" fillId="5" borderId="12" xfId="0" applyFont="1" applyFill="1" applyBorder="1" applyAlignment="1">
      <alignment horizontal="center"/>
    </xf>
    <xf numFmtId="0" fontId="4" fillId="5" borderId="0" xfId="0" applyFont="1" applyFill="1" applyBorder="1" applyAlignment="1">
      <alignment horizontal="center"/>
    </xf>
    <xf numFmtId="0" fontId="1" fillId="5" borderId="12" xfId="0" applyFont="1" applyFill="1" applyBorder="1" applyAlignment="1"/>
    <xf numFmtId="0" fontId="1" fillId="5" borderId="0" xfId="0" applyFont="1" applyFill="1" applyBorder="1" applyAlignment="1"/>
    <xf numFmtId="0" fontId="4" fillId="5" borderId="0" xfId="0" applyFont="1" applyFill="1" applyBorder="1" applyAlignment="1"/>
    <xf numFmtId="0" fontId="1" fillId="5" borderId="0" xfId="0" applyFont="1" applyFill="1" applyBorder="1" applyAlignment="1">
      <alignment horizontal="center"/>
    </xf>
    <xf numFmtId="0" fontId="4" fillId="5" borderId="12" xfId="0" applyFont="1" applyFill="1" applyBorder="1" applyAlignment="1">
      <alignment horizontal="center"/>
    </xf>
    <xf numFmtId="0" fontId="1" fillId="0" borderId="13" xfId="0" applyFont="1" applyFill="1" applyBorder="1" applyAlignment="1">
      <alignment horizontal="center" vertical="center"/>
    </xf>
    <xf numFmtId="0" fontId="4" fillId="5" borderId="12" xfId="0" applyFont="1" applyFill="1" applyBorder="1"/>
    <xf numFmtId="0" fontId="1" fillId="0" borderId="14" xfId="0" applyFont="1" applyFill="1" applyBorder="1" applyAlignment="1">
      <alignment horizontal="center" vertical="center"/>
    </xf>
    <xf numFmtId="0" fontId="4" fillId="5" borderId="0" xfId="0" applyFont="1" applyFill="1" applyBorder="1"/>
    <xf numFmtId="0" fontId="4" fillId="0" borderId="13" xfId="0" applyFont="1" applyFill="1" applyBorder="1" applyAlignment="1">
      <alignment horizontal="center"/>
    </xf>
    <xf numFmtId="2" fontId="4" fillId="0" borderId="13" xfId="0" applyNumberFormat="1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2" fontId="4" fillId="0" borderId="15" xfId="0" applyNumberFormat="1" applyFont="1" applyFill="1" applyBorder="1" applyAlignment="1">
      <alignment horizontal="center"/>
    </xf>
    <xf numFmtId="0" fontId="4" fillId="0" borderId="14" xfId="0" applyFont="1" applyFill="1" applyBorder="1" applyAlignment="1">
      <alignment horizontal="center"/>
    </xf>
    <xf numFmtId="2" fontId="4" fillId="0" borderId="14" xfId="0" applyNumberFormat="1" applyFont="1" applyFill="1" applyBorder="1" applyAlignment="1">
      <alignment horizontal="center" vertical="center"/>
    </xf>
    <xf numFmtId="2" fontId="4" fillId="0" borderId="13" xfId="0" applyNumberFormat="1" applyFont="1" applyFill="1" applyBorder="1" applyAlignment="1">
      <alignment horizontal="center"/>
    </xf>
    <xf numFmtId="0" fontId="4" fillId="0" borderId="15" xfId="0" applyFont="1" applyFill="1" applyBorder="1"/>
    <xf numFmtId="2" fontId="4" fillId="5" borderId="0" xfId="0" applyNumberFormat="1" applyFont="1" applyFill="1" applyBorder="1"/>
    <xf numFmtId="0" fontId="4" fillId="5" borderId="16" xfId="0" applyFont="1" applyFill="1" applyBorder="1"/>
    <xf numFmtId="0" fontId="4" fillId="5" borderId="17" xfId="0" applyFont="1" applyFill="1" applyBorder="1"/>
    <xf numFmtId="0" fontId="4" fillId="5" borderId="18" xfId="0" applyFont="1" applyFill="1" applyBorder="1"/>
    <xf numFmtId="0" fontId="4" fillId="0" borderId="0" xfId="0" applyFont="1" applyFill="1" applyBorder="1"/>
    <xf numFmtId="0" fontId="4" fillId="0" borderId="0" xfId="0" applyFont="1" applyBorder="1"/>
    <xf numFmtId="9" fontId="1" fillId="0" borderId="4" xfId="0" applyNumberFormat="1" applyFont="1" applyBorder="1" applyAlignment="1">
      <alignment horizontal="center" vertical="center"/>
    </xf>
    <xf numFmtId="0" fontId="19" fillId="0" borderId="0" xfId="0" applyFont="1" applyAlignment="1">
      <alignment horizontal="center"/>
    </xf>
    <xf numFmtId="0" fontId="20" fillId="0" borderId="0" xfId="0" applyFont="1" applyAlignment="1">
      <alignment horizontal="center"/>
    </xf>
    <xf numFmtId="0" fontId="21" fillId="0" borderId="0" xfId="0" applyFont="1" applyAlignment="1">
      <alignment horizontal="center"/>
    </xf>
    <xf numFmtId="0" fontId="8" fillId="0" borderId="2" xfId="0" applyFont="1" applyFill="1" applyBorder="1" applyAlignment="1">
      <alignment horizontal="center" vertical="center"/>
    </xf>
    <xf numFmtId="0" fontId="8" fillId="0" borderId="0" xfId="0" applyFont="1" applyFill="1"/>
    <xf numFmtId="0" fontId="0" fillId="0" borderId="19" xfId="0" applyBorder="1"/>
    <xf numFmtId="0" fontId="0" fillId="0" borderId="5" xfId="0" applyBorder="1"/>
    <xf numFmtId="0" fontId="8" fillId="0" borderId="5" xfId="0" applyFont="1" applyBorder="1"/>
    <xf numFmtId="0" fontId="1" fillId="0" borderId="0" xfId="0" applyFont="1"/>
    <xf numFmtId="0" fontId="8" fillId="0" borderId="19" xfId="0" applyFont="1" applyBorder="1"/>
    <xf numFmtId="0" fontId="8" fillId="0" borderId="5" xfId="0" applyFont="1" applyBorder="1" applyAlignment="1">
      <alignment horizontal="center"/>
    </xf>
    <xf numFmtId="0" fontId="9" fillId="0" borderId="2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 wrapText="1"/>
    </xf>
    <xf numFmtId="9" fontId="8" fillId="0" borderId="2" xfId="0" applyNumberFormat="1" applyFont="1" applyBorder="1" applyAlignment="1">
      <alignment horizontal="center" vertical="center"/>
    </xf>
    <xf numFmtId="1" fontId="8" fillId="0" borderId="2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0" xfId="0" applyFont="1" applyBorder="1" applyAlignment="1">
      <alignment vertical="center"/>
    </xf>
    <xf numFmtId="0" fontId="8" fillId="0" borderId="21" xfId="0" applyFont="1" applyBorder="1" applyAlignment="1">
      <alignment vertical="center"/>
    </xf>
    <xf numFmtId="0" fontId="8" fillId="0" borderId="22" xfId="0" applyFont="1" applyBorder="1" applyAlignment="1">
      <alignment vertical="center"/>
    </xf>
    <xf numFmtId="0" fontId="0" fillId="0" borderId="0" xfId="0" applyBorder="1"/>
    <xf numFmtId="0" fontId="8" fillId="6" borderId="0" xfId="0" applyFont="1" applyFill="1"/>
    <xf numFmtId="0" fontId="8" fillId="7" borderId="0" xfId="0" applyFont="1" applyFill="1"/>
    <xf numFmtId="0" fontId="8" fillId="8" borderId="0" xfId="0" applyFont="1" applyFill="1"/>
    <xf numFmtId="0" fontId="8" fillId="0" borderId="0" xfId="0" applyFont="1" applyAlignment="1">
      <alignment horizontal="center" vertical="center"/>
    </xf>
    <xf numFmtId="0" fontId="9" fillId="0" borderId="23" xfId="0" applyFont="1" applyBorder="1" applyAlignment="1">
      <alignment horizontal="center" vertical="center"/>
    </xf>
    <xf numFmtId="0" fontId="8" fillId="0" borderId="23" xfId="0" applyFont="1" applyFill="1" applyBorder="1" applyAlignment="1">
      <alignment horizontal="center" vertical="center"/>
    </xf>
    <xf numFmtId="49" fontId="8" fillId="6" borderId="24" xfId="0" applyNumberFormat="1" applyFont="1" applyFill="1" applyBorder="1" applyAlignment="1">
      <alignment horizontal="center" vertical="center"/>
    </xf>
    <xf numFmtId="49" fontId="8" fillId="9" borderId="25" xfId="0" applyNumberFormat="1" applyFont="1" applyFill="1" applyBorder="1" applyAlignment="1">
      <alignment horizontal="center" vertical="center"/>
    </xf>
    <xf numFmtId="49" fontId="8" fillId="7" borderId="25" xfId="0" applyNumberFormat="1" applyFont="1" applyFill="1" applyBorder="1" applyAlignment="1">
      <alignment horizontal="center" vertical="center"/>
    </xf>
    <xf numFmtId="49" fontId="8" fillId="10" borderId="25" xfId="0" applyNumberFormat="1" applyFont="1" applyFill="1" applyBorder="1" applyAlignment="1">
      <alignment horizontal="center" vertical="center"/>
    </xf>
    <xf numFmtId="49" fontId="8" fillId="8" borderId="25" xfId="0" applyNumberFormat="1" applyFont="1" applyFill="1" applyBorder="1" applyAlignment="1">
      <alignment horizontal="center" vertical="center"/>
    </xf>
    <xf numFmtId="49" fontId="8" fillId="4" borderId="25" xfId="0" applyNumberFormat="1" applyFont="1" applyFill="1" applyBorder="1" applyAlignment="1">
      <alignment horizontal="center" vertical="center"/>
    </xf>
    <xf numFmtId="49" fontId="8" fillId="6" borderId="25" xfId="0" applyNumberFormat="1" applyFont="1" applyFill="1" applyBorder="1" applyAlignment="1">
      <alignment horizontal="center" vertical="center"/>
    </xf>
    <xf numFmtId="49" fontId="8" fillId="4" borderId="20" xfId="0" applyNumberFormat="1" applyFont="1" applyFill="1" applyBorder="1" applyAlignment="1">
      <alignment horizontal="center" vertical="center"/>
    </xf>
    <xf numFmtId="0" fontId="8" fillId="6" borderId="26" xfId="0" applyFont="1" applyFill="1" applyBorder="1" applyAlignment="1">
      <alignment horizontal="center"/>
    </xf>
    <xf numFmtId="0" fontId="8" fillId="11" borderId="27" xfId="0" applyFont="1" applyFill="1" applyBorder="1" applyAlignment="1">
      <alignment horizontal="center"/>
    </xf>
    <xf numFmtId="0" fontId="0" fillId="12" borderId="0" xfId="0" applyFill="1"/>
    <xf numFmtId="0" fontId="8" fillId="9" borderId="0" xfId="0" applyFont="1" applyFill="1" applyBorder="1"/>
    <xf numFmtId="0" fontId="8" fillId="7" borderId="0" xfId="0" applyFont="1" applyFill="1" applyBorder="1"/>
    <xf numFmtId="0" fontId="8" fillId="10" borderId="0" xfId="0" applyFont="1" applyFill="1" applyBorder="1"/>
    <xf numFmtId="0" fontId="8" fillId="8" borderId="0" xfId="0" applyFont="1" applyFill="1" applyBorder="1"/>
    <xf numFmtId="0" fontId="8" fillId="4" borderId="0" xfId="0" applyFont="1" applyFill="1" applyBorder="1"/>
    <xf numFmtId="0" fontId="8" fillId="6" borderId="0" xfId="0" applyFont="1" applyFill="1" applyBorder="1"/>
    <xf numFmtId="0" fontId="8" fillId="4" borderId="21" xfId="0" applyFont="1" applyFill="1" applyBorder="1"/>
    <xf numFmtId="0" fontId="8" fillId="6" borderId="26" xfId="0" applyFont="1" applyFill="1" applyBorder="1"/>
    <xf numFmtId="0" fontId="8" fillId="13" borderId="28" xfId="0" applyFont="1" applyFill="1" applyBorder="1"/>
    <xf numFmtId="0" fontId="8" fillId="14" borderId="28" xfId="0" applyFont="1" applyFill="1" applyBorder="1"/>
    <xf numFmtId="0" fontId="8" fillId="15" borderId="28" xfId="0" applyFont="1" applyFill="1" applyBorder="1"/>
    <xf numFmtId="0" fontId="8" fillId="5" borderId="28" xfId="0" applyFont="1" applyFill="1" applyBorder="1"/>
    <xf numFmtId="0" fontId="8" fillId="16" borderId="28" xfId="0" applyFont="1" applyFill="1" applyBorder="1"/>
    <xf numFmtId="0" fontId="8" fillId="11" borderId="28" xfId="0" applyFont="1" applyFill="1" applyBorder="1"/>
    <xf numFmtId="0" fontId="8" fillId="16" borderId="29" xfId="0" applyFont="1" applyFill="1" applyBorder="1"/>
    <xf numFmtId="0" fontId="8" fillId="11" borderId="27" xfId="0" applyFont="1" applyFill="1" applyBorder="1"/>
    <xf numFmtId="0" fontId="8" fillId="0" borderId="0" xfId="0" applyFont="1" applyBorder="1"/>
    <xf numFmtId="0" fontId="8" fillId="0" borderId="26" xfId="0" applyFont="1" applyFill="1" applyBorder="1"/>
    <xf numFmtId="0" fontId="8" fillId="0" borderId="0" xfId="0" applyFont="1" applyFill="1" applyBorder="1"/>
    <xf numFmtId="0" fontId="9" fillId="0" borderId="24" xfId="0" applyFont="1" applyBorder="1" applyAlignment="1">
      <alignment horizontal="center" vertical="center"/>
    </xf>
    <xf numFmtId="0" fontId="8" fillId="0" borderId="26" xfId="0" applyFont="1" applyFill="1" applyBorder="1" applyAlignment="1">
      <alignment horizontal="center" vertical="center"/>
    </xf>
    <xf numFmtId="0" fontId="8" fillId="12" borderId="0" xfId="0" applyFont="1" applyFill="1"/>
    <xf numFmtId="49" fontId="5" fillId="0" borderId="0" xfId="0" applyNumberFormat="1" applyFont="1" applyAlignment="1">
      <alignment horizontal="left"/>
    </xf>
    <xf numFmtId="0" fontId="8" fillId="0" borderId="30" xfId="0" applyFont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9" fontId="20" fillId="0" borderId="2" xfId="0" applyNumberFormat="1" applyFont="1" applyBorder="1" applyAlignment="1">
      <alignment horizontal="center" vertical="center"/>
    </xf>
    <xf numFmtId="0" fontId="16" fillId="0" borderId="1" xfId="0" applyNumberFormat="1" applyFont="1" applyFill="1" applyBorder="1" applyAlignment="1">
      <alignment horizontal="center"/>
    </xf>
    <xf numFmtId="0" fontId="15" fillId="0" borderId="1" xfId="2" applyNumberFormat="1" applyFont="1" applyFill="1" applyBorder="1" applyAlignment="1">
      <alignment horizontal="center" wrapText="1"/>
    </xf>
    <xf numFmtId="0" fontId="22" fillId="0" borderId="1" xfId="0" applyNumberFormat="1" applyFont="1" applyFill="1" applyBorder="1" applyAlignment="1">
      <alignment horizontal="center"/>
    </xf>
    <xf numFmtId="3" fontId="16" fillId="0" borderId="1" xfId="0" applyNumberFormat="1" applyFont="1" applyFill="1" applyBorder="1" applyAlignment="1">
      <alignment horizontal="center"/>
    </xf>
    <xf numFmtId="0" fontId="16" fillId="0" borderId="1" xfId="0" applyFont="1" applyFill="1" applyBorder="1" applyAlignment="1">
      <alignment horizontal="center"/>
    </xf>
    <xf numFmtId="165" fontId="16" fillId="0" borderId="1" xfId="0" applyNumberFormat="1" applyFont="1" applyFill="1" applyBorder="1" applyAlignment="1">
      <alignment horizontal="center"/>
    </xf>
    <xf numFmtId="1" fontId="16" fillId="0" borderId="1" xfId="0" applyNumberFormat="1" applyFont="1" applyFill="1" applyBorder="1" applyAlignment="1">
      <alignment horizontal="center"/>
    </xf>
    <xf numFmtId="0" fontId="16" fillId="0" borderId="0" xfId="0" applyFont="1" applyFill="1"/>
    <xf numFmtId="0" fontId="23" fillId="0" borderId="1" xfId="2" applyNumberFormat="1" applyFont="1" applyFill="1" applyBorder="1" applyAlignment="1">
      <alignment horizontal="center" wrapText="1"/>
    </xf>
    <xf numFmtId="0" fontId="16" fillId="0" borderId="31" xfId="0" applyNumberFormat="1" applyFont="1" applyFill="1" applyBorder="1" applyAlignment="1">
      <alignment horizontal="center"/>
    </xf>
    <xf numFmtId="0" fontId="15" fillId="0" borderId="31" xfId="2" applyNumberFormat="1" applyFont="1" applyFill="1" applyBorder="1" applyAlignment="1">
      <alignment horizontal="center" wrapText="1"/>
    </xf>
    <xf numFmtId="0" fontId="16" fillId="0" borderId="1" xfId="2" applyNumberFormat="1" applyFont="1" applyFill="1" applyBorder="1" applyAlignment="1">
      <alignment horizontal="center" wrapText="1"/>
    </xf>
    <xf numFmtId="0" fontId="16" fillId="0" borderId="1" xfId="0" applyFont="1" applyFill="1" applyBorder="1" applyAlignment="1">
      <alignment horizontal="center" vertical="center"/>
    </xf>
    <xf numFmtId="49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7" fillId="0" borderId="23" xfId="0" applyFont="1" applyBorder="1" applyAlignment="1">
      <alignment horizontal="center"/>
    </xf>
    <xf numFmtId="0" fontId="7" fillId="0" borderId="32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23" xfId="0" applyFont="1" applyBorder="1" applyAlignment="1">
      <alignment horizontal="center" vertical="center"/>
    </xf>
    <xf numFmtId="0" fontId="7" fillId="0" borderId="32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4" fillId="0" borderId="26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0" borderId="27" xfId="0" applyFont="1" applyFill="1" applyBorder="1" applyAlignment="1">
      <alignment horizontal="center" vertical="center"/>
    </xf>
    <xf numFmtId="0" fontId="4" fillId="0" borderId="29" xfId="0" applyFont="1" applyFill="1" applyBorder="1" applyAlignment="1">
      <alignment horizontal="center" vertical="center"/>
    </xf>
    <xf numFmtId="0" fontId="4" fillId="0" borderId="24" xfId="0" applyFont="1" applyFill="1" applyBorder="1" applyAlignment="1">
      <alignment horizontal="center"/>
    </xf>
    <xf numFmtId="0" fontId="4" fillId="0" borderId="25" xfId="0" applyFont="1" applyFill="1" applyBorder="1" applyAlignment="1">
      <alignment horizontal="center"/>
    </xf>
    <xf numFmtId="0" fontId="1" fillId="0" borderId="27" xfId="0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4" fillId="0" borderId="24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0" fontId="3" fillId="0" borderId="24" xfId="0" applyFont="1" applyFill="1" applyBorder="1" applyAlignment="1">
      <alignment horizontal="center" vertical="center"/>
    </xf>
    <xf numFmtId="0" fontId="3" fillId="0" borderId="25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3" fillId="0" borderId="27" xfId="0" applyFont="1" applyFill="1" applyBorder="1" applyAlignment="1">
      <alignment horizontal="center" vertical="center"/>
    </xf>
    <xf numFmtId="0" fontId="3" fillId="0" borderId="28" xfId="0" applyFont="1" applyFill="1" applyBorder="1" applyAlignment="1">
      <alignment horizontal="center" vertical="center"/>
    </xf>
    <xf numFmtId="0" fontId="3" fillId="0" borderId="29" xfId="0" applyFont="1" applyFill="1" applyBorder="1" applyAlignment="1">
      <alignment horizontal="center" vertical="center"/>
    </xf>
    <xf numFmtId="0" fontId="3" fillId="5" borderId="28" xfId="0" applyFont="1" applyFill="1" applyBorder="1" applyAlignment="1">
      <alignment horizontal="center"/>
    </xf>
    <xf numFmtId="0" fontId="3" fillId="5" borderId="0" xfId="0" applyFont="1" applyFill="1" applyBorder="1" applyAlignment="1">
      <alignment horizontal="center"/>
    </xf>
    <xf numFmtId="0" fontId="3" fillId="5" borderId="12" xfId="0" applyFont="1" applyFill="1" applyBorder="1" applyAlignment="1">
      <alignment horizontal="center"/>
    </xf>
    <xf numFmtId="0" fontId="1" fillId="0" borderId="23" xfId="0" applyFont="1" applyFill="1" applyBorder="1" applyAlignment="1">
      <alignment horizontal="center" vertical="center"/>
    </xf>
    <xf numFmtId="0" fontId="1" fillId="0" borderId="32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24" xfId="0" applyFont="1" applyFill="1" applyBorder="1" applyAlignment="1">
      <alignment horizontal="center" vertical="center"/>
    </xf>
    <xf numFmtId="0" fontId="1" fillId="0" borderId="25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</cellXfs>
  <cellStyles count="3">
    <cellStyle name="Euro" xfId="1"/>
    <cellStyle name="Normal" xfId="0" builtinId="0"/>
    <cellStyle name="Normal_Feuil1" xfId="2"/>
  </cellStyles>
  <dxfs count="228"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1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2.bin"/><Relationship Id="rId1" Type="http://schemas.openxmlformats.org/officeDocument/2006/relationships/printerSettings" Target="../printerSettings/printerSettings11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6.bin"/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8.bin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0.bin"/><Relationship Id="rId1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5" tint="-0.249977111117893"/>
    <pageSetUpPr fitToPage="1"/>
  </sheetPr>
  <dimension ref="A1:M39"/>
  <sheetViews>
    <sheetView zoomScale="75" workbookViewId="0">
      <selection activeCell="C30" sqref="C30"/>
    </sheetView>
  </sheetViews>
  <sheetFormatPr baseColWidth="10" defaultRowHeight="12.75" x14ac:dyDescent="0.2"/>
  <cols>
    <col min="1" max="2" width="16.7109375" style="1" customWidth="1"/>
    <col min="3" max="5" width="16.7109375" style="2" customWidth="1"/>
  </cols>
  <sheetData>
    <row r="1" spans="1:6" ht="20.25" x14ac:dyDescent="0.3">
      <c r="A1" s="172" t="s">
        <v>110</v>
      </c>
      <c r="B1" s="173"/>
      <c r="C1" s="173"/>
      <c r="D1" s="173"/>
      <c r="E1" s="173"/>
      <c r="F1" s="9"/>
    </row>
    <row r="2" spans="1:6" ht="20.25" x14ac:dyDescent="0.3">
      <c r="A2" s="7"/>
      <c r="B2" s="8"/>
      <c r="C2" s="8"/>
      <c r="D2" s="8"/>
      <c r="E2" s="8"/>
      <c r="F2" s="9"/>
    </row>
    <row r="3" spans="1:6" ht="20.25" x14ac:dyDescent="0.3">
      <c r="A3" s="10" t="s">
        <v>2</v>
      </c>
      <c r="B3" s="10" t="s">
        <v>3</v>
      </c>
      <c r="C3" s="11" t="s">
        <v>11</v>
      </c>
      <c r="D3" s="11" t="s">
        <v>3</v>
      </c>
      <c r="E3" s="12">
        <v>0.67</v>
      </c>
      <c r="F3" s="9"/>
    </row>
    <row r="4" spans="1:6" ht="20.25" x14ac:dyDescent="0.3">
      <c r="A4" s="10" t="s">
        <v>1</v>
      </c>
      <c r="B4" s="10" t="s">
        <v>24</v>
      </c>
      <c r="C4" s="11">
        <f>'positions 2-4 '!U46</f>
        <v>0</v>
      </c>
      <c r="D4" s="10">
        <f>C4*B4</f>
        <v>0</v>
      </c>
      <c r="E4" s="13">
        <f>D4*0.67</f>
        <v>0</v>
      </c>
      <c r="F4" s="9"/>
    </row>
    <row r="5" spans="1:6" ht="20.25" x14ac:dyDescent="0.3">
      <c r="A5" s="10" t="s">
        <v>4</v>
      </c>
      <c r="B5" s="10" t="s">
        <v>25</v>
      </c>
      <c r="C5" s="11">
        <f>'positions 5-8 '!U46</f>
        <v>0</v>
      </c>
      <c r="D5" s="10">
        <f>C5*B5</f>
        <v>0</v>
      </c>
      <c r="E5" s="13">
        <f>D5*0.67</f>
        <v>0</v>
      </c>
      <c r="F5" s="9"/>
    </row>
    <row r="6" spans="1:6" ht="20.25" x14ac:dyDescent="0.3">
      <c r="A6" s="10" t="s">
        <v>5</v>
      </c>
      <c r="B6" s="10" t="s">
        <v>26</v>
      </c>
      <c r="C6" s="11">
        <f>'positions 9-11'!U46</f>
        <v>0</v>
      </c>
      <c r="D6" s="10">
        <f>C6*B6</f>
        <v>0</v>
      </c>
      <c r="E6" s="13">
        <f>D6*0.67</f>
        <v>0</v>
      </c>
      <c r="F6" s="9"/>
    </row>
    <row r="7" spans="1:6" ht="20.25" x14ac:dyDescent="0.3">
      <c r="A7" s="10" t="s">
        <v>6</v>
      </c>
      <c r="B7" s="10" t="s">
        <v>27</v>
      </c>
      <c r="C7" s="11">
        <f>'positions 12-15 '!U46</f>
        <v>0</v>
      </c>
      <c r="D7" s="10">
        <f>C7*B7</f>
        <v>0</v>
      </c>
      <c r="E7" s="13">
        <f>D7*0.67</f>
        <v>0</v>
      </c>
      <c r="F7" s="9"/>
    </row>
    <row r="8" spans="1:6" ht="20.25" x14ac:dyDescent="0.3">
      <c r="A8" s="10"/>
      <c r="B8" s="10"/>
      <c r="C8" s="11"/>
      <c r="D8" s="10"/>
      <c r="E8" s="13"/>
      <c r="F8" s="9"/>
    </row>
    <row r="9" spans="1:6" ht="20.25" x14ac:dyDescent="0.3">
      <c r="A9" s="14" t="s">
        <v>0</v>
      </c>
      <c r="B9" s="10"/>
      <c r="C9" s="11"/>
      <c r="D9" s="10"/>
      <c r="E9" s="13"/>
      <c r="F9" s="9"/>
    </row>
    <row r="10" spans="1:6" ht="20.25" x14ac:dyDescent="0.3">
      <c r="A10" s="10" t="s">
        <v>4</v>
      </c>
      <c r="B10" s="10" t="s">
        <v>28</v>
      </c>
      <c r="C10" s="11">
        <f>'positions ADC'!X$46</f>
        <v>0</v>
      </c>
      <c r="D10" s="10">
        <f t="shared" ref="D10:D15" si="0">C10*B10</f>
        <v>0</v>
      </c>
      <c r="E10" s="13">
        <f t="shared" ref="E10:E15" si="1">D10*0.67</f>
        <v>0</v>
      </c>
      <c r="F10" s="9"/>
    </row>
    <row r="11" spans="1:6" ht="20.25" x14ac:dyDescent="0.3">
      <c r="A11" s="10" t="s">
        <v>7</v>
      </c>
      <c r="B11" s="10" t="s">
        <v>29</v>
      </c>
      <c r="C11" s="11">
        <f>'positions ADC'!Y$46</f>
        <v>0</v>
      </c>
      <c r="D11" s="10">
        <f t="shared" si="0"/>
        <v>0</v>
      </c>
      <c r="E11" s="13">
        <f t="shared" si="1"/>
        <v>0</v>
      </c>
      <c r="F11" s="9"/>
    </row>
    <row r="12" spans="1:6" ht="20.25" x14ac:dyDescent="0.3">
      <c r="A12" s="10" t="s">
        <v>38</v>
      </c>
      <c r="B12" s="10" t="s">
        <v>39</v>
      </c>
      <c r="C12" s="11">
        <f>'positions ADC'!Z$46</f>
        <v>0</v>
      </c>
      <c r="D12" s="10">
        <f t="shared" si="0"/>
        <v>0</v>
      </c>
      <c r="E12" s="13">
        <f t="shared" si="1"/>
        <v>0</v>
      </c>
      <c r="F12" s="9"/>
    </row>
    <row r="13" spans="1:6" ht="20.25" x14ac:dyDescent="0.3">
      <c r="A13" s="10" t="s">
        <v>8</v>
      </c>
      <c r="B13" s="10" t="s">
        <v>30</v>
      </c>
      <c r="C13" s="11">
        <f>'positions ADC'!AA$46</f>
        <v>0</v>
      </c>
      <c r="D13" s="10">
        <f t="shared" si="0"/>
        <v>0</v>
      </c>
      <c r="E13" s="13">
        <f t="shared" si="1"/>
        <v>0</v>
      </c>
      <c r="F13" s="9"/>
    </row>
    <row r="14" spans="1:6" ht="20.25" x14ac:dyDescent="0.3">
      <c r="A14" s="10" t="s">
        <v>9</v>
      </c>
      <c r="B14" s="10" t="s">
        <v>31</v>
      </c>
      <c r="C14" s="11">
        <f>'positions ADC'!AB$46</f>
        <v>0</v>
      </c>
      <c r="D14" s="10">
        <f t="shared" si="0"/>
        <v>0</v>
      </c>
      <c r="E14" s="13">
        <f t="shared" si="1"/>
        <v>0</v>
      </c>
      <c r="F14" s="9"/>
    </row>
    <row r="15" spans="1:6" ht="20.25" x14ac:dyDescent="0.3">
      <c r="A15" s="10" t="s">
        <v>10</v>
      </c>
      <c r="B15" s="10" t="s">
        <v>32</v>
      </c>
      <c r="C15" s="11">
        <f>'positions ADC'!AC$46</f>
        <v>0</v>
      </c>
      <c r="D15" s="10">
        <f t="shared" si="0"/>
        <v>0</v>
      </c>
      <c r="E15" s="13">
        <f t="shared" si="1"/>
        <v>0</v>
      </c>
      <c r="F15" s="9"/>
    </row>
    <row r="16" spans="1:6" ht="20.25" x14ac:dyDescent="0.3">
      <c r="A16" s="15"/>
      <c r="B16" s="15"/>
      <c r="C16" s="16"/>
      <c r="D16" s="16"/>
      <c r="E16" s="16"/>
      <c r="F16" s="9"/>
    </row>
    <row r="17" spans="1:13" ht="20.25" x14ac:dyDescent="0.3">
      <c r="A17" s="15"/>
      <c r="B17" s="15"/>
      <c r="C17" s="8">
        <f>SUM(C4:C16)</f>
        <v>0</v>
      </c>
      <c r="D17" s="16">
        <f>SUM(D4:D16)</f>
        <v>0</v>
      </c>
      <c r="E17" s="17">
        <f>D17*0.67</f>
        <v>0</v>
      </c>
      <c r="F17" s="9"/>
    </row>
    <row r="18" spans="1:13" ht="20.25" x14ac:dyDescent="0.3">
      <c r="A18" s="15"/>
      <c r="B18" s="15"/>
      <c r="C18" s="16"/>
      <c r="D18" s="16"/>
      <c r="E18" s="16"/>
      <c r="F18" s="9"/>
    </row>
    <row r="19" spans="1:13" ht="20.25" x14ac:dyDescent="0.3">
      <c r="A19" s="15"/>
      <c r="B19" s="15"/>
      <c r="C19" s="16"/>
      <c r="D19" s="16"/>
      <c r="E19" s="16"/>
      <c r="F19" s="9"/>
    </row>
    <row r="20" spans="1:13" ht="20.25" x14ac:dyDescent="0.3">
      <c r="A20" s="172" t="s">
        <v>111</v>
      </c>
      <c r="B20" s="173"/>
      <c r="C20" s="173"/>
      <c r="D20" s="173"/>
      <c r="E20" s="173"/>
      <c r="F20" s="9"/>
    </row>
    <row r="21" spans="1:13" ht="20.25" x14ac:dyDescent="0.3">
      <c r="A21" s="7"/>
      <c r="B21" s="8"/>
      <c r="C21" s="8"/>
      <c r="D21" s="8"/>
      <c r="E21" s="8"/>
      <c r="F21" s="9"/>
    </row>
    <row r="22" spans="1:13" ht="20.25" x14ac:dyDescent="0.3">
      <c r="A22" s="10" t="s">
        <v>2</v>
      </c>
      <c r="B22" s="10" t="s">
        <v>3</v>
      </c>
      <c r="C22" s="11" t="s">
        <v>11</v>
      </c>
      <c r="D22" s="11" t="s">
        <v>3</v>
      </c>
      <c r="E22" s="12">
        <v>0.71</v>
      </c>
      <c r="F22" s="9"/>
    </row>
    <row r="23" spans="1:13" ht="20.25" x14ac:dyDescent="0.3">
      <c r="A23" s="10" t="s">
        <v>1</v>
      </c>
      <c r="B23" s="10" t="s">
        <v>24</v>
      </c>
      <c r="C23" s="11">
        <f>'positions 2-4 '!V46</f>
        <v>0</v>
      </c>
      <c r="D23" s="10">
        <f>C23*B23</f>
        <v>0</v>
      </c>
      <c r="E23" s="13">
        <f>D23*0.71</f>
        <v>0</v>
      </c>
      <c r="F23" s="9"/>
    </row>
    <row r="24" spans="1:13" ht="20.25" x14ac:dyDescent="0.3">
      <c r="A24" s="10" t="s">
        <v>4</v>
      </c>
      <c r="B24" s="10" t="s">
        <v>25</v>
      </c>
      <c r="C24" s="11">
        <f>'positions 5-8 '!V46</f>
        <v>0</v>
      </c>
      <c r="D24" s="10">
        <f>C24*B24</f>
        <v>0</v>
      </c>
      <c r="E24" s="13">
        <f>D24*0.71</f>
        <v>0</v>
      </c>
      <c r="F24" s="9"/>
    </row>
    <row r="25" spans="1:13" ht="20.25" x14ac:dyDescent="0.3">
      <c r="A25" s="10" t="s">
        <v>5</v>
      </c>
      <c r="B25" s="10" t="s">
        <v>26</v>
      </c>
      <c r="C25" s="11">
        <f>'positions 9-11'!V46</f>
        <v>0</v>
      </c>
      <c r="D25" s="10">
        <f>C25*B25</f>
        <v>0</v>
      </c>
      <c r="E25" s="13">
        <f>D25*0.71</f>
        <v>0</v>
      </c>
      <c r="F25" s="9"/>
    </row>
    <row r="26" spans="1:13" ht="20.25" x14ac:dyDescent="0.3">
      <c r="A26" s="10" t="s">
        <v>6</v>
      </c>
      <c r="B26" s="10" t="s">
        <v>27</v>
      </c>
      <c r="C26" s="11">
        <f>'positions 12-15 '!V46</f>
        <v>0</v>
      </c>
      <c r="D26" s="10">
        <f>C26*B26</f>
        <v>0</v>
      </c>
      <c r="E26" s="13">
        <f>D26*0.71</f>
        <v>0</v>
      </c>
      <c r="F26" s="9"/>
    </row>
    <row r="27" spans="1:13" ht="20.25" x14ac:dyDescent="0.3">
      <c r="A27" s="10"/>
      <c r="B27" s="10"/>
      <c r="C27" s="11"/>
      <c r="D27" s="10"/>
      <c r="E27" s="11"/>
      <c r="F27" s="9"/>
    </row>
    <row r="28" spans="1:13" ht="20.25" x14ac:dyDescent="0.3">
      <c r="A28" s="14" t="s">
        <v>0</v>
      </c>
      <c r="B28" s="10"/>
      <c r="C28" s="11"/>
      <c r="D28" s="10"/>
      <c r="E28" s="11"/>
      <c r="F28" s="9"/>
    </row>
    <row r="29" spans="1:13" ht="20.25" x14ac:dyDescent="0.3">
      <c r="A29" s="10" t="s">
        <v>4</v>
      </c>
      <c r="B29" s="10" t="s">
        <v>28</v>
      </c>
      <c r="C29" s="11">
        <f>'positions ADC'!AD$46</f>
        <v>0</v>
      </c>
      <c r="D29" s="10">
        <f t="shared" ref="D29:D34" si="2">C29*B29</f>
        <v>0</v>
      </c>
      <c r="E29" s="13">
        <f t="shared" ref="E29:E34" si="3">D29*0.71</f>
        <v>0</v>
      </c>
      <c r="F29" s="9"/>
    </row>
    <row r="30" spans="1:13" ht="20.25" x14ac:dyDescent="0.3">
      <c r="A30" s="10" t="s">
        <v>7</v>
      </c>
      <c r="B30" s="10" t="s">
        <v>29</v>
      </c>
      <c r="C30" s="11">
        <f>'positions ADC'!AE$46</f>
        <v>0</v>
      </c>
      <c r="D30" s="10">
        <f t="shared" si="2"/>
        <v>0</v>
      </c>
      <c r="E30" s="13">
        <f t="shared" si="3"/>
        <v>0</v>
      </c>
      <c r="F30" s="9"/>
      <c r="M30" s="3"/>
    </row>
    <row r="31" spans="1:13" ht="20.25" x14ac:dyDescent="0.3">
      <c r="A31" s="10" t="s">
        <v>38</v>
      </c>
      <c r="B31" s="10" t="s">
        <v>39</v>
      </c>
      <c r="C31" s="11">
        <f>'positions ADC'!AF$46</f>
        <v>0</v>
      </c>
      <c r="D31" s="10">
        <f t="shared" si="2"/>
        <v>0</v>
      </c>
      <c r="E31" s="13">
        <f t="shared" si="3"/>
        <v>0</v>
      </c>
      <c r="F31" s="9"/>
      <c r="M31" s="3"/>
    </row>
    <row r="32" spans="1:13" ht="20.25" x14ac:dyDescent="0.3">
      <c r="A32" s="10" t="s">
        <v>8</v>
      </c>
      <c r="B32" s="10" t="s">
        <v>30</v>
      </c>
      <c r="C32" s="11">
        <f>'positions ADC'!AG$46</f>
        <v>0</v>
      </c>
      <c r="D32" s="10">
        <f t="shared" si="2"/>
        <v>0</v>
      </c>
      <c r="E32" s="13">
        <f t="shared" si="3"/>
        <v>0</v>
      </c>
      <c r="F32" s="9"/>
    </row>
    <row r="33" spans="1:6" ht="20.25" x14ac:dyDescent="0.3">
      <c r="A33" s="10" t="s">
        <v>9</v>
      </c>
      <c r="B33" s="10" t="s">
        <v>31</v>
      </c>
      <c r="C33" s="11">
        <f>'positions ADC'!AH$46</f>
        <v>0</v>
      </c>
      <c r="D33" s="10">
        <f t="shared" si="2"/>
        <v>0</v>
      </c>
      <c r="E33" s="13">
        <f t="shared" si="3"/>
        <v>0</v>
      </c>
      <c r="F33" s="9"/>
    </row>
    <row r="34" spans="1:6" ht="19.5" customHeight="1" x14ac:dyDescent="0.3">
      <c r="A34" s="10" t="s">
        <v>10</v>
      </c>
      <c r="B34" s="10" t="s">
        <v>32</v>
      </c>
      <c r="C34" s="11">
        <f>'positions ADC'!AI$46</f>
        <v>0</v>
      </c>
      <c r="D34" s="10">
        <f t="shared" si="2"/>
        <v>0</v>
      </c>
      <c r="E34" s="13">
        <f t="shared" si="3"/>
        <v>0</v>
      </c>
      <c r="F34" s="9"/>
    </row>
    <row r="35" spans="1:6" ht="20.25" x14ac:dyDescent="0.3">
      <c r="A35" s="15"/>
      <c r="B35" s="15"/>
      <c r="C35" s="16"/>
      <c r="D35" s="16"/>
      <c r="E35" s="16"/>
      <c r="F35" s="9"/>
    </row>
    <row r="36" spans="1:6" ht="20.25" x14ac:dyDescent="0.3">
      <c r="A36" s="15"/>
      <c r="B36" s="15"/>
      <c r="C36" s="8">
        <f>SUM(C23:C35)</f>
        <v>0</v>
      </c>
      <c r="D36" s="15">
        <f>SUM(D23:D35)</f>
        <v>0</v>
      </c>
      <c r="E36" s="17">
        <f>D36*0.71</f>
        <v>0</v>
      </c>
      <c r="F36" s="9"/>
    </row>
    <row r="37" spans="1:6" ht="20.25" x14ac:dyDescent="0.3">
      <c r="A37" s="15"/>
      <c r="B37" s="15"/>
      <c r="C37" s="16"/>
      <c r="D37" s="16"/>
      <c r="E37" s="16"/>
      <c r="F37" s="9"/>
    </row>
    <row r="38" spans="1:6" ht="20.25" x14ac:dyDescent="0.3">
      <c r="A38" s="15"/>
      <c r="B38" s="15"/>
      <c r="C38" s="16" t="s">
        <v>11</v>
      </c>
      <c r="D38" s="16" t="s">
        <v>12</v>
      </c>
      <c r="E38" s="17">
        <f>E17+E36</f>
        <v>0</v>
      </c>
      <c r="F38" s="9"/>
    </row>
    <row r="39" spans="1:6" ht="20.25" x14ac:dyDescent="0.3">
      <c r="A39" s="15"/>
      <c r="B39" s="15"/>
      <c r="C39" s="16"/>
      <c r="D39" s="16"/>
      <c r="E39" s="16"/>
      <c r="F39" s="9"/>
    </row>
  </sheetData>
  <customSheetViews>
    <customSheetView guid="{65CEAD86-84F4-4CAF-85FC-B7A670DEE43F}" scale="75" fitToPage="1">
      <selection activeCell="C30" sqref="C30"/>
      <pageMargins left="0.78740157480314965" right="0.78740157480314965" top="0.98425196850393704" bottom="0.98425196850393704" header="0.51181102362204722" footer="0.51181102362204722"/>
      <printOptions horizontalCentered="1" verticalCentered="1"/>
      <pageSetup paperSize="9" scale="64" orientation="landscape" horizontalDpi="300" verticalDpi="300" r:id="rId1"/>
      <headerFooter alignWithMargins="0"/>
    </customSheetView>
  </customSheetViews>
  <mergeCells count="2">
    <mergeCell ref="A1:E1"/>
    <mergeCell ref="A20:E20"/>
  </mergeCells>
  <phoneticPr fontId="0" type="noConversion"/>
  <printOptions horizontalCentered="1" verticalCentered="1"/>
  <pageMargins left="0.78740157480314965" right="0.78740157480314965" top="0.98425196850393704" bottom="0.98425196850393704" header="0.51181102362204722" footer="0.51181102362204722"/>
  <pageSetup paperSize="9" scale="64" orientation="landscape" horizontalDpi="300" verticalDpi="300" r:id="rId2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-0.249977111117893"/>
  </sheetPr>
  <dimension ref="A1:M39"/>
  <sheetViews>
    <sheetView zoomScale="80" zoomScaleNormal="80" workbookViewId="0">
      <selection activeCell="F4" sqref="F4"/>
    </sheetView>
  </sheetViews>
  <sheetFormatPr baseColWidth="10" defaultRowHeight="12.75" x14ac:dyDescent="0.2"/>
  <cols>
    <col min="1" max="2" width="16.7109375" style="1" customWidth="1"/>
    <col min="3" max="5" width="16.7109375" style="2" customWidth="1"/>
  </cols>
  <sheetData>
    <row r="1" spans="1:6" ht="20.25" x14ac:dyDescent="0.3">
      <c r="A1" s="155" t="s">
        <v>112</v>
      </c>
      <c r="B1" s="4"/>
      <c r="C1" s="4"/>
      <c r="D1" s="4"/>
      <c r="E1" s="4"/>
      <c r="F1" s="9"/>
    </row>
    <row r="2" spans="1:6" ht="20.25" x14ac:dyDescent="0.3">
      <c r="A2" s="7"/>
      <c r="B2" s="8"/>
      <c r="C2" s="8"/>
      <c r="D2" s="8"/>
      <c r="E2" s="8"/>
      <c r="F2" s="9"/>
    </row>
    <row r="3" spans="1:6" ht="20.25" x14ac:dyDescent="0.3">
      <c r="A3" s="10" t="s">
        <v>2</v>
      </c>
      <c r="B3" s="10" t="s">
        <v>3</v>
      </c>
      <c r="C3" s="11" t="s">
        <v>11</v>
      </c>
      <c r="D3" s="11" t="s">
        <v>3</v>
      </c>
      <c r="E3" s="12">
        <v>0.67</v>
      </c>
      <c r="F3" s="9"/>
    </row>
    <row r="4" spans="1:6" ht="20.25" x14ac:dyDescent="0.3">
      <c r="A4" s="10" t="s">
        <v>1</v>
      </c>
      <c r="B4" s="10" t="s">
        <v>24</v>
      </c>
      <c r="C4" s="11">
        <f>'positions 2-4 '!W46</f>
        <v>0</v>
      </c>
      <c r="D4" s="10">
        <f>C4*B4</f>
        <v>0</v>
      </c>
      <c r="E4" s="13">
        <f>D4*0.67</f>
        <v>0</v>
      </c>
      <c r="F4" s="9"/>
    </row>
    <row r="5" spans="1:6" ht="20.25" x14ac:dyDescent="0.3">
      <c r="A5" s="10" t="s">
        <v>4</v>
      </c>
      <c r="B5" s="10" t="s">
        <v>25</v>
      </c>
      <c r="C5" s="11">
        <f>'positions 5-8 '!W46</f>
        <v>0</v>
      </c>
      <c r="D5" s="10">
        <f>C5*B5</f>
        <v>0</v>
      </c>
      <c r="E5" s="13">
        <f>D5*0.67</f>
        <v>0</v>
      </c>
      <c r="F5" s="9"/>
    </row>
    <row r="6" spans="1:6" ht="20.25" x14ac:dyDescent="0.3">
      <c r="A6" s="10" t="s">
        <v>5</v>
      </c>
      <c r="B6" s="10" t="s">
        <v>26</v>
      </c>
      <c r="C6" s="11">
        <f>'positions 9-11'!W46</f>
        <v>0</v>
      </c>
      <c r="D6" s="10">
        <f>C6*B6</f>
        <v>0</v>
      </c>
      <c r="E6" s="13">
        <f>D6*0.67</f>
        <v>0</v>
      </c>
      <c r="F6" s="9"/>
    </row>
    <row r="7" spans="1:6" ht="20.25" x14ac:dyDescent="0.3">
      <c r="A7" s="10" t="s">
        <v>6</v>
      </c>
      <c r="B7" s="10" t="s">
        <v>27</v>
      </c>
      <c r="C7" s="11">
        <f>'positions 12-15 '!W46</f>
        <v>0</v>
      </c>
      <c r="D7" s="10">
        <f>C7*B7</f>
        <v>0</v>
      </c>
      <c r="E7" s="13">
        <f>D7*0.67</f>
        <v>0</v>
      </c>
      <c r="F7" s="9"/>
    </row>
    <row r="8" spans="1:6" ht="20.25" x14ac:dyDescent="0.3">
      <c r="A8" s="10"/>
      <c r="B8" s="10"/>
      <c r="C8" s="11"/>
      <c r="D8" s="10"/>
      <c r="E8" s="13"/>
      <c r="F8" s="9"/>
    </row>
    <row r="9" spans="1:6" ht="20.25" x14ac:dyDescent="0.3">
      <c r="A9" s="14" t="s">
        <v>0</v>
      </c>
      <c r="B9" s="10"/>
      <c r="C9" s="11"/>
      <c r="D9" s="10"/>
      <c r="E9" s="13"/>
      <c r="F9" s="9"/>
    </row>
    <row r="10" spans="1:6" ht="20.25" x14ac:dyDescent="0.3">
      <c r="A10" s="10" t="s">
        <v>4</v>
      </c>
      <c r="B10" s="10" t="s">
        <v>28</v>
      </c>
      <c r="C10" s="11">
        <f>'positions ADC'!AJ$46</f>
        <v>0</v>
      </c>
      <c r="D10" s="10">
        <f t="shared" ref="D10:D15" si="0">C10*B10</f>
        <v>0</v>
      </c>
      <c r="E10" s="13">
        <f t="shared" ref="E10:E15" si="1">D10*0.67</f>
        <v>0</v>
      </c>
      <c r="F10" s="9"/>
    </row>
    <row r="11" spans="1:6" ht="20.25" x14ac:dyDescent="0.3">
      <c r="A11" s="10" t="s">
        <v>7</v>
      </c>
      <c r="B11" s="10" t="s">
        <v>29</v>
      </c>
      <c r="C11" s="11">
        <f>'positions ADC'!AK$46</f>
        <v>0</v>
      </c>
      <c r="D11" s="10">
        <f t="shared" si="0"/>
        <v>0</v>
      </c>
      <c r="E11" s="13">
        <f t="shared" si="1"/>
        <v>0</v>
      </c>
      <c r="F11" s="9"/>
    </row>
    <row r="12" spans="1:6" ht="20.25" x14ac:dyDescent="0.3">
      <c r="A12" s="10" t="s">
        <v>38</v>
      </c>
      <c r="B12" s="10" t="s">
        <v>39</v>
      </c>
      <c r="C12" s="11">
        <f>'positions ADC'!AL$46</f>
        <v>0</v>
      </c>
      <c r="D12" s="10">
        <f t="shared" si="0"/>
        <v>0</v>
      </c>
      <c r="E12" s="13">
        <f t="shared" si="1"/>
        <v>0</v>
      </c>
      <c r="F12" s="9"/>
    </row>
    <row r="13" spans="1:6" ht="20.25" x14ac:dyDescent="0.3">
      <c r="A13" s="10" t="s">
        <v>8</v>
      </c>
      <c r="B13" s="10" t="s">
        <v>30</v>
      </c>
      <c r="C13" s="11">
        <f>'positions ADC'!AM$46</f>
        <v>0</v>
      </c>
      <c r="D13" s="10">
        <f t="shared" si="0"/>
        <v>0</v>
      </c>
      <c r="E13" s="13">
        <f t="shared" si="1"/>
        <v>0</v>
      </c>
      <c r="F13" s="9"/>
    </row>
    <row r="14" spans="1:6" ht="20.25" x14ac:dyDescent="0.3">
      <c r="A14" s="10" t="s">
        <v>9</v>
      </c>
      <c r="B14" s="10" t="s">
        <v>31</v>
      </c>
      <c r="C14" s="11">
        <f>'positions ADC'!AN$46</f>
        <v>0</v>
      </c>
      <c r="D14" s="10">
        <f t="shared" si="0"/>
        <v>0</v>
      </c>
      <c r="E14" s="13">
        <f t="shared" si="1"/>
        <v>0</v>
      </c>
      <c r="F14" s="9"/>
    </row>
    <row r="15" spans="1:6" ht="20.25" x14ac:dyDescent="0.3">
      <c r="A15" s="10" t="s">
        <v>10</v>
      </c>
      <c r="B15" s="10" t="s">
        <v>32</v>
      </c>
      <c r="C15" s="11">
        <f>'positions ADC'!AO$46</f>
        <v>0</v>
      </c>
      <c r="D15" s="10">
        <f t="shared" si="0"/>
        <v>0</v>
      </c>
      <c r="E15" s="13">
        <f t="shared" si="1"/>
        <v>0</v>
      </c>
      <c r="F15" s="9"/>
    </row>
    <row r="16" spans="1:6" ht="20.25" x14ac:dyDescent="0.3">
      <c r="A16" s="15"/>
      <c r="B16" s="15"/>
      <c r="C16" s="16"/>
      <c r="D16" s="16"/>
      <c r="E16" s="16"/>
      <c r="F16" s="9"/>
    </row>
    <row r="17" spans="1:13" ht="20.25" x14ac:dyDescent="0.3">
      <c r="A17" s="15"/>
      <c r="B17" s="15"/>
      <c r="C17" s="8">
        <f>SUM(C4:C16)</f>
        <v>0</v>
      </c>
      <c r="D17" s="16">
        <f>SUM(D4:D16)</f>
        <v>0</v>
      </c>
      <c r="E17" s="17">
        <f>D17*0.67</f>
        <v>0</v>
      </c>
      <c r="F17" s="9"/>
    </row>
    <row r="18" spans="1:13" ht="20.25" x14ac:dyDescent="0.3">
      <c r="A18" s="15"/>
      <c r="B18" s="15"/>
      <c r="C18" s="16"/>
      <c r="D18" s="16"/>
      <c r="E18" s="16"/>
      <c r="F18" s="9"/>
    </row>
    <row r="19" spans="1:13" ht="20.25" x14ac:dyDescent="0.3">
      <c r="A19" s="15"/>
      <c r="B19" s="15"/>
      <c r="C19" s="16"/>
      <c r="D19" s="16"/>
      <c r="E19" s="16"/>
      <c r="F19" s="9"/>
    </row>
    <row r="20" spans="1:13" ht="20.25" x14ac:dyDescent="0.3">
      <c r="A20" s="155" t="s">
        <v>115</v>
      </c>
      <c r="B20" s="5"/>
      <c r="C20" s="5"/>
      <c r="D20" s="5"/>
      <c r="E20" s="5"/>
      <c r="F20" s="9"/>
    </row>
    <row r="21" spans="1:13" ht="20.25" x14ac:dyDescent="0.3">
      <c r="A21" s="7"/>
      <c r="B21" s="8"/>
      <c r="C21" s="8"/>
      <c r="D21" s="8"/>
      <c r="E21" s="8"/>
      <c r="F21" s="9"/>
    </row>
    <row r="22" spans="1:13" ht="20.25" x14ac:dyDescent="0.3">
      <c r="A22" s="10" t="s">
        <v>2</v>
      </c>
      <c r="B22" s="10" t="s">
        <v>3</v>
      </c>
      <c r="C22" s="11" t="s">
        <v>11</v>
      </c>
      <c r="D22" s="11" t="s">
        <v>3</v>
      </c>
      <c r="E22" s="12">
        <v>0.71</v>
      </c>
      <c r="F22" s="9"/>
    </row>
    <row r="23" spans="1:13" ht="20.25" x14ac:dyDescent="0.3">
      <c r="A23" s="10" t="s">
        <v>1</v>
      </c>
      <c r="B23" s="10" t="s">
        <v>24</v>
      </c>
      <c r="C23" s="11">
        <f>'positions 2-4 '!X46</f>
        <v>0</v>
      </c>
      <c r="D23" s="10">
        <f>C23*B23</f>
        <v>0</v>
      </c>
      <c r="E23" s="13">
        <f>D23*0.71</f>
        <v>0</v>
      </c>
      <c r="F23" s="9"/>
    </row>
    <row r="24" spans="1:13" ht="20.25" x14ac:dyDescent="0.3">
      <c r="A24" s="10" t="s">
        <v>4</v>
      </c>
      <c r="B24" s="10" t="s">
        <v>25</v>
      </c>
      <c r="C24" s="11">
        <f>'positions 5-8 '!X46</f>
        <v>0</v>
      </c>
      <c r="D24" s="10">
        <f>C24*B24</f>
        <v>0</v>
      </c>
      <c r="E24" s="13">
        <f>D24*0.71</f>
        <v>0</v>
      </c>
      <c r="F24" s="9"/>
    </row>
    <row r="25" spans="1:13" ht="20.25" x14ac:dyDescent="0.3">
      <c r="A25" s="10" t="s">
        <v>5</v>
      </c>
      <c r="B25" s="10" t="s">
        <v>26</v>
      </c>
      <c r="C25" s="11">
        <f>'positions 9-11'!X46</f>
        <v>0</v>
      </c>
      <c r="D25" s="10">
        <f>C25*B25</f>
        <v>0</v>
      </c>
      <c r="E25" s="13">
        <f>D25*0.71</f>
        <v>0</v>
      </c>
      <c r="F25" s="9"/>
    </row>
    <row r="26" spans="1:13" ht="20.25" x14ac:dyDescent="0.3">
      <c r="A26" s="10" t="s">
        <v>6</v>
      </c>
      <c r="B26" s="10" t="s">
        <v>27</v>
      </c>
      <c r="C26" s="11">
        <f>'positions 12-15 '!X46</f>
        <v>0</v>
      </c>
      <c r="D26" s="10">
        <f>C26*B26</f>
        <v>0</v>
      </c>
      <c r="E26" s="13">
        <f>D26*0.71</f>
        <v>0</v>
      </c>
      <c r="F26" s="9"/>
    </row>
    <row r="27" spans="1:13" ht="20.25" x14ac:dyDescent="0.3">
      <c r="A27" s="10"/>
      <c r="B27" s="10"/>
      <c r="C27" s="11"/>
      <c r="D27" s="10"/>
      <c r="E27" s="11"/>
      <c r="F27" s="9"/>
    </row>
    <row r="28" spans="1:13" ht="20.25" x14ac:dyDescent="0.3">
      <c r="A28" s="14" t="s">
        <v>0</v>
      </c>
      <c r="B28" s="10"/>
      <c r="C28" s="11"/>
      <c r="D28" s="10"/>
      <c r="E28" s="11"/>
      <c r="F28" s="9"/>
    </row>
    <row r="29" spans="1:13" ht="20.25" x14ac:dyDescent="0.3">
      <c r="A29" s="10" t="s">
        <v>4</v>
      </c>
      <c r="B29" s="10" t="s">
        <v>28</v>
      </c>
      <c r="C29" s="11">
        <f>'positions ADC'!AP$46</f>
        <v>0</v>
      </c>
      <c r="D29" s="10">
        <f t="shared" ref="D29:D34" si="2">C29*B29</f>
        <v>0</v>
      </c>
      <c r="E29" s="13">
        <f t="shared" ref="E29:E34" si="3">D29*0.71</f>
        <v>0</v>
      </c>
      <c r="F29" s="9"/>
    </row>
    <row r="30" spans="1:13" ht="20.25" x14ac:dyDescent="0.3">
      <c r="A30" s="10" t="s">
        <v>7</v>
      </c>
      <c r="B30" s="10" t="s">
        <v>29</v>
      </c>
      <c r="C30" s="11">
        <f>'positions ADC'!AQ$46</f>
        <v>0</v>
      </c>
      <c r="D30" s="10">
        <f t="shared" si="2"/>
        <v>0</v>
      </c>
      <c r="E30" s="13">
        <f t="shared" si="3"/>
        <v>0</v>
      </c>
      <c r="F30" s="9"/>
      <c r="M30" s="3"/>
    </row>
    <row r="31" spans="1:13" ht="20.25" x14ac:dyDescent="0.3">
      <c r="A31" s="10" t="s">
        <v>38</v>
      </c>
      <c r="B31" s="10" t="s">
        <v>39</v>
      </c>
      <c r="C31" s="11">
        <f>'positions ADC'!AR$46</f>
        <v>0</v>
      </c>
      <c r="D31" s="10">
        <f t="shared" si="2"/>
        <v>0</v>
      </c>
      <c r="E31" s="13">
        <f t="shared" si="3"/>
        <v>0</v>
      </c>
      <c r="F31" s="9"/>
      <c r="M31" s="3"/>
    </row>
    <row r="32" spans="1:13" ht="20.25" x14ac:dyDescent="0.3">
      <c r="A32" s="10" t="s">
        <v>8</v>
      </c>
      <c r="B32" s="10" t="s">
        <v>30</v>
      </c>
      <c r="C32" s="11">
        <f>'positions ADC'!AS$46</f>
        <v>0</v>
      </c>
      <c r="D32" s="10">
        <f t="shared" si="2"/>
        <v>0</v>
      </c>
      <c r="E32" s="13">
        <f t="shared" si="3"/>
        <v>0</v>
      </c>
      <c r="F32" s="9"/>
    </row>
    <row r="33" spans="1:6" ht="20.25" x14ac:dyDescent="0.3">
      <c r="A33" s="10" t="s">
        <v>9</v>
      </c>
      <c r="B33" s="10" t="s">
        <v>31</v>
      </c>
      <c r="C33" s="11">
        <f>'positions ADC'!AT$46</f>
        <v>0</v>
      </c>
      <c r="D33" s="10">
        <f t="shared" si="2"/>
        <v>0</v>
      </c>
      <c r="E33" s="13">
        <f t="shared" si="3"/>
        <v>0</v>
      </c>
      <c r="F33" s="9"/>
    </row>
    <row r="34" spans="1:6" ht="19.5" customHeight="1" x14ac:dyDescent="0.3">
      <c r="A34" s="10" t="s">
        <v>10</v>
      </c>
      <c r="B34" s="10" t="s">
        <v>32</v>
      </c>
      <c r="C34" s="11">
        <f>'positions ADC'!AU$46</f>
        <v>0</v>
      </c>
      <c r="D34" s="10">
        <f t="shared" si="2"/>
        <v>0</v>
      </c>
      <c r="E34" s="13">
        <f t="shared" si="3"/>
        <v>0</v>
      </c>
      <c r="F34" s="9"/>
    </row>
    <row r="35" spans="1:6" ht="20.25" x14ac:dyDescent="0.3">
      <c r="A35" s="15"/>
      <c r="B35" s="15"/>
      <c r="C35" s="16"/>
      <c r="D35" s="16"/>
      <c r="E35" s="16"/>
      <c r="F35" s="9"/>
    </row>
    <row r="36" spans="1:6" ht="20.25" x14ac:dyDescent="0.3">
      <c r="A36" s="15"/>
      <c r="B36" s="15"/>
      <c r="C36" s="8">
        <f>SUM(C23:C35)</f>
        <v>0</v>
      </c>
      <c r="D36" s="15">
        <f>SUM(D23:D35)</f>
        <v>0</v>
      </c>
      <c r="E36" s="17">
        <f>D36*0.71</f>
        <v>0</v>
      </c>
      <c r="F36" s="9"/>
    </row>
    <row r="37" spans="1:6" ht="20.25" x14ac:dyDescent="0.3">
      <c r="A37" s="15"/>
      <c r="B37" s="15"/>
      <c r="C37" s="16"/>
      <c r="D37" s="16"/>
      <c r="E37" s="16"/>
      <c r="F37" s="9"/>
    </row>
    <row r="38" spans="1:6" ht="20.25" x14ac:dyDescent="0.3">
      <c r="A38" s="15"/>
      <c r="B38" s="15"/>
      <c r="C38" s="16" t="s">
        <v>11</v>
      </c>
      <c r="D38" s="16" t="s">
        <v>12</v>
      </c>
      <c r="E38" s="17">
        <f>E17+E36</f>
        <v>0</v>
      </c>
      <c r="F38" s="9"/>
    </row>
    <row r="39" spans="1:6" ht="20.25" x14ac:dyDescent="0.3">
      <c r="A39" s="15"/>
      <c r="B39" s="15"/>
      <c r="C39" s="16"/>
      <c r="D39" s="16"/>
      <c r="E39" s="16"/>
      <c r="F39" s="9"/>
    </row>
  </sheetData>
  <customSheetViews>
    <customSheetView guid="{65CEAD86-84F4-4CAF-85FC-B7A670DEE43F}" scale="80">
      <selection activeCell="F4" sqref="F4"/>
      <pageMargins left="0.78740157499999996" right="0.78740157499999996" top="0.984251969" bottom="0.984251969" header="0.4921259845" footer="0.4921259845"/>
      <pageSetup paperSize="9" orientation="portrait" r:id="rId1"/>
      <headerFooter alignWithMargins="0"/>
    </customSheetView>
  </customSheetViews>
  <phoneticPr fontId="0" type="noConversion"/>
  <pageMargins left="0.78740157499999996" right="0.78740157499999996" top="0.984251969" bottom="0.984251969" header="0.4921259845" footer="0.4921259845"/>
  <pageSetup paperSize="9" orientation="portrait" r:id="rId2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 tint="-0.249977111117893"/>
  </sheetPr>
  <dimension ref="A1:M39"/>
  <sheetViews>
    <sheetView zoomScale="70" zoomScaleNormal="70" workbookViewId="0">
      <selection activeCell="J19" sqref="J19"/>
    </sheetView>
  </sheetViews>
  <sheetFormatPr baseColWidth="10" defaultRowHeight="12.75" x14ac:dyDescent="0.2"/>
  <cols>
    <col min="1" max="2" width="16.7109375" style="1" customWidth="1"/>
    <col min="3" max="5" width="16.7109375" style="2" customWidth="1"/>
  </cols>
  <sheetData>
    <row r="1" spans="1:6" ht="20.25" x14ac:dyDescent="0.3">
      <c r="A1" s="155" t="s">
        <v>113</v>
      </c>
      <c r="B1"/>
      <c r="C1"/>
      <c r="D1"/>
      <c r="E1"/>
      <c r="F1" s="9"/>
    </row>
    <row r="2" spans="1:6" ht="20.25" x14ac:dyDescent="0.3">
      <c r="A2" s="7"/>
      <c r="B2" s="8"/>
      <c r="C2" s="8"/>
      <c r="D2" s="8"/>
      <c r="E2" s="8"/>
      <c r="F2" s="9"/>
    </row>
    <row r="3" spans="1:6" ht="20.25" x14ac:dyDescent="0.3">
      <c r="A3" s="10" t="s">
        <v>2</v>
      </c>
      <c r="B3" s="10" t="s">
        <v>3</v>
      </c>
      <c r="C3" s="11" t="s">
        <v>11</v>
      </c>
      <c r="D3" s="11" t="s">
        <v>3</v>
      </c>
      <c r="E3" s="12">
        <v>0.67</v>
      </c>
      <c r="F3" s="9"/>
    </row>
    <row r="4" spans="1:6" ht="20.25" x14ac:dyDescent="0.3">
      <c r="A4" s="10" t="s">
        <v>1</v>
      </c>
      <c r="B4" s="10" t="s">
        <v>24</v>
      </c>
      <c r="C4" s="11">
        <f>'positions 2-4 '!Y46</f>
        <v>0</v>
      </c>
      <c r="D4" s="10">
        <f>C4*B4</f>
        <v>0</v>
      </c>
      <c r="E4" s="13">
        <f>D4*0.67</f>
        <v>0</v>
      </c>
      <c r="F4" s="9"/>
    </row>
    <row r="5" spans="1:6" ht="20.25" x14ac:dyDescent="0.3">
      <c r="A5" s="10" t="s">
        <v>4</v>
      </c>
      <c r="B5" s="10" t="s">
        <v>25</v>
      </c>
      <c r="C5" s="11">
        <f>'positions 5-8 '!Y46</f>
        <v>0</v>
      </c>
      <c r="D5" s="10">
        <f>C5*B5</f>
        <v>0</v>
      </c>
      <c r="E5" s="13">
        <f>D5*0.67</f>
        <v>0</v>
      </c>
      <c r="F5" s="9"/>
    </row>
    <row r="6" spans="1:6" ht="20.25" x14ac:dyDescent="0.3">
      <c r="A6" s="10" t="s">
        <v>5</v>
      </c>
      <c r="B6" s="10" t="s">
        <v>26</v>
      </c>
      <c r="C6" s="11">
        <f>'positions 9-11'!Y46</f>
        <v>0</v>
      </c>
      <c r="D6" s="10">
        <f>C6*B6</f>
        <v>0</v>
      </c>
      <c r="E6" s="13">
        <f>D6*0.67</f>
        <v>0</v>
      </c>
      <c r="F6" s="9"/>
    </row>
    <row r="7" spans="1:6" ht="20.25" x14ac:dyDescent="0.3">
      <c r="A7" s="10" t="s">
        <v>6</v>
      </c>
      <c r="B7" s="10" t="s">
        <v>27</v>
      </c>
      <c r="C7" s="11">
        <f>'positions 12-15 '!Y46</f>
        <v>0</v>
      </c>
      <c r="D7" s="10">
        <f>C7*B7</f>
        <v>0</v>
      </c>
      <c r="E7" s="13">
        <f>D7*0.67</f>
        <v>0</v>
      </c>
      <c r="F7" s="9"/>
    </row>
    <row r="8" spans="1:6" ht="20.25" x14ac:dyDescent="0.3">
      <c r="A8" s="10"/>
      <c r="B8" s="10"/>
      <c r="C8" s="11"/>
      <c r="D8" s="10"/>
      <c r="E8" s="13"/>
      <c r="F8" s="9"/>
    </row>
    <row r="9" spans="1:6" ht="20.25" x14ac:dyDescent="0.3">
      <c r="A9" s="14" t="s">
        <v>0</v>
      </c>
      <c r="B9" s="10"/>
      <c r="C9" s="11"/>
      <c r="D9" s="10"/>
      <c r="E9" s="13"/>
      <c r="F9" s="9"/>
    </row>
    <row r="10" spans="1:6" ht="20.25" x14ac:dyDescent="0.3">
      <c r="A10" s="10" t="s">
        <v>4</v>
      </c>
      <c r="B10" s="10" t="s">
        <v>28</v>
      </c>
      <c r="C10" s="11">
        <f>'positions ADC'!AV$46</f>
        <v>0</v>
      </c>
      <c r="D10" s="10">
        <f t="shared" ref="D10:D15" si="0">C10*B10</f>
        <v>0</v>
      </c>
      <c r="E10" s="13">
        <f t="shared" ref="E10:E15" si="1">D10*0.67</f>
        <v>0</v>
      </c>
      <c r="F10" s="9"/>
    </row>
    <row r="11" spans="1:6" ht="20.25" x14ac:dyDescent="0.3">
      <c r="A11" s="10" t="s">
        <v>7</v>
      </c>
      <c r="B11" s="10" t="s">
        <v>29</v>
      </c>
      <c r="C11" s="11">
        <f>'positions ADC'!AW$46</f>
        <v>0</v>
      </c>
      <c r="D11" s="10">
        <f t="shared" si="0"/>
        <v>0</v>
      </c>
      <c r="E11" s="13">
        <f t="shared" si="1"/>
        <v>0</v>
      </c>
      <c r="F11" s="9"/>
    </row>
    <row r="12" spans="1:6" ht="20.25" x14ac:dyDescent="0.3">
      <c r="A12" s="10" t="s">
        <v>38</v>
      </c>
      <c r="B12" s="10" t="s">
        <v>39</v>
      </c>
      <c r="C12" s="11">
        <f>'positions ADC'!AX$46</f>
        <v>0</v>
      </c>
      <c r="D12" s="10">
        <f t="shared" si="0"/>
        <v>0</v>
      </c>
      <c r="E12" s="13">
        <f t="shared" si="1"/>
        <v>0</v>
      </c>
      <c r="F12" s="9"/>
    </row>
    <row r="13" spans="1:6" ht="20.25" x14ac:dyDescent="0.3">
      <c r="A13" s="10" t="s">
        <v>8</v>
      </c>
      <c r="B13" s="10" t="s">
        <v>30</v>
      </c>
      <c r="C13" s="11">
        <f>'positions ADC'!AY$46</f>
        <v>0</v>
      </c>
      <c r="D13" s="10">
        <f t="shared" si="0"/>
        <v>0</v>
      </c>
      <c r="E13" s="13">
        <f t="shared" si="1"/>
        <v>0</v>
      </c>
      <c r="F13" s="9"/>
    </row>
    <row r="14" spans="1:6" ht="20.25" x14ac:dyDescent="0.3">
      <c r="A14" s="10" t="s">
        <v>9</v>
      </c>
      <c r="B14" s="10" t="s">
        <v>31</v>
      </c>
      <c r="C14" s="11">
        <f>'positions ADC'!AZ$46</f>
        <v>0</v>
      </c>
      <c r="D14" s="10">
        <f t="shared" si="0"/>
        <v>0</v>
      </c>
      <c r="E14" s="13">
        <f t="shared" si="1"/>
        <v>0</v>
      </c>
      <c r="F14" s="9"/>
    </row>
    <row r="15" spans="1:6" ht="20.25" x14ac:dyDescent="0.3">
      <c r="A15" s="10" t="s">
        <v>10</v>
      </c>
      <c r="B15" s="10" t="s">
        <v>32</v>
      </c>
      <c r="C15" s="11">
        <f>'positions ADC'!BA$46</f>
        <v>0</v>
      </c>
      <c r="D15" s="10">
        <f t="shared" si="0"/>
        <v>0</v>
      </c>
      <c r="E15" s="13">
        <f t="shared" si="1"/>
        <v>0</v>
      </c>
      <c r="F15" s="9"/>
    </row>
    <row r="16" spans="1:6" ht="20.25" x14ac:dyDescent="0.3">
      <c r="A16" s="15"/>
      <c r="B16" s="15"/>
      <c r="C16" s="16"/>
      <c r="D16" s="16"/>
      <c r="E16" s="16"/>
      <c r="F16" s="9"/>
    </row>
    <row r="17" spans="1:13" ht="20.25" x14ac:dyDescent="0.3">
      <c r="A17" s="15"/>
      <c r="B17" s="15"/>
      <c r="C17" s="8">
        <f>SUM(C4:C16)</f>
        <v>0</v>
      </c>
      <c r="D17" s="16">
        <f>SUM(D4:D16)</f>
        <v>0</v>
      </c>
      <c r="E17" s="17">
        <f>D17*0.67</f>
        <v>0</v>
      </c>
      <c r="F17" s="9"/>
    </row>
    <row r="18" spans="1:13" ht="20.25" x14ac:dyDescent="0.3">
      <c r="A18" s="15"/>
      <c r="B18" s="15"/>
      <c r="C18" s="16"/>
      <c r="D18" s="16"/>
      <c r="E18" s="16"/>
      <c r="F18" s="9"/>
    </row>
    <row r="19" spans="1:13" ht="20.25" x14ac:dyDescent="0.3">
      <c r="A19" s="15"/>
      <c r="B19" s="15"/>
      <c r="C19" s="16"/>
      <c r="D19" s="16"/>
      <c r="E19" s="16"/>
      <c r="F19" s="9"/>
    </row>
    <row r="20" spans="1:13" ht="20.25" x14ac:dyDescent="0.3">
      <c r="A20" s="155" t="s">
        <v>114</v>
      </c>
      <c r="B20"/>
      <c r="C20"/>
      <c r="D20"/>
      <c r="E20"/>
      <c r="F20" s="9"/>
    </row>
    <row r="21" spans="1:13" ht="20.25" x14ac:dyDescent="0.3">
      <c r="A21" s="7"/>
      <c r="B21" s="8"/>
      <c r="C21" s="8"/>
      <c r="D21" s="8"/>
      <c r="E21" s="8"/>
      <c r="F21" s="9"/>
    </row>
    <row r="22" spans="1:13" ht="20.25" x14ac:dyDescent="0.3">
      <c r="A22" s="10" t="s">
        <v>2</v>
      </c>
      <c r="B22" s="10" t="s">
        <v>3</v>
      </c>
      <c r="C22" s="11" t="s">
        <v>11</v>
      </c>
      <c r="D22" s="11" t="s">
        <v>3</v>
      </c>
      <c r="E22" s="12">
        <v>0.71</v>
      </c>
      <c r="F22" s="9"/>
    </row>
    <row r="23" spans="1:13" ht="20.25" x14ac:dyDescent="0.3">
      <c r="A23" s="10" t="s">
        <v>1</v>
      </c>
      <c r="B23" s="10" t="s">
        <v>24</v>
      </c>
      <c r="C23" s="11">
        <f>'positions 2-4 '!Z46</f>
        <v>0</v>
      </c>
      <c r="D23" s="10">
        <f>C23*B23</f>
        <v>0</v>
      </c>
      <c r="E23" s="13">
        <f>D23*0.71</f>
        <v>0</v>
      </c>
      <c r="F23" s="9"/>
    </row>
    <row r="24" spans="1:13" ht="20.25" x14ac:dyDescent="0.3">
      <c r="A24" s="10" t="s">
        <v>4</v>
      </c>
      <c r="B24" s="10" t="s">
        <v>25</v>
      </c>
      <c r="C24" s="11">
        <f>'positions 5-8 '!Z46</f>
        <v>0</v>
      </c>
      <c r="D24" s="10">
        <f>C24*B24</f>
        <v>0</v>
      </c>
      <c r="E24" s="13">
        <f>D24*0.71</f>
        <v>0</v>
      </c>
      <c r="F24" s="9"/>
    </row>
    <row r="25" spans="1:13" ht="20.25" x14ac:dyDescent="0.3">
      <c r="A25" s="10" t="s">
        <v>5</v>
      </c>
      <c r="B25" s="10" t="s">
        <v>26</v>
      </c>
      <c r="C25" s="11">
        <f>'positions 9-11'!Z46</f>
        <v>0</v>
      </c>
      <c r="D25" s="10">
        <f>C25*B25</f>
        <v>0</v>
      </c>
      <c r="E25" s="13">
        <f>D25*0.71</f>
        <v>0</v>
      </c>
      <c r="F25" s="9"/>
    </row>
    <row r="26" spans="1:13" ht="20.25" x14ac:dyDescent="0.3">
      <c r="A26" s="10" t="s">
        <v>6</v>
      </c>
      <c r="B26" s="10" t="s">
        <v>27</v>
      </c>
      <c r="C26" s="11">
        <f>'positions 12-15 '!Z46</f>
        <v>0</v>
      </c>
      <c r="D26" s="10">
        <f>C26*B26</f>
        <v>0</v>
      </c>
      <c r="E26" s="13">
        <f>D26*0.71</f>
        <v>0</v>
      </c>
      <c r="F26" s="9"/>
    </row>
    <row r="27" spans="1:13" ht="20.25" x14ac:dyDescent="0.3">
      <c r="A27" s="10"/>
      <c r="B27" s="10"/>
      <c r="C27" s="11"/>
      <c r="D27" s="10"/>
      <c r="E27" s="11"/>
      <c r="F27" s="9"/>
    </row>
    <row r="28" spans="1:13" ht="20.25" x14ac:dyDescent="0.3">
      <c r="A28" s="14" t="s">
        <v>0</v>
      </c>
      <c r="B28" s="10"/>
      <c r="C28" s="11"/>
      <c r="D28" s="10"/>
      <c r="E28" s="11"/>
      <c r="F28" s="9"/>
    </row>
    <row r="29" spans="1:13" ht="20.25" x14ac:dyDescent="0.3">
      <c r="A29" s="10" t="s">
        <v>4</v>
      </c>
      <c r="B29" s="10" t="s">
        <v>28</v>
      </c>
      <c r="C29" s="11">
        <f>'positions ADC'!BB$46</f>
        <v>0</v>
      </c>
      <c r="D29" s="10">
        <f t="shared" ref="D29:D34" si="2">C29*B29</f>
        <v>0</v>
      </c>
      <c r="E29" s="13">
        <f t="shared" ref="E29:E34" si="3">D29*0.71</f>
        <v>0</v>
      </c>
      <c r="F29" s="9"/>
    </row>
    <row r="30" spans="1:13" ht="20.25" x14ac:dyDescent="0.3">
      <c r="A30" s="10" t="s">
        <v>7</v>
      </c>
      <c r="B30" s="10" t="s">
        <v>29</v>
      </c>
      <c r="C30" s="11">
        <f>'positions ADC'!BC$46</f>
        <v>0</v>
      </c>
      <c r="D30" s="10">
        <f t="shared" si="2"/>
        <v>0</v>
      </c>
      <c r="E30" s="13">
        <f t="shared" si="3"/>
        <v>0</v>
      </c>
      <c r="F30" s="9"/>
      <c r="M30" s="3"/>
    </row>
    <row r="31" spans="1:13" ht="20.25" x14ac:dyDescent="0.3">
      <c r="A31" s="10" t="s">
        <v>38</v>
      </c>
      <c r="B31" s="10" t="s">
        <v>39</v>
      </c>
      <c r="C31" s="11">
        <f>'positions ADC'!BD$46</f>
        <v>0</v>
      </c>
      <c r="D31" s="10">
        <f t="shared" si="2"/>
        <v>0</v>
      </c>
      <c r="E31" s="13">
        <f t="shared" si="3"/>
        <v>0</v>
      </c>
      <c r="F31" s="9"/>
      <c r="M31" s="3"/>
    </row>
    <row r="32" spans="1:13" ht="20.25" x14ac:dyDescent="0.3">
      <c r="A32" s="10" t="s">
        <v>8</v>
      </c>
      <c r="B32" s="10" t="s">
        <v>30</v>
      </c>
      <c r="C32" s="11">
        <f>'positions ADC'!BE$46</f>
        <v>0</v>
      </c>
      <c r="D32" s="10">
        <f t="shared" si="2"/>
        <v>0</v>
      </c>
      <c r="E32" s="13">
        <f t="shared" si="3"/>
        <v>0</v>
      </c>
      <c r="F32" s="9"/>
    </row>
    <row r="33" spans="1:6" ht="20.25" x14ac:dyDescent="0.3">
      <c r="A33" s="10" t="s">
        <v>9</v>
      </c>
      <c r="B33" s="10" t="s">
        <v>31</v>
      </c>
      <c r="C33" s="11">
        <f>'positions ADC'!BF$46</f>
        <v>0</v>
      </c>
      <c r="D33" s="10">
        <f t="shared" si="2"/>
        <v>0</v>
      </c>
      <c r="E33" s="13">
        <f t="shared" si="3"/>
        <v>0</v>
      </c>
      <c r="F33" s="9"/>
    </row>
    <row r="34" spans="1:6" ht="19.5" customHeight="1" x14ac:dyDescent="0.3">
      <c r="A34" s="10" t="s">
        <v>10</v>
      </c>
      <c r="B34" s="10" t="s">
        <v>32</v>
      </c>
      <c r="C34" s="11">
        <f>'positions ADC'!BG$46</f>
        <v>0</v>
      </c>
      <c r="D34" s="10">
        <f t="shared" si="2"/>
        <v>0</v>
      </c>
      <c r="E34" s="13">
        <f t="shared" si="3"/>
        <v>0</v>
      </c>
      <c r="F34" s="9"/>
    </row>
    <row r="35" spans="1:6" ht="20.25" x14ac:dyDescent="0.3">
      <c r="A35" s="15"/>
      <c r="B35" s="15"/>
      <c r="C35" s="16"/>
      <c r="D35" s="16"/>
      <c r="E35" s="16"/>
      <c r="F35" s="9"/>
    </row>
    <row r="36" spans="1:6" ht="20.25" x14ac:dyDescent="0.3">
      <c r="A36" s="15"/>
      <c r="B36" s="15"/>
      <c r="C36" s="8">
        <f>SUM(C23:C35)</f>
        <v>0</v>
      </c>
      <c r="D36" s="15">
        <f>SUM(D23:D35)</f>
        <v>0</v>
      </c>
      <c r="E36" s="17">
        <f>D36*0.71</f>
        <v>0</v>
      </c>
      <c r="F36" s="9"/>
    </row>
    <row r="37" spans="1:6" ht="20.25" x14ac:dyDescent="0.3">
      <c r="A37" s="15"/>
      <c r="B37" s="15"/>
      <c r="C37" s="16"/>
      <c r="D37" s="16"/>
      <c r="E37" s="16"/>
      <c r="F37" s="9"/>
    </row>
    <row r="38" spans="1:6" ht="20.25" x14ac:dyDescent="0.3">
      <c r="A38" s="15"/>
      <c r="B38" s="15"/>
      <c r="C38" s="16" t="s">
        <v>11</v>
      </c>
      <c r="D38" s="16" t="s">
        <v>12</v>
      </c>
      <c r="E38" s="17">
        <f>E17+E36</f>
        <v>0</v>
      </c>
      <c r="F38" s="9"/>
    </row>
    <row r="39" spans="1:6" ht="20.25" x14ac:dyDescent="0.3">
      <c r="A39" s="7"/>
      <c r="B39" s="15"/>
      <c r="C39" s="16"/>
      <c r="D39" s="16"/>
      <c r="E39" s="16"/>
      <c r="F39" s="9"/>
    </row>
  </sheetData>
  <customSheetViews>
    <customSheetView guid="{65CEAD86-84F4-4CAF-85FC-B7A670DEE43F}" scale="70">
      <selection activeCell="J19" sqref="J19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F0"/>
  </sheetPr>
  <dimension ref="A1:E26"/>
  <sheetViews>
    <sheetView workbookViewId="0">
      <selection activeCell="C22" sqref="C22"/>
    </sheetView>
  </sheetViews>
  <sheetFormatPr baseColWidth="10" defaultRowHeight="12.75" x14ac:dyDescent="0.2"/>
  <cols>
    <col min="1" max="1" width="15.28515625" bestFit="1" customWidth="1"/>
    <col min="4" max="4" width="16.5703125" customWidth="1"/>
    <col min="5" max="5" width="15.85546875" customWidth="1"/>
  </cols>
  <sheetData>
    <row r="1" spans="1:5" ht="20.25" x14ac:dyDescent="0.3">
      <c r="A1" s="172" t="s">
        <v>120</v>
      </c>
      <c r="B1" s="173"/>
      <c r="C1" s="173"/>
      <c r="D1" s="173"/>
      <c r="E1" s="173"/>
    </row>
    <row r="2" spans="1:5" ht="20.25" x14ac:dyDescent="0.3">
      <c r="A2" s="7"/>
      <c r="B2" s="8"/>
      <c r="C2" s="8"/>
      <c r="D2" s="8"/>
      <c r="E2" s="8"/>
    </row>
    <row r="3" spans="1:5" ht="20.25" x14ac:dyDescent="0.3">
      <c r="A3" s="10" t="s">
        <v>2</v>
      </c>
      <c r="B3" s="10" t="s">
        <v>3</v>
      </c>
      <c r="C3" s="11" t="s">
        <v>11</v>
      </c>
      <c r="D3" s="11" t="s">
        <v>3</v>
      </c>
      <c r="E3" s="12">
        <v>0.67</v>
      </c>
    </row>
    <row r="4" spans="1:5" ht="20.25" x14ac:dyDescent="0.3">
      <c r="A4" s="10" t="s">
        <v>53</v>
      </c>
      <c r="B4" s="10" t="s">
        <v>54</v>
      </c>
      <c r="C4" s="11">
        <f>'position 13-15 UFCM'!U46</f>
        <v>0</v>
      </c>
      <c r="D4" s="10">
        <f t="shared" ref="D4:D9" si="0">C4*B4</f>
        <v>0</v>
      </c>
      <c r="E4" s="13">
        <f t="shared" ref="E4:E9" si="1">D4*0.67</f>
        <v>0</v>
      </c>
    </row>
    <row r="5" spans="1:5" ht="20.25" x14ac:dyDescent="0.3">
      <c r="A5" s="10" t="s">
        <v>55</v>
      </c>
      <c r="B5" s="10" t="s">
        <v>56</v>
      </c>
      <c r="C5" s="11">
        <f>'position 16-18 UFCM'!U46</f>
        <v>0</v>
      </c>
      <c r="D5" s="10">
        <f t="shared" si="0"/>
        <v>0</v>
      </c>
      <c r="E5" s="13">
        <f t="shared" si="1"/>
        <v>0</v>
      </c>
    </row>
    <row r="6" spans="1:5" ht="20.25" x14ac:dyDescent="0.3">
      <c r="A6" s="10" t="s">
        <v>57</v>
      </c>
      <c r="B6" s="10" t="s">
        <v>58</v>
      </c>
      <c r="C6" s="11">
        <f>'position 19-22 UFCM '!U46</f>
        <v>0</v>
      </c>
      <c r="D6" s="10">
        <f t="shared" si="0"/>
        <v>0</v>
      </c>
      <c r="E6" s="13">
        <f t="shared" si="1"/>
        <v>0</v>
      </c>
    </row>
    <row r="7" spans="1:5" ht="20.25" x14ac:dyDescent="0.3">
      <c r="A7" s="10" t="s">
        <v>59</v>
      </c>
      <c r="B7" s="10" t="s">
        <v>60</v>
      </c>
      <c r="C7" s="11">
        <f>'position 23-26 UFCM'!U46</f>
        <v>0</v>
      </c>
      <c r="D7" s="10">
        <f t="shared" si="0"/>
        <v>0</v>
      </c>
      <c r="E7" s="13">
        <f t="shared" si="1"/>
        <v>0</v>
      </c>
    </row>
    <row r="8" spans="1:5" ht="20.25" x14ac:dyDescent="0.3">
      <c r="A8" s="10" t="s">
        <v>61</v>
      </c>
      <c r="B8" s="10" t="s">
        <v>62</v>
      </c>
      <c r="C8" s="11">
        <f>'position 27-29 UFCM'!U46</f>
        <v>0</v>
      </c>
      <c r="D8" s="10">
        <f t="shared" si="0"/>
        <v>0</v>
      </c>
      <c r="E8" s="13">
        <f t="shared" si="1"/>
        <v>0</v>
      </c>
    </row>
    <row r="9" spans="1:5" ht="20.25" x14ac:dyDescent="0.3">
      <c r="A9" s="10" t="s">
        <v>63</v>
      </c>
      <c r="B9" s="10" t="s">
        <v>64</v>
      </c>
      <c r="C9" s="11">
        <f>'position 30-35 UFCM'!U46</f>
        <v>0</v>
      </c>
      <c r="D9" s="10">
        <f t="shared" si="0"/>
        <v>0</v>
      </c>
      <c r="E9" s="13">
        <f t="shared" si="1"/>
        <v>0</v>
      </c>
    </row>
    <row r="10" spans="1:5" ht="20.25" x14ac:dyDescent="0.3">
      <c r="A10" s="15"/>
      <c r="B10" s="15"/>
      <c r="C10" s="16"/>
      <c r="D10" s="16"/>
      <c r="E10" s="16"/>
    </row>
    <row r="11" spans="1:5" ht="20.25" x14ac:dyDescent="0.3">
      <c r="A11" s="15"/>
      <c r="B11" s="15"/>
      <c r="C11" s="8">
        <f>SUM(C4:C10)</f>
        <v>0</v>
      </c>
      <c r="D11" s="16">
        <f>SUM(D4:D10)</f>
        <v>0</v>
      </c>
      <c r="E11" s="17">
        <f>D11*0.67</f>
        <v>0</v>
      </c>
    </row>
    <row r="12" spans="1:5" ht="20.25" x14ac:dyDescent="0.3">
      <c r="A12" s="15"/>
      <c r="B12" s="15"/>
      <c r="C12" s="16"/>
      <c r="D12" s="16"/>
      <c r="E12" s="16"/>
    </row>
    <row r="13" spans="1:5" ht="20.25" x14ac:dyDescent="0.3">
      <c r="A13" s="15"/>
      <c r="B13" s="15"/>
      <c r="C13" s="16"/>
      <c r="D13" s="16"/>
      <c r="E13" s="16"/>
    </row>
    <row r="14" spans="1:5" ht="20.25" x14ac:dyDescent="0.3">
      <c r="A14" s="172" t="s">
        <v>121</v>
      </c>
      <c r="B14" s="173"/>
      <c r="C14" s="173"/>
      <c r="D14" s="173"/>
      <c r="E14" s="173"/>
    </row>
    <row r="15" spans="1:5" ht="20.25" x14ac:dyDescent="0.3">
      <c r="A15" s="7"/>
      <c r="B15" s="8"/>
      <c r="C15" s="8"/>
      <c r="D15" s="8"/>
      <c r="E15" s="8"/>
    </row>
    <row r="16" spans="1:5" ht="20.25" x14ac:dyDescent="0.3">
      <c r="A16" s="10" t="s">
        <v>2</v>
      </c>
      <c r="B16" s="10" t="s">
        <v>3</v>
      </c>
      <c r="C16" s="11" t="s">
        <v>11</v>
      </c>
      <c r="D16" s="11" t="s">
        <v>3</v>
      </c>
      <c r="E16" s="12">
        <v>0.71</v>
      </c>
    </row>
    <row r="17" spans="1:5" ht="20.25" x14ac:dyDescent="0.3">
      <c r="A17" s="10" t="s">
        <v>53</v>
      </c>
      <c r="B17" s="10" t="s">
        <v>54</v>
      </c>
      <c r="C17" s="11">
        <f>'position 13-15 UFCM'!V46</f>
        <v>0</v>
      </c>
      <c r="D17" s="10">
        <f t="shared" ref="D17:D22" si="2">C17*B17</f>
        <v>0</v>
      </c>
      <c r="E17" s="13">
        <f t="shared" ref="E17:E22" si="3">D17*0.71</f>
        <v>0</v>
      </c>
    </row>
    <row r="18" spans="1:5" ht="20.25" x14ac:dyDescent="0.3">
      <c r="A18" s="10" t="s">
        <v>55</v>
      </c>
      <c r="B18" s="10" t="s">
        <v>56</v>
      </c>
      <c r="C18" s="11">
        <f>'position 16-18 UFCM'!V46</f>
        <v>0</v>
      </c>
      <c r="D18" s="10">
        <f t="shared" si="2"/>
        <v>0</v>
      </c>
      <c r="E18" s="13">
        <f t="shared" si="3"/>
        <v>0</v>
      </c>
    </row>
    <row r="19" spans="1:5" ht="20.25" x14ac:dyDescent="0.3">
      <c r="A19" s="10" t="s">
        <v>57</v>
      </c>
      <c r="B19" s="10" t="s">
        <v>58</v>
      </c>
      <c r="C19" s="11">
        <f>'position 19-22 UFCM '!V46</f>
        <v>0</v>
      </c>
      <c r="D19" s="10">
        <f t="shared" si="2"/>
        <v>0</v>
      </c>
      <c r="E19" s="13">
        <f t="shared" si="3"/>
        <v>0</v>
      </c>
    </row>
    <row r="20" spans="1:5" ht="20.25" x14ac:dyDescent="0.3">
      <c r="A20" s="10" t="s">
        <v>59</v>
      </c>
      <c r="B20" s="10" t="s">
        <v>60</v>
      </c>
      <c r="C20" s="11">
        <f>'position 23-26 UFCM'!V46</f>
        <v>0</v>
      </c>
      <c r="D20" s="10">
        <f t="shared" si="2"/>
        <v>0</v>
      </c>
      <c r="E20" s="13">
        <f t="shared" si="3"/>
        <v>0</v>
      </c>
    </row>
    <row r="21" spans="1:5" ht="20.25" x14ac:dyDescent="0.3">
      <c r="A21" s="10" t="s">
        <v>61</v>
      </c>
      <c r="B21" s="10" t="s">
        <v>62</v>
      </c>
      <c r="C21" s="11">
        <f>'position 27-29 UFCM'!V46</f>
        <v>0</v>
      </c>
      <c r="D21" s="10">
        <f t="shared" si="2"/>
        <v>0</v>
      </c>
      <c r="E21" s="13">
        <f t="shared" si="3"/>
        <v>0</v>
      </c>
    </row>
    <row r="22" spans="1:5" ht="20.25" x14ac:dyDescent="0.3">
      <c r="A22" s="10" t="s">
        <v>63</v>
      </c>
      <c r="B22" s="10" t="s">
        <v>64</v>
      </c>
      <c r="C22" s="11">
        <f>'position 30-35 UFCM'!V46</f>
        <v>0</v>
      </c>
      <c r="D22" s="10">
        <f t="shared" si="2"/>
        <v>0</v>
      </c>
      <c r="E22" s="13">
        <f t="shared" si="3"/>
        <v>0</v>
      </c>
    </row>
    <row r="23" spans="1:5" ht="20.25" x14ac:dyDescent="0.3">
      <c r="A23" s="15"/>
      <c r="B23" s="15"/>
      <c r="C23" s="16"/>
      <c r="D23" s="16"/>
      <c r="E23" s="16"/>
    </row>
    <row r="24" spans="1:5" ht="20.25" x14ac:dyDescent="0.3">
      <c r="A24" s="15"/>
      <c r="B24" s="15"/>
      <c r="C24" s="8">
        <f>SUM(C17:C23)</f>
        <v>0</v>
      </c>
      <c r="D24" s="15">
        <f>SUM(D17:D23)</f>
        <v>0</v>
      </c>
      <c r="E24" s="17">
        <f>D24*0.71</f>
        <v>0</v>
      </c>
    </row>
    <row r="25" spans="1:5" ht="20.25" x14ac:dyDescent="0.3">
      <c r="A25" s="15"/>
      <c r="B25" s="15"/>
      <c r="C25" s="16"/>
      <c r="D25" s="16"/>
      <c r="E25" s="16"/>
    </row>
    <row r="26" spans="1:5" ht="20.25" x14ac:dyDescent="0.3">
      <c r="A26" s="15"/>
      <c r="B26" s="15"/>
      <c r="C26" s="16" t="s">
        <v>11</v>
      </c>
      <c r="D26" s="16" t="s">
        <v>12</v>
      </c>
      <c r="E26" s="17">
        <f>E11+E24</f>
        <v>0</v>
      </c>
    </row>
  </sheetData>
  <customSheetViews>
    <customSheetView guid="{65CEAD86-84F4-4CAF-85FC-B7A670DEE43F}">
      <selection activeCell="C22" sqref="C22"/>
      <pageMargins left="0.7" right="0.7" top="0.75" bottom="0.75" header="0.3" footer="0.3"/>
    </customSheetView>
  </customSheetViews>
  <mergeCells count="2">
    <mergeCell ref="A1:E1"/>
    <mergeCell ref="A14:E1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F0"/>
  </sheetPr>
  <dimension ref="A1:E26"/>
  <sheetViews>
    <sheetView workbookViewId="0">
      <selection activeCell="C23" sqref="C23"/>
    </sheetView>
  </sheetViews>
  <sheetFormatPr baseColWidth="10" defaultRowHeight="12.75" x14ac:dyDescent="0.2"/>
  <cols>
    <col min="1" max="1" width="15.28515625" bestFit="1" customWidth="1"/>
    <col min="4" max="4" width="16.5703125" customWidth="1"/>
    <col min="5" max="5" width="15.85546875" customWidth="1"/>
  </cols>
  <sheetData>
    <row r="1" spans="1:5" ht="20.25" x14ac:dyDescent="0.3">
      <c r="A1" s="172" t="s">
        <v>119</v>
      </c>
      <c r="B1" s="173"/>
      <c r="C1" s="173"/>
      <c r="D1" s="173"/>
      <c r="E1" s="173"/>
    </row>
    <row r="2" spans="1:5" ht="20.25" x14ac:dyDescent="0.3">
      <c r="A2" s="7"/>
      <c r="B2" s="8"/>
      <c r="C2" s="8"/>
      <c r="D2" s="8"/>
      <c r="E2" s="8"/>
    </row>
    <row r="3" spans="1:5" ht="20.25" x14ac:dyDescent="0.3">
      <c r="A3" s="10" t="s">
        <v>2</v>
      </c>
      <c r="B3" s="10" t="s">
        <v>3</v>
      </c>
      <c r="C3" s="11" t="s">
        <v>11</v>
      </c>
      <c r="D3" s="11" t="s">
        <v>3</v>
      </c>
      <c r="E3" s="12">
        <v>0.67</v>
      </c>
    </row>
    <row r="4" spans="1:5" ht="20.25" x14ac:dyDescent="0.3">
      <c r="A4" s="10" t="s">
        <v>53</v>
      </c>
      <c r="B4" s="10" t="s">
        <v>54</v>
      </c>
      <c r="C4" s="11">
        <f>'position 13-15 UFCM'!W46</f>
        <v>0</v>
      </c>
      <c r="D4" s="10">
        <f t="shared" ref="D4:D9" si="0">C4*B4</f>
        <v>0</v>
      </c>
      <c r="E4" s="13">
        <f t="shared" ref="E4:E9" si="1">D4*0.67</f>
        <v>0</v>
      </c>
    </row>
    <row r="5" spans="1:5" ht="20.25" x14ac:dyDescent="0.3">
      <c r="A5" s="10" t="s">
        <v>55</v>
      </c>
      <c r="B5" s="10" t="s">
        <v>56</v>
      </c>
      <c r="C5" s="11">
        <f>'position 16-18 UFCM'!W46</f>
        <v>0</v>
      </c>
      <c r="D5" s="10">
        <f t="shared" si="0"/>
        <v>0</v>
      </c>
      <c r="E5" s="13">
        <f t="shared" si="1"/>
        <v>0</v>
      </c>
    </row>
    <row r="6" spans="1:5" ht="20.25" x14ac:dyDescent="0.3">
      <c r="A6" s="10" t="s">
        <v>57</v>
      </c>
      <c r="B6" s="10" t="s">
        <v>58</v>
      </c>
      <c r="C6" s="11">
        <f>'position 19-22 UFCM '!W46</f>
        <v>0</v>
      </c>
      <c r="D6" s="10">
        <f t="shared" si="0"/>
        <v>0</v>
      </c>
      <c r="E6" s="13">
        <f t="shared" si="1"/>
        <v>0</v>
      </c>
    </row>
    <row r="7" spans="1:5" ht="20.25" x14ac:dyDescent="0.3">
      <c r="A7" s="10" t="s">
        <v>59</v>
      </c>
      <c r="B7" s="10" t="s">
        <v>60</v>
      </c>
      <c r="C7" s="11">
        <f>'position 23-26 UFCM'!W46</f>
        <v>0</v>
      </c>
      <c r="D7" s="10">
        <f t="shared" si="0"/>
        <v>0</v>
      </c>
      <c r="E7" s="13">
        <f t="shared" si="1"/>
        <v>0</v>
      </c>
    </row>
    <row r="8" spans="1:5" ht="20.25" x14ac:dyDescent="0.3">
      <c r="A8" s="10" t="s">
        <v>61</v>
      </c>
      <c r="B8" s="10" t="s">
        <v>62</v>
      </c>
      <c r="C8" s="11">
        <f>'position 27-29 UFCM'!W46</f>
        <v>0</v>
      </c>
      <c r="D8" s="10">
        <f t="shared" si="0"/>
        <v>0</v>
      </c>
      <c r="E8" s="13">
        <f t="shared" si="1"/>
        <v>0</v>
      </c>
    </row>
    <row r="9" spans="1:5" ht="20.25" x14ac:dyDescent="0.3">
      <c r="A9" s="10" t="s">
        <v>63</v>
      </c>
      <c r="B9" s="10" t="s">
        <v>64</v>
      </c>
      <c r="C9" s="11">
        <f>'position 30-35 UFCM'!W46</f>
        <v>0</v>
      </c>
      <c r="D9" s="10">
        <f t="shared" si="0"/>
        <v>0</v>
      </c>
      <c r="E9" s="13">
        <f t="shared" si="1"/>
        <v>0</v>
      </c>
    </row>
    <row r="10" spans="1:5" ht="20.25" x14ac:dyDescent="0.3">
      <c r="A10" s="15"/>
      <c r="B10" s="15"/>
      <c r="C10" s="16"/>
      <c r="D10" s="16"/>
      <c r="E10" s="16"/>
    </row>
    <row r="11" spans="1:5" ht="20.25" x14ac:dyDescent="0.3">
      <c r="A11" s="15"/>
      <c r="B11" s="15"/>
      <c r="C11" s="8">
        <f>SUM(C4:C10)</f>
        <v>0</v>
      </c>
      <c r="D11" s="16">
        <f>SUM(D4:D10)</f>
        <v>0</v>
      </c>
      <c r="E11" s="17">
        <f>D11*0.67</f>
        <v>0</v>
      </c>
    </row>
    <row r="12" spans="1:5" ht="20.25" x14ac:dyDescent="0.3">
      <c r="A12" s="15"/>
      <c r="B12" s="15"/>
      <c r="C12" s="16"/>
      <c r="D12" s="16"/>
      <c r="E12" s="16"/>
    </row>
    <row r="13" spans="1:5" ht="20.25" x14ac:dyDescent="0.3">
      <c r="A13" s="15"/>
      <c r="B13" s="15"/>
      <c r="C13" s="16"/>
      <c r="D13" s="16"/>
      <c r="E13" s="16"/>
    </row>
    <row r="14" spans="1:5" ht="20.25" x14ac:dyDescent="0.3">
      <c r="A14" s="172" t="s">
        <v>118</v>
      </c>
      <c r="B14" s="173"/>
      <c r="C14" s="173"/>
      <c r="D14" s="173"/>
      <c r="E14" s="173"/>
    </row>
    <row r="15" spans="1:5" ht="20.25" x14ac:dyDescent="0.3">
      <c r="A15" s="7"/>
      <c r="B15" s="8"/>
      <c r="C15" s="8"/>
      <c r="D15" s="8"/>
      <c r="E15" s="8"/>
    </row>
    <row r="16" spans="1:5" ht="20.25" x14ac:dyDescent="0.3">
      <c r="A16" s="10" t="s">
        <v>2</v>
      </c>
      <c r="B16" s="10" t="s">
        <v>3</v>
      </c>
      <c r="C16" s="11" t="s">
        <v>11</v>
      </c>
      <c r="D16" s="11" t="s">
        <v>3</v>
      </c>
      <c r="E16" s="12">
        <v>0.71</v>
      </c>
    </row>
    <row r="17" spans="1:5" ht="20.25" x14ac:dyDescent="0.3">
      <c r="A17" s="10" t="s">
        <v>53</v>
      </c>
      <c r="B17" s="10" t="s">
        <v>54</v>
      </c>
      <c r="C17" s="11">
        <f>'position 13-15 UFCM'!X46</f>
        <v>0</v>
      </c>
      <c r="D17" s="10">
        <f t="shared" ref="D17:D22" si="2">C17*B17</f>
        <v>0</v>
      </c>
      <c r="E17" s="13">
        <f t="shared" ref="E17:E22" si="3">D17*0.71</f>
        <v>0</v>
      </c>
    </row>
    <row r="18" spans="1:5" ht="20.25" x14ac:dyDescent="0.3">
      <c r="A18" s="10" t="s">
        <v>55</v>
      </c>
      <c r="B18" s="10" t="s">
        <v>56</v>
      </c>
      <c r="C18" s="11">
        <f>'position 16-18 UFCM'!X46</f>
        <v>0</v>
      </c>
      <c r="D18" s="10">
        <f t="shared" si="2"/>
        <v>0</v>
      </c>
      <c r="E18" s="13">
        <f t="shared" si="3"/>
        <v>0</v>
      </c>
    </row>
    <row r="19" spans="1:5" ht="20.25" x14ac:dyDescent="0.3">
      <c r="A19" s="10" t="s">
        <v>57</v>
      </c>
      <c r="B19" s="10" t="s">
        <v>58</v>
      </c>
      <c r="C19" s="11">
        <f>'position 19-22 UFCM '!X46</f>
        <v>0</v>
      </c>
      <c r="D19" s="10">
        <f t="shared" si="2"/>
        <v>0</v>
      </c>
      <c r="E19" s="13">
        <f t="shared" si="3"/>
        <v>0</v>
      </c>
    </row>
    <row r="20" spans="1:5" ht="20.25" x14ac:dyDescent="0.3">
      <c r="A20" s="10" t="s">
        <v>59</v>
      </c>
      <c r="B20" s="10" t="s">
        <v>60</v>
      </c>
      <c r="C20" s="11">
        <f>'position 23-26 UFCM'!X46</f>
        <v>0</v>
      </c>
      <c r="D20" s="10">
        <f t="shared" si="2"/>
        <v>0</v>
      </c>
      <c r="E20" s="13">
        <f t="shared" si="3"/>
        <v>0</v>
      </c>
    </row>
    <row r="21" spans="1:5" ht="20.25" x14ac:dyDescent="0.3">
      <c r="A21" s="10" t="s">
        <v>61</v>
      </c>
      <c r="B21" s="10" t="s">
        <v>62</v>
      </c>
      <c r="C21" s="11">
        <f>'position 27-29 UFCM'!X46</f>
        <v>0</v>
      </c>
      <c r="D21" s="10">
        <f t="shared" si="2"/>
        <v>0</v>
      </c>
      <c r="E21" s="13">
        <f t="shared" si="3"/>
        <v>0</v>
      </c>
    </row>
    <row r="22" spans="1:5" ht="20.25" x14ac:dyDescent="0.3">
      <c r="A22" s="10" t="s">
        <v>63</v>
      </c>
      <c r="B22" s="10" t="s">
        <v>64</v>
      </c>
      <c r="C22" s="11">
        <f>'position 30-35 UFCM'!X46</f>
        <v>0</v>
      </c>
      <c r="D22" s="10">
        <f t="shared" si="2"/>
        <v>0</v>
      </c>
      <c r="E22" s="13">
        <f t="shared" si="3"/>
        <v>0</v>
      </c>
    </row>
    <row r="23" spans="1:5" ht="20.25" x14ac:dyDescent="0.3">
      <c r="A23" s="15"/>
      <c r="B23" s="15"/>
      <c r="C23" s="16"/>
      <c r="D23" s="16"/>
      <c r="E23" s="16"/>
    </row>
    <row r="24" spans="1:5" ht="20.25" x14ac:dyDescent="0.3">
      <c r="A24" s="15"/>
      <c r="B24" s="15"/>
      <c r="C24" s="8">
        <f>SUM(C17:C23)</f>
        <v>0</v>
      </c>
      <c r="D24" s="15">
        <f>SUM(D17:D23)</f>
        <v>0</v>
      </c>
      <c r="E24" s="17">
        <f>D24*0.71</f>
        <v>0</v>
      </c>
    </row>
    <row r="25" spans="1:5" ht="20.25" x14ac:dyDescent="0.3">
      <c r="A25" s="15"/>
      <c r="B25" s="15"/>
      <c r="C25" s="16"/>
      <c r="D25" s="16"/>
      <c r="E25" s="16"/>
    </row>
    <row r="26" spans="1:5" ht="20.25" x14ac:dyDescent="0.3">
      <c r="A26" s="15"/>
      <c r="B26" s="15"/>
      <c r="C26" s="16" t="s">
        <v>11</v>
      </c>
      <c r="D26" s="16" t="s">
        <v>12</v>
      </c>
      <c r="E26" s="17">
        <f>E11+E24</f>
        <v>0</v>
      </c>
    </row>
  </sheetData>
  <customSheetViews>
    <customSheetView guid="{65CEAD86-84F4-4CAF-85FC-B7A670DEE43F}">
      <selection activeCell="C23" sqref="C23"/>
      <pageMargins left="0.7" right="0.7" top="0.75" bottom="0.75" header="0.3" footer="0.3"/>
    </customSheetView>
  </customSheetViews>
  <mergeCells count="2">
    <mergeCell ref="A1:E1"/>
    <mergeCell ref="A14:E1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A1:E26"/>
  <sheetViews>
    <sheetView workbookViewId="0">
      <selection activeCell="C23" sqref="C23"/>
    </sheetView>
  </sheetViews>
  <sheetFormatPr baseColWidth="10" defaultRowHeight="12.75" x14ac:dyDescent="0.2"/>
  <cols>
    <col min="1" max="1" width="15.28515625" bestFit="1" customWidth="1"/>
    <col min="4" max="4" width="16.5703125" customWidth="1"/>
    <col min="5" max="5" width="15.85546875" customWidth="1"/>
  </cols>
  <sheetData>
    <row r="1" spans="1:5" ht="20.25" x14ac:dyDescent="0.3">
      <c r="A1" s="155" t="s">
        <v>116</v>
      </c>
    </row>
    <row r="2" spans="1:5" ht="20.25" x14ac:dyDescent="0.3">
      <c r="A2" s="7"/>
      <c r="B2" s="8"/>
      <c r="C2" s="8"/>
      <c r="D2" s="8"/>
      <c r="E2" s="8"/>
    </row>
    <row r="3" spans="1:5" ht="20.25" x14ac:dyDescent="0.3">
      <c r="A3" s="10" t="s">
        <v>2</v>
      </c>
      <c r="B3" s="10" t="s">
        <v>3</v>
      </c>
      <c r="C3" s="11" t="s">
        <v>11</v>
      </c>
      <c r="D3" s="11" t="s">
        <v>3</v>
      </c>
      <c r="E3" s="12">
        <v>0.67</v>
      </c>
    </row>
    <row r="4" spans="1:5" ht="20.25" x14ac:dyDescent="0.3">
      <c r="A4" s="10" t="s">
        <v>53</v>
      </c>
      <c r="B4" s="10" t="s">
        <v>54</v>
      </c>
      <c r="C4" s="11">
        <f>'position 13-15 UFCM'!Y46</f>
        <v>0</v>
      </c>
      <c r="D4" s="10">
        <f t="shared" ref="D4:D9" si="0">C4*B4</f>
        <v>0</v>
      </c>
      <c r="E4" s="13">
        <f t="shared" ref="E4:E9" si="1">D4*0.67</f>
        <v>0</v>
      </c>
    </row>
    <row r="5" spans="1:5" ht="20.25" x14ac:dyDescent="0.3">
      <c r="A5" s="10" t="s">
        <v>55</v>
      </c>
      <c r="B5" s="10" t="s">
        <v>56</v>
      </c>
      <c r="C5" s="11">
        <f>'position 16-18 UFCM'!Y46</f>
        <v>0</v>
      </c>
      <c r="D5" s="10">
        <f t="shared" si="0"/>
        <v>0</v>
      </c>
      <c r="E5" s="13">
        <f t="shared" si="1"/>
        <v>0</v>
      </c>
    </row>
    <row r="6" spans="1:5" ht="20.25" x14ac:dyDescent="0.3">
      <c r="A6" s="10" t="s">
        <v>57</v>
      </c>
      <c r="B6" s="10" t="s">
        <v>58</v>
      </c>
      <c r="C6" s="11">
        <f>'position 19-22 UFCM '!Y46</f>
        <v>0</v>
      </c>
      <c r="D6" s="10">
        <f t="shared" si="0"/>
        <v>0</v>
      </c>
      <c r="E6" s="13">
        <f t="shared" si="1"/>
        <v>0</v>
      </c>
    </row>
    <row r="7" spans="1:5" ht="20.25" x14ac:dyDescent="0.3">
      <c r="A7" s="10" t="s">
        <v>59</v>
      </c>
      <c r="B7" s="10" t="s">
        <v>60</v>
      </c>
      <c r="C7" s="11">
        <f>'position 23-26 UFCM'!Y46</f>
        <v>0</v>
      </c>
      <c r="D7" s="10">
        <f t="shared" si="0"/>
        <v>0</v>
      </c>
      <c r="E7" s="13">
        <f t="shared" si="1"/>
        <v>0</v>
      </c>
    </row>
    <row r="8" spans="1:5" ht="20.25" x14ac:dyDescent="0.3">
      <c r="A8" s="10" t="s">
        <v>61</v>
      </c>
      <c r="B8" s="10" t="s">
        <v>62</v>
      </c>
      <c r="C8" s="11">
        <f>'position 27-29 UFCM'!Y46</f>
        <v>0</v>
      </c>
      <c r="D8" s="10">
        <f t="shared" si="0"/>
        <v>0</v>
      </c>
      <c r="E8" s="13">
        <f t="shared" si="1"/>
        <v>0</v>
      </c>
    </row>
    <row r="9" spans="1:5" ht="20.25" x14ac:dyDescent="0.3">
      <c r="A9" s="10" t="s">
        <v>63</v>
      </c>
      <c r="B9" s="10" t="s">
        <v>64</v>
      </c>
      <c r="C9" s="11">
        <f>'position 30-35 UFCM'!Y46</f>
        <v>0</v>
      </c>
      <c r="D9" s="10">
        <f t="shared" si="0"/>
        <v>0</v>
      </c>
      <c r="E9" s="13">
        <f t="shared" si="1"/>
        <v>0</v>
      </c>
    </row>
    <row r="10" spans="1:5" ht="20.25" x14ac:dyDescent="0.3">
      <c r="A10" s="15"/>
      <c r="B10" s="15"/>
      <c r="C10" s="16"/>
      <c r="D10" s="16"/>
      <c r="E10" s="16"/>
    </row>
    <row r="11" spans="1:5" ht="20.25" x14ac:dyDescent="0.3">
      <c r="A11" s="15"/>
      <c r="B11" s="15"/>
      <c r="C11" s="8">
        <f>SUM(C4:C10)</f>
        <v>0</v>
      </c>
      <c r="D11" s="16">
        <f>SUM(D4:D10)</f>
        <v>0</v>
      </c>
      <c r="E11" s="17">
        <f>D11*0.67</f>
        <v>0</v>
      </c>
    </row>
    <row r="12" spans="1:5" ht="20.25" x14ac:dyDescent="0.3">
      <c r="A12" s="15"/>
      <c r="B12" s="15"/>
      <c r="C12" s="16"/>
      <c r="D12" s="16"/>
      <c r="E12" s="16"/>
    </row>
    <row r="13" spans="1:5" ht="20.25" x14ac:dyDescent="0.3">
      <c r="A13" s="15"/>
      <c r="B13" s="15"/>
      <c r="C13" s="16"/>
      <c r="D13" s="16"/>
      <c r="E13" s="16"/>
    </row>
    <row r="14" spans="1:5" ht="20.25" x14ac:dyDescent="0.3">
      <c r="A14" s="155" t="s">
        <v>117</v>
      </c>
    </row>
    <row r="15" spans="1:5" ht="20.25" x14ac:dyDescent="0.3">
      <c r="A15" s="7"/>
      <c r="B15" s="8"/>
      <c r="C15" s="8"/>
      <c r="D15" s="8"/>
      <c r="E15" s="8"/>
    </row>
    <row r="16" spans="1:5" ht="20.25" x14ac:dyDescent="0.3">
      <c r="A16" s="10" t="s">
        <v>2</v>
      </c>
      <c r="B16" s="10" t="s">
        <v>3</v>
      </c>
      <c r="C16" s="11" t="s">
        <v>11</v>
      </c>
      <c r="D16" s="11" t="s">
        <v>3</v>
      </c>
      <c r="E16" s="12">
        <v>0.71</v>
      </c>
    </row>
    <row r="17" spans="1:5" ht="20.25" x14ac:dyDescent="0.3">
      <c r="A17" s="10" t="s">
        <v>53</v>
      </c>
      <c r="B17" s="10" t="s">
        <v>54</v>
      </c>
      <c r="C17" s="11">
        <f>'position 13-15 UFCM'!Z46</f>
        <v>0</v>
      </c>
      <c r="D17" s="10">
        <f t="shared" ref="D17:D22" si="2">C17*B17</f>
        <v>0</v>
      </c>
      <c r="E17" s="13">
        <f t="shared" ref="E17:E22" si="3">D17*0.71</f>
        <v>0</v>
      </c>
    </row>
    <row r="18" spans="1:5" ht="20.25" x14ac:dyDescent="0.3">
      <c r="A18" s="10" t="s">
        <v>55</v>
      </c>
      <c r="B18" s="10" t="s">
        <v>56</v>
      </c>
      <c r="C18" s="11">
        <f>'position 16-18 UFCM'!Z46</f>
        <v>0</v>
      </c>
      <c r="D18" s="10">
        <f t="shared" si="2"/>
        <v>0</v>
      </c>
      <c r="E18" s="13">
        <f t="shared" si="3"/>
        <v>0</v>
      </c>
    </row>
    <row r="19" spans="1:5" ht="20.25" x14ac:dyDescent="0.3">
      <c r="A19" s="10" t="s">
        <v>57</v>
      </c>
      <c r="B19" s="10" t="s">
        <v>58</v>
      </c>
      <c r="C19" s="11">
        <f>'position 19-22 UFCM '!Z46</f>
        <v>0</v>
      </c>
      <c r="D19" s="10">
        <f t="shared" si="2"/>
        <v>0</v>
      </c>
      <c r="E19" s="13">
        <f t="shared" si="3"/>
        <v>0</v>
      </c>
    </row>
    <row r="20" spans="1:5" ht="20.25" x14ac:dyDescent="0.3">
      <c r="A20" s="10" t="s">
        <v>59</v>
      </c>
      <c r="B20" s="10" t="s">
        <v>60</v>
      </c>
      <c r="C20" s="11">
        <f>'position 23-26 UFCM'!Z46</f>
        <v>0</v>
      </c>
      <c r="D20" s="10">
        <f t="shared" si="2"/>
        <v>0</v>
      </c>
      <c r="E20" s="13">
        <f t="shared" si="3"/>
        <v>0</v>
      </c>
    </row>
    <row r="21" spans="1:5" ht="20.25" x14ac:dyDescent="0.3">
      <c r="A21" s="10" t="s">
        <v>61</v>
      </c>
      <c r="B21" s="10" t="s">
        <v>62</v>
      </c>
      <c r="C21" s="11">
        <f>'position 27-29 UFCM'!Z46</f>
        <v>0</v>
      </c>
      <c r="D21" s="10">
        <f t="shared" si="2"/>
        <v>0</v>
      </c>
      <c r="E21" s="13">
        <f t="shared" si="3"/>
        <v>0</v>
      </c>
    </row>
    <row r="22" spans="1:5" ht="20.25" x14ac:dyDescent="0.3">
      <c r="A22" s="10" t="s">
        <v>63</v>
      </c>
      <c r="B22" s="10" t="s">
        <v>64</v>
      </c>
      <c r="C22" s="11">
        <f>'position 30-35 UFCM'!Z46</f>
        <v>0</v>
      </c>
      <c r="D22" s="10">
        <f t="shared" si="2"/>
        <v>0</v>
      </c>
      <c r="E22" s="13">
        <f t="shared" si="3"/>
        <v>0</v>
      </c>
    </row>
    <row r="23" spans="1:5" ht="20.25" x14ac:dyDescent="0.3">
      <c r="A23" s="15"/>
      <c r="B23" s="15"/>
      <c r="C23" s="16"/>
      <c r="D23" s="16"/>
      <c r="E23" s="16"/>
    </row>
    <row r="24" spans="1:5" ht="20.25" x14ac:dyDescent="0.3">
      <c r="A24" s="15"/>
      <c r="B24" s="15"/>
      <c r="C24" s="8">
        <f>SUM(C17:C23)</f>
        <v>0</v>
      </c>
      <c r="D24" s="15">
        <f>SUM(D17:D23)</f>
        <v>0</v>
      </c>
      <c r="E24" s="17">
        <f>D24*0.71</f>
        <v>0</v>
      </c>
    </row>
    <row r="25" spans="1:5" ht="20.25" x14ac:dyDescent="0.3">
      <c r="A25" s="15"/>
      <c r="B25" s="15"/>
      <c r="C25" s="16"/>
      <c r="D25" s="16"/>
      <c r="E25" s="16"/>
    </row>
    <row r="26" spans="1:5" ht="20.25" x14ac:dyDescent="0.3">
      <c r="A26" s="15"/>
      <c r="B26" s="15"/>
      <c r="C26" s="16" t="s">
        <v>11</v>
      </c>
      <c r="D26" s="16" t="s">
        <v>12</v>
      </c>
      <c r="E26" s="17">
        <f>E11+E24</f>
        <v>0</v>
      </c>
    </row>
  </sheetData>
  <customSheetViews>
    <customSheetView guid="{65CEAD86-84F4-4CAF-85FC-B7A670DEE43F}">
      <selection activeCell="C23" sqref="C23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5" tint="-0.249977111117893"/>
  </sheetPr>
  <dimension ref="A2:Z60"/>
  <sheetViews>
    <sheetView workbookViewId="0">
      <selection activeCell="D4" sqref="D4"/>
    </sheetView>
  </sheetViews>
  <sheetFormatPr baseColWidth="10" defaultRowHeight="12.75" outlineLevelRow="1" x14ac:dyDescent="0.2"/>
  <cols>
    <col min="1" max="1" width="5.42578125" customWidth="1"/>
    <col min="2" max="2" width="19.140625" customWidth="1"/>
    <col min="3" max="3" width="11.42578125" hidden="1" customWidth="1"/>
    <col min="5" max="5" width="12" bestFit="1" customWidth="1"/>
    <col min="8" max="19" width="8" customWidth="1"/>
    <col min="20" max="20" width="11.42578125" customWidth="1"/>
    <col min="21" max="26" width="5.42578125" customWidth="1"/>
    <col min="27" max="27" width="11.42578125" customWidth="1"/>
  </cols>
  <sheetData>
    <row r="2" spans="1:26" ht="13.5" thickBot="1" x14ac:dyDescent="0.25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</row>
    <row r="3" spans="1:26" ht="23.25" thickBot="1" x14ac:dyDescent="0.25">
      <c r="A3" s="19"/>
      <c r="B3" s="99" t="s">
        <v>13</v>
      </c>
      <c r="C3" s="24"/>
      <c r="D3" s="107" t="s">
        <v>14</v>
      </c>
      <c r="E3" s="107" t="s">
        <v>78</v>
      </c>
      <c r="F3" s="107" t="s">
        <v>3</v>
      </c>
      <c r="G3" s="108" t="s">
        <v>79</v>
      </c>
      <c r="H3" s="107" t="s">
        <v>15</v>
      </c>
      <c r="I3" s="107" t="s">
        <v>16</v>
      </c>
      <c r="J3" s="107" t="s">
        <v>17</v>
      </c>
      <c r="K3" s="107" t="s">
        <v>18</v>
      </c>
      <c r="L3" s="107" t="s">
        <v>17</v>
      </c>
      <c r="M3" s="107" t="s">
        <v>15</v>
      </c>
      <c r="N3" s="107" t="s">
        <v>15</v>
      </c>
      <c r="O3" s="107" t="s">
        <v>18</v>
      </c>
      <c r="P3" s="107" t="s">
        <v>19</v>
      </c>
      <c r="Q3" s="107" t="s">
        <v>20</v>
      </c>
      <c r="R3" s="107" t="s">
        <v>21</v>
      </c>
      <c r="S3" s="107" t="s">
        <v>22</v>
      </c>
      <c r="T3" s="107" t="s">
        <v>11</v>
      </c>
      <c r="U3" s="119" t="s">
        <v>97</v>
      </c>
      <c r="V3" s="119"/>
      <c r="W3" s="119" t="s">
        <v>97</v>
      </c>
      <c r="X3" s="119"/>
      <c r="Y3" s="119" t="s">
        <v>97</v>
      </c>
      <c r="Z3" s="119"/>
    </row>
    <row r="4" spans="1:26" ht="13.5" thickBot="1" x14ac:dyDescent="0.25">
      <c r="A4" s="19"/>
      <c r="B4" s="109"/>
      <c r="C4" s="109"/>
      <c r="D4" s="110"/>
      <c r="E4" s="109"/>
      <c r="F4" s="20" t="e">
        <f>LOOKUP(D4,'Barême cotisation'!C$13:D$46,'Barême cotisation'!E$13:E$46)*E4</f>
        <v>#N/A</v>
      </c>
      <c r="G4" s="20" t="e">
        <f t="shared" ref="G4:G15" si="0">F4*2</f>
        <v>#N/A</v>
      </c>
      <c r="H4" s="99"/>
      <c r="I4" s="99"/>
      <c r="J4" s="99"/>
      <c r="K4" s="99"/>
      <c r="L4" s="99"/>
      <c r="M4" s="99"/>
      <c r="N4" s="99"/>
      <c r="O4" s="99"/>
      <c r="P4" s="99"/>
      <c r="Q4" s="99"/>
      <c r="R4" s="99"/>
      <c r="S4" s="99"/>
      <c r="T4" s="20" t="e">
        <f t="shared" ref="T4:T45" si="1">SUM(U4:Z4)*F4</f>
        <v>#N/A</v>
      </c>
      <c r="U4" s="116">
        <f>COUNTIF(H4:K4,"fni")</f>
        <v>0</v>
      </c>
      <c r="V4" s="116">
        <f t="shared" ref="V4:V13" si="2">COUNTIF(H4:K4,"x")</f>
        <v>0</v>
      </c>
      <c r="W4" s="117">
        <f>COUNTIF(L4:O4,"fni")</f>
        <v>0</v>
      </c>
      <c r="X4" s="117">
        <f>COUNTIF(L4:O4,"x")</f>
        <v>0</v>
      </c>
      <c r="Y4" s="118">
        <f>COUNTIF(P4:S4,"fni")</f>
        <v>0</v>
      </c>
      <c r="Z4" s="118">
        <f>COUNTIF(P4:S4,"x")</f>
        <v>0</v>
      </c>
    </row>
    <row r="5" spans="1:26" ht="13.5" thickBot="1" x14ac:dyDescent="0.25">
      <c r="A5" s="19"/>
      <c r="B5" s="109"/>
      <c r="C5" s="111"/>
      <c r="D5" s="110"/>
      <c r="E5" s="109"/>
      <c r="F5" s="20" t="e">
        <f>LOOKUP(D5,'Barême cotisation'!C$13:D$46,'Barême cotisation'!E$13:E$46)*E5</f>
        <v>#N/A</v>
      </c>
      <c r="G5" s="20" t="e">
        <f t="shared" si="0"/>
        <v>#N/A</v>
      </c>
      <c r="H5" s="99"/>
      <c r="I5" s="99"/>
      <c r="J5" s="99"/>
      <c r="K5" s="99"/>
      <c r="L5" s="99"/>
      <c r="M5" s="99"/>
      <c r="N5" s="99"/>
      <c r="O5" s="99"/>
      <c r="P5" s="99"/>
      <c r="Q5" s="99"/>
      <c r="R5" s="99"/>
      <c r="S5" s="99"/>
      <c r="T5" s="20" t="e">
        <f t="shared" si="1"/>
        <v>#N/A</v>
      </c>
      <c r="U5" s="116">
        <f t="shared" ref="U5:U45" si="3">COUNTIF(H5:K5,"fni")</f>
        <v>0</v>
      </c>
      <c r="V5" s="116">
        <f t="shared" si="2"/>
        <v>0</v>
      </c>
      <c r="W5" s="117">
        <f t="shared" ref="W5:W44" si="4">COUNTIF(L5:O5,"fni")</f>
        <v>0</v>
      </c>
      <c r="X5" s="117">
        <f t="shared" ref="X5:X44" si="5">COUNTIF(L5:O5,"x")</f>
        <v>0</v>
      </c>
      <c r="Y5" s="118">
        <f t="shared" ref="Y5:Y45" si="6">COUNTIF(P5:S5,"fni")</f>
        <v>0</v>
      </c>
      <c r="Z5" s="118">
        <f t="shared" ref="Z5:Z45" si="7">COUNTIF(P5:S5,"x")</f>
        <v>0</v>
      </c>
    </row>
    <row r="6" spans="1:26" ht="13.5" thickBot="1" x14ac:dyDescent="0.25">
      <c r="A6" s="19"/>
      <c r="B6" s="109"/>
      <c r="C6" s="109"/>
      <c r="D6" s="110"/>
      <c r="E6" s="109"/>
      <c r="F6" s="20" t="e">
        <f>LOOKUP(D6,'Barême cotisation'!C$13:D$46,'Barême cotisation'!E$13:E$46)*E6</f>
        <v>#N/A</v>
      </c>
      <c r="G6" s="20" t="e">
        <f t="shared" si="0"/>
        <v>#N/A</v>
      </c>
      <c r="H6" s="99"/>
      <c r="I6" s="99"/>
      <c r="J6" s="99"/>
      <c r="K6" s="99"/>
      <c r="L6" s="99"/>
      <c r="M6" s="99"/>
      <c r="N6" s="99"/>
      <c r="O6" s="99"/>
      <c r="P6" s="99"/>
      <c r="Q6" s="99"/>
      <c r="R6" s="99"/>
      <c r="S6" s="99"/>
      <c r="T6" s="20" t="e">
        <f t="shared" si="1"/>
        <v>#N/A</v>
      </c>
      <c r="U6" s="116">
        <f t="shared" si="3"/>
        <v>0</v>
      </c>
      <c r="V6" s="116">
        <f t="shared" si="2"/>
        <v>0</v>
      </c>
      <c r="W6" s="117">
        <f t="shared" si="4"/>
        <v>0</v>
      </c>
      <c r="X6" s="117">
        <f t="shared" si="5"/>
        <v>0</v>
      </c>
      <c r="Y6" s="118">
        <f t="shared" si="6"/>
        <v>0</v>
      </c>
      <c r="Z6" s="118">
        <f t="shared" si="7"/>
        <v>0</v>
      </c>
    </row>
    <row r="7" spans="1:26" ht="13.5" thickBot="1" x14ac:dyDescent="0.25">
      <c r="A7" s="19"/>
      <c r="B7" s="109"/>
      <c r="C7" s="109"/>
      <c r="D7" s="110"/>
      <c r="E7" s="109"/>
      <c r="F7" s="20" t="e">
        <f>LOOKUP(D7,'Barême cotisation'!C$13:D$46,'Barême cotisation'!E$13:E$46)*E7</f>
        <v>#N/A</v>
      </c>
      <c r="G7" s="20" t="e">
        <f t="shared" si="0"/>
        <v>#N/A</v>
      </c>
      <c r="H7" s="99"/>
      <c r="I7" s="99"/>
      <c r="J7" s="99"/>
      <c r="K7" s="99"/>
      <c r="L7" s="99"/>
      <c r="M7" s="99"/>
      <c r="N7" s="99"/>
      <c r="O7" s="99"/>
      <c r="P7" s="99"/>
      <c r="Q7" s="99"/>
      <c r="R7" s="99"/>
      <c r="S7" s="99"/>
      <c r="T7" s="20" t="e">
        <f t="shared" si="1"/>
        <v>#N/A</v>
      </c>
      <c r="U7" s="116">
        <f t="shared" si="3"/>
        <v>0</v>
      </c>
      <c r="V7" s="116">
        <f t="shared" si="2"/>
        <v>0</v>
      </c>
      <c r="W7" s="117">
        <f t="shared" si="4"/>
        <v>0</v>
      </c>
      <c r="X7" s="117">
        <f t="shared" si="5"/>
        <v>0</v>
      </c>
      <c r="Y7" s="118">
        <f t="shared" si="6"/>
        <v>0</v>
      </c>
      <c r="Z7" s="118">
        <f t="shared" si="7"/>
        <v>0</v>
      </c>
    </row>
    <row r="8" spans="1:26" ht="13.5" thickBot="1" x14ac:dyDescent="0.25">
      <c r="A8" s="19"/>
      <c r="B8" s="109"/>
      <c r="C8" s="109"/>
      <c r="D8" s="110"/>
      <c r="E8" s="109"/>
      <c r="F8" s="20" t="e">
        <f>LOOKUP(D8,'Barême cotisation'!C$13:D$46,'Barême cotisation'!E$13:E$46)*E8</f>
        <v>#N/A</v>
      </c>
      <c r="G8" s="20" t="e">
        <f t="shared" si="0"/>
        <v>#N/A</v>
      </c>
      <c r="H8" s="99"/>
      <c r="I8" s="99"/>
      <c r="J8" s="99"/>
      <c r="K8" s="99"/>
      <c r="L8" s="99"/>
      <c r="M8" s="99"/>
      <c r="N8" s="99"/>
      <c r="O8" s="99"/>
      <c r="P8" s="99"/>
      <c r="Q8" s="99"/>
      <c r="R8" s="99"/>
      <c r="S8" s="99"/>
      <c r="T8" s="20" t="e">
        <f t="shared" si="1"/>
        <v>#N/A</v>
      </c>
      <c r="U8" s="116">
        <f t="shared" si="3"/>
        <v>0</v>
      </c>
      <c r="V8" s="116">
        <f t="shared" si="2"/>
        <v>0</v>
      </c>
      <c r="W8" s="117">
        <f t="shared" si="4"/>
        <v>0</v>
      </c>
      <c r="X8" s="117">
        <f t="shared" si="5"/>
        <v>0</v>
      </c>
      <c r="Y8" s="118">
        <f t="shared" si="6"/>
        <v>0</v>
      </c>
      <c r="Z8" s="118">
        <f t="shared" si="7"/>
        <v>0</v>
      </c>
    </row>
    <row r="9" spans="1:26" ht="13.5" thickBot="1" x14ac:dyDescent="0.25">
      <c r="A9" s="19"/>
      <c r="B9" s="109"/>
      <c r="C9" s="109"/>
      <c r="D9" s="110"/>
      <c r="E9" s="109"/>
      <c r="F9" s="20" t="e">
        <f>LOOKUP(D9,'Barême cotisation'!C$13:D$46,'Barême cotisation'!E$13:E$46)*E9</f>
        <v>#N/A</v>
      </c>
      <c r="G9" s="20" t="e">
        <f t="shared" si="0"/>
        <v>#N/A</v>
      </c>
      <c r="H9" s="99"/>
      <c r="I9" s="99"/>
      <c r="J9" s="99"/>
      <c r="K9" s="99"/>
      <c r="L9" s="99"/>
      <c r="M9" s="99"/>
      <c r="N9" s="99"/>
      <c r="O9" s="99"/>
      <c r="P9" s="99"/>
      <c r="Q9" s="99"/>
      <c r="R9" s="99"/>
      <c r="S9" s="99"/>
      <c r="T9" s="20" t="e">
        <f t="shared" si="1"/>
        <v>#N/A</v>
      </c>
      <c r="U9" s="116">
        <f t="shared" si="3"/>
        <v>0</v>
      </c>
      <c r="V9" s="116">
        <f t="shared" si="2"/>
        <v>0</v>
      </c>
      <c r="W9" s="117">
        <f t="shared" si="4"/>
        <v>0</v>
      </c>
      <c r="X9" s="117">
        <f t="shared" si="5"/>
        <v>0</v>
      </c>
      <c r="Y9" s="118">
        <f t="shared" si="6"/>
        <v>0</v>
      </c>
      <c r="Z9" s="118">
        <f t="shared" si="7"/>
        <v>0</v>
      </c>
    </row>
    <row r="10" spans="1:26" ht="13.5" thickBot="1" x14ac:dyDescent="0.25">
      <c r="A10" s="97" t="s">
        <v>46</v>
      </c>
      <c r="B10" s="109"/>
      <c r="C10" s="109"/>
      <c r="D10" s="110"/>
      <c r="E10" s="109"/>
      <c r="F10" s="20" t="e">
        <f>LOOKUP(D10,'Barême cotisation'!C$13:D$46,'Barême cotisation'!E$13:E$46)*E10</f>
        <v>#N/A</v>
      </c>
      <c r="G10" s="20" t="e">
        <f t="shared" si="0"/>
        <v>#N/A</v>
      </c>
      <c r="H10" s="99"/>
      <c r="I10" s="99"/>
      <c r="J10" s="99"/>
      <c r="K10" s="99"/>
      <c r="L10" s="99"/>
      <c r="M10" s="99"/>
      <c r="N10" s="99"/>
      <c r="O10" s="99"/>
      <c r="P10" s="99"/>
      <c r="Q10" s="99"/>
      <c r="R10" s="99"/>
      <c r="S10" s="99"/>
      <c r="T10" s="20" t="e">
        <f t="shared" si="1"/>
        <v>#N/A</v>
      </c>
      <c r="U10" s="116">
        <f t="shared" si="3"/>
        <v>0</v>
      </c>
      <c r="V10" s="116">
        <f t="shared" si="2"/>
        <v>0</v>
      </c>
      <c r="W10" s="117">
        <f t="shared" si="4"/>
        <v>0</v>
      </c>
      <c r="X10" s="117">
        <f t="shared" si="5"/>
        <v>0</v>
      </c>
      <c r="Y10" s="118">
        <f t="shared" si="6"/>
        <v>0</v>
      </c>
      <c r="Z10" s="118">
        <f t="shared" si="7"/>
        <v>0</v>
      </c>
    </row>
    <row r="11" spans="1:26" ht="13.5" thickBot="1" x14ac:dyDescent="0.25">
      <c r="A11" s="19"/>
      <c r="B11" s="109"/>
      <c r="C11" s="109"/>
      <c r="D11" s="110"/>
      <c r="E11" s="109"/>
      <c r="F11" s="20" t="e">
        <f>LOOKUP(D11,'Barême cotisation'!C$13:D$46,'Barême cotisation'!E$13:E$46)*E11</f>
        <v>#N/A</v>
      </c>
      <c r="G11" s="20" t="e">
        <f t="shared" si="0"/>
        <v>#N/A</v>
      </c>
      <c r="H11" s="99"/>
      <c r="I11" s="99"/>
      <c r="J11" s="99"/>
      <c r="K11" s="99"/>
      <c r="L11" s="99"/>
      <c r="M11" s="99"/>
      <c r="N11" s="99"/>
      <c r="O11" s="99"/>
      <c r="P11" s="99"/>
      <c r="Q11" s="99"/>
      <c r="R11" s="99"/>
      <c r="S11" s="99"/>
      <c r="T11" s="20" t="e">
        <f t="shared" si="1"/>
        <v>#N/A</v>
      </c>
      <c r="U11" s="116">
        <f t="shared" si="3"/>
        <v>0</v>
      </c>
      <c r="V11" s="116">
        <f t="shared" si="2"/>
        <v>0</v>
      </c>
      <c r="W11" s="117">
        <f t="shared" si="4"/>
        <v>0</v>
      </c>
      <c r="X11" s="117">
        <f t="shared" si="5"/>
        <v>0</v>
      </c>
      <c r="Y11" s="118">
        <f t="shared" si="6"/>
        <v>0</v>
      </c>
      <c r="Z11" s="118">
        <f t="shared" si="7"/>
        <v>0</v>
      </c>
    </row>
    <row r="12" spans="1:26" ht="13.5" thickBot="1" x14ac:dyDescent="0.25">
      <c r="A12" s="96">
        <v>9</v>
      </c>
      <c r="B12" s="109"/>
      <c r="C12" s="109"/>
      <c r="D12" s="110"/>
      <c r="E12" s="109"/>
      <c r="F12" s="20" t="e">
        <f>LOOKUP(D12,'Barême cotisation'!C$13:D$46,'Barême cotisation'!E$13:E$46)*E12</f>
        <v>#N/A</v>
      </c>
      <c r="G12" s="20" t="e">
        <f t="shared" si="0"/>
        <v>#N/A</v>
      </c>
      <c r="H12" s="99"/>
      <c r="I12" s="99"/>
      <c r="J12" s="99"/>
      <c r="K12" s="99"/>
      <c r="L12" s="99"/>
      <c r="M12" s="99"/>
      <c r="N12" s="99"/>
      <c r="O12" s="99"/>
      <c r="P12" s="99"/>
      <c r="Q12" s="99"/>
      <c r="R12" s="99"/>
      <c r="S12" s="99"/>
      <c r="T12" s="20" t="e">
        <f t="shared" si="1"/>
        <v>#N/A</v>
      </c>
      <c r="U12" s="116">
        <f t="shared" si="3"/>
        <v>0</v>
      </c>
      <c r="V12" s="116">
        <f t="shared" si="2"/>
        <v>0</v>
      </c>
      <c r="W12" s="117">
        <f t="shared" si="4"/>
        <v>0</v>
      </c>
      <c r="X12" s="117">
        <f t="shared" si="5"/>
        <v>0</v>
      </c>
      <c r="Y12" s="118">
        <f t="shared" si="6"/>
        <v>0</v>
      </c>
      <c r="Z12" s="118">
        <f t="shared" si="7"/>
        <v>0</v>
      </c>
    </row>
    <row r="13" spans="1:26" ht="13.5" thickBot="1" x14ac:dyDescent="0.25">
      <c r="A13" s="96">
        <v>13</v>
      </c>
      <c r="B13" s="109"/>
      <c r="C13" s="109"/>
      <c r="D13" s="110"/>
      <c r="E13" s="109"/>
      <c r="F13" s="20" t="e">
        <f>LOOKUP(D13,'Barême cotisation'!C$13:D$46,'Barême cotisation'!E$13:E$46)*E13</f>
        <v>#N/A</v>
      </c>
      <c r="G13" s="20" t="e">
        <f t="shared" si="0"/>
        <v>#N/A</v>
      </c>
      <c r="H13" s="99"/>
      <c r="I13" s="99"/>
      <c r="J13" s="99"/>
      <c r="K13" s="99"/>
      <c r="L13" s="99"/>
      <c r="M13" s="99"/>
      <c r="N13" s="99"/>
      <c r="O13" s="99"/>
      <c r="P13" s="99"/>
      <c r="Q13" s="99"/>
      <c r="R13" s="99"/>
      <c r="S13" s="99"/>
      <c r="T13" s="20" t="e">
        <f t="shared" si="1"/>
        <v>#N/A</v>
      </c>
      <c r="U13" s="116">
        <f t="shared" si="3"/>
        <v>0</v>
      </c>
      <c r="V13" s="116">
        <f t="shared" si="2"/>
        <v>0</v>
      </c>
      <c r="W13" s="117">
        <f t="shared" si="4"/>
        <v>0</v>
      </c>
      <c r="X13" s="117">
        <f t="shared" si="5"/>
        <v>0</v>
      </c>
      <c r="Y13" s="118">
        <f t="shared" si="6"/>
        <v>0</v>
      </c>
      <c r="Z13" s="118">
        <f t="shared" si="7"/>
        <v>0</v>
      </c>
    </row>
    <row r="14" spans="1:26" ht="13.5" thickBot="1" x14ac:dyDescent="0.25">
      <c r="A14" s="96"/>
      <c r="B14" s="109"/>
      <c r="C14" s="109"/>
      <c r="D14" s="110"/>
      <c r="E14" s="109"/>
      <c r="F14" s="20" t="e">
        <f>LOOKUP(D14,'Barême cotisation'!C$13:D$46,'Barême cotisation'!E$13:E$46)*E14</f>
        <v>#N/A</v>
      </c>
      <c r="G14" s="20" t="e">
        <f t="shared" si="0"/>
        <v>#N/A</v>
      </c>
      <c r="H14" s="99"/>
      <c r="I14" s="99"/>
      <c r="J14" s="99"/>
      <c r="K14" s="99"/>
      <c r="L14" s="99"/>
      <c r="M14" s="99"/>
      <c r="N14" s="99"/>
      <c r="O14" s="99"/>
      <c r="P14" s="99"/>
      <c r="Q14" s="99"/>
      <c r="R14" s="99"/>
      <c r="S14" s="99"/>
      <c r="T14" s="20" t="e">
        <f t="shared" si="1"/>
        <v>#N/A</v>
      </c>
      <c r="U14" s="116">
        <f t="shared" si="3"/>
        <v>0</v>
      </c>
      <c r="V14" s="116">
        <f t="shared" ref="V14:V45" si="8">COUNTIF(H14:K14,"x")</f>
        <v>0</v>
      </c>
      <c r="W14" s="117">
        <f t="shared" si="4"/>
        <v>0</v>
      </c>
      <c r="X14" s="117">
        <f t="shared" si="5"/>
        <v>0</v>
      </c>
      <c r="Y14" s="118">
        <f t="shared" si="6"/>
        <v>0</v>
      </c>
      <c r="Z14" s="118">
        <f t="shared" si="7"/>
        <v>0</v>
      </c>
    </row>
    <row r="15" spans="1:26" ht="13.5" thickBot="1" x14ac:dyDescent="0.25">
      <c r="A15" s="96"/>
      <c r="B15" s="109"/>
      <c r="C15" s="109"/>
      <c r="D15" s="110"/>
      <c r="E15" s="109"/>
      <c r="F15" s="20" t="e">
        <f>LOOKUP(D15,'Barême cotisation'!C$13:D$46,'Barême cotisation'!E$13:E$46)*E15</f>
        <v>#N/A</v>
      </c>
      <c r="G15" s="20" t="e">
        <f t="shared" si="0"/>
        <v>#N/A</v>
      </c>
      <c r="H15" s="99"/>
      <c r="I15" s="99"/>
      <c r="J15" s="99"/>
      <c r="K15" s="99"/>
      <c r="L15" s="99"/>
      <c r="M15" s="99"/>
      <c r="N15" s="99"/>
      <c r="O15" s="99"/>
      <c r="P15" s="99"/>
      <c r="Q15" s="99"/>
      <c r="R15" s="99"/>
      <c r="S15" s="99"/>
      <c r="T15" s="20" t="e">
        <f t="shared" si="1"/>
        <v>#N/A</v>
      </c>
      <c r="U15" s="116">
        <f t="shared" si="3"/>
        <v>0</v>
      </c>
      <c r="V15" s="116">
        <f t="shared" si="8"/>
        <v>0</v>
      </c>
      <c r="W15" s="117">
        <f t="shared" si="4"/>
        <v>0</v>
      </c>
      <c r="X15" s="117">
        <f t="shared" si="5"/>
        <v>0</v>
      </c>
      <c r="Y15" s="118">
        <f t="shared" si="6"/>
        <v>0</v>
      </c>
      <c r="Z15" s="118">
        <f t="shared" si="7"/>
        <v>0</v>
      </c>
    </row>
    <row r="16" spans="1:26" ht="13.5" outlineLevel="1" thickBot="1" x14ac:dyDescent="0.25">
      <c r="A16" s="96"/>
      <c r="B16" s="109"/>
      <c r="C16" s="109"/>
      <c r="D16" s="110"/>
      <c r="E16" s="109"/>
      <c r="F16" s="20" t="e">
        <f>LOOKUP(D16,'Barême cotisation'!C$13:D$46,'Barême cotisation'!E$13:E$46)*E16</f>
        <v>#N/A</v>
      </c>
      <c r="G16" s="20" t="e">
        <f t="shared" ref="G16:G44" si="9">F16*2</f>
        <v>#N/A</v>
      </c>
      <c r="H16" s="99"/>
      <c r="I16" s="99"/>
      <c r="J16" s="99"/>
      <c r="K16" s="99"/>
      <c r="L16" s="99"/>
      <c r="M16" s="99"/>
      <c r="N16" s="99"/>
      <c r="O16" s="99"/>
      <c r="P16" s="99"/>
      <c r="Q16" s="99"/>
      <c r="R16" s="99"/>
      <c r="S16" s="99"/>
      <c r="T16" s="20" t="e">
        <f t="shared" si="1"/>
        <v>#N/A</v>
      </c>
      <c r="U16" s="116">
        <f t="shared" si="3"/>
        <v>0</v>
      </c>
      <c r="V16" s="116">
        <f t="shared" si="8"/>
        <v>0</v>
      </c>
      <c r="W16" s="117">
        <f t="shared" si="4"/>
        <v>0</v>
      </c>
      <c r="X16" s="117">
        <f t="shared" si="5"/>
        <v>0</v>
      </c>
      <c r="Y16" s="118">
        <f t="shared" si="6"/>
        <v>0</v>
      </c>
      <c r="Z16" s="118">
        <f t="shared" si="7"/>
        <v>0</v>
      </c>
    </row>
    <row r="17" spans="1:26" ht="13.5" outlineLevel="1" thickBot="1" x14ac:dyDescent="0.25">
      <c r="A17" s="96"/>
      <c r="B17" s="109"/>
      <c r="C17" s="109"/>
      <c r="D17" s="110"/>
      <c r="E17" s="109"/>
      <c r="F17" s="20" t="e">
        <f>LOOKUP(D17,'Barême cotisation'!C$13:D$46,'Barême cotisation'!E$13:E$46)*E17</f>
        <v>#N/A</v>
      </c>
      <c r="G17" s="20" t="e">
        <f t="shared" si="9"/>
        <v>#N/A</v>
      </c>
      <c r="H17" s="99"/>
      <c r="I17" s="99"/>
      <c r="J17" s="99"/>
      <c r="K17" s="99"/>
      <c r="L17" s="99"/>
      <c r="M17" s="99"/>
      <c r="N17" s="99"/>
      <c r="O17" s="99"/>
      <c r="P17" s="99"/>
      <c r="Q17" s="99"/>
      <c r="R17" s="99"/>
      <c r="S17" s="99"/>
      <c r="T17" s="20" t="e">
        <f t="shared" si="1"/>
        <v>#N/A</v>
      </c>
      <c r="U17" s="116">
        <f t="shared" si="3"/>
        <v>0</v>
      </c>
      <c r="V17" s="116">
        <f t="shared" si="8"/>
        <v>0</v>
      </c>
      <c r="W17" s="117">
        <f t="shared" si="4"/>
        <v>0</v>
      </c>
      <c r="X17" s="117">
        <f t="shared" si="5"/>
        <v>0</v>
      </c>
      <c r="Y17" s="118">
        <f t="shared" si="6"/>
        <v>0</v>
      </c>
      <c r="Z17" s="118">
        <f t="shared" si="7"/>
        <v>0</v>
      </c>
    </row>
    <row r="18" spans="1:26" ht="13.5" outlineLevel="1" thickBot="1" x14ac:dyDescent="0.25">
      <c r="A18" s="96"/>
      <c r="B18" s="109"/>
      <c r="C18" s="109"/>
      <c r="D18" s="110"/>
      <c r="E18" s="109"/>
      <c r="F18" s="20" t="e">
        <f>LOOKUP(D18,'Barême cotisation'!C$13:D$46,'Barême cotisation'!E$13:E$46)*E18</f>
        <v>#N/A</v>
      </c>
      <c r="G18" s="20" t="e">
        <f t="shared" si="9"/>
        <v>#N/A</v>
      </c>
      <c r="H18" s="99"/>
      <c r="I18" s="99"/>
      <c r="J18" s="99"/>
      <c r="K18" s="99"/>
      <c r="L18" s="99"/>
      <c r="M18" s="99"/>
      <c r="N18" s="99"/>
      <c r="O18" s="99"/>
      <c r="P18" s="99"/>
      <c r="Q18" s="99"/>
      <c r="R18" s="99"/>
      <c r="S18" s="99"/>
      <c r="T18" s="20" t="e">
        <f t="shared" si="1"/>
        <v>#N/A</v>
      </c>
      <c r="U18" s="116">
        <f t="shared" si="3"/>
        <v>0</v>
      </c>
      <c r="V18" s="116">
        <f t="shared" si="8"/>
        <v>0</v>
      </c>
      <c r="W18" s="117">
        <f t="shared" si="4"/>
        <v>0</v>
      </c>
      <c r="X18" s="117">
        <f t="shared" si="5"/>
        <v>0</v>
      </c>
      <c r="Y18" s="118">
        <f t="shared" si="6"/>
        <v>0</v>
      </c>
      <c r="Z18" s="118">
        <f t="shared" si="7"/>
        <v>0</v>
      </c>
    </row>
    <row r="19" spans="1:26" ht="13.5" outlineLevel="1" thickBot="1" x14ac:dyDescent="0.25">
      <c r="A19" s="96"/>
      <c r="B19" s="109"/>
      <c r="C19" s="109"/>
      <c r="D19" s="110"/>
      <c r="E19" s="109"/>
      <c r="F19" s="20" t="e">
        <f>LOOKUP(D19,'Barême cotisation'!C$13:D$46,'Barême cotisation'!E$13:E$46)*E19</f>
        <v>#N/A</v>
      </c>
      <c r="G19" s="20" t="e">
        <f t="shared" si="9"/>
        <v>#N/A</v>
      </c>
      <c r="H19" s="99"/>
      <c r="I19" s="99"/>
      <c r="J19" s="99"/>
      <c r="K19" s="99"/>
      <c r="L19" s="99"/>
      <c r="M19" s="99"/>
      <c r="N19" s="99"/>
      <c r="O19" s="99"/>
      <c r="P19" s="99"/>
      <c r="Q19" s="99"/>
      <c r="R19" s="99"/>
      <c r="S19" s="99"/>
      <c r="T19" s="20" t="e">
        <f t="shared" si="1"/>
        <v>#N/A</v>
      </c>
      <c r="U19" s="116">
        <f t="shared" si="3"/>
        <v>0</v>
      </c>
      <c r="V19" s="116">
        <f t="shared" si="8"/>
        <v>0</v>
      </c>
      <c r="W19" s="117">
        <f t="shared" si="4"/>
        <v>0</v>
      </c>
      <c r="X19" s="117">
        <f t="shared" si="5"/>
        <v>0</v>
      </c>
      <c r="Y19" s="118">
        <f t="shared" si="6"/>
        <v>0</v>
      </c>
      <c r="Z19" s="118">
        <f t="shared" si="7"/>
        <v>0</v>
      </c>
    </row>
    <row r="20" spans="1:26" ht="13.5" outlineLevel="1" thickBot="1" x14ac:dyDescent="0.25">
      <c r="A20" s="96"/>
      <c r="B20" s="109"/>
      <c r="C20" s="109"/>
      <c r="D20" s="110"/>
      <c r="E20" s="109"/>
      <c r="F20" s="20" t="e">
        <f>LOOKUP(D20,'Barême cotisation'!C$13:D$46,'Barême cotisation'!E$13:E$46)*E20</f>
        <v>#N/A</v>
      </c>
      <c r="G20" s="20" t="e">
        <f t="shared" si="9"/>
        <v>#N/A</v>
      </c>
      <c r="H20" s="99"/>
      <c r="I20" s="99"/>
      <c r="J20" s="99"/>
      <c r="K20" s="99"/>
      <c r="L20" s="99"/>
      <c r="M20" s="99"/>
      <c r="N20" s="99"/>
      <c r="O20" s="99"/>
      <c r="P20" s="99"/>
      <c r="Q20" s="99"/>
      <c r="R20" s="99"/>
      <c r="S20" s="99"/>
      <c r="T20" s="20" t="e">
        <f t="shared" si="1"/>
        <v>#N/A</v>
      </c>
      <c r="U20" s="116">
        <f t="shared" si="3"/>
        <v>0</v>
      </c>
      <c r="V20" s="116">
        <f t="shared" si="8"/>
        <v>0</v>
      </c>
      <c r="W20" s="117">
        <f t="shared" si="4"/>
        <v>0</v>
      </c>
      <c r="X20" s="117">
        <f t="shared" si="5"/>
        <v>0</v>
      </c>
      <c r="Y20" s="118">
        <f t="shared" si="6"/>
        <v>0</v>
      </c>
      <c r="Z20" s="118">
        <f t="shared" si="7"/>
        <v>0</v>
      </c>
    </row>
    <row r="21" spans="1:26" ht="13.5" outlineLevel="1" thickBot="1" x14ac:dyDescent="0.25">
      <c r="A21" s="96"/>
      <c r="B21" s="109"/>
      <c r="C21" s="109"/>
      <c r="D21" s="110"/>
      <c r="E21" s="109"/>
      <c r="F21" s="20" t="e">
        <f>LOOKUP(D21,'Barême cotisation'!C$13:D$46,'Barême cotisation'!E$13:E$46)*E21</f>
        <v>#N/A</v>
      </c>
      <c r="G21" s="20" t="e">
        <f t="shared" si="9"/>
        <v>#N/A</v>
      </c>
      <c r="H21" s="99"/>
      <c r="I21" s="99"/>
      <c r="J21" s="99"/>
      <c r="K21" s="99"/>
      <c r="L21" s="99"/>
      <c r="M21" s="99"/>
      <c r="N21" s="99"/>
      <c r="O21" s="99"/>
      <c r="P21" s="99"/>
      <c r="Q21" s="99"/>
      <c r="R21" s="99"/>
      <c r="S21" s="99"/>
      <c r="T21" s="20" t="e">
        <f t="shared" si="1"/>
        <v>#N/A</v>
      </c>
      <c r="U21" s="116">
        <f t="shared" si="3"/>
        <v>0</v>
      </c>
      <c r="V21" s="116">
        <f t="shared" si="8"/>
        <v>0</v>
      </c>
      <c r="W21" s="117">
        <f t="shared" si="4"/>
        <v>0</v>
      </c>
      <c r="X21" s="117">
        <f t="shared" si="5"/>
        <v>0</v>
      </c>
      <c r="Y21" s="118">
        <f t="shared" si="6"/>
        <v>0</v>
      </c>
      <c r="Z21" s="118">
        <f t="shared" si="7"/>
        <v>0</v>
      </c>
    </row>
    <row r="22" spans="1:26" ht="13.5" outlineLevel="1" thickBot="1" x14ac:dyDescent="0.25">
      <c r="A22" s="96"/>
      <c r="B22" s="109"/>
      <c r="C22" s="109"/>
      <c r="D22" s="110"/>
      <c r="E22" s="109"/>
      <c r="F22" s="20" t="e">
        <f>LOOKUP(D22,'Barême cotisation'!C$13:D$46,'Barême cotisation'!E$13:E$46)*E22</f>
        <v>#N/A</v>
      </c>
      <c r="G22" s="20" t="e">
        <f t="shared" si="9"/>
        <v>#N/A</v>
      </c>
      <c r="H22" s="99"/>
      <c r="I22" s="99"/>
      <c r="J22" s="99"/>
      <c r="K22" s="99"/>
      <c r="L22" s="99"/>
      <c r="M22" s="99"/>
      <c r="N22" s="99"/>
      <c r="O22" s="99"/>
      <c r="P22" s="99"/>
      <c r="Q22" s="99"/>
      <c r="R22" s="99"/>
      <c r="S22" s="99"/>
      <c r="T22" s="20" t="e">
        <f t="shared" si="1"/>
        <v>#N/A</v>
      </c>
      <c r="U22" s="116">
        <f t="shared" si="3"/>
        <v>0</v>
      </c>
      <c r="V22" s="116">
        <f t="shared" si="8"/>
        <v>0</v>
      </c>
      <c r="W22" s="117">
        <f t="shared" si="4"/>
        <v>0</v>
      </c>
      <c r="X22" s="117">
        <f t="shared" si="5"/>
        <v>0</v>
      </c>
      <c r="Y22" s="118">
        <f t="shared" si="6"/>
        <v>0</v>
      </c>
      <c r="Z22" s="118">
        <f t="shared" si="7"/>
        <v>0</v>
      </c>
    </row>
    <row r="23" spans="1:26" ht="13.5" outlineLevel="1" thickBot="1" x14ac:dyDescent="0.25">
      <c r="A23" s="96"/>
      <c r="B23" s="109"/>
      <c r="C23" s="109"/>
      <c r="D23" s="110"/>
      <c r="E23" s="109"/>
      <c r="F23" s="20" t="e">
        <f>LOOKUP(D23,'Barême cotisation'!C$13:D$46,'Barême cotisation'!E$13:E$46)*E23</f>
        <v>#N/A</v>
      </c>
      <c r="G23" s="20" t="e">
        <f t="shared" si="9"/>
        <v>#N/A</v>
      </c>
      <c r="H23" s="99"/>
      <c r="I23" s="99"/>
      <c r="J23" s="99"/>
      <c r="K23" s="99"/>
      <c r="L23" s="99"/>
      <c r="M23" s="99"/>
      <c r="N23" s="99"/>
      <c r="O23" s="99"/>
      <c r="P23" s="99"/>
      <c r="Q23" s="99"/>
      <c r="R23" s="99"/>
      <c r="S23" s="99"/>
      <c r="T23" s="20" t="e">
        <f t="shared" si="1"/>
        <v>#N/A</v>
      </c>
      <c r="U23" s="116">
        <f t="shared" si="3"/>
        <v>0</v>
      </c>
      <c r="V23" s="116">
        <f t="shared" si="8"/>
        <v>0</v>
      </c>
      <c r="W23" s="117">
        <f t="shared" si="4"/>
        <v>0</v>
      </c>
      <c r="X23" s="117">
        <f t="shared" si="5"/>
        <v>0</v>
      </c>
      <c r="Y23" s="118">
        <f t="shared" si="6"/>
        <v>0</v>
      </c>
      <c r="Z23" s="118">
        <f t="shared" si="7"/>
        <v>0</v>
      </c>
    </row>
    <row r="24" spans="1:26" ht="13.5" outlineLevel="1" thickBot="1" x14ac:dyDescent="0.25">
      <c r="A24" s="96"/>
      <c r="B24" s="109"/>
      <c r="C24" s="109"/>
      <c r="D24" s="110"/>
      <c r="E24" s="109"/>
      <c r="F24" s="20" t="e">
        <f>LOOKUP(D24,'Barême cotisation'!C$13:D$46,'Barême cotisation'!E$13:E$46)*E24</f>
        <v>#N/A</v>
      </c>
      <c r="G24" s="20" t="e">
        <f t="shared" si="9"/>
        <v>#N/A</v>
      </c>
      <c r="H24" s="99"/>
      <c r="I24" s="99"/>
      <c r="J24" s="99"/>
      <c r="K24" s="99"/>
      <c r="L24" s="99"/>
      <c r="M24" s="99"/>
      <c r="N24" s="99"/>
      <c r="O24" s="99"/>
      <c r="P24" s="99"/>
      <c r="Q24" s="99"/>
      <c r="R24" s="99"/>
      <c r="S24" s="99"/>
      <c r="T24" s="20" t="e">
        <f t="shared" si="1"/>
        <v>#N/A</v>
      </c>
      <c r="U24" s="116">
        <f t="shared" si="3"/>
        <v>0</v>
      </c>
      <c r="V24" s="116">
        <f t="shared" si="8"/>
        <v>0</v>
      </c>
      <c r="W24" s="117">
        <f t="shared" si="4"/>
        <v>0</v>
      </c>
      <c r="X24" s="117">
        <f t="shared" si="5"/>
        <v>0</v>
      </c>
      <c r="Y24" s="118">
        <f t="shared" si="6"/>
        <v>0</v>
      </c>
      <c r="Z24" s="118">
        <f t="shared" si="7"/>
        <v>0</v>
      </c>
    </row>
    <row r="25" spans="1:26" ht="13.5" outlineLevel="1" thickBot="1" x14ac:dyDescent="0.25">
      <c r="A25" s="96"/>
      <c r="B25" s="109"/>
      <c r="C25" s="109"/>
      <c r="D25" s="110"/>
      <c r="E25" s="109"/>
      <c r="F25" s="20" t="e">
        <f>LOOKUP(D25,'Barême cotisation'!C$13:D$46,'Barême cotisation'!E$13:E$46)*E25</f>
        <v>#N/A</v>
      </c>
      <c r="G25" s="20" t="e">
        <f t="shared" si="9"/>
        <v>#N/A</v>
      </c>
      <c r="H25" s="99"/>
      <c r="I25" s="99"/>
      <c r="J25" s="99"/>
      <c r="K25" s="99"/>
      <c r="L25" s="99"/>
      <c r="M25" s="99"/>
      <c r="N25" s="99"/>
      <c r="O25" s="99"/>
      <c r="P25" s="99"/>
      <c r="Q25" s="99"/>
      <c r="R25" s="99"/>
      <c r="S25" s="99"/>
      <c r="T25" s="20" t="e">
        <f t="shared" si="1"/>
        <v>#N/A</v>
      </c>
      <c r="U25" s="116">
        <f t="shared" si="3"/>
        <v>0</v>
      </c>
      <c r="V25" s="116">
        <f t="shared" si="8"/>
        <v>0</v>
      </c>
      <c r="W25" s="117">
        <f t="shared" si="4"/>
        <v>0</v>
      </c>
      <c r="X25" s="117">
        <f t="shared" si="5"/>
        <v>0</v>
      </c>
      <c r="Y25" s="118">
        <f t="shared" si="6"/>
        <v>0</v>
      </c>
      <c r="Z25" s="118">
        <f t="shared" si="7"/>
        <v>0</v>
      </c>
    </row>
    <row r="26" spans="1:26" ht="13.5" outlineLevel="1" thickBot="1" x14ac:dyDescent="0.25">
      <c r="A26" s="96"/>
      <c r="B26" s="109"/>
      <c r="C26" s="109"/>
      <c r="D26" s="110"/>
      <c r="E26" s="109"/>
      <c r="F26" s="20" t="e">
        <f>LOOKUP(D26,'Barême cotisation'!C$13:D$46,'Barême cotisation'!E$13:E$46)*E26</f>
        <v>#N/A</v>
      </c>
      <c r="G26" s="20" t="e">
        <f t="shared" si="9"/>
        <v>#N/A</v>
      </c>
      <c r="H26" s="99"/>
      <c r="I26" s="99"/>
      <c r="J26" s="99"/>
      <c r="K26" s="99"/>
      <c r="L26" s="99"/>
      <c r="M26" s="99"/>
      <c r="N26" s="99"/>
      <c r="O26" s="99"/>
      <c r="P26" s="99"/>
      <c r="Q26" s="99"/>
      <c r="R26" s="99"/>
      <c r="S26" s="99"/>
      <c r="T26" s="20" t="e">
        <f t="shared" si="1"/>
        <v>#N/A</v>
      </c>
      <c r="U26" s="116">
        <f t="shared" si="3"/>
        <v>0</v>
      </c>
      <c r="V26" s="116">
        <f t="shared" si="8"/>
        <v>0</v>
      </c>
      <c r="W26" s="117">
        <f t="shared" si="4"/>
        <v>0</v>
      </c>
      <c r="X26" s="117">
        <f t="shared" si="5"/>
        <v>0</v>
      </c>
      <c r="Y26" s="118">
        <f t="shared" si="6"/>
        <v>0</v>
      </c>
      <c r="Z26" s="118">
        <f t="shared" si="7"/>
        <v>0</v>
      </c>
    </row>
    <row r="27" spans="1:26" ht="13.5" outlineLevel="1" thickBot="1" x14ac:dyDescent="0.25">
      <c r="A27" s="96"/>
      <c r="B27" s="109"/>
      <c r="C27" s="109"/>
      <c r="D27" s="110"/>
      <c r="E27" s="109"/>
      <c r="F27" s="20" t="e">
        <f>LOOKUP(D27,'Barême cotisation'!C$13:D$46,'Barême cotisation'!E$13:E$46)*E27</f>
        <v>#N/A</v>
      </c>
      <c r="G27" s="20" t="e">
        <f t="shared" si="9"/>
        <v>#N/A</v>
      </c>
      <c r="H27" s="99"/>
      <c r="I27" s="99"/>
      <c r="J27" s="99"/>
      <c r="K27" s="99"/>
      <c r="L27" s="99"/>
      <c r="M27" s="99"/>
      <c r="N27" s="99"/>
      <c r="O27" s="99"/>
      <c r="P27" s="99"/>
      <c r="Q27" s="99"/>
      <c r="R27" s="99"/>
      <c r="S27" s="99"/>
      <c r="T27" s="20" t="e">
        <f t="shared" si="1"/>
        <v>#N/A</v>
      </c>
      <c r="U27" s="116">
        <f t="shared" si="3"/>
        <v>0</v>
      </c>
      <c r="V27" s="116">
        <f t="shared" si="8"/>
        <v>0</v>
      </c>
      <c r="W27" s="117">
        <f t="shared" si="4"/>
        <v>0</v>
      </c>
      <c r="X27" s="117">
        <f t="shared" si="5"/>
        <v>0</v>
      </c>
      <c r="Y27" s="118">
        <f t="shared" si="6"/>
        <v>0</v>
      </c>
      <c r="Z27" s="118">
        <f t="shared" si="7"/>
        <v>0</v>
      </c>
    </row>
    <row r="28" spans="1:26" ht="13.5" outlineLevel="1" thickBot="1" x14ac:dyDescent="0.25">
      <c r="A28" s="96"/>
      <c r="B28" s="109"/>
      <c r="C28" s="109"/>
      <c r="D28" s="110"/>
      <c r="E28" s="109"/>
      <c r="F28" s="20" t="e">
        <f>LOOKUP(D28,'Barême cotisation'!C$13:D$46,'Barême cotisation'!E$13:E$46)*E28</f>
        <v>#N/A</v>
      </c>
      <c r="G28" s="20" t="e">
        <f t="shared" si="9"/>
        <v>#N/A</v>
      </c>
      <c r="H28" s="99"/>
      <c r="I28" s="99"/>
      <c r="J28" s="99"/>
      <c r="K28" s="99"/>
      <c r="L28" s="99"/>
      <c r="M28" s="99"/>
      <c r="N28" s="99"/>
      <c r="O28" s="99"/>
      <c r="P28" s="99"/>
      <c r="Q28" s="99"/>
      <c r="R28" s="99"/>
      <c r="S28" s="99"/>
      <c r="T28" s="20" t="e">
        <f t="shared" si="1"/>
        <v>#N/A</v>
      </c>
      <c r="U28" s="116">
        <f t="shared" si="3"/>
        <v>0</v>
      </c>
      <c r="V28" s="116">
        <f t="shared" si="8"/>
        <v>0</v>
      </c>
      <c r="W28" s="117">
        <f t="shared" si="4"/>
        <v>0</v>
      </c>
      <c r="X28" s="117">
        <f t="shared" si="5"/>
        <v>0</v>
      </c>
      <c r="Y28" s="118">
        <f t="shared" si="6"/>
        <v>0</v>
      </c>
      <c r="Z28" s="118">
        <f t="shared" si="7"/>
        <v>0</v>
      </c>
    </row>
    <row r="29" spans="1:26" ht="13.5" outlineLevel="1" thickBot="1" x14ac:dyDescent="0.25">
      <c r="A29" s="96"/>
      <c r="B29" s="109"/>
      <c r="C29" s="109"/>
      <c r="D29" s="110"/>
      <c r="E29" s="109"/>
      <c r="F29" s="20" t="e">
        <f>LOOKUP(D29,'Barême cotisation'!C$13:D$46,'Barême cotisation'!E$13:E$46)*E29</f>
        <v>#N/A</v>
      </c>
      <c r="G29" s="20" t="e">
        <f t="shared" si="9"/>
        <v>#N/A</v>
      </c>
      <c r="H29" s="99"/>
      <c r="I29" s="99"/>
      <c r="J29" s="99"/>
      <c r="K29" s="99"/>
      <c r="L29" s="99"/>
      <c r="M29" s="99"/>
      <c r="N29" s="99"/>
      <c r="O29" s="99"/>
      <c r="P29" s="99"/>
      <c r="Q29" s="99"/>
      <c r="R29" s="99"/>
      <c r="S29" s="99"/>
      <c r="T29" s="20" t="e">
        <f t="shared" si="1"/>
        <v>#N/A</v>
      </c>
      <c r="U29" s="116">
        <f t="shared" si="3"/>
        <v>0</v>
      </c>
      <c r="V29" s="116">
        <f t="shared" si="8"/>
        <v>0</v>
      </c>
      <c r="W29" s="117">
        <f t="shared" si="4"/>
        <v>0</v>
      </c>
      <c r="X29" s="117">
        <f t="shared" si="5"/>
        <v>0</v>
      </c>
      <c r="Y29" s="118">
        <f t="shared" si="6"/>
        <v>0</v>
      </c>
      <c r="Z29" s="118">
        <f t="shared" si="7"/>
        <v>0</v>
      </c>
    </row>
    <row r="30" spans="1:26" ht="13.5" outlineLevel="1" thickBot="1" x14ac:dyDescent="0.25">
      <c r="A30" s="96"/>
      <c r="B30" s="109"/>
      <c r="C30" s="109"/>
      <c r="D30" s="110"/>
      <c r="E30" s="109"/>
      <c r="F30" s="20" t="e">
        <f>LOOKUP(D30,'Barême cotisation'!C$13:D$46,'Barême cotisation'!E$13:E$46)*E30</f>
        <v>#N/A</v>
      </c>
      <c r="G30" s="20" t="e">
        <f t="shared" si="9"/>
        <v>#N/A</v>
      </c>
      <c r="H30" s="99"/>
      <c r="I30" s="99"/>
      <c r="J30" s="99"/>
      <c r="K30" s="99"/>
      <c r="L30" s="99"/>
      <c r="M30" s="99"/>
      <c r="N30" s="99"/>
      <c r="O30" s="99"/>
      <c r="P30" s="99"/>
      <c r="Q30" s="99"/>
      <c r="R30" s="99"/>
      <c r="S30" s="99"/>
      <c r="T30" s="20" t="e">
        <f t="shared" si="1"/>
        <v>#N/A</v>
      </c>
      <c r="U30" s="116">
        <f t="shared" si="3"/>
        <v>0</v>
      </c>
      <c r="V30" s="116">
        <f t="shared" si="8"/>
        <v>0</v>
      </c>
      <c r="W30" s="117">
        <f t="shared" si="4"/>
        <v>0</v>
      </c>
      <c r="X30" s="117">
        <f t="shared" si="5"/>
        <v>0</v>
      </c>
      <c r="Y30" s="118">
        <f t="shared" si="6"/>
        <v>0</v>
      </c>
      <c r="Z30" s="118">
        <f t="shared" si="7"/>
        <v>0</v>
      </c>
    </row>
    <row r="31" spans="1:26" ht="13.5" outlineLevel="1" thickBot="1" x14ac:dyDescent="0.25">
      <c r="A31" s="96"/>
      <c r="B31" s="109"/>
      <c r="C31" s="109"/>
      <c r="D31" s="110"/>
      <c r="E31" s="109"/>
      <c r="F31" s="20" t="e">
        <f>LOOKUP(D31,'Barême cotisation'!C$13:D$46,'Barême cotisation'!E$13:E$46)*E31</f>
        <v>#N/A</v>
      </c>
      <c r="G31" s="20" t="e">
        <f t="shared" si="9"/>
        <v>#N/A</v>
      </c>
      <c r="H31" s="99"/>
      <c r="I31" s="99"/>
      <c r="J31" s="99"/>
      <c r="K31" s="99"/>
      <c r="L31" s="99"/>
      <c r="M31" s="99"/>
      <c r="N31" s="99"/>
      <c r="O31" s="99"/>
      <c r="P31" s="99"/>
      <c r="Q31" s="99"/>
      <c r="R31" s="99"/>
      <c r="S31" s="99"/>
      <c r="T31" s="20" t="e">
        <f t="shared" si="1"/>
        <v>#N/A</v>
      </c>
      <c r="U31" s="116">
        <f t="shared" si="3"/>
        <v>0</v>
      </c>
      <c r="V31" s="116">
        <f t="shared" si="8"/>
        <v>0</v>
      </c>
      <c r="W31" s="117">
        <f t="shared" si="4"/>
        <v>0</v>
      </c>
      <c r="X31" s="117">
        <f t="shared" si="5"/>
        <v>0</v>
      </c>
      <c r="Y31" s="118">
        <f t="shared" si="6"/>
        <v>0</v>
      </c>
      <c r="Z31" s="118">
        <f t="shared" si="7"/>
        <v>0</v>
      </c>
    </row>
    <row r="32" spans="1:26" ht="13.5" outlineLevel="1" thickBot="1" x14ac:dyDescent="0.25">
      <c r="A32" s="96"/>
      <c r="B32" s="109"/>
      <c r="C32" s="109"/>
      <c r="D32" s="110"/>
      <c r="E32" s="109"/>
      <c r="F32" s="20" t="e">
        <f>LOOKUP(D32,'Barême cotisation'!C$13:D$46,'Barême cotisation'!E$13:E$46)*E32</f>
        <v>#N/A</v>
      </c>
      <c r="G32" s="20" t="e">
        <f t="shared" si="9"/>
        <v>#N/A</v>
      </c>
      <c r="H32" s="99"/>
      <c r="I32" s="99"/>
      <c r="J32" s="99"/>
      <c r="K32" s="99"/>
      <c r="L32" s="99"/>
      <c r="M32" s="99"/>
      <c r="N32" s="99"/>
      <c r="O32" s="99"/>
      <c r="P32" s="99"/>
      <c r="Q32" s="99"/>
      <c r="R32" s="99"/>
      <c r="S32" s="99"/>
      <c r="T32" s="20" t="e">
        <f t="shared" si="1"/>
        <v>#N/A</v>
      </c>
      <c r="U32" s="116">
        <f t="shared" si="3"/>
        <v>0</v>
      </c>
      <c r="V32" s="116">
        <f t="shared" si="8"/>
        <v>0</v>
      </c>
      <c r="W32" s="117">
        <f t="shared" si="4"/>
        <v>0</v>
      </c>
      <c r="X32" s="117">
        <f t="shared" si="5"/>
        <v>0</v>
      </c>
      <c r="Y32" s="118">
        <f t="shared" si="6"/>
        <v>0</v>
      </c>
      <c r="Z32" s="118">
        <f t="shared" si="7"/>
        <v>0</v>
      </c>
    </row>
    <row r="33" spans="1:26" ht="13.5" outlineLevel="1" thickBot="1" x14ac:dyDescent="0.25">
      <c r="A33" s="96"/>
      <c r="B33" s="109"/>
      <c r="C33" s="109"/>
      <c r="D33" s="110"/>
      <c r="E33" s="109"/>
      <c r="F33" s="20" t="e">
        <f>LOOKUP(D33,'Barême cotisation'!C$13:D$46,'Barême cotisation'!E$13:E$46)*E33</f>
        <v>#N/A</v>
      </c>
      <c r="G33" s="20" t="e">
        <f t="shared" si="9"/>
        <v>#N/A</v>
      </c>
      <c r="H33" s="99"/>
      <c r="I33" s="99"/>
      <c r="J33" s="99"/>
      <c r="K33" s="99"/>
      <c r="L33" s="99"/>
      <c r="M33" s="99"/>
      <c r="N33" s="99"/>
      <c r="O33" s="99"/>
      <c r="P33" s="99"/>
      <c r="Q33" s="99"/>
      <c r="R33" s="99"/>
      <c r="S33" s="99"/>
      <c r="T33" s="20" t="e">
        <f t="shared" si="1"/>
        <v>#N/A</v>
      </c>
      <c r="U33" s="116">
        <f t="shared" si="3"/>
        <v>0</v>
      </c>
      <c r="V33" s="116">
        <f t="shared" si="8"/>
        <v>0</v>
      </c>
      <c r="W33" s="117">
        <f t="shared" si="4"/>
        <v>0</v>
      </c>
      <c r="X33" s="117">
        <f t="shared" si="5"/>
        <v>0</v>
      </c>
      <c r="Y33" s="118">
        <f t="shared" si="6"/>
        <v>0</v>
      </c>
      <c r="Z33" s="118">
        <f t="shared" si="7"/>
        <v>0</v>
      </c>
    </row>
    <row r="34" spans="1:26" ht="13.5" outlineLevel="1" thickBot="1" x14ac:dyDescent="0.25">
      <c r="A34" s="96"/>
      <c r="B34" s="109"/>
      <c r="C34" s="109"/>
      <c r="D34" s="110"/>
      <c r="E34" s="109"/>
      <c r="F34" s="20" t="e">
        <f>LOOKUP(D34,'Barême cotisation'!C$13:D$46,'Barême cotisation'!E$13:E$46)*E34</f>
        <v>#N/A</v>
      </c>
      <c r="G34" s="20" t="e">
        <f t="shared" si="9"/>
        <v>#N/A</v>
      </c>
      <c r="H34" s="99"/>
      <c r="I34" s="99"/>
      <c r="J34" s="99"/>
      <c r="K34" s="99"/>
      <c r="L34" s="99"/>
      <c r="M34" s="99"/>
      <c r="N34" s="99"/>
      <c r="O34" s="99"/>
      <c r="P34" s="99"/>
      <c r="Q34" s="99"/>
      <c r="R34" s="99"/>
      <c r="S34" s="99"/>
      <c r="T34" s="20" t="e">
        <f t="shared" si="1"/>
        <v>#N/A</v>
      </c>
      <c r="U34" s="116">
        <f t="shared" si="3"/>
        <v>0</v>
      </c>
      <c r="V34" s="116">
        <f t="shared" si="8"/>
        <v>0</v>
      </c>
      <c r="W34" s="117">
        <f t="shared" si="4"/>
        <v>0</v>
      </c>
      <c r="X34" s="117">
        <f t="shared" si="5"/>
        <v>0</v>
      </c>
      <c r="Y34" s="118">
        <f t="shared" si="6"/>
        <v>0</v>
      </c>
      <c r="Z34" s="118">
        <f t="shared" si="7"/>
        <v>0</v>
      </c>
    </row>
    <row r="35" spans="1:26" ht="13.5" outlineLevel="1" thickBot="1" x14ac:dyDescent="0.25">
      <c r="A35" s="19"/>
      <c r="B35" s="109"/>
      <c r="C35" s="109"/>
      <c r="D35" s="110"/>
      <c r="E35" s="109"/>
      <c r="F35" s="20" t="e">
        <f>LOOKUP(D35,'Barême cotisation'!C$13:D$46,'Barême cotisation'!E$13:E$46)*E35</f>
        <v>#N/A</v>
      </c>
      <c r="G35" s="20" t="e">
        <f t="shared" si="9"/>
        <v>#N/A</v>
      </c>
      <c r="H35" s="99"/>
      <c r="I35" s="99"/>
      <c r="J35" s="99"/>
      <c r="K35" s="99"/>
      <c r="L35" s="99"/>
      <c r="M35" s="99"/>
      <c r="N35" s="99"/>
      <c r="O35" s="99"/>
      <c r="P35" s="99"/>
      <c r="Q35" s="99"/>
      <c r="R35" s="99"/>
      <c r="S35" s="99"/>
      <c r="T35" s="20" t="e">
        <f t="shared" si="1"/>
        <v>#N/A</v>
      </c>
      <c r="U35" s="116">
        <f t="shared" si="3"/>
        <v>0</v>
      </c>
      <c r="V35" s="116">
        <f t="shared" si="8"/>
        <v>0</v>
      </c>
      <c r="W35" s="117">
        <f t="shared" si="4"/>
        <v>0</v>
      </c>
      <c r="X35" s="117">
        <f t="shared" si="5"/>
        <v>0</v>
      </c>
      <c r="Y35" s="118">
        <f t="shared" si="6"/>
        <v>0</v>
      </c>
      <c r="Z35" s="118">
        <f t="shared" si="7"/>
        <v>0</v>
      </c>
    </row>
    <row r="36" spans="1:26" ht="13.5" outlineLevel="1" thickBot="1" x14ac:dyDescent="0.25">
      <c r="A36" s="19"/>
      <c r="B36" s="109"/>
      <c r="C36" s="112"/>
      <c r="D36" s="110"/>
      <c r="E36" s="109"/>
      <c r="F36" s="20" t="e">
        <f>LOOKUP(D36,'Barême cotisation'!C$13:D$46,'Barême cotisation'!E$13:E$46)*E36</f>
        <v>#N/A</v>
      </c>
      <c r="G36" s="20" t="e">
        <f t="shared" si="9"/>
        <v>#N/A</v>
      </c>
      <c r="H36" s="99"/>
      <c r="I36" s="99"/>
      <c r="J36" s="99"/>
      <c r="K36" s="99"/>
      <c r="L36" s="99"/>
      <c r="M36" s="99"/>
      <c r="N36" s="99"/>
      <c r="O36" s="99"/>
      <c r="P36" s="99"/>
      <c r="Q36" s="99"/>
      <c r="R36" s="99"/>
      <c r="S36" s="99"/>
      <c r="T36" s="20" t="e">
        <f t="shared" si="1"/>
        <v>#N/A</v>
      </c>
      <c r="U36" s="116">
        <f t="shared" si="3"/>
        <v>0</v>
      </c>
      <c r="V36" s="116">
        <f t="shared" si="8"/>
        <v>0</v>
      </c>
      <c r="W36" s="117">
        <f t="shared" si="4"/>
        <v>0</v>
      </c>
      <c r="X36" s="117">
        <f t="shared" si="5"/>
        <v>0</v>
      </c>
      <c r="Y36" s="118">
        <f t="shared" si="6"/>
        <v>0</v>
      </c>
      <c r="Z36" s="118">
        <f t="shared" si="7"/>
        <v>0</v>
      </c>
    </row>
    <row r="37" spans="1:26" ht="13.5" outlineLevel="1" thickBot="1" x14ac:dyDescent="0.25">
      <c r="A37" s="19"/>
      <c r="B37" s="109"/>
      <c r="C37" s="113"/>
      <c r="D37" s="110"/>
      <c r="E37" s="109"/>
      <c r="F37" s="20" t="e">
        <f>LOOKUP(D37,'Barême cotisation'!C$13:D$46,'Barême cotisation'!E$13:E$46)*E37</f>
        <v>#N/A</v>
      </c>
      <c r="G37" s="20" t="e">
        <f t="shared" si="9"/>
        <v>#N/A</v>
      </c>
      <c r="H37" s="99"/>
      <c r="I37" s="99"/>
      <c r="J37" s="99"/>
      <c r="K37" s="99"/>
      <c r="L37" s="99"/>
      <c r="M37" s="99"/>
      <c r="N37" s="99"/>
      <c r="O37" s="99"/>
      <c r="P37" s="99"/>
      <c r="Q37" s="99"/>
      <c r="R37" s="99"/>
      <c r="S37" s="99"/>
      <c r="T37" s="20" t="e">
        <f t="shared" si="1"/>
        <v>#N/A</v>
      </c>
      <c r="U37" s="116">
        <f t="shared" si="3"/>
        <v>0</v>
      </c>
      <c r="V37" s="116">
        <f t="shared" si="8"/>
        <v>0</v>
      </c>
      <c r="W37" s="117">
        <f t="shared" si="4"/>
        <v>0</v>
      </c>
      <c r="X37" s="117">
        <f t="shared" si="5"/>
        <v>0</v>
      </c>
      <c r="Y37" s="118">
        <f t="shared" si="6"/>
        <v>0</v>
      </c>
      <c r="Z37" s="118">
        <f t="shared" si="7"/>
        <v>0</v>
      </c>
    </row>
    <row r="38" spans="1:26" ht="13.5" outlineLevel="1" thickBot="1" x14ac:dyDescent="0.25">
      <c r="A38" s="19"/>
      <c r="B38" s="109"/>
      <c r="C38" s="113"/>
      <c r="D38" s="110"/>
      <c r="E38" s="109"/>
      <c r="F38" s="20" t="e">
        <f>LOOKUP(D38,'Barême cotisation'!C$13:D$46,'Barême cotisation'!E$13:E$46)*E38</f>
        <v>#N/A</v>
      </c>
      <c r="G38" s="20" t="e">
        <f t="shared" si="9"/>
        <v>#N/A</v>
      </c>
      <c r="H38" s="99"/>
      <c r="I38" s="99"/>
      <c r="J38" s="99"/>
      <c r="K38" s="99"/>
      <c r="L38" s="99"/>
      <c r="M38" s="99"/>
      <c r="N38" s="99"/>
      <c r="O38" s="99"/>
      <c r="P38" s="99"/>
      <c r="Q38" s="99"/>
      <c r="R38" s="99"/>
      <c r="S38" s="99"/>
      <c r="T38" s="20" t="e">
        <f t="shared" si="1"/>
        <v>#N/A</v>
      </c>
      <c r="U38" s="116">
        <f t="shared" si="3"/>
        <v>0</v>
      </c>
      <c r="V38" s="116">
        <f t="shared" si="8"/>
        <v>0</v>
      </c>
      <c r="W38" s="117">
        <f t="shared" si="4"/>
        <v>0</v>
      </c>
      <c r="X38" s="117">
        <f t="shared" si="5"/>
        <v>0</v>
      </c>
      <c r="Y38" s="118">
        <f t="shared" si="6"/>
        <v>0</v>
      </c>
      <c r="Z38" s="118">
        <f t="shared" si="7"/>
        <v>0</v>
      </c>
    </row>
    <row r="39" spans="1:26" ht="13.5" outlineLevel="1" thickBot="1" x14ac:dyDescent="0.25">
      <c r="A39" s="19"/>
      <c r="B39" s="109"/>
      <c r="C39" s="113"/>
      <c r="D39" s="110"/>
      <c r="E39" s="109"/>
      <c r="F39" s="20" t="e">
        <f>LOOKUP(D39,'Barême cotisation'!C$13:D$46,'Barême cotisation'!E$13:E$46)*E39</f>
        <v>#N/A</v>
      </c>
      <c r="G39" s="20" t="e">
        <f t="shared" si="9"/>
        <v>#N/A</v>
      </c>
      <c r="H39" s="99"/>
      <c r="I39" s="99"/>
      <c r="J39" s="99"/>
      <c r="K39" s="99"/>
      <c r="L39" s="99"/>
      <c r="M39" s="99"/>
      <c r="N39" s="99"/>
      <c r="O39" s="99"/>
      <c r="P39" s="99"/>
      <c r="Q39" s="99"/>
      <c r="R39" s="99"/>
      <c r="S39" s="99"/>
      <c r="T39" s="20" t="e">
        <f t="shared" si="1"/>
        <v>#N/A</v>
      </c>
      <c r="U39" s="116">
        <f t="shared" si="3"/>
        <v>0</v>
      </c>
      <c r="V39" s="116">
        <f t="shared" si="8"/>
        <v>0</v>
      </c>
      <c r="W39" s="117">
        <f t="shared" si="4"/>
        <v>0</v>
      </c>
      <c r="X39" s="117">
        <f t="shared" si="5"/>
        <v>0</v>
      </c>
      <c r="Y39" s="118">
        <f t="shared" si="6"/>
        <v>0</v>
      </c>
      <c r="Z39" s="118">
        <f t="shared" si="7"/>
        <v>0</v>
      </c>
    </row>
    <row r="40" spans="1:26" ht="13.5" outlineLevel="1" thickBot="1" x14ac:dyDescent="0.25">
      <c r="A40" s="19"/>
      <c r="B40" s="109"/>
      <c r="C40" s="113"/>
      <c r="D40" s="110"/>
      <c r="E40" s="109"/>
      <c r="F40" s="20" t="e">
        <f>LOOKUP(D40,'Barême cotisation'!C$13:D$46,'Barême cotisation'!E$13:E$46)*E40</f>
        <v>#N/A</v>
      </c>
      <c r="G40" s="20" t="e">
        <f t="shared" si="9"/>
        <v>#N/A</v>
      </c>
      <c r="H40" s="99"/>
      <c r="I40" s="99"/>
      <c r="J40" s="99"/>
      <c r="K40" s="99"/>
      <c r="L40" s="99"/>
      <c r="M40" s="99"/>
      <c r="N40" s="99"/>
      <c r="O40" s="99"/>
      <c r="P40" s="99"/>
      <c r="Q40" s="99"/>
      <c r="R40" s="99"/>
      <c r="S40" s="99"/>
      <c r="T40" s="20" t="e">
        <f t="shared" si="1"/>
        <v>#N/A</v>
      </c>
      <c r="U40" s="116">
        <f t="shared" si="3"/>
        <v>0</v>
      </c>
      <c r="V40" s="116">
        <f t="shared" si="8"/>
        <v>0</v>
      </c>
      <c r="W40" s="117">
        <f t="shared" si="4"/>
        <v>0</v>
      </c>
      <c r="X40" s="117">
        <f t="shared" si="5"/>
        <v>0</v>
      </c>
      <c r="Y40" s="118">
        <f t="shared" si="6"/>
        <v>0</v>
      </c>
      <c r="Z40" s="118">
        <f t="shared" si="7"/>
        <v>0</v>
      </c>
    </row>
    <row r="41" spans="1:26" ht="13.5" outlineLevel="1" thickBot="1" x14ac:dyDescent="0.25">
      <c r="A41" s="19"/>
      <c r="B41" s="109"/>
      <c r="C41" s="113"/>
      <c r="D41" s="110"/>
      <c r="E41" s="109"/>
      <c r="F41" s="20" t="e">
        <f>LOOKUP(D41,'Barême cotisation'!C$13:D$46,'Barême cotisation'!E$13:E$46)*E41</f>
        <v>#N/A</v>
      </c>
      <c r="G41" s="20" t="e">
        <f t="shared" si="9"/>
        <v>#N/A</v>
      </c>
      <c r="H41" s="99"/>
      <c r="I41" s="99"/>
      <c r="J41" s="99"/>
      <c r="K41" s="99"/>
      <c r="L41" s="99"/>
      <c r="M41" s="99"/>
      <c r="N41" s="99"/>
      <c r="O41" s="99"/>
      <c r="P41" s="99"/>
      <c r="Q41" s="99"/>
      <c r="R41" s="99"/>
      <c r="S41" s="99"/>
      <c r="T41" s="20" t="e">
        <f t="shared" si="1"/>
        <v>#N/A</v>
      </c>
      <c r="U41" s="116">
        <f t="shared" si="3"/>
        <v>0</v>
      </c>
      <c r="V41" s="116">
        <f t="shared" si="8"/>
        <v>0</v>
      </c>
      <c r="W41" s="117">
        <f t="shared" si="4"/>
        <v>0</v>
      </c>
      <c r="X41" s="117">
        <f t="shared" si="5"/>
        <v>0</v>
      </c>
      <c r="Y41" s="118">
        <f t="shared" si="6"/>
        <v>0</v>
      </c>
      <c r="Z41" s="118">
        <f t="shared" si="7"/>
        <v>0</v>
      </c>
    </row>
    <row r="42" spans="1:26" ht="13.5" outlineLevel="1" thickBot="1" x14ac:dyDescent="0.25">
      <c r="A42" s="19"/>
      <c r="B42" s="109"/>
      <c r="C42" s="113"/>
      <c r="D42" s="110"/>
      <c r="E42" s="109"/>
      <c r="F42" s="20" t="e">
        <f>LOOKUP(D42,'Barême cotisation'!C$13:D$46,'Barême cotisation'!E$13:E$46)*E42</f>
        <v>#N/A</v>
      </c>
      <c r="G42" s="20" t="e">
        <f t="shared" si="9"/>
        <v>#N/A</v>
      </c>
      <c r="H42" s="99"/>
      <c r="I42" s="99"/>
      <c r="J42" s="99"/>
      <c r="K42" s="99"/>
      <c r="L42" s="99"/>
      <c r="M42" s="99"/>
      <c r="N42" s="99"/>
      <c r="O42" s="99"/>
      <c r="P42" s="99"/>
      <c r="Q42" s="99"/>
      <c r="R42" s="99"/>
      <c r="S42" s="99"/>
      <c r="T42" s="20" t="e">
        <f t="shared" si="1"/>
        <v>#N/A</v>
      </c>
      <c r="U42" s="116">
        <f t="shared" si="3"/>
        <v>0</v>
      </c>
      <c r="V42" s="116">
        <f t="shared" si="8"/>
        <v>0</v>
      </c>
      <c r="W42" s="117">
        <f t="shared" si="4"/>
        <v>0</v>
      </c>
      <c r="X42" s="117">
        <f t="shared" si="5"/>
        <v>0</v>
      </c>
      <c r="Y42" s="118">
        <f t="shared" si="6"/>
        <v>0</v>
      </c>
      <c r="Z42" s="118">
        <f t="shared" si="7"/>
        <v>0</v>
      </c>
    </row>
    <row r="43" spans="1:26" ht="13.5" outlineLevel="1" thickBot="1" x14ac:dyDescent="0.25">
      <c r="A43" s="19"/>
      <c r="B43" s="109"/>
      <c r="C43" s="113"/>
      <c r="D43" s="110"/>
      <c r="E43" s="109"/>
      <c r="F43" s="20" t="e">
        <f>LOOKUP(D43,'Barême cotisation'!C$13:D$46,'Barême cotisation'!E$13:E$46)*E43</f>
        <v>#N/A</v>
      </c>
      <c r="G43" s="20" t="e">
        <f t="shared" si="9"/>
        <v>#N/A</v>
      </c>
      <c r="H43" s="99"/>
      <c r="I43" s="99"/>
      <c r="J43" s="99"/>
      <c r="K43" s="99"/>
      <c r="L43" s="99"/>
      <c r="M43" s="99"/>
      <c r="N43" s="99"/>
      <c r="O43" s="99"/>
      <c r="P43" s="99"/>
      <c r="Q43" s="99"/>
      <c r="R43" s="99"/>
      <c r="S43" s="99"/>
      <c r="T43" s="20" t="e">
        <f t="shared" si="1"/>
        <v>#N/A</v>
      </c>
      <c r="U43" s="116">
        <f t="shared" si="3"/>
        <v>0</v>
      </c>
      <c r="V43" s="116">
        <f t="shared" si="8"/>
        <v>0</v>
      </c>
      <c r="W43" s="117">
        <f t="shared" si="4"/>
        <v>0</v>
      </c>
      <c r="X43" s="117">
        <f t="shared" si="5"/>
        <v>0</v>
      </c>
      <c r="Y43" s="118">
        <f t="shared" si="6"/>
        <v>0</v>
      </c>
      <c r="Z43" s="118">
        <f t="shared" si="7"/>
        <v>0</v>
      </c>
    </row>
    <row r="44" spans="1:26" ht="13.5" outlineLevel="1" thickBot="1" x14ac:dyDescent="0.25">
      <c r="A44" s="19"/>
      <c r="B44" s="109"/>
      <c r="C44" s="113"/>
      <c r="D44" s="110"/>
      <c r="E44" s="109"/>
      <c r="F44" s="20" t="e">
        <f>LOOKUP(D44,'Barême cotisation'!C$13:D$46,'Barême cotisation'!E$13:E$46)*E44</f>
        <v>#N/A</v>
      </c>
      <c r="G44" s="20" t="e">
        <f t="shared" si="9"/>
        <v>#N/A</v>
      </c>
      <c r="H44" s="99"/>
      <c r="I44" s="99"/>
      <c r="J44" s="99"/>
      <c r="K44" s="99"/>
      <c r="L44" s="99"/>
      <c r="M44" s="99"/>
      <c r="N44" s="99"/>
      <c r="O44" s="99"/>
      <c r="P44" s="99"/>
      <c r="Q44" s="99"/>
      <c r="R44" s="99"/>
      <c r="S44" s="99"/>
      <c r="T44" s="20" t="e">
        <f t="shared" si="1"/>
        <v>#N/A</v>
      </c>
      <c r="U44" s="116">
        <f t="shared" si="3"/>
        <v>0</v>
      </c>
      <c r="V44" s="116">
        <f t="shared" si="8"/>
        <v>0</v>
      </c>
      <c r="W44" s="117">
        <f t="shared" si="4"/>
        <v>0</v>
      </c>
      <c r="X44" s="117">
        <f t="shared" si="5"/>
        <v>0</v>
      </c>
      <c r="Y44" s="118">
        <f t="shared" si="6"/>
        <v>0</v>
      </c>
      <c r="Z44" s="118">
        <f t="shared" si="7"/>
        <v>0</v>
      </c>
    </row>
    <row r="45" spans="1:26" ht="13.5" outlineLevel="1" thickBot="1" x14ac:dyDescent="0.25">
      <c r="A45" s="19"/>
      <c r="B45" s="109"/>
      <c r="C45" s="114"/>
      <c r="D45" s="110"/>
      <c r="E45" s="109"/>
      <c r="F45" s="20" t="e">
        <f>LOOKUP(D45,'Barême cotisation'!C$13:D$46,'Barême cotisation'!E$13:E$46)*E45</f>
        <v>#N/A</v>
      </c>
      <c r="G45" s="20" t="e">
        <f>F15*2</f>
        <v>#N/A</v>
      </c>
      <c r="H45" s="99"/>
      <c r="I45" s="99"/>
      <c r="J45" s="99"/>
      <c r="K45" s="99"/>
      <c r="L45" s="99"/>
      <c r="M45" s="99"/>
      <c r="N45" s="99"/>
      <c r="O45" s="99"/>
      <c r="P45" s="99"/>
      <c r="Q45" s="99"/>
      <c r="R45" s="99"/>
      <c r="S45" s="99"/>
      <c r="T45" s="20" t="e">
        <f t="shared" si="1"/>
        <v>#N/A</v>
      </c>
      <c r="U45" s="116">
        <f t="shared" si="3"/>
        <v>0</v>
      </c>
      <c r="V45" s="116">
        <f t="shared" si="8"/>
        <v>0</v>
      </c>
      <c r="W45" s="117">
        <f>COUNTIF(L45:O45,"fni")</f>
        <v>0</v>
      </c>
      <c r="X45" s="117">
        <f>COUNTIF(L45:O45,"x")</f>
        <v>0</v>
      </c>
      <c r="Y45" s="118">
        <f t="shared" si="6"/>
        <v>0</v>
      </c>
      <c r="Z45" s="118">
        <f t="shared" si="7"/>
        <v>0</v>
      </c>
    </row>
    <row r="46" spans="1:26" ht="13.5" thickBot="1" x14ac:dyDescent="0.25">
      <c r="A46" s="19"/>
      <c r="B46" s="19"/>
      <c r="C46" s="19"/>
      <c r="D46" s="19"/>
      <c r="E46" s="19"/>
      <c r="F46" s="19"/>
      <c r="G46" s="19"/>
      <c r="H46" s="100"/>
      <c r="I46" s="100"/>
      <c r="J46" s="100"/>
      <c r="K46" s="100"/>
      <c r="L46" s="19"/>
      <c r="M46" s="19"/>
      <c r="N46" s="19"/>
      <c r="O46" s="19"/>
      <c r="P46" s="19"/>
      <c r="Q46" s="19"/>
      <c r="R46" s="19"/>
      <c r="S46" s="19"/>
      <c r="T46" s="19"/>
      <c r="U46" s="19">
        <f t="shared" ref="U46:Z46" si="10">SUM(U4:U45)</f>
        <v>0</v>
      </c>
      <c r="V46" s="19">
        <f t="shared" si="10"/>
        <v>0</v>
      </c>
      <c r="W46" s="19">
        <f t="shared" si="10"/>
        <v>0</v>
      </c>
      <c r="X46" s="19">
        <f t="shared" si="10"/>
        <v>0</v>
      </c>
      <c r="Y46" s="19">
        <f t="shared" si="10"/>
        <v>0</v>
      </c>
      <c r="Z46" s="19">
        <f t="shared" si="10"/>
        <v>0</v>
      </c>
    </row>
    <row r="47" spans="1:26" ht="14.25" thickTop="1" thickBot="1" x14ac:dyDescent="0.25">
      <c r="A47" s="19"/>
      <c r="B47" s="19"/>
      <c r="C47" s="19"/>
      <c r="D47" s="19"/>
      <c r="E47" s="19"/>
      <c r="F47" s="21" t="s">
        <v>23</v>
      </c>
      <c r="G47" s="23">
        <f>COUNTIF(H4:S45,"FNI")</f>
        <v>0</v>
      </c>
      <c r="I47" s="19"/>
      <c r="J47" s="21" t="s">
        <v>90</v>
      </c>
      <c r="K47" s="101"/>
      <c r="L47" s="23">
        <f>COUNTIF(H4:S45,"X")</f>
        <v>0</v>
      </c>
      <c r="N47" s="21" t="s">
        <v>92</v>
      </c>
      <c r="O47" s="105"/>
      <c r="P47" s="103">
        <f>COUNTIF(H4:S45,"rejet")</f>
        <v>0</v>
      </c>
      <c r="R47" s="21" t="s">
        <v>93</v>
      </c>
      <c r="S47" s="105"/>
      <c r="T47" s="102">
        <f>COUNTIF(H4:S45,"arret")</f>
        <v>0</v>
      </c>
      <c r="U47" s="19"/>
      <c r="V47" s="19"/>
      <c r="W47" s="19"/>
      <c r="X47" s="19"/>
      <c r="Y47" s="19"/>
      <c r="Z47" s="19"/>
    </row>
    <row r="48" spans="1:26" ht="13.5" thickTop="1" x14ac:dyDescent="0.2">
      <c r="A48" s="19"/>
      <c r="B48" s="19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</row>
    <row r="49" spans="1:26" x14ac:dyDescent="0.2">
      <c r="A49" s="19"/>
      <c r="B49" s="19"/>
      <c r="C49" s="19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</row>
    <row r="50" spans="1:26" x14ac:dyDescent="0.2">
      <c r="A50" s="19"/>
      <c r="B50" s="19"/>
      <c r="C50" s="19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</row>
    <row r="60" spans="1:26" x14ac:dyDescent="0.2">
      <c r="N60">
        <f>11*42</f>
        <v>462</v>
      </c>
    </row>
  </sheetData>
  <customSheetViews>
    <customSheetView guid="{65CEAD86-84F4-4CAF-85FC-B7A670DEE43F}" hiddenColumns="1" topLeftCell="E1">
      <selection activeCell="Z6" sqref="Z6"/>
      <pageMargins left="0.7" right="0.7" top="0.75" bottom="0.75" header="0.3" footer="0.3"/>
      <pageSetup paperSize="9" orientation="landscape" r:id="rId1"/>
    </customSheetView>
  </customSheetViews>
  <phoneticPr fontId="10" type="noConversion"/>
  <conditionalFormatting sqref="B3:C3">
    <cfRule type="containsText" dxfId="227" priority="21" stopIfTrue="1" operator="containsText" text="arret">
      <formula>NOT(ISERROR(SEARCH("arret",B3)))</formula>
    </cfRule>
    <cfRule type="containsText" dxfId="226" priority="22" stopIfTrue="1" operator="containsText" text="rejet">
      <formula>NOT(ISERROR(SEARCH("rejet",B3)))</formula>
    </cfRule>
    <cfRule type="containsText" dxfId="225" priority="23" stopIfTrue="1" operator="containsText" text="x">
      <formula>NOT(ISERROR(SEARCH("x",B3)))</formula>
    </cfRule>
    <cfRule type="containsText" dxfId="224" priority="24" stopIfTrue="1" operator="containsText" text="FNI">
      <formula>NOT(ISERROR(SEARCH("FNI",B3)))</formula>
    </cfRule>
  </conditionalFormatting>
  <conditionalFormatting sqref="L16:S45 M4:S15">
    <cfRule type="containsText" dxfId="223" priority="13" stopIfTrue="1" operator="containsText" text="arret">
      <formula>NOT(ISERROR(SEARCH("arret",L4)))</formula>
    </cfRule>
    <cfRule type="containsText" dxfId="222" priority="14" stopIfTrue="1" operator="containsText" text="rejet">
      <formula>NOT(ISERROR(SEARCH("rejet",L4)))</formula>
    </cfRule>
    <cfRule type="containsText" dxfId="221" priority="15" stopIfTrue="1" operator="containsText" text="x">
      <formula>NOT(ISERROR(SEARCH("x",L4)))</formula>
    </cfRule>
    <cfRule type="containsText" dxfId="220" priority="16" stopIfTrue="1" operator="containsText" text="FNI">
      <formula>NOT(ISERROR(SEARCH("FNI",L4)))</formula>
    </cfRule>
  </conditionalFormatting>
  <conditionalFormatting sqref="H29:K45">
    <cfRule type="containsText" dxfId="219" priority="9" stopIfTrue="1" operator="containsText" text="arret">
      <formula>NOT(ISERROR(SEARCH("arret",H29)))</formula>
    </cfRule>
    <cfRule type="containsText" dxfId="218" priority="10" stopIfTrue="1" operator="containsText" text="rejet">
      <formula>NOT(ISERROR(SEARCH("rejet",H29)))</formula>
    </cfRule>
    <cfRule type="containsText" dxfId="217" priority="11" stopIfTrue="1" operator="containsText" text="x">
      <formula>NOT(ISERROR(SEARCH("x",H29)))</formula>
    </cfRule>
    <cfRule type="containsText" dxfId="216" priority="12" stopIfTrue="1" operator="containsText" text="FNI">
      <formula>NOT(ISERROR(SEARCH("FNI",H29)))</formula>
    </cfRule>
  </conditionalFormatting>
  <conditionalFormatting sqref="H16:K28">
    <cfRule type="containsText" dxfId="215" priority="5" stopIfTrue="1" operator="containsText" text="arret">
      <formula>NOT(ISERROR(SEARCH("arret",H16)))</formula>
    </cfRule>
    <cfRule type="containsText" dxfId="214" priority="6" stopIfTrue="1" operator="containsText" text="rejet">
      <formula>NOT(ISERROR(SEARCH("rejet",H16)))</formula>
    </cfRule>
    <cfRule type="containsText" dxfId="213" priority="7" stopIfTrue="1" operator="containsText" text="x">
      <formula>NOT(ISERROR(SEARCH("x",H16)))</formula>
    </cfRule>
    <cfRule type="containsText" dxfId="212" priority="8" stopIfTrue="1" operator="containsText" text="FNI">
      <formula>NOT(ISERROR(SEARCH("FNI",H16)))</formula>
    </cfRule>
  </conditionalFormatting>
  <conditionalFormatting sqref="H4:L15">
    <cfRule type="containsText" dxfId="211" priority="1" stopIfTrue="1" operator="containsText" text="arret">
      <formula>NOT(ISERROR(SEARCH("arret",H4)))</formula>
    </cfRule>
    <cfRule type="containsText" dxfId="210" priority="2" stopIfTrue="1" operator="containsText" text="rejet">
      <formula>NOT(ISERROR(SEARCH("rejet",H4)))</formula>
    </cfRule>
    <cfRule type="containsText" dxfId="209" priority="3" stopIfTrue="1" operator="containsText" text="x">
      <formula>NOT(ISERROR(SEARCH("x",H4)))</formula>
    </cfRule>
    <cfRule type="containsText" dxfId="208" priority="4" stopIfTrue="1" operator="containsText" text="FNI">
      <formula>NOT(ISERROR(SEARCH("FNI",H4)))</formula>
    </cfRule>
  </conditionalFormatting>
  <pageMargins left="0.7" right="0.7" top="0.75" bottom="0.75" header="0.3" footer="0.3"/>
  <pageSetup paperSize="9" orientation="landscape" r:id="rId2"/>
  <legacy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5" tint="-0.249977111117893"/>
  </sheetPr>
  <dimension ref="A2:Z50"/>
  <sheetViews>
    <sheetView topLeftCell="A16" workbookViewId="0">
      <selection activeCell="B4" sqref="B4:E27"/>
    </sheetView>
  </sheetViews>
  <sheetFormatPr baseColWidth="10" defaultRowHeight="12.75" outlineLevelRow="1" x14ac:dyDescent="0.2"/>
  <cols>
    <col min="1" max="1" width="5.42578125" customWidth="1"/>
    <col min="2" max="2" width="20.28515625" customWidth="1"/>
    <col min="3" max="3" width="11.42578125" hidden="1" customWidth="1"/>
    <col min="5" max="5" width="12" bestFit="1" customWidth="1"/>
    <col min="8" max="19" width="8" customWidth="1"/>
    <col min="21" max="26" width="5.42578125" customWidth="1"/>
  </cols>
  <sheetData>
    <row r="2" spans="1:26" ht="13.5" thickBot="1" x14ac:dyDescent="0.25">
      <c r="U2" s="19"/>
      <c r="V2" s="19"/>
      <c r="W2" s="19"/>
      <c r="X2" s="19"/>
      <c r="Y2" s="19"/>
      <c r="Z2" s="19"/>
    </row>
    <row r="3" spans="1:26" ht="23.25" thickBot="1" x14ac:dyDescent="0.25">
      <c r="A3" s="19"/>
      <c r="B3" s="99" t="s">
        <v>13</v>
      </c>
      <c r="C3" s="24"/>
      <c r="D3" s="107" t="s">
        <v>14</v>
      </c>
      <c r="E3" s="107" t="s">
        <v>78</v>
      </c>
      <c r="F3" s="107" t="s">
        <v>3</v>
      </c>
      <c r="G3" s="108" t="s">
        <v>79</v>
      </c>
      <c r="H3" s="107" t="s">
        <v>15</v>
      </c>
      <c r="I3" s="107" t="s">
        <v>16</v>
      </c>
      <c r="J3" s="107" t="s">
        <v>17</v>
      </c>
      <c r="K3" s="107" t="s">
        <v>18</v>
      </c>
      <c r="L3" s="107" t="s">
        <v>17</v>
      </c>
      <c r="M3" s="107" t="s">
        <v>15</v>
      </c>
      <c r="N3" s="107" t="s">
        <v>15</v>
      </c>
      <c r="O3" s="107" t="s">
        <v>18</v>
      </c>
      <c r="P3" s="107" t="s">
        <v>19</v>
      </c>
      <c r="Q3" s="107" t="s">
        <v>20</v>
      </c>
      <c r="R3" s="107" t="s">
        <v>21</v>
      </c>
      <c r="S3" s="107" t="s">
        <v>22</v>
      </c>
      <c r="T3" s="107" t="s">
        <v>96</v>
      </c>
      <c r="U3" s="119" t="s">
        <v>97</v>
      </c>
      <c r="V3" s="119"/>
      <c r="W3" s="119" t="s">
        <v>97</v>
      </c>
      <c r="X3" s="119"/>
      <c r="Y3" s="119" t="s">
        <v>97</v>
      </c>
      <c r="Z3" s="119"/>
    </row>
    <row r="4" spans="1:26" ht="13.5" thickBot="1" x14ac:dyDescent="0.25">
      <c r="A4" s="96">
        <v>9</v>
      </c>
      <c r="B4" s="109"/>
      <c r="C4" s="109"/>
      <c r="D4" s="110"/>
      <c r="E4" s="109"/>
      <c r="F4" s="20" t="e">
        <f>LOOKUP(D4,'Barême cotisation'!C$13:D$46,'Barême cotisation'!E$13:E$46)*E4</f>
        <v>#N/A</v>
      </c>
      <c r="G4" s="20" t="e">
        <f t="shared" ref="G4:G45" si="0">F4*2</f>
        <v>#N/A</v>
      </c>
      <c r="H4" s="99"/>
      <c r="I4" s="99"/>
      <c r="J4" s="99"/>
      <c r="K4" s="99"/>
      <c r="L4" s="99"/>
      <c r="M4" s="99"/>
      <c r="N4" s="99"/>
      <c r="O4" s="99"/>
      <c r="P4" s="99"/>
      <c r="Q4" s="99"/>
      <c r="R4" s="99"/>
      <c r="S4" s="99"/>
      <c r="T4" s="20" t="e">
        <f>SUM(U4:Z4)*F4</f>
        <v>#N/A</v>
      </c>
      <c r="U4" s="116">
        <f>COUNTIF(H4:K4,"fni")</f>
        <v>0</v>
      </c>
      <c r="V4" s="116">
        <f>COUNTIF(H4:K4,"x")</f>
        <v>0</v>
      </c>
      <c r="W4" s="117">
        <f>COUNTIF(L4:O4,"fni")</f>
        <v>0</v>
      </c>
      <c r="X4" s="117">
        <f>COUNTIF(L4:O4,"x")</f>
        <v>0</v>
      </c>
      <c r="Y4" s="118">
        <f>COUNTIF(P4:S4,"fni")</f>
        <v>0</v>
      </c>
      <c r="Z4" s="118">
        <f>COUNTIF(P4:S4,"x")</f>
        <v>0</v>
      </c>
    </row>
    <row r="5" spans="1:26" ht="13.5" thickBot="1" x14ac:dyDescent="0.25">
      <c r="A5" s="96">
        <v>8</v>
      </c>
      <c r="B5" s="109"/>
      <c r="C5" s="109"/>
      <c r="D5" s="110"/>
      <c r="E5" s="109"/>
      <c r="F5" s="20" t="e">
        <f>LOOKUP(D5,'Barême cotisation'!C$13:D$46,'Barême cotisation'!E$13:E$46)*E5</f>
        <v>#N/A</v>
      </c>
      <c r="G5" s="20" t="e">
        <f t="shared" si="0"/>
        <v>#N/A</v>
      </c>
      <c r="H5" s="99"/>
      <c r="I5" s="99"/>
      <c r="J5" s="99"/>
      <c r="K5" s="99"/>
      <c r="L5" s="99"/>
      <c r="M5" s="99"/>
      <c r="N5" s="99"/>
      <c r="O5" s="99"/>
      <c r="P5" s="99"/>
      <c r="Q5" s="99"/>
      <c r="R5" s="99"/>
      <c r="S5" s="99"/>
      <c r="T5" s="20" t="e">
        <f t="shared" ref="T5:T45" si="1">SUM(U5:Z5)*F5</f>
        <v>#N/A</v>
      </c>
      <c r="U5" s="116">
        <f t="shared" ref="U5:U45" si="2">COUNTIF(H5:K5,"fni")</f>
        <v>0</v>
      </c>
      <c r="V5" s="116">
        <f t="shared" ref="V5:V45" si="3">COUNTIF(H5:K5,"x")</f>
        <v>0</v>
      </c>
      <c r="W5" s="117">
        <f t="shared" ref="W5:W45" si="4">COUNTIF(L5:O5,"fni")</f>
        <v>0</v>
      </c>
      <c r="X5" s="117">
        <f t="shared" ref="X5:X45" si="5">COUNTIF(L5:O5,"x")</f>
        <v>0</v>
      </c>
      <c r="Y5" s="118">
        <f t="shared" ref="Y5:Y45" si="6">COUNTIF(P5:S5,"fni")</f>
        <v>0</v>
      </c>
      <c r="Z5" s="118">
        <f t="shared" ref="Z5:Z45" si="7">COUNTIF(P5:S5,"x")</f>
        <v>0</v>
      </c>
    </row>
    <row r="6" spans="1:26" ht="13.5" thickBot="1" x14ac:dyDescent="0.25">
      <c r="A6" s="96"/>
      <c r="B6" s="109"/>
      <c r="C6" s="109"/>
      <c r="D6" s="110"/>
      <c r="E6" s="109"/>
      <c r="F6" s="20" t="e">
        <f>LOOKUP(D6,'Barême cotisation'!C$13:D$46,'Barême cotisation'!E$13:E$46)*E6</f>
        <v>#N/A</v>
      </c>
      <c r="G6" s="20" t="e">
        <f t="shared" si="0"/>
        <v>#N/A</v>
      </c>
      <c r="H6" s="99"/>
      <c r="I6" s="99"/>
      <c r="J6" s="99"/>
      <c r="K6" s="99"/>
      <c r="L6" s="99"/>
      <c r="M6" s="99"/>
      <c r="N6" s="99"/>
      <c r="O6" s="99"/>
      <c r="P6" s="99"/>
      <c r="Q6" s="99"/>
      <c r="R6" s="99"/>
      <c r="S6" s="99"/>
      <c r="T6" s="20" t="e">
        <f t="shared" si="1"/>
        <v>#N/A</v>
      </c>
      <c r="U6" s="116">
        <f t="shared" si="2"/>
        <v>0</v>
      </c>
      <c r="V6" s="116">
        <f t="shared" si="3"/>
        <v>0</v>
      </c>
      <c r="W6" s="117">
        <f t="shared" si="4"/>
        <v>0</v>
      </c>
      <c r="X6" s="117">
        <f t="shared" si="5"/>
        <v>0</v>
      </c>
      <c r="Y6" s="118">
        <f t="shared" si="6"/>
        <v>0</v>
      </c>
      <c r="Z6" s="118">
        <f t="shared" si="7"/>
        <v>0</v>
      </c>
    </row>
    <row r="7" spans="1:26" ht="13.5" thickBot="1" x14ac:dyDescent="0.25">
      <c r="A7" s="96">
        <v>8</v>
      </c>
      <c r="B7" s="109"/>
      <c r="C7" s="109"/>
      <c r="D7" s="110"/>
      <c r="E7" s="109"/>
      <c r="F7" s="20" t="e">
        <f>LOOKUP(D7,'Barême cotisation'!C$13:D$46,'Barême cotisation'!E$13:E$46)*E7</f>
        <v>#N/A</v>
      </c>
      <c r="G7" s="20" t="e">
        <f t="shared" si="0"/>
        <v>#N/A</v>
      </c>
      <c r="H7" s="99"/>
      <c r="I7" s="99"/>
      <c r="J7" s="99"/>
      <c r="K7" s="99"/>
      <c r="L7" s="99"/>
      <c r="M7" s="99"/>
      <c r="N7" s="99"/>
      <c r="O7" s="99"/>
      <c r="P7" s="99"/>
      <c r="Q7" s="99"/>
      <c r="R7" s="99"/>
      <c r="S7" s="99"/>
      <c r="T7" s="20" t="e">
        <f t="shared" si="1"/>
        <v>#N/A</v>
      </c>
      <c r="U7" s="116">
        <f t="shared" si="2"/>
        <v>0</v>
      </c>
      <c r="V7" s="116">
        <f t="shared" si="3"/>
        <v>0</v>
      </c>
      <c r="W7" s="117">
        <f t="shared" si="4"/>
        <v>0</v>
      </c>
      <c r="X7" s="117">
        <f t="shared" si="5"/>
        <v>0</v>
      </c>
      <c r="Y7" s="118">
        <f t="shared" si="6"/>
        <v>0</v>
      </c>
      <c r="Z7" s="118">
        <f t="shared" si="7"/>
        <v>0</v>
      </c>
    </row>
    <row r="8" spans="1:26" ht="13.5" thickBot="1" x14ac:dyDescent="0.25">
      <c r="A8" s="96"/>
      <c r="B8" s="109"/>
      <c r="C8" s="109"/>
      <c r="D8" s="110"/>
      <c r="E8" s="109"/>
      <c r="F8" s="20" t="e">
        <f>LOOKUP(D8,'Barême cotisation'!C$13:D$46,'Barême cotisation'!E$13:E$46)*E8</f>
        <v>#N/A</v>
      </c>
      <c r="G8" s="20" t="e">
        <f t="shared" si="0"/>
        <v>#N/A</v>
      </c>
      <c r="H8" s="99"/>
      <c r="I8" s="99"/>
      <c r="J8" s="99"/>
      <c r="K8" s="99"/>
      <c r="L8" s="99"/>
      <c r="M8" s="99"/>
      <c r="N8" s="99"/>
      <c r="O8" s="99"/>
      <c r="P8" s="99"/>
      <c r="Q8" s="99"/>
      <c r="R8" s="99"/>
      <c r="S8" s="99"/>
      <c r="T8" s="20" t="e">
        <f t="shared" si="1"/>
        <v>#N/A</v>
      </c>
      <c r="U8" s="116">
        <f t="shared" si="2"/>
        <v>0</v>
      </c>
      <c r="V8" s="116">
        <f t="shared" si="3"/>
        <v>0</v>
      </c>
      <c r="W8" s="117">
        <f t="shared" si="4"/>
        <v>0</v>
      </c>
      <c r="X8" s="117">
        <f t="shared" si="5"/>
        <v>0</v>
      </c>
      <c r="Y8" s="118">
        <f t="shared" si="6"/>
        <v>0</v>
      </c>
      <c r="Z8" s="118">
        <f t="shared" si="7"/>
        <v>0</v>
      </c>
    </row>
    <row r="9" spans="1:26" ht="13.5" thickBot="1" x14ac:dyDescent="0.25">
      <c r="A9" s="96"/>
      <c r="B9" s="109"/>
      <c r="C9" s="109"/>
      <c r="D9" s="110"/>
      <c r="E9" s="109"/>
      <c r="F9" s="20" t="e">
        <f>LOOKUP(D9,'Barême cotisation'!C$13:D$46,'Barême cotisation'!E$13:E$46)*E9</f>
        <v>#N/A</v>
      </c>
      <c r="G9" s="20" t="e">
        <f t="shared" si="0"/>
        <v>#N/A</v>
      </c>
      <c r="H9" s="99"/>
      <c r="I9" s="99"/>
      <c r="J9" s="99"/>
      <c r="K9" s="99"/>
      <c r="L9" s="99"/>
      <c r="M9" s="99"/>
      <c r="N9" s="99"/>
      <c r="O9" s="99"/>
      <c r="P9" s="99"/>
      <c r="Q9" s="99"/>
      <c r="R9" s="99"/>
      <c r="S9" s="99"/>
      <c r="T9" s="20" t="e">
        <f t="shared" si="1"/>
        <v>#N/A</v>
      </c>
      <c r="U9" s="116">
        <f t="shared" si="2"/>
        <v>0</v>
      </c>
      <c r="V9" s="116">
        <f t="shared" si="3"/>
        <v>0</v>
      </c>
      <c r="W9" s="117">
        <f t="shared" si="4"/>
        <v>0</v>
      </c>
      <c r="X9" s="117">
        <f t="shared" si="5"/>
        <v>0</v>
      </c>
      <c r="Y9" s="118">
        <f t="shared" si="6"/>
        <v>0</v>
      </c>
      <c r="Z9" s="118">
        <f t="shared" si="7"/>
        <v>0</v>
      </c>
    </row>
    <row r="10" spans="1:26" ht="13.5" thickBot="1" x14ac:dyDescent="0.25">
      <c r="A10" s="96"/>
      <c r="B10" s="109"/>
      <c r="C10" s="109"/>
      <c r="D10" s="110"/>
      <c r="E10" s="109"/>
      <c r="F10" s="20" t="e">
        <f>LOOKUP(D10,'Barême cotisation'!C$13:D$46,'Barême cotisation'!E$13:E$46)*E10</f>
        <v>#N/A</v>
      </c>
      <c r="G10" s="20" t="e">
        <f t="shared" si="0"/>
        <v>#N/A</v>
      </c>
      <c r="H10" s="99"/>
      <c r="I10" s="99"/>
      <c r="J10" s="99"/>
      <c r="K10" s="99"/>
      <c r="L10" s="99"/>
      <c r="M10" s="99"/>
      <c r="N10" s="99"/>
      <c r="O10" s="99"/>
      <c r="P10" s="99"/>
      <c r="Q10" s="99"/>
      <c r="R10" s="99"/>
      <c r="S10" s="99"/>
      <c r="T10" s="20" t="e">
        <f t="shared" si="1"/>
        <v>#N/A</v>
      </c>
      <c r="U10" s="116">
        <f t="shared" si="2"/>
        <v>0</v>
      </c>
      <c r="V10" s="116">
        <f t="shared" si="3"/>
        <v>0</v>
      </c>
      <c r="W10" s="117">
        <f t="shared" si="4"/>
        <v>0</v>
      </c>
      <c r="X10" s="117">
        <f t="shared" si="5"/>
        <v>0</v>
      </c>
      <c r="Y10" s="118">
        <f t="shared" si="6"/>
        <v>0</v>
      </c>
      <c r="Z10" s="118">
        <f t="shared" si="7"/>
        <v>0</v>
      </c>
    </row>
    <row r="11" spans="1:26" ht="13.5" thickBot="1" x14ac:dyDescent="0.25">
      <c r="A11" s="96">
        <v>7</v>
      </c>
      <c r="B11" s="109"/>
      <c r="C11" s="109"/>
      <c r="D11" s="110"/>
      <c r="E11" s="109"/>
      <c r="F11" s="20" t="e">
        <f>LOOKUP(D11,'Barême cotisation'!C$13:D$46,'Barême cotisation'!E$13:E$46)*E11</f>
        <v>#N/A</v>
      </c>
      <c r="G11" s="20" t="e">
        <f t="shared" si="0"/>
        <v>#N/A</v>
      </c>
      <c r="H11" s="99"/>
      <c r="I11" s="99"/>
      <c r="J11" s="99"/>
      <c r="K11" s="99"/>
      <c r="L11" s="99"/>
      <c r="M11" s="99"/>
      <c r="N11" s="99"/>
      <c r="O11" s="99"/>
      <c r="P11" s="99"/>
      <c r="Q11" s="99"/>
      <c r="R11" s="99"/>
      <c r="S11" s="99"/>
      <c r="T11" s="20" t="e">
        <f t="shared" si="1"/>
        <v>#N/A</v>
      </c>
      <c r="U11" s="116">
        <f t="shared" si="2"/>
        <v>0</v>
      </c>
      <c r="V11" s="116">
        <f t="shared" si="3"/>
        <v>0</v>
      </c>
      <c r="W11" s="117">
        <f t="shared" si="4"/>
        <v>0</v>
      </c>
      <c r="X11" s="117">
        <f t="shared" si="5"/>
        <v>0</v>
      </c>
      <c r="Y11" s="118">
        <f t="shared" si="6"/>
        <v>0</v>
      </c>
      <c r="Z11" s="118">
        <f t="shared" si="7"/>
        <v>0</v>
      </c>
    </row>
    <row r="12" spans="1:26" ht="13.5" thickBot="1" x14ac:dyDescent="0.25">
      <c r="A12" s="96"/>
      <c r="B12" s="109"/>
      <c r="C12" s="109"/>
      <c r="D12" s="110"/>
      <c r="E12" s="109"/>
      <c r="F12" s="20" t="e">
        <f>LOOKUP(D12,'Barême cotisation'!C$13:D$46,'Barême cotisation'!E$13:E$46)*E12</f>
        <v>#N/A</v>
      </c>
      <c r="G12" s="20" t="e">
        <f t="shared" si="0"/>
        <v>#N/A</v>
      </c>
      <c r="H12" s="99"/>
      <c r="I12" s="99"/>
      <c r="J12" s="99"/>
      <c r="K12" s="99"/>
      <c r="L12" s="99"/>
      <c r="M12" s="99"/>
      <c r="N12" s="99"/>
      <c r="O12" s="99"/>
      <c r="P12" s="99"/>
      <c r="Q12" s="99"/>
      <c r="R12" s="99"/>
      <c r="S12" s="99"/>
      <c r="T12" s="20" t="e">
        <f t="shared" si="1"/>
        <v>#N/A</v>
      </c>
      <c r="U12" s="116">
        <f t="shared" si="2"/>
        <v>0</v>
      </c>
      <c r="V12" s="116">
        <f t="shared" si="3"/>
        <v>0</v>
      </c>
      <c r="W12" s="117">
        <f t="shared" si="4"/>
        <v>0</v>
      </c>
      <c r="X12" s="117">
        <f t="shared" si="5"/>
        <v>0</v>
      </c>
      <c r="Y12" s="118">
        <f t="shared" si="6"/>
        <v>0</v>
      </c>
      <c r="Z12" s="118">
        <f t="shared" si="7"/>
        <v>0</v>
      </c>
    </row>
    <row r="13" spans="1:26" ht="13.5" thickBot="1" x14ac:dyDescent="0.25">
      <c r="A13" s="96">
        <v>9</v>
      </c>
      <c r="B13" s="109"/>
      <c r="C13" s="109"/>
      <c r="D13" s="110"/>
      <c r="E13" s="109"/>
      <c r="F13" s="20" t="e">
        <f>LOOKUP(D13,'Barême cotisation'!C$13:D$46,'Barême cotisation'!E$13:E$46)*E13</f>
        <v>#N/A</v>
      </c>
      <c r="G13" s="20" t="e">
        <f t="shared" si="0"/>
        <v>#N/A</v>
      </c>
      <c r="H13" s="99"/>
      <c r="I13" s="99"/>
      <c r="J13" s="99"/>
      <c r="K13" s="99"/>
      <c r="L13" s="99"/>
      <c r="M13" s="99"/>
      <c r="N13" s="99"/>
      <c r="O13" s="99"/>
      <c r="P13" s="99"/>
      <c r="Q13" s="99"/>
      <c r="R13" s="99"/>
      <c r="S13" s="99"/>
      <c r="T13" s="20" t="e">
        <f t="shared" si="1"/>
        <v>#N/A</v>
      </c>
      <c r="U13" s="116">
        <f t="shared" si="2"/>
        <v>0</v>
      </c>
      <c r="V13" s="116">
        <f t="shared" si="3"/>
        <v>0</v>
      </c>
      <c r="W13" s="117">
        <f t="shared" si="4"/>
        <v>0</v>
      </c>
      <c r="X13" s="117">
        <f t="shared" si="5"/>
        <v>0</v>
      </c>
      <c r="Y13" s="118">
        <f t="shared" si="6"/>
        <v>0</v>
      </c>
      <c r="Z13" s="118">
        <f t="shared" si="7"/>
        <v>0</v>
      </c>
    </row>
    <row r="14" spans="1:26" ht="13.5" thickBot="1" x14ac:dyDescent="0.25">
      <c r="A14" s="96"/>
      <c r="B14" s="109"/>
      <c r="C14" s="109"/>
      <c r="D14" s="110"/>
      <c r="E14" s="109"/>
      <c r="F14" s="20" t="e">
        <f>LOOKUP(D14,'Barême cotisation'!C$13:D$46,'Barême cotisation'!E$13:E$46)*E14</f>
        <v>#N/A</v>
      </c>
      <c r="G14" s="20" t="e">
        <f t="shared" si="0"/>
        <v>#N/A</v>
      </c>
      <c r="H14" s="99"/>
      <c r="I14" s="99"/>
      <c r="J14" s="99"/>
      <c r="K14" s="99"/>
      <c r="L14" s="99"/>
      <c r="M14" s="99"/>
      <c r="N14" s="99"/>
      <c r="O14" s="99"/>
      <c r="P14" s="99"/>
      <c r="Q14" s="99"/>
      <c r="R14" s="99"/>
      <c r="S14" s="99"/>
      <c r="T14" s="20" t="e">
        <f t="shared" si="1"/>
        <v>#N/A</v>
      </c>
      <c r="U14" s="116">
        <f t="shared" si="2"/>
        <v>0</v>
      </c>
      <c r="V14" s="116">
        <f t="shared" si="3"/>
        <v>0</v>
      </c>
      <c r="W14" s="117">
        <f t="shared" si="4"/>
        <v>0</v>
      </c>
      <c r="X14" s="117">
        <f t="shared" si="5"/>
        <v>0</v>
      </c>
      <c r="Y14" s="118">
        <f t="shared" si="6"/>
        <v>0</v>
      </c>
      <c r="Z14" s="118">
        <f t="shared" si="7"/>
        <v>0</v>
      </c>
    </row>
    <row r="15" spans="1:26" ht="13.5" thickBot="1" x14ac:dyDescent="0.25">
      <c r="A15" s="96"/>
      <c r="B15" s="109"/>
      <c r="C15" s="109"/>
      <c r="D15" s="110"/>
      <c r="E15" s="109"/>
      <c r="F15" s="20" t="e">
        <f>LOOKUP(D15,'Barême cotisation'!C$13:D$46,'Barême cotisation'!E$13:E$46)*E15</f>
        <v>#N/A</v>
      </c>
      <c r="G15" s="20" t="e">
        <f t="shared" si="0"/>
        <v>#N/A</v>
      </c>
      <c r="H15" s="99"/>
      <c r="I15" s="99"/>
      <c r="J15" s="99"/>
      <c r="K15" s="99"/>
      <c r="L15" s="99"/>
      <c r="M15" s="99"/>
      <c r="N15" s="99"/>
      <c r="O15" s="99"/>
      <c r="P15" s="99"/>
      <c r="Q15" s="99"/>
      <c r="R15" s="99"/>
      <c r="S15" s="99"/>
      <c r="T15" s="20" t="e">
        <f t="shared" si="1"/>
        <v>#N/A</v>
      </c>
      <c r="U15" s="116">
        <f t="shared" si="2"/>
        <v>0</v>
      </c>
      <c r="V15" s="116">
        <f t="shared" si="3"/>
        <v>0</v>
      </c>
      <c r="W15" s="117">
        <f t="shared" si="4"/>
        <v>0</v>
      </c>
      <c r="X15" s="117">
        <f t="shared" si="5"/>
        <v>0</v>
      </c>
      <c r="Y15" s="118">
        <f t="shared" si="6"/>
        <v>0</v>
      </c>
      <c r="Z15" s="118">
        <f t="shared" si="7"/>
        <v>0</v>
      </c>
    </row>
    <row r="16" spans="1:26" ht="13.5" thickBot="1" x14ac:dyDescent="0.25">
      <c r="A16" s="96"/>
      <c r="B16" s="109"/>
      <c r="C16" s="109"/>
      <c r="D16" s="110"/>
      <c r="E16" s="109"/>
      <c r="F16" s="20" t="e">
        <f>LOOKUP(D16,'Barême cotisation'!C$13:D$46,'Barême cotisation'!E$13:E$46)*E16</f>
        <v>#N/A</v>
      </c>
      <c r="G16" s="20" t="e">
        <f t="shared" si="0"/>
        <v>#N/A</v>
      </c>
      <c r="H16" s="99"/>
      <c r="I16" s="99"/>
      <c r="J16" s="99"/>
      <c r="K16" s="99"/>
      <c r="L16" s="99"/>
      <c r="M16" s="99"/>
      <c r="N16" s="99"/>
      <c r="O16" s="99"/>
      <c r="P16" s="99"/>
      <c r="Q16" s="99"/>
      <c r="R16" s="99"/>
      <c r="S16" s="99"/>
      <c r="T16" s="20" t="e">
        <f t="shared" si="1"/>
        <v>#N/A</v>
      </c>
      <c r="U16" s="116">
        <f t="shared" si="2"/>
        <v>0</v>
      </c>
      <c r="V16" s="116">
        <f t="shared" si="3"/>
        <v>0</v>
      </c>
      <c r="W16" s="117">
        <f t="shared" si="4"/>
        <v>0</v>
      </c>
      <c r="X16" s="117">
        <f t="shared" si="5"/>
        <v>0</v>
      </c>
      <c r="Y16" s="118">
        <f t="shared" si="6"/>
        <v>0</v>
      </c>
      <c r="Z16" s="118">
        <f t="shared" si="7"/>
        <v>0</v>
      </c>
    </row>
    <row r="17" spans="1:26" ht="13.5" thickBot="1" x14ac:dyDescent="0.25">
      <c r="A17" s="96"/>
      <c r="B17" s="109"/>
      <c r="C17" s="109"/>
      <c r="D17" s="110"/>
      <c r="E17" s="109"/>
      <c r="F17" s="20" t="e">
        <f>LOOKUP(D17,'Barême cotisation'!C$13:D$46,'Barême cotisation'!E$13:E$46)*E17</f>
        <v>#N/A</v>
      </c>
      <c r="G17" s="20" t="e">
        <f t="shared" si="0"/>
        <v>#N/A</v>
      </c>
      <c r="H17" s="99"/>
      <c r="I17" s="99"/>
      <c r="J17" s="99"/>
      <c r="K17" s="99"/>
      <c r="L17" s="99"/>
      <c r="M17" s="99"/>
      <c r="N17" s="99"/>
      <c r="O17" s="99"/>
      <c r="P17" s="99"/>
      <c r="Q17" s="99"/>
      <c r="R17" s="99"/>
      <c r="S17" s="99"/>
      <c r="T17" s="20" t="e">
        <f t="shared" si="1"/>
        <v>#N/A</v>
      </c>
      <c r="U17" s="116">
        <f t="shared" si="2"/>
        <v>0</v>
      </c>
      <c r="V17" s="116">
        <f t="shared" si="3"/>
        <v>0</v>
      </c>
      <c r="W17" s="117">
        <f t="shared" si="4"/>
        <v>0</v>
      </c>
      <c r="X17" s="117">
        <f t="shared" si="5"/>
        <v>0</v>
      </c>
      <c r="Y17" s="118">
        <f t="shared" si="6"/>
        <v>0</v>
      </c>
      <c r="Z17" s="118">
        <f t="shared" si="7"/>
        <v>0</v>
      </c>
    </row>
    <row r="18" spans="1:26" ht="13.5" thickBot="1" x14ac:dyDescent="0.25">
      <c r="A18" s="96">
        <v>9</v>
      </c>
      <c r="B18" s="109"/>
      <c r="C18" s="109"/>
      <c r="D18" s="110"/>
      <c r="E18" s="109"/>
      <c r="F18" s="20" t="e">
        <f>LOOKUP(D18,'Barême cotisation'!C$13:D$46,'Barême cotisation'!E$13:E$46)*E18</f>
        <v>#N/A</v>
      </c>
      <c r="G18" s="20" t="e">
        <f t="shared" si="0"/>
        <v>#N/A</v>
      </c>
      <c r="H18" s="99"/>
      <c r="I18" s="99"/>
      <c r="J18" s="99"/>
      <c r="K18" s="99"/>
      <c r="L18" s="99"/>
      <c r="M18" s="99"/>
      <c r="N18" s="99"/>
      <c r="O18" s="99"/>
      <c r="P18" s="99"/>
      <c r="Q18" s="99"/>
      <c r="R18" s="99"/>
      <c r="S18" s="99"/>
      <c r="T18" s="20" t="e">
        <f t="shared" si="1"/>
        <v>#N/A</v>
      </c>
      <c r="U18" s="116">
        <f t="shared" si="2"/>
        <v>0</v>
      </c>
      <c r="V18" s="116">
        <f t="shared" si="3"/>
        <v>0</v>
      </c>
      <c r="W18" s="117">
        <f t="shared" si="4"/>
        <v>0</v>
      </c>
      <c r="X18" s="117">
        <f t="shared" si="5"/>
        <v>0</v>
      </c>
      <c r="Y18" s="118">
        <f t="shared" si="6"/>
        <v>0</v>
      </c>
      <c r="Z18" s="118">
        <f t="shared" si="7"/>
        <v>0</v>
      </c>
    </row>
    <row r="19" spans="1:26" ht="13.5" thickBot="1" x14ac:dyDescent="0.25">
      <c r="A19" s="96" t="s">
        <v>80</v>
      </c>
      <c r="B19" s="109"/>
      <c r="C19" s="109"/>
      <c r="D19" s="110"/>
      <c r="E19" s="109"/>
      <c r="F19" s="20" t="e">
        <f>LOOKUP(D19,'Barême cotisation'!C$13:D$46,'Barême cotisation'!E$13:E$46)*E19</f>
        <v>#N/A</v>
      </c>
      <c r="G19" s="20" t="e">
        <f t="shared" si="0"/>
        <v>#N/A</v>
      </c>
      <c r="H19" s="99"/>
      <c r="I19" s="99"/>
      <c r="J19" s="99"/>
      <c r="K19" s="99"/>
      <c r="L19" s="99"/>
      <c r="M19" s="99"/>
      <c r="N19" s="99"/>
      <c r="O19" s="99"/>
      <c r="P19" s="99"/>
      <c r="Q19" s="99"/>
      <c r="R19" s="99"/>
      <c r="S19" s="99"/>
      <c r="T19" s="20" t="e">
        <f t="shared" si="1"/>
        <v>#N/A</v>
      </c>
      <c r="U19" s="116">
        <f t="shared" si="2"/>
        <v>0</v>
      </c>
      <c r="V19" s="116">
        <f t="shared" si="3"/>
        <v>0</v>
      </c>
      <c r="W19" s="117">
        <f t="shared" si="4"/>
        <v>0</v>
      </c>
      <c r="X19" s="117">
        <f t="shared" si="5"/>
        <v>0</v>
      </c>
      <c r="Y19" s="118">
        <f t="shared" si="6"/>
        <v>0</v>
      </c>
      <c r="Z19" s="118">
        <f t="shared" si="7"/>
        <v>0</v>
      </c>
    </row>
    <row r="20" spans="1:26" ht="13.5" thickBot="1" x14ac:dyDescent="0.25">
      <c r="A20" s="96">
        <v>10</v>
      </c>
      <c r="B20" s="109"/>
      <c r="C20" s="109"/>
      <c r="D20" s="110"/>
      <c r="E20" s="109"/>
      <c r="F20" s="20" t="e">
        <f>LOOKUP(D20,'Barême cotisation'!C$13:D$46,'Barême cotisation'!E$13:E$46)*E20</f>
        <v>#N/A</v>
      </c>
      <c r="G20" s="20" t="e">
        <f t="shared" si="0"/>
        <v>#N/A</v>
      </c>
      <c r="H20" s="99"/>
      <c r="I20" s="99"/>
      <c r="J20" s="99"/>
      <c r="K20" s="99"/>
      <c r="L20" s="99"/>
      <c r="M20" s="99"/>
      <c r="N20" s="99"/>
      <c r="O20" s="99"/>
      <c r="P20" s="99"/>
      <c r="Q20" s="99"/>
      <c r="R20" s="99"/>
      <c r="S20" s="99"/>
      <c r="T20" s="20" t="e">
        <f t="shared" si="1"/>
        <v>#N/A</v>
      </c>
      <c r="U20" s="116">
        <f t="shared" si="2"/>
        <v>0</v>
      </c>
      <c r="V20" s="116">
        <f t="shared" si="3"/>
        <v>0</v>
      </c>
      <c r="W20" s="117">
        <f t="shared" si="4"/>
        <v>0</v>
      </c>
      <c r="X20" s="117">
        <f t="shared" si="5"/>
        <v>0</v>
      </c>
      <c r="Y20" s="118">
        <f t="shared" si="6"/>
        <v>0</v>
      </c>
      <c r="Z20" s="118">
        <f t="shared" si="7"/>
        <v>0</v>
      </c>
    </row>
    <row r="21" spans="1:26" ht="13.5" thickBot="1" x14ac:dyDescent="0.25">
      <c r="A21" s="96"/>
      <c r="B21" s="109"/>
      <c r="C21" s="109"/>
      <c r="D21" s="110"/>
      <c r="E21" s="109"/>
      <c r="F21" s="20" t="e">
        <f>LOOKUP(D21,'Barême cotisation'!C$13:D$46,'Barême cotisation'!E$13:E$46)*E21</f>
        <v>#N/A</v>
      </c>
      <c r="G21" s="20" t="e">
        <f t="shared" si="0"/>
        <v>#N/A</v>
      </c>
      <c r="H21" s="99"/>
      <c r="I21" s="99"/>
      <c r="J21" s="99"/>
      <c r="K21" s="99"/>
      <c r="L21" s="99"/>
      <c r="M21" s="99"/>
      <c r="N21" s="99"/>
      <c r="O21" s="99"/>
      <c r="P21" s="99"/>
      <c r="Q21" s="99"/>
      <c r="R21" s="99"/>
      <c r="S21" s="99"/>
      <c r="T21" s="20" t="e">
        <f t="shared" si="1"/>
        <v>#N/A</v>
      </c>
      <c r="U21" s="116">
        <f t="shared" si="2"/>
        <v>0</v>
      </c>
      <c r="V21" s="116">
        <f t="shared" si="3"/>
        <v>0</v>
      </c>
      <c r="W21" s="117">
        <f t="shared" si="4"/>
        <v>0</v>
      </c>
      <c r="X21" s="117">
        <f t="shared" si="5"/>
        <v>0</v>
      </c>
      <c r="Y21" s="118">
        <f t="shared" si="6"/>
        <v>0</v>
      </c>
      <c r="Z21" s="118">
        <f t="shared" si="7"/>
        <v>0</v>
      </c>
    </row>
    <row r="22" spans="1:26" ht="13.5" thickBot="1" x14ac:dyDescent="0.25">
      <c r="A22" s="96">
        <v>9</v>
      </c>
      <c r="B22" s="109"/>
      <c r="C22" s="109"/>
      <c r="D22" s="110"/>
      <c r="E22" s="109"/>
      <c r="F22" s="20" t="e">
        <f>LOOKUP(D22,'Barême cotisation'!C$13:D$46,'Barême cotisation'!E$13:E$46)*E22</f>
        <v>#N/A</v>
      </c>
      <c r="G22" s="20" t="e">
        <f t="shared" si="0"/>
        <v>#N/A</v>
      </c>
      <c r="H22" s="99"/>
      <c r="I22" s="99"/>
      <c r="J22" s="99"/>
      <c r="K22" s="99"/>
      <c r="L22" s="99"/>
      <c r="M22" s="99"/>
      <c r="N22" s="99"/>
      <c r="O22" s="99"/>
      <c r="P22" s="99"/>
      <c r="Q22" s="99"/>
      <c r="R22" s="99"/>
      <c r="S22" s="99"/>
      <c r="T22" s="20" t="e">
        <f t="shared" si="1"/>
        <v>#N/A</v>
      </c>
      <c r="U22" s="116">
        <f t="shared" si="2"/>
        <v>0</v>
      </c>
      <c r="V22" s="116">
        <f t="shared" si="3"/>
        <v>0</v>
      </c>
      <c r="W22" s="117">
        <f t="shared" si="4"/>
        <v>0</v>
      </c>
      <c r="X22" s="117">
        <f t="shared" si="5"/>
        <v>0</v>
      </c>
      <c r="Y22" s="118">
        <f t="shared" si="6"/>
        <v>0</v>
      </c>
      <c r="Z22" s="118">
        <f t="shared" si="7"/>
        <v>0</v>
      </c>
    </row>
    <row r="23" spans="1:26" ht="13.5" thickBot="1" x14ac:dyDescent="0.25">
      <c r="A23" s="96"/>
      <c r="B23" s="109"/>
      <c r="C23" s="109"/>
      <c r="D23" s="110"/>
      <c r="E23" s="109"/>
      <c r="F23" s="20" t="e">
        <f>LOOKUP(D23,'Barême cotisation'!C$13:D$46,'Barême cotisation'!E$13:E$46)*E23</f>
        <v>#N/A</v>
      </c>
      <c r="G23" s="20" t="e">
        <f t="shared" si="0"/>
        <v>#N/A</v>
      </c>
      <c r="H23" s="99"/>
      <c r="I23" s="99"/>
      <c r="J23" s="99"/>
      <c r="K23" s="99"/>
      <c r="L23" s="99"/>
      <c r="M23" s="99"/>
      <c r="N23" s="99"/>
      <c r="O23" s="99"/>
      <c r="P23" s="99"/>
      <c r="Q23" s="99"/>
      <c r="R23" s="99"/>
      <c r="S23" s="99"/>
      <c r="T23" s="20" t="e">
        <f t="shared" si="1"/>
        <v>#N/A</v>
      </c>
      <c r="U23" s="116">
        <f t="shared" si="2"/>
        <v>0</v>
      </c>
      <c r="V23" s="116">
        <f t="shared" si="3"/>
        <v>0</v>
      </c>
      <c r="W23" s="117">
        <f t="shared" si="4"/>
        <v>0</v>
      </c>
      <c r="X23" s="117">
        <f t="shared" si="5"/>
        <v>0</v>
      </c>
      <c r="Y23" s="118">
        <f t="shared" si="6"/>
        <v>0</v>
      </c>
      <c r="Z23" s="118">
        <f t="shared" si="7"/>
        <v>0</v>
      </c>
    </row>
    <row r="24" spans="1:26" ht="13.5" thickBot="1" x14ac:dyDescent="0.25">
      <c r="A24" s="96"/>
      <c r="B24" s="109"/>
      <c r="C24" s="109"/>
      <c r="D24" s="110"/>
      <c r="E24" s="109"/>
      <c r="F24" s="20" t="e">
        <f>LOOKUP(D24,'Barême cotisation'!C$13:D$46,'Barême cotisation'!E$13:E$46)*E24</f>
        <v>#N/A</v>
      </c>
      <c r="G24" s="20" t="e">
        <f t="shared" si="0"/>
        <v>#N/A</v>
      </c>
      <c r="H24" s="99"/>
      <c r="I24" s="99"/>
      <c r="J24" s="99"/>
      <c r="K24" s="99"/>
      <c r="L24" s="99"/>
      <c r="M24" s="99"/>
      <c r="N24" s="99"/>
      <c r="O24" s="99"/>
      <c r="P24" s="99"/>
      <c r="Q24" s="99"/>
      <c r="R24" s="99"/>
      <c r="S24" s="99"/>
      <c r="T24" s="20" t="e">
        <f t="shared" si="1"/>
        <v>#N/A</v>
      </c>
      <c r="U24" s="116">
        <f t="shared" si="2"/>
        <v>0</v>
      </c>
      <c r="V24" s="116">
        <f t="shared" si="3"/>
        <v>0</v>
      </c>
      <c r="W24" s="117">
        <f t="shared" si="4"/>
        <v>0</v>
      </c>
      <c r="X24" s="117">
        <f t="shared" si="5"/>
        <v>0</v>
      </c>
      <c r="Y24" s="118">
        <f t="shared" si="6"/>
        <v>0</v>
      </c>
      <c r="Z24" s="118">
        <f t="shared" si="7"/>
        <v>0</v>
      </c>
    </row>
    <row r="25" spans="1:26" ht="13.5" thickBot="1" x14ac:dyDescent="0.25">
      <c r="A25" s="96">
        <v>9</v>
      </c>
      <c r="B25" s="109"/>
      <c r="C25" s="109"/>
      <c r="D25" s="110"/>
      <c r="E25" s="109"/>
      <c r="F25" s="20" t="e">
        <f>LOOKUP(D25,'Barême cotisation'!C$13:D$46,'Barême cotisation'!E$13:E$46)*E25</f>
        <v>#N/A</v>
      </c>
      <c r="G25" s="20" t="e">
        <f t="shared" si="0"/>
        <v>#N/A</v>
      </c>
      <c r="H25" s="99"/>
      <c r="I25" s="99"/>
      <c r="J25" s="99"/>
      <c r="K25" s="99"/>
      <c r="L25" s="99"/>
      <c r="M25" s="99"/>
      <c r="N25" s="99"/>
      <c r="O25" s="99"/>
      <c r="P25" s="99"/>
      <c r="Q25" s="99"/>
      <c r="R25" s="99"/>
      <c r="S25" s="99"/>
      <c r="T25" s="20" t="e">
        <f t="shared" si="1"/>
        <v>#N/A</v>
      </c>
      <c r="U25" s="116">
        <f t="shared" si="2"/>
        <v>0</v>
      </c>
      <c r="V25" s="116">
        <f t="shared" si="3"/>
        <v>0</v>
      </c>
      <c r="W25" s="117">
        <f t="shared" si="4"/>
        <v>0</v>
      </c>
      <c r="X25" s="117">
        <f t="shared" si="5"/>
        <v>0</v>
      </c>
      <c r="Y25" s="118">
        <f t="shared" si="6"/>
        <v>0</v>
      </c>
      <c r="Z25" s="118">
        <f t="shared" si="7"/>
        <v>0</v>
      </c>
    </row>
    <row r="26" spans="1:26" ht="13.5" thickBot="1" x14ac:dyDescent="0.25">
      <c r="A26" s="98">
        <v>8</v>
      </c>
      <c r="B26" s="109"/>
      <c r="C26" s="109"/>
      <c r="D26" s="110"/>
      <c r="E26" s="109"/>
      <c r="F26" s="20" t="e">
        <f>LOOKUP(D26,'Barême cotisation'!C$13:D$46,'Barême cotisation'!E$13:E$46)*E26</f>
        <v>#N/A</v>
      </c>
      <c r="G26" s="20" t="e">
        <f t="shared" si="0"/>
        <v>#N/A</v>
      </c>
      <c r="H26" s="99"/>
      <c r="I26" s="99"/>
      <c r="J26" s="99"/>
      <c r="K26" s="99"/>
      <c r="L26" s="99"/>
      <c r="M26" s="99"/>
      <c r="N26" s="99"/>
      <c r="O26" s="99"/>
      <c r="P26" s="99"/>
      <c r="Q26" s="99"/>
      <c r="R26" s="99"/>
      <c r="S26" s="99"/>
      <c r="T26" s="20" t="e">
        <f t="shared" si="1"/>
        <v>#N/A</v>
      </c>
      <c r="U26" s="116">
        <f t="shared" si="2"/>
        <v>0</v>
      </c>
      <c r="V26" s="116">
        <f t="shared" si="3"/>
        <v>0</v>
      </c>
      <c r="W26" s="117">
        <f t="shared" si="4"/>
        <v>0</v>
      </c>
      <c r="X26" s="117">
        <f t="shared" si="5"/>
        <v>0</v>
      </c>
      <c r="Y26" s="118">
        <f t="shared" si="6"/>
        <v>0</v>
      </c>
      <c r="Z26" s="118">
        <f t="shared" si="7"/>
        <v>0</v>
      </c>
    </row>
    <row r="27" spans="1:26" ht="13.5" thickBot="1" x14ac:dyDescent="0.25">
      <c r="A27" s="98">
        <v>8</v>
      </c>
      <c r="B27" s="109"/>
      <c r="C27" s="109"/>
      <c r="D27" s="110"/>
      <c r="E27" s="109"/>
      <c r="F27" s="20" t="e">
        <f>LOOKUP(D27,'Barême cotisation'!C$13:D$46,'Barême cotisation'!E$13:E$46)*E27</f>
        <v>#N/A</v>
      </c>
      <c r="G27" s="20" t="e">
        <f t="shared" si="0"/>
        <v>#N/A</v>
      </c>
      <c r="H27" s="99"/>
      <c r="I27" s="99"/>
      <c r="J27" s="99"/>
      <c r="K27" s="99"/>
      <c r="L27" s="99"/>
      <c r="M27" s="99"/>
      <c r="N27" s="99"/>
      <c r="O27" s="99"/>
      <c r="P27" s="99"/>
      <c r="Q27" s="99"/>
      <c r="R27" s="99"/>
      <c r="S27" s="99"/>
      <c r="T27" s="20" t="e">
        <f t="shared" si="1"/>
        <v>#N/A</v>
      </c>
      <c r="U27" s="116">
        <f t="shared" si="2"/>
        <v>0</v>
      </c>
      <c r="V27" s="116">
        <f t="shared" si="3"/>
        <v>0</v>
      </c>
      <c r="W27" s="117">
        <f t="shared" si="4"/>
        <v>0</v>
      </c>
      <c r="X27" s="117">
        <f t="shared" si="5"/>
        <v>0</v>
      </c>
      <c r="Y27" s="118">
        <f t="shared" si="6"/>
        <v>0</v>
      </c>
      <c r="Z27" s="118">
        <f t="shared" si="7"/>
        <v>0</v>
      </c>
    </row>
    <row r="28" spans="1:26" ht="13.5" thickBot="1" x14ac:dyDescent="0.25">
      <c r="A28" s="98"/>
      <c r="B28" s="109"/>
      <c r="C28" s="109"/>
      <c r="D28" s="110"/>
      <c r="E28" s="109"/>
      <c r="F28" s="20" t="e">
        <f>LOOKUP(D28,'Barême cotisation'!C$13:D$46,'Barême cotisation'!E$13:E$46)*E28</f>
        <v>#N/A</v>
      </c>
      <c r="G28" s="20" t="e">
        <f t="shared" si="0"/>
        <v>#N/A</v>
      </c>
      <c r="H28" s="99"/>
      <c r="I28" s="99"/>
      <c r="J28" s="99"/>
      <c r="K28" s="99"/>
      <c r="L28" s="99"/>
      <c r="M28" s="99"/>
      <c r="N28" s="99"/>
      <c r="O28" s="99"/>
      <c r="P28" s="99"/>
      <c r="Q28" s="99"/>
      <c r="R28" s="99"/>
      <c r="S28" s="99"/>
      <c r="T28" s="20" t="e">
        <f t="shared" si="1"/>
        <v>#N/A</v>
      </c>
      <c r="U28" s="116">
        <f t="shared" si="2"/>
        <v>0</v>
      </c>
      <c r="V28" s="116">
        <f t="shared" si="3"/>
        <v>0</v>
      </c>
      <c r="W28" s="117">
        <f t="shared" si="4"/>
        <v>0</v>
      </c>
      <c r="X28" s="117">
        <f t="shared" si="5"/>
        <v>0</v>
      </c>
      <c r="Y28" s="118">
        <f t="shared" si="6"/>
        <v>0</v>
      </c>
      <c r="Z28" s="118">
        <f t="shared" si="7"/>
        <v>0</v>
      </c>
    </row>
    <row r="29" spans="1:26" ht="13.5" thickBot="1" x14ac:dyDescent="0.25">
      <c r="A29" s="98"/>
      <c r="B29" s="109"/>
      <c r="C29" s="109"/>
      <c r="D29" s="110"/>
      <c r="E29" s="109"/>
      <c r="F29" s="20" t="e">
        <f>LOOKUP(D29,'Barême cotisation'!C$13:D$46,'Barême cotisation'!E$13:E$46)*E29</f>
        <v>#N/A</v>
      </c>
      <c r="G29" s="20" t="e">
        <f t="shared" si="0"/>
        <v>#N/A</v>
      </c>
      <c r="H29" s="99"/>
      <c r="I29" s="99"/>
      <c r="J29" s="99"/>
      <c r="K29" s="99"/>
      <c r="L29" s="99"/>
      <c r="M29" s="99"/>
      <c r="N29" s="99"/>
      <c r="O29" s="99"/>
      <c r="P29" s="99"/>
      <c r="Q29" s="99"/>
      <c r="R29" s="99"/>
      <c r="S29" s="99"/>
      <c r="T29" s="20" t="e">
        <f t="shared" si="1"/>
        <v>#N/A</v>
      </c>
      <c r="U29" s="116">
        <f t="shared" si="2"/>
        <v>0</v>
      </c>
      <c r="V29" s="116">
        <f t="shared" si="3"/>
        <v>0</v>
      </c>
      <c r="W29" s="117">
        <f t="shared" si="4"/>
        <v>0</v>
      </c>
      <c r="X29" s="117">
        <f t="shared" si="5"/>
        <v>0</v>
      </c>
      <c r="Y29" s="118">
        <f t="shared" si="6"/>
        <v>0</v>
      </c>
      <c r="Z29" s="118">
        <f t="shared" si="7"/>
        <v>0</v>
      </c>
    </row>
    <row r="30" spans="1:26" ht="13.5" thickBot="1" x14ac:dyDescent="0.25">
      <c r="A30" s="98"/>
      <c r="B30" s="109"/>
      <c r="C30" s="109"/>
      <c r="D30" s="110"/>
      <c r="E30" s="109"/>
      <c r="F30" s="20" t="e">
        <f>LOOKUP(D30,'Barême cotisation'!C$13:D$46,'Barême cotisation'!E$13:E$46)*E30</f>
        <v>#N/A</v>
      </c>
      <c r="G30" s="20" t="e">
        <f t="shared" si="0"/>
        <v>#N/A</v>
      </c>
      <c r="H30" s="99"/>
      <c r="I30" s="99"/>
      <c r="J30" s="99"/>
      <c r="K30" s="99"/>
      <c r="L30" s="99"/>
      <c r="M30" s="99"/>
      <c r="N30" s="99"/>
      <c r="O30" s="99"/>
      <c r="P30" s="99"/>
      <c r="Q30" s="99"/>
      <c r="R30" s="99"/>
      <c r="S30" s="99"/>
      <c r="T30" s="20" t="e">
        <f t="shared" si="1"/>
        <v>#N/A</v>
      </c>
      <c r="U30" s="116">
        <f t="shared" si="2"/>
        <v>0</v>
      </c>
      <c r="V30" s="116">
        <f t="shared" si="3"/>
        <v>0</v>
      </c>
      <c r="W30" s="117">
        <f t="shared" si="4"/>
        <v>0</v>
      </c>
      <c r="X30" s="117">
        <f t="shared" si="5"/>
        <v>0</v>
      </c>
      <c r="Y30" s="118">
        <f t="shared" si="6"/>
        <v>0</v>
      </c>
      <c r="Z30" s="118">
        <f t="shared" si="7"/>
        <v>0</v>
      </c>
    </row>
    <row r="31" spans="1:26" ht="13.5" thickBot="1" x14ac:dyDescent="0.25">
      <c r="A31" s="98"/>
      <c r="B31" s="109"/>
      <c r="C31" s="109"/>
      <c r="D31" s="110"/>
      <c r="E31" s="109"/>
      <c r="F31" s="20" t="e">
        <f>LOOKUP(D31,'Barême cotisation'!C$13:D$46,'Barême cotisation'!E$13:E$46)*E31</f>
        <v>#N/A</v>
      </c>
      <c r="G31" s="20" t="e">
        <f t="shared" si="0"/>
        <v>#N/A</v>
      </c>
      <c r="H31" s="99"/>
      <c r="I31" s="99"/>
      <c r="J31" s="99"/>
      <c r="K31" s="99"/>
      <c r="L31" s="99"/>
      <c r="M31" s="99"/>
      <c r="N31" s="99"/>
      <c r="O31" s="99"/>
      <c r="P31" s="99"/>
      <c r="Q31" s="99"/>
      <c r="R31" s="99"/>
      <c r="S31" s="99"/>
      <c r="T31" s="20" t="e">
        <f t="shared" si="1"/>
        <v>#N/A</v>
      </c>
      <c r="U31" s="116">
        <f t="shared" si="2"/>
        <v>0</v>
      </c>
      <c r="V31" s="116">
        <f t="shared" si="3"/>
        <v>0</v>
      </c>
      <c r="W31" s="117">
        <f t="shared" si="4"/>
        <v>0</v>
      </c>
      <c r="X31" s="117">
        <f t="shared" si="5"/>
        <v>0</v>
      </c>
      <c r="Y31" s="118">
        <f t="shared" si="6"/>
        <v>0</v>
      </c>
      <c r="Z31" s="118">
        <f t="shared" si="7"/>
        <v>0</v>
      </c>
    </row>
    <row r="32" spans="1:26" ht="13.5" outlineLevel="1" thickBot="1" x14ac:dyDescent="0.25">
      <c r="A32" s="98"/>
      <c r="B32" s="109"/>
      <c r="C32" s="109"/>
      <c r="D32" s="110"/>
      <c r="E32" s="109"/>
      <c r="F32" s="20" t="e">
        <f>LOOKUP(D32,'Barême cotisation'!C$13:D$46,'Barême cotisation'!E$13:E$46)*E32</f>
        <v>#N/A</v>
      </c>
      <c r="G32" s="20" t="e">
        <f t="shared" si="0"/>
        <v>#N/A</v>
      </c>
      <c r="H32" s="99"/>
      <c r="I32" s="99"/>
      <c r="J32" s="99"/>
      <c r="K32" s="99"/>
      <c r="L32" s="99"/>
      <c r="M32" s="99"/>
      <c r="N32" s="99"/>
      <c r="O32" s="99"/>
      <c r="P32" s="99"/>
      <c r="Q32" s="99"/>
      <c r="R32" s="99"/>
      <c r="S32" s="99"/>
      <c r="T32" s="20" t="e">
        <f t="shared" si="1"/>
        <v>#N/A</v>
      </c>
      <c r="U32" s="116">
        <f t="shared" si="2"/>
        <v>0</v>
      </c>
      <c r="V32" s="116">
        <f t="shared" si="3"/>
        <v>0</v>
      </c>
      <c r="W32" s="117">
        <f t="shared" si="4"/>
        <v>0</v>
      </c>
      <c r="X32" s="117">
        <f t="shared" si="5"/>
        <v>0</v>
      </c>
      <c r="Y32" s="118">
        <f t="shared" si="6"/>
        <v>0</v>
      </c>
      <c r="Z32" s="118">
        <f t="shared" si="7"/>
        <v>0</v>
      </c>
    </row>
    <row r="33" spans="1:26" ht="13.5" outlineLevel="1" thickBot="1" x14ac:dyDescent="0.25">
      <c r="A33" s="98"/>
      <c r="B33" s="109"/>
      <c r="C33" s="109"/>
      <c r="D33" s="110"/>
      <c r="E33" s="109"/>
      <c r="F33" s="20" t="e">
        <f>LOOKUP(D33,'Barême cotisation'!C$13:D$46,'Barême cotisation'!E$13:E$46)*E33</f>
        <v>#N/A</v>
      </c>
      <c r="G33" s="20" t="e">
        <f t="shared" si="0"/>
        <v>#N/A</v>
      </c>
      <c r="H33" s="99"/>
      <c r="I33" s="99"/>
      <c r="J33" s="99"/>
      <c r="K33" s="99"/>
      <c r="L33" s="99"/>
      <c r="M33" s="99"/>
      <c r="N33" s="99"/>
      <c r="O33" s="99"/>
      <c r="P33" s="99"/>
      <c r="Q33" s="99"/>
      <c r="R33" s="99"/>
      <c r="S33" s="99"/>
      <c r="T33" s="20" t="e">
        <f t="shared" si="1"/>
        <v>#N/A</v>
      </c>
      <c r="U33" s="116">
        <f t="shared" si="2"/>
        <v>0</v>
      </c>
      <c r="V33" s="116">
        <f t="shared" si="3"/>
        <v>0</v>
      </c>
      <c r="W33" s="117">
        <f t="shared" si="4"/>
        <v>0</v>
      </c>
      <c r="X33" s="117">
        <f t="shared" si="5"/>
        <v>0</v>
      </c>
      <c r="Y33" s="118">
        <f t="shared" si="6"/>
        <v>0</v>
      </c>
      <c r="Z33" s="118">
        <f t="shared" si="7"/>
        <v>0</v>
      </c>
    </row>
    <row r="34" spans="1:26" ht="13.5" outlineLevel="1" thickBot="1" x14ac:dyDescent="0.25">
      <c r="A34" s="98"/>
      <c r="B34" s="109"/>
      <c r="C34" s="109"/>
      <c r="D34" s="110"/>
      <c r="E34" s="109"/>
      <c r="F34" s="20" t="e">
        <f>LOOKUP(D34,'Barême cotisation'!C$13:D$46,'Barême cotisation'!E$13:E$46)*E34</f>
        <v>#N/A</v>
      </c>
      <c r="G34" s="20" t="e">
        <f t="shared" si="0"/>
        <v>#N/A</v>
      </c>
      <c r="H34" s="99"/>
      <c r="I34" s="99"/>
      <c r="J34" s="99"/>
      <c r="K34" s="99"/>
      <c r="L34" s="99"/>
      <c r="M34" s="99"/>
      <c r="N34" s="99"/>
      <c r="O34" s="99"/>
      <c r="P34" s="99"/>
      <c r="Q34" s="99"/>
      <c r="R34" s="99"/>
      <c r="S34" s="99"/>
      <c r="T34" s="20" t="e">
        <f t="shared" si="1"/>
        <v>#N/A</v>
      </c>
      <c r="U34" s="116">
        <f t="shared" si="2"/>
        <v>0</v>
      </c>
      <c r="V34" s="116">
        <f t="shared" si="3"/>
        <v>0</v>
      </c>
      <c r="W34" s="117">
        <f t="shared" si="4"/>
        <v>0</v>
      </c>
      <c r="X34" s="117">
        <f t="shared" si="5"/>
        <v>0</v>
      </c>
      <c r="Y34" s="118">
        <f t="shared" si="6"/>
        <v>0</v>
      </c>
      <c r="Z34" s="118">
        <f t="shared" si="7"/>
        <v>0</v>
      </c>
    </row>
    <row r="35" spans="1:26" ht="13.5" outlineLevel="1" thickBot="1" x14ac:dyDescent="0.25">
      <c r="A35" s="98"/>
      <c r="B35" s="109"/>
      <c r="C35" s="109"/>
      <c r="D35" s="110"/>
      <c r="E35" s="109"/>
      <c r="F35" s="20" t="e">
        <f>LOOKUP(D35,'Barême cotisation'!C$13:D$46,'Barême cotisation'!E$13:E$46)*E35</f>
        <v>#N/A</v>
      </c>
      <c r="G35" s="20" t="e">
        <f t="shared" si="0"/>
        <v>#N/A</v>
      </c>
      <c r="H35" s="99"/>
      <c r="I35" s="99"/>
      <c r="J35" s="99"/>
      <c r="K35" s="99"/>
      <c r="L35" s="99"/>
      <c r="M35" s="99"/>
      <c r="N35" s="99"/>
      <c r="O35" s="99"/>
      <c r="P35" s="99"/>
      <c r="Q35" s="99"/>
      <c r="R35" s="99"/>
      <c r="S35" s="99"/>
      <c r="T35" s="20" t="e">
        <f t="shared" si="1"/>
        <v>#N/A</v>
      </c>
      <c r="U35" s="116">
        <f t="shared" si="2"/>
        <v>0</v>
      </c>
      <c r="V35" s="116">
        <f t="shared" si="3"/>
        <v>0</v>
      </c>
      <c r="W35" s="117">
        <f t="shared" si="4"/>
        <v>0</v>
      </c>
      <c r="X35" s="117">
        <f t="shared" si="5"/>
        <v>0</v>
      </c>
      <c r="Y35" s="118">
        <f t="shared" si="6"/>
        <v>0</v>
      </c>
      <c r="Z35" s="118">
        <f t="shared" si="7"/>
        <v>0</v>
      </c>
    </row>
    <row r="36" spans="1:26" ht="13.5" outlineLevel="1" thickBot="1" x14ac:dyDescent="0.25">
      <c r="A36" s="98"/>
      <c r="B36" s="109"/>
      <c r="C36" s="109"/>
      <c r="D36" s="110"/>
      <c r="E36" s="109"/>
      <c r="F36" s="20" t="e">
        <f>LOOKUP(D36,'Barême cotisation'!C$13:D$46,'Barême cotisation'!E$13:E$46)*E36</f>
        <v>#N/A</v>
      </c>
      <c r="G36" s="20" t="e">
        <f t="shared" si="0"/>
        <v>#N/A</v>
      </c>
      <c r="H36" s="99"/>
      <c r="I36" s="99"/>
      <c r="J36" s="99"/>
      <c r="K36" s="99"/>
      <c r="L36" s="99"/>
      <c r="M36" s="99"/>
      <c r="N36" s="99"/>
      <c r="O36" s="99"/>
      <c r="P36" s="99"/>
      <c r="Q36" s="99"/>
      <c r="R36" s="99"/>
      <c r="S36" s="99"/>
      <c r="T36" s="20" t="e">
        <f t="shared" si="1"/>
        <v>#N/A</v>
      </c>
      <c r="U36" s="116">
        <f t="shared" si="2"/>
        <v>0</v>
      </c>
      <c r="V36" s="116">
        <f t="shared" si="3"/>
        <v>0</v>
      </c>
      <c r="W36" s="117">
        <f t="shared" si="4"/>
        <v>0</v>
      </c>
      <c r="X36" s="117">
        <f t="shared" si="5"/>
        <v>0</v>
      </c>
      <c r="Y36" s="118">
        <f t="shared" si="6"/>
        <v>0</v>
      </c>
      <c r="Z36" s="118">
        <f t="shared" si="7"/>
        <v>0</v>
      </c>
    </row>
    <row r="37" spans="1:26" ht="13.5" outlineLevel="1" thickBot="1" x14ac:dyDescent="0.25">
      <c r="A37" s="98"/>
      <c r="B37" s="109"/>
      <c r="C37" s="109"/>
      <c r="D37" s="110"/>
      <c r="E37" s="109"/>
      <c r="F37" s="20" t="e">
        <f>LOOKUP(D37,'Barême cotisation'!C$13:D$46,'Barême cotisation'!E$13:E$46)*E37</f>
        <v>#N/A</v>
      </c>
      <c r="G37" s="20" t="e">
        <f t="shared" si="0"/>
        <v>#N/A</v>
      </c>
      <c r="H37" s="99"/>
      <c r="I37" s="99"/>
      <c r="J37" s="99"/>
      <c r="K37" s="99"/>
      <c r="L37" s="99"/>
      <c r="M37" s="99"/>
      <c r="N37" s="99"/>
      <c r="O37" s="99"/>
      <c r="P37" s="99"/>
      <c r="Q37" s="99"/>
      <c r="R37" s="99"/>
      <c r="S37" s="99"/>
      <c r="T37" s="20" t="e">
        <f t="shared" si="1"/>
        <v>#N/A</v>
      </c>
      <c r="U37" s="116">
        <f t="shared" si="2"/>
        <v>0</v>
      </c>
      <c r="V37" s="116">
        <f t="shared" si="3"/>
        <v>0</v>
      </c>
      <c r="W37" s="117">
        <f t="shared" si="4"/>
        <v>0</v>
      </c>
      <c r="X37" s="117">
        <f t="shared" si="5"/>
        <v>0</v>
      </c>
      <c r="Y37" s="118">
        <f t="shared" si="6"/>
        <v>0</v>
      </c>
      <c r="Z37" s="118">
        <f t="shared" si="7"/>
        <v>0</v>
      </c>
    </row>
    <row r="38" spans="1:26" ht="13.5" outlineLevel="1" thickBot="1" x14ac:dyDescent="0.25">
      <c r="A38" s="98"/>
      <c r="B38" s="109"/>
      <c r="C38" s="109"/>
      <c r="D38" s="110"/>
      <c r="E38" s="109"/>
      <c r="F38" s="20" t="e">
        <f>LOOKUP(D38,'Barême cotisation'!C$13:D$46,'Barême cotisation'!E$13:E$46)*E38</f>
        <v>#N/A</v>
      </c>
      <c r="G38" s="20" t="e">
        <f t="shared" si="0"/>
        <v>#N/A</v>
      </c>
      <c r="H38" s="99"/>
      <c r="I38" s="99"/>
      <c r="J38" s="99"/>
      <c r="K38" s="99"/>
      <c r="L38" s="99"/>
      <c r="M38" s="99"/>
      <c r="N38" s="99"/>
      <c r="O38" s="99"/>
      <c r="P38" s="99"/>
      <c r="Q38" s="99"/>
      <c r="R38" s="99"/>
      <c r="S38" s="99"/>
      <c r="T38" s="20" t="e">
        <f t="shared" si="1"/>
        <v>#N/A</v>
      </c>
      <c r="U38" s="116">
        <f t="shared" si="2"/>
        <v>0</v>
      </c>
      <c r="V38" s="116">
        <f t="shared" si="3"/>
        <v>0</v>
      </c>
      <c r="W38" s="117">
        <f t="shared" si="4"/>
        <v>0</v>
      </c>
      <c r="X38" s="117">
        <f t="shared" si="5"/>
        <v>0</v>
      </c>
      <c r="Y38" s="118">
        <f t="shared" si="6"/>
        <v>0</v>
      </c>
      <c r="Z38" s="118">
        <f t="shared" si="7"/>
        <v>0</v>
      </c>
    </row>
    <row r="39" spans="1:26" ht="13.5" outlineLevel="1" thickBot="1" x14ac:dyDescent="0.25">
      <c r="A39" s="98"/>
      <c r="B39" s="109"/>
      <c r="C39" s="109"/>
      <c r="D39" s="110"/>
      <c r="E39" s="109"/>
      <c r="F39" s="20" t="e">
        <f>LOOKUP(D39,'Barême cotisation'!C$13:D$46,'Barême cotisation'!E$13:E$46)*E39</f>
        <v>#N/A</v>
      </c>
      <c r="G39" s="20" t="e">
        <f t="shared" si="0"/>
        <v>#N/A</v>
      </c>
      <c r="H39" s="99"/>
      <c r="I39" s="99"/>
      <c r="J39" s="99"/>
      <c r="K39" s="99"/>
      <c r="L39" s="99"/>
      <c r="M39" s="99"/>
      <c r="N39" s="99"/>
      <c r="O39" s="99"/>
      <c r="P39" s="99"/>
      <c r="Q39" s="99"/>
      <c r="R39" s="99"/>
      <c r="S39" s="99"/>
      <c r="T39" s="20" t="e">
        <f t="shared" si="1"/>
        <v>#N/A</v>
      </c>
      <c r="U39" s="116">
        <f t="shared" si="2"/>
        <v>0</v>
      </c>
      <c r="V39" s="116">
        <f t="shared" si="3"/>
        <v>0</v>
      </c>
      <c r="W39" s="117">
        <f t="shared" si="4"/>
        <v>0</v>
      </c>
      <c r="X39" s="117">
        <f t="shared" si="5"/>
        <v>0</v>
      </c>
      <c r="Y39" s="118">
        <f t="shared" si="6"/>
        <v>0</v>
      </c>
      <c r="Z39" s="118">
        <f t="shared" si="7"/>
        <v>0</v>
      </c>
    </row>
    <row r="40" spans="1:26" ht="13.5" outlineLevel="1" thickBot="1" x14ac:dyDescent="0.25">
      <c r="A40" s="98"/>
      <c r="B40" s="109"/>
      <c r="C40" s="109"/>
      <c r="D40" s="110"/>
      <c r="E40" s="109"/>
      <c r="F40" s="20" t="e">
        <f>LOOKUP(D40,'Barême cotisation'!C$13:D$46,'Barême cotisation'!E$13:E$46)*E40</f>
        <v>#N/A</v>
      </c>
      <c r="G40" s="20" t="e">
        <f t="shared" si="0"/>
        <v>#N/A</v>
      </c>
      <c r="H40" s="99"/>
      <c r="I40" s="99"/>
      <c r="J40" s="99"/>
      <c r="K40" s="99"/>
      <c r="L40" s="99"/>
      <c r="M40" s="99"/>
      <c r="N40" s="99"/>
      <c r="O40" s="99"/>
      <c r="P40" s="99"/>
      <c r="Q40" s="99"/>
      <c r="R40" s="99"/>
      <c r="S40" s="99"/>
      <c r="T40" s="20" t="e">
        <f t="shared" si="1"/>
        <v>#N/A</v>
      </c>
      <c r="U40" s="116">
        <f t="shared" si="2"/>
        <v>0</v>
      </c>
      <c r="V40" s="116">
        <f t="shared" si="3"/>
        <v>0</v>
      </c>
      <c r="W40" s="117">
        <f t="shared" si="4"/>
        <v>0</v>
      </c>
      <c r="X40" s="117">
        <f t="shared" si="5"/>
        <v>0</v>
      </c>
      <c r="Y40" s="118">
        <f t="shared" si="6"/>
        <v>0</v>
      </c>
      <c r="Z40" s="118">
        <f t="shared" si="7"/>
        <v>0</v>
      </c>
    </row>
    <row r="41" spans="1:26" ht="13.5" outlineLevel="1" thickBot="1" x14ac:dyDescent="0.25">
      <c r="A41" s="98"/>
      <c r="B41" s="109"/>
      <c r="C41" s="109"/>
      <c r="D41" s="110"/>
      <c r="E41" s="109"/>
      <c r="F41" s="20" t="e">
        <f>LOOKUP(D41,'Barême cotisation'!C$13:D$46,'Barême cotisation'!E$13:E$46)*E41</f>
        <v>#N/A</v>
      </c>
      <c r="G41" s="20" t="e">
        <f t="shared" si="0"/>
        <v>#N/A</v>
      </c>
      <c r="H41" s="99"/>
      <c r="I41" s="99"/>
      <c r="J41" s="99"/>
      <c r="K41" s="99"/>
      <c r="L41" s="99"/>
      <c r="M41" s="99"/>
      <c r="N41" s="99"/>
      <c r="O41" s="99"/>
      <c r="P41" s="99"/>
      <c r="Q41" s="99"/>
      <c r="R41" s="99"/>
      <c r="S41" s="99"/>
      <c r="T41" s="20" t="e">
        <f t="shared" si="1"/>
        <v>#N/A</v>
      </c>
      <c r="U41" s="116">
        <f t="shared" si="2"/>
        <v>0</v>
      </c>
      <c r="V41" s="116">
        <f t="shared" si="3"/>
        <v>0</v>
      </c>
      <c r="W41" s="117">
        <f t="shared" si="4"/>
        <v>0</v>
      </c>
      <c r="X41" s="117">
        <f t="shared" si="5"/>
        <v>0</v>
      </c>
      <c r="Y41" s="118">
        <f t="shared" si="6"/>
        <v>0</v>
      </c>
      <c r="Z41" s="118">
        <f t="shared" si="7"/>
        <v>0</v>
      </c>
    </row>
    <row r="42" spans="1:26" ht="13.5" outlineLevel="1" thickBot="1" x14ac:dyDescent="0.25">
      <c r="A42" s="98"/>
      <c r="B42" s="109"/>
      <c r="C42" s="109"/>
      <c r="D42" s="110"/>
      <c r="E42" s="109"/>
      <c r="F42" s="20" t="e">
        <f>LOOKUP(D42,'Barême cotisation'!C$13:D$46,'Barême cotisation'!E$13:E$46)*E42</f>
        <v>#N/A</v>
      </c>
      <c r="G42" s="20" t="e">
        <f t="shared" si="0"/>
        <v>#N/A</v>
      </c>
      <c r="H42" s="99"/>
      <c r="I42" s="99"/>
      <c r="J42" s="99"/>
      <c r="K42" s="99"/>
      <c r="L42" s="99"/>
      <c r="M42" s="99"/>
      <c r="N42" s="99"/>
      <c r="O42" s="99"/>
      <c r="P42" s="99"/>
      <c r="Q42" s="99"/>
      <c r="R42" s="99"/>
      <c r="S42" s="99"/>
      <c r="T42" s="20" t="e">
        <f t="shared" si="1"/>
        <v>#N/A</v>
      </c>
      <c r="U42" s="116">
        <f t="shared" si="2"/>
        <v>0</v>
      </c>
      <c r="V42" s="116">
        <f t="shared" si="3"/>
        <v>0</v>
      </c>
      <c r="W42" s="117">
        <f t="shared" si="4"/>
        <v>0</v>
      </c>
      <c r="X42" s="117">
        <f t="shared" si="5"/>
        <v>0</v>
      </c>
      <c r="Y42" s="118">
        <f t="shared" si="6"/>
        <v>0</v>
      </c>
      <c r="Z42" s="118">
        <f t="shared" si="7"/>
        <v>0</v>
      </c>
    </row>
    <row r="43" spans="1:26" ht="13.5" outlineLevel="1" thickBot="1" x14ac:dyDescent="0.25">
      <c r="A43" s="98"/>
      <c r="B43" s="109"/>
      <c r="C43" s="109"/>
      <c r="D43" s="110"/>
      <c r="E43" s="109"/>
      <c r="F43" s="20" t="e">
        <f>LOOKUP(D43,'Barême cotisation'!C$13:D$46,'Barême cotisation'!E$13:E$46)*E43</f>
        <v>#N/A</v>
      </c>
      <c r="G43" s="20" t="e">
        <f t="shared" si="0"/>
        <v>#N/A</v>
      </c>
      <c r="H43" s="99"/>
      <c r="I43" s="99"/>
      <c r="J43" s="99"/>
      <c r="K43" s="99"/>
      <c r="L43" s="99"/>
      <c r="M43" s="99"/>
      <c r="N43" s="99"/>
      <c r="O43" s="99"/>
      <c r="P43" s="99"/>
      <c r="Q43" s="99"/>
      <c r="R43" s="99"/>
      <c r="S43" s="99"/>
      <c r="T43" s="20" t="e">
        <f t="shared" si="1"/>
        <v>#N/A</v>
      </c>
      <c r="U43" s="116">
        <f t="shared" si="2"/>
        <v>0</v>
      </c>
      <c r="V43" s="116">
        <f t="shared" si="3"/>
        <v>0</v>
      </c>
      <c r="W43" s="117">
        <f t="shared" si="4"/>
        <v>0</v>
      </c>
      <c r="X43" s="117">
        <f t="shared" si="5"/>
        <v>0</v>
      </c>
      <c r="Y43" s="118">
        <f t="shared" si="6"/>
        <v>0</v>
      </c>
      <c r="Z43" s="118">
        <f t="shared" si="7"/>
        <v>0</v>
      </c>
    </row>
    <row r="44" spans="1:26" ht="13.5" outlineLevel="1" thickBot="1" x14ac:dyDescent="0.25">
      <c r="A44" s="98"/>
      <c r="B44" s="109"/>
      <c r="C44" s="109"/>
      <c r="D44" s="110"/>
      <c r="E44" s="109"/>
      <c r="F44" s="20" t="e">
        <f>LOOKUP(D44,'Barême cotisation'!C$13:D$46,'Barême cotisation'!E$13:E$46)*E44</f>
        <v>#N/A</v>
      </c>
      <c r="G44" s="20" t="e">
        <f t="shared" si="0"/>
        <v>#N/A</v>
      </c>
      <c r="H44" s="99"/>
      <c r="I44" s="99"/>
      <c r="J44" s="99"/>
      <c r="K44" s="99"/>
      <c r="L44" s="99"/>
      <c r="M44" s="99"/>
      <c r="N44" s="99"/>
      <c r="O44" s="99"/>
      <c r="P44" s="99"/>
      <c r="Q44" s="99"/>
      <c r="R44" s="99"/>
      <c r="S44" s="99"/>
      <c r="T44" s="20" t="e">
        <f t="shared" si="1"/>
        <v>#N/A</v>
      </c>
      <c r="U44" s="116">
        <f t="shared" si="2"/>
        <v>0</v>
      </c>
      <c r="V44" s="116">
        <f t="shared" si="3"/>
        <v>0</v>
      </c>
      <c r="W44" s="117">
        <f t="shared" si="4"/>
        <v>0</v>
      </c>
      <c r="X44" s="117">
        <f t="shared" si="5"/>
        <v>0</v>
      </c>
      <c r="Y44" s="118">
        <f t="shared" si="6"/>
        <v>0</v>
      </c>
      <c r="Z44" s="118">
        <f t="shared" si="7"/>
        <v>0</v>
      </c>
    </row>
    <row r="45" spans="1:26" ht="13.5" outlineLevel="1" thickBot="1" x14ac:dyDescent="0.25">
      <c r="A45" s="98"/>
      <c r="B45" s="109"/>
      <c r="C45" s="109"/>
      <c r="D45" s="110"/>
      <c r="E45" s="109"/>
      <c r="F45" s="20" t="e">
        <f>LOOKUP(D45,'Barême cotisation'!C$13:D$46,'Barême cotisation'!E$13:E$46)*E45</f>
        <v>#N/A</v>
      </c>
      <c r="G45" s="20" t="e">
        <f t="shared" si="0"/>
        <v>#N/A</v>
      </c>
      <c r="H45" s="99"/>
      <c r="I45" s="99"/>
      <c r="J45" s="99"/>
      <c r="K45" s="99"/>
      <c r="L45" s="99"/>
      <c r="M45" s="99"/>
      <c r="N45" s="99"/>
      <c r="O45" s="99"/>
      <c r="P45" s="99"/>
      <c r="Q45" s="99"/>
      <c r="R45" s="99"/>
      <c r="S45" s="99"/>
      <c r="T45" s="20" t="e">
        <f t="shared" si="1"/>
        <v>#N/A</v>
      </c>
      <c r="U45" s="116">
        <f t="shared" si="2"/>
        <v>0</v>
      </c>
      <c r="V45" s="116">
        <f t="shared" si="3"/>
        <v>0</v>
      </c>
      <c r="W45" s="117">
        <f t="shared" si="4"/>
        <v>0</v>
      </c>
      <c r="X45" s="117">
        <f t="shared" si="5"/>
        <v>0</v>
      </c>
      <c r="Y45" s="118">
        <f t="shared" si="6"/>
        <v>0</v>
      </c>
      <c r="Z45" s="118">
        <f t="shared" si="7"/>
        <v>0</v>
      </c>
    </row>
    <row r="46" spans="1:26" ht="13.5" thickBot="1" x14ac:dyDescent="0.25">
      <c r="U46" s="19">
        <f t="shared" ref="U46:Z46" si="8">SUM(U4:U45)</f>
        <v>0</v>
      </c>
      <c r="V46" s="19">
        <f t="shared" si="8"/>
        <v>0</v>
      </c>
      <c r="W46" s="19">
        <f t="shared" si="8"/>
        <v>0</v>
      </c>
      <c r="X46" s="19">
        <f t="shared" si="8"/>
        <v>0</v>
      </c>
      <c r="Y46" s="19">
        <f t="shared" si="8"/>
        <v>0</v>
      </c>
      <c r="Z46" s="19">
        <f t="shared" si="8"/>
        <v>0</v>
      </c>
    </row>
    <row r="47" spans="1:26" ht="14.25" thickTop="1" thickBot="1" x14ac:dyDescent="0.25">
      <c r="F47" s="21" t="s">
        <v>23</v>
      </c>
      <c r="G47" s="23">
        <f>COUNTIF(H4:S45,"FNI")</f>
        <v>0</v>
      </c>
      <c r="I47" s="19"/>
      <c r="J47" s="21" t="s">
        <v>11</v>
      </c>
      <c r="K47" s="101"/>
      <c r="L47" s="23">
        <f>COUNTIF(H4:S45,"X")</f>
        <v>0</v>
      </c>
      <c r="M47" s="19"/>
      <c r="N47" s="21" t="s">
        <v>92</v>
      </c>
      <c r="O47" s="105"/>
      <c r="P47" s="103">
        <f>COUNTIF(H6:S45,"rejet")</f>
        <v>0</v>
      </c>
      <c r="R47" s="21" t="s">
        <v>93</v>
      </c>
      <c r="S47" s="105"/>
      <c r="T47" s="102">
        <f>COUNTIF(H1:S40,"arret")</f>
        <v>0</v>
      </c>
      <c r="U47" s="19"/>
      <c r="V47" s="19"/>
      <c r="W47" s="19"/>
      <c r="X47" s="19"/>
      <c r="Y47" s="19"/>
      <c r="Z47" s="19"/>
    </row>
    <row r="48" spans="1:26" ht="13.5" thickTop="1" x14ac:dyDescent="0.2">
      <c r="U48" s="19"/>
      <c r="V48" s="19"/>
      <c r="W48" s="19"/>
      <c r="X48" s="19"/>
      <c r="Y48" s="19"/>
      <c r="Z48" s="19"/>
    </row>
    <row r="49" spans="21:26" x14ac:dyDescent="0.2">
      <c r="U49" s="19"/>
      <c r="V49" s="19"/>
      <c r="W49" s="19"/>
      <c r="X49" s="19"/>
      <c r="Y49" s="19"/>
      <c r="Z49" s="19"/>
    </row>
    <row r="50" spans="21:26" x14ac:dyDescent="0.2">
      <c r="U50" s="19"/>
      <c r="V50" s="19"/>
      <c r="W50" s="19"/>
      <c r="X50" s="19"/>
      <c r="Y50" s="19"/>
      <c r="Z50" s="19"/>
    </row>
  </sheetData>
  <dataConsolidate/>
  <customSheetViews>
    <customSheetView guid="{65CEAD86-84F4-4CAF-85FC-B7A670DEE43F}" hiddenColumns="1">
      <selection activeCell="B4" sqref="B4:E27"/>
      <pageMargins left="0.7" right="0.7" top="0.75" bottom="0.75" header="0.3" footer="0.3"/>
      <pageSetup paperSize="9" orientation="landscape" r:id="rId1"/>
    </customSheetView>
  </customSheetViews>
  <phoneticPr fontId="10" type="noConversion"/>
  <conditionalFormatting sqref="B3:C3">
    <cfRule type="containsText" dxfId="207" priority="21" stopIfTrue="1" operator="containsText" text="arret">
      <formula>NOT(ISERROR(SEARCH("arret",B3)))</formula>
    </cfRule>
    <cfRule type="containsText" dxfId="206" priority="22" stopIfTrue="1" operator="containsText" text="rejet">
      <formula>NOT(ISERROR(SEARCH("rejet",B3)))</formula>
    </cfRule>
    <cfRule type="containsText" dxfId="205" priority="23" stopIfTrue="1" operator="containsText" text="x">
      <formula>NOT(ISERROR(SEARCH("x",B3)))</formula>
    </cfRule>
    <cfRule type="containsText" dxfId="204" priority="24" stopIfTrue="1" operator="containsText" text="FNI">
      <formula>NOT(ISERROR(SEARCH("FNI",B3)))</formula>
    </cfRule>
  </conditionalFormatting>
  <conditionalFormatting sqref="L4:S45">
    <cfRule type="containsText" dxfId="203" priority="9" stopIfTrue="1" operator="containsText" text="arret">
      <formula>NOT(ISERROR(SEARCH("arret",L4)))</formula>
    </cfRule>
    <cfRule type="containsText" dxfId="202" priority="10" stopIfTrue="1" operator="containsText" text="rejet">
      <formula>NOT(ISERROR(SEARCH("rejet",L4)))</formula>
    </cfRule>
    <cfRule type="containsText" dxfId="201" priority="11" stopIfTrue="1" operator="containsText" text="x">
      <formula>NOT(ISERROR(SEARCH("x",L4)))</formula>
    </cfRule>
    <cfRule type="containsText" dxfId="200" priority="12" stopIfTrue="1" operator="containsText" text="FNI">
      <formula>NOT(ISERROR(SEARCH("FNI",L4)))</formula>
    </cfRule>
  </conditionalFormatting>
  <conditionalFormatting sqref="H28:K45">
    <cfRule type="containsText" dxfId="199" priority="5" stopIfTrue="1" operator="containsText" text="arret">
      <formula>NOT(ISERROR(SEARCH("arret",H28)))</formula>
    </cfRule>
    <cfRule type="containsText" dxfId="198" priority="6" stopIfTrue="1" operator="containsText" text="rejet">
      <formula>NOT(ISERROR(SEARCH("rejet",H28)))</formula>
    </cfRule>
    <cfRule type="containsText" dxfId="197" priority="7" stopIfTrue="1" operator="containsText" text="x">
      <formula>NOT(ISERROR(SEARCH("x",H28)))</formula>
    </cfRule>
    <cfRule type="containsText" dxfId="196" priority="8" stopIfTrue="1" operator="containsText" text="FNI">
      <formula>NOT(ISERROR(SEARCH("FNI",H28)))</formula>
    </cfRule>
  </conditionalFormatting>
  <conditionalFormatting sqref="H4:K27">
    <cfRule type="containsText" dxfId="195" priority="1" stopIfTrue="1" operator="containsText" text="arret">
      <formula>NOT(ISERROR(SEARCH("arret",H4)))</formula>
    </cfRule>
    <cfRule type="containsText" dxfId="194" priority="2" stopIfTrue="1" operator="containsText" text="rejet">
      <formula>NOT(ISERROR(SEARCH("rejet",H4)))</formula>
    </cfRule>
    <cfRule type="containsText" dxfId="193" priority="3" stopIfTrue="1" operator="containsText" text="x">
      <formula>NOT(ISERROR(SEARCH("x",H4)))</formula>
    </cfRule>
    <cfRule type="containsText" dxfId="192" priority="4" stopIfTrue="1" operator="containsText" text="FNI">
      <formula>NOT(ISERROR(SEARCH("FNI",H4)))</formula>
    </cfRule>
  </conditionalFormatting>
  <pageMargins left="0.7" right="0.7" top="0.75" bottom="0.75" header="0.3" footer="0.3"/>
  <pageSetup paperSize="9" orientation="landscape"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5" tint="-0.249977111117893"/>
  </sheetPr>
  <dimension ref="A2:IG50"/>
  <sheetViews>
    <sheetView workbookViewId="0">
      <selection activeCell="D5" sqref="D5"/>
    </sheetView>
  </sheetViews>
  <sheetFormatPr baseColWidth="10" defaultRowHeight="12.75" outlineLevelRow="1" x14ac:dyDescent="0.2"/>
  <cols>
    <col min="1" max="1" width="5.42578125" customWidth="1"/>
    <col min="2" max="2" width="18.5703125" customWidth="1"/>
    <col min="3" max="3" width="11.42578125" hidden="1" customWidth="1"/>
    <col min="5" max="5" width="12" bestFit="1" customWidth="1"/>
    <col min="8" max="19" width="8" customWidth="1"/>
    <col min="21" max="26" width="5.42578125" customWidth="1"/>
  </cols>
  <sheetData>
    <row r="2" spans="1:30" ht="13.5" thickBot="1" x14ac:dyDescent="0.25">
      <c r="U2" s="19"/>
      <c r="V2" s="19"/>
      <c r="W2" s="19"/>
      <c r="X2" s="19"/>
      <c r="Y2" s="19"/>
      <c r="Z2" s="19"/>
    </row>
    <row r="3" spans="1:30" ht="23.25" thickBot="1" x14ac:dyDescent="0.25">
      <c r="A3" s="96"/>
      <c r="B3" s="99" t="s">
        <v>13</v>
      </c>
      <c r="C3" s="24"/>
      <c r="D3" s="107" t="s">
        <v>14</v>
      </c>
      <c r="E3" s="107" t="s">
        <v>78</v>
      </c>
      <c r="F3" s="107" t="s">
        <v>3</v>
      </c>
      <c r="G3" s="108" t="s">
        <v>79</v>
      </c>
      <c r="H3" s="107" t="s">
        <v>15</v>
      </c>
      <c r="I3" s="107" t="s">
        <v>16</v>
      </c>
      <c r="J3" s="107" t="s">
        <v>17</v>
      </c>
      <c r="K3" s="107" t="s">
        <v>18</v>
      </c>
      <c r="L3" s="107" t="s">
        <v>17</v>
      </c>
      <c r="M3" s="107" t="s">
        <v>15</v>
      </c>
      <c r="N3" s="107" t="s">
        <v>15</v>
      </c>
      <c r="O3" s="107" t="s">
        <v>18</v>
      </c>
      <c r="P3" s="107" t="s">
        <v>19</v>
      </c>
      <c r="Q3" s="107" t="s">
        <v>20</v>
      </c>
      <c r="R3" s="107" t="s">
        <v>21</v>
      </c>
      <c r="S3" s="107" t="s">
        <v>22</v>
      </c>
      <c r="T3" s="107" t="s">
        <v>11</v>
      </c>
      <c r="U3" s="119" t="s">
        <v>97</v>
      </c>
      <c r="V3" s="119"/>
      <c r="W3" s="119" t="s">
        <v>97</v>
      </c>
      <c r="X3" s="119"/>
      <c r="Y3" s="119" t="s">
        <v>97</v>
      </c>
      <c r="Z3" s="119"/>
      <c r="AA3" s="115"/>
      <c r="AB3" s="115"/>
      <c r="AC3" s="115"/>
      <c r="AD3" s="115"/>
    </row>
    <row r="4" spans="1:30" ht="13.5" thickBot="1" x14ac:dyDescent="0.25">
      <c r="A4" s="96" t="s">
        <v>81</v>
      </c>
      <c r="B4" s="109"/>
      <c r="C4" s="109"/>
      <c r="D4" s="110"/>
      <c r="E4" s="109"/>
      <c r="F4" s="20" t="e">
        <f>LOOKUP(D4,'Barême cotisation'!C$13:D$46,'Barême cotisation'!E$13:E$46)*E4</f>
        <v>#N/A</v>
      </c>
      <c r="G4" s="20" t="e">
        <f t="shared" ref="G4:G41" si="0">F4*2</f>
        <v>#N/A</v>
      </c>
      <c r="H4" s="99"/>
      <c r="I4" s="99"/>
      <c r="J4" s="99"/>
      <c r="K4" s="99"/>
      <c r="L4" s="99"/>
      <c r="M4" s="99"/>
      <c r="N4" s="99"/>
      <c r="O4" s="99"/>
      <c r="P4" s="99"/>
      <c r="Q4" s="99"/>
      <c r="R4" s="99"/>
      <c r="S4" s="99"/>
      <c r="T4" s="20" t="e">
        <f>SUM(U4:Z4)*F4</f>
        <v>#N/A</v>
      </c>
      <c r="U4" s="116">
        <f>COUNTIF(H4:K4,"fni")</f>
        <v>0</v>
      </c>
      <c r="V4" s="116">
        <f>COUNTIF(H4:K4,"x")</f>
        <v>0</v>
      </c>
      <c r="W4" s="117">
        <f>COUNTIF(L4:O4,"fni")</f>
        <v>0</v>
      </c>
      <c r="X4" s="117">
        <f>COUNTIF(L4:O4,"x")</f>
        <v>0</v>
      </c>
      <c r="Y4" s="118">
        <f>COUNTIF(P4:S4,"fni")</f>
        <v>0</v>
      </c>
      <c r="Z4" s="118">
        <f>COUNTIF(P4:S4,"x")</f>
        <v>0</v>
      </c>
      <c r="AA4" s="115"/>
      <c r="AB4" s="115"/>
      <c r="AC4" s="115"/>
      <c r="AD4" s="115"/>
    </row>
    <row r="5" spans="1:30" ht="13.5" thickBot="1" x14ac:dyDescent="0.25">
      <c r="A5" s="96"/>
      <c r="B5" s="109"/>
      <c r="C5" s="109"/>
      <c r="D5" s="110"/>
      <c r="E5" s="109"/>
      <c r="F5" s="20" t="e">
        <f>LOOKUP(D5,'Barême cotisation'!C$13:D$46,'Barême cotisation'!E$13:E$46)*E5</f>
        <v>#N/A</v>
      </c>
      <c r="G5" s="20" t="e">
        <f t="shared" si="0"/>
        <v>#N/A</v>
      </c>
      <c r="H5" s="99"/>
      <c r="I5" s="99"/>
      <c r="J5" s="99"/>
      <c r="K5" s="99"/>
      <c r="L5" s="99"/>
      <c r="M5" s="99"/>
      <c r="N5" s="99"/>
      <c r="O5" s="99"/>
      <c r="P5" s="99"/>
      <c r="Q5" s="99"/>
      <c r="R5" s="99"/>
      <c r="S5" s="99"/>
      <c r="T5" s="20" t="e">
        <f t="shared" ref="T5:T45" si="1">SUM(U5:Z5)*F5</f>
        <v>#N/A</v>
      </c>
      <c r="U5" s="116">
        <f t="shared" ref="U5:U45" si="2">COUNTIF(H5:K5,"fni")</f>
        <v>0</v>
      </c>
      <c r="V5" s="116">
        <f t="shared" ref="V5:V45" si="3">COUNTIF(H5:K5,"x")</f>
        <v>0</v>
      </c>
      <c r="W5" s="117">
        <f t="shared" ref="W5:W45" si="4">COUNTIF(L5:O5,"fni")</f>
        <v>0</v>
      </c>
      <c r="X5" s="117">
        <f t="shared" ref="X5:X45" si="5">COUNTIF(L5:O5,"x")</f>
        <v>0</v>
      </c>
      <c r="Y5" s="118">
        <f t="shared" ref="Y5:Y45" si="6">COUNTIF(P5:S5,"fni")</f>
        <v>0</v>
      </c>
      <c r="Z5" s="118">
        <f t="shared" ref="Z5:Z45" si="7">COUNTIF(P5:S5,"x")</f>
        <v>0</v>
      </c>
      <c r="AA5" s="115"/>
      <c r="AB5" s="115"/>
      <c r="AC5" s="115"/>
      <c r="AD5" s="115"/>
    </row>
    <row r="6" spans="1:30" ht="13.5" thickBot="1" x14ac:dyDescent="0.25">
      <c r="A6" s="96"/>
      <c r="B6" s="109"/>
      <c r="C6" s="109"/>
      <c r="D6" s="110"/>
      <c r="E6" s="109"/>
      <c r="F6" s="20" t="e">
        <f>LOOKUP(D6,'Barême cotisation'!C$13:D$46,'Barême cotisation'!E$13:E$46)*E6</f>
        <v>#N/A</v>
      </c>
      <c r="G6" s="20" t="e">
        <f t="shared" si="0"/>
        <v>#N/A</v>
      </c>
      <c r="H6" s="99"/>
      <c r="I6" s="99"/>
      <c r="J6" s="99"/>
      <c r="K6" s="99"/>
      <c r="L6" s="99"/>
      <c r="M6" s="99"/>
      <c r="N6" s="99"/>
      <c r="O6" s="99"/>
      <c r="P6" s="99"/>
      <c r="Q6" s="99"/>
      <c r="R6" s="99"/>
      <c r="S6" s="99"/>
      <c r="T6" s="20" t="e">
        <f t="shared" si="1"/>
        <v>#N/A</v>
      </c>
      <c r="U6" s="116">
        <f t="shared" si="2"/>
        <v>0</v>
      </c>
      <c r="V6" s="116">
        <f t="shared" si="3"/>
        <v>0</v>
      </c>
      <c r="W6" s="117">
        <f t="shared" si="4"/>
        <v>0</v>
      </c>
      <c r="X6" s="117">
        <f t="shared" si="5"/>
        <v>0</v>
      </c>
      <c r="Y6" s="118">
        <f t="shared" si="6"/>
        <v>0</v>
      </c>
      <c r="Z6" s="118">
        <f t="shared" si="7"/>
        <v>0</v>
      </c>
      <c r="AA6" s="115"/>
      <c r="AB6" s="115"/>
      <c r="AC6" s="115"/>
      <c r="AD6" s="115"/>
    </row>
    <row r="7" spans="1:30" ht="13.5" thickBot="1" x14ac:dyDescent="0.25">
      <c r="A7" s="96">
        <v>11</v>
      </c>
      <c r="B7" s="109"/>
      <c r="C7" s="109"/>
      <c r="D7" s="110"/>
      <c r="E7" s="109"/>
      <c r="F7" s="20" t="e">
        <f>LOOKUP(D7,'Barême cotisation'!C$13:D$46,'Barême cotisation'!E$13:E$46)*E7</f>
        <v>#N/A</v>
      </c>
      <c r="G7" s="20" t="e">
        <f t="shared" si="0"/>
        <v>#N/A</v>
      </c>
      <c r="H7" s="99"/>
      <c r="I7" s="99"/>
      <c r="J7" s="99"/>
      <c r="K7" s="99"/>
      <c r="L7" s="99"/>
      <c r="M7" s="99"/>
      <c r="N7" s="99"/>
      <c r="O7" s="99"/>
      <c r="P7" s="99"/>
      <c r="Q7" s="99"/>
      <c r="R7" s="99"/>
      <c r="S7" s="99"/>
      <c r="T7" s="20" t="e">
        <f t="shared" si="1"/>
        <v>#N/A</v>
      </c>
      <c r="U7" s="116">
        <f t="shared" si="2"/>
        <v>0</v>
      </c>
      <c r="V7" s="116">
        <f t="shared" si="3"/>
        <v>0</v>
      </c>
      <c r="W7" s="117">
        <f t="shared" si="4"/>
        <v>0</v>
      </c>
      <c r="X7" s="117">
        <f t="shared" si="5"/>
        <v>0</v>
      </c>
      <c r="Y7" s="118">
        <f t="shared" si="6"/>
        <v>0</v>
      </c>
      <c r="Z7" s="118">
        <f t="shared" si="7"/>
        <v>0</v>
      </c>
      <c r="AA7" s="115"/>
      <c r="AB7" s="115"/>
      <c r="AC7" s="115"/>
      <c r="AD7" s="115"/>
    </row>
    <row r="8" spans="1:30" ht="13.5" thickBot="1" x14ac:dyDescent="0.25">
      <c r="A8" s="96">
        <v>11</v>
      </c>
      <c r="B8" s="109"/>
      <c r="C8" s="109"/>
      <c r="D8" s="110"/>
      <c r="E8" s="109"/>
      <c r="F8" s="20" t="e">
        <f>LOOKUP(D8,'Barême cotisation'!C$13:D$46,'Barême cotisation'!E$13:E$46)*E8</f>
        <v>#N/A</v>
      </c>
      <c r="G8" s="20" t="e">
        <f t="shared" si="0"/>
        <v>#N/A</v>
      </c>
      <c r="H8" s="99"/>
      <c r="I8" s="99"/>
      <c r="J8" s="99"/>
      <c r="K8" s="99"/>
      <c r="L8" s="99"/>
      <c r="M8" s="99"/>
      <c r="N8" s="99"/>
      <c r="O8" s="99"/>
      <c r="P8" s="99"/>
      <c r="Q8" s="99"/>
      <c r="R8" s="99"/>
      <c r="S8" s="99"/>
      <c r="T8" s="20" t="e">
        <f t="shared" si="1"/>
        <v>#N/A</v>
      </c>
      <c r="U8" s="116">
        <f t="shared" si="2"/>
        <v>0</v>
      </c>
      <c r="V8" s="116">
        <f t="shared" si="3"/>
        <v>0</v>
      </c>
      <c r="W8" s="117">
        <f t="shared" si="4"/>
        <v>0</v>
      </c>
      <c r="X8" s="117">
        <f t="shared" si="5"/>
        <v>0</v>
      </c>
      <c r="Y8" s="118">
        <f t="shared" si="6"/>
        <v>0</v>
      </c>
      <c r="Z8" s="118">
        <f t="shared" si="7"/>
        <v>0</v>
      </c>
      <c r="AA8" s="115"/>
      <c r="AB8" s="115"/>
      <c r="AC8" s="115"/>
      <c r="AD8" s="115"/>
    </row>
    <row r="9" spans="1:30" ht="13.5" thickBot="1" x14ac:dyDescent="0.25">
      <c r="A9" s="96">
        <v>13</v>
      </c>
      <c r="B9" s="109"/>
      <c r="C9" s="109"/>
      <c r="D9" s="110"/>
      <c r="E9" s="109"/>
      <c r="F9" s="20" t="e">
        <f>LOOKUP(D9,'Barême cotisation'!C$13:D$46,'Barême cotisation'!E$13:E$46)*E9</f>
        <v>#N/A</v>
      </c>
      <c r="G9" s="20" t="e">
        <f t="shared" si="0"/>
        <v>#N/A</v>
      </c>
      <c r="H9" s="99"/>
      <c r="I9" s="99"/>
      <c r="J9" s="99"/>
      <c r="K9" s="99"/>
      <c r="L9" s="99"/>
      <c r="M9" s="99"/>
      <c r="N9" s="99"/>
      <c r="O9" s="99"/>
      <c r="P9" s="99"/>
      <c r="Q9" s="99"/>
      <c r="R9" s="99"/>
      <c r="S9" s="99"/>
      <c r="T9" s="20" t="e">
        <f t="shared" si="1"/>
        <v>#N/A</v>
      </c>
      <c r="U9" s="116">
        <f t="shared" si="2"/>
        <v>0</v>
      </c>
      <c r="V9" s="116">
        <f t="shared" si="3"/>
        <v>0</v>
      </c>
      <c r="W9" s="117">
        <f t="shared" si="4"/>
        <v>0</v>
      </c>
      <c r="X9" s="117">
        <f t="shared" si="5"/>
        <v>0</v>
      </c>
      <c r="Y9" s="118">
        <f t="shared" si="6"/>
        <v>0</v>
      </c>
      <c r="Z9" s="118">
        <f t="shared" si="7"/>
        <v>0</v>
      </c>
      <c r="AA9" s="115"/>
      <c r="AB9" s="115"/>
      <c r="AC9" s="115"/>
      <c r="AD9" s="115"/>
    </row>
    <row r="10" spans="1:30" ht="13.5" thickBot="1" x14ac:dyDescent="0.25">
      <c r="A10" s="96"/>
      <c r="B10" s="109"/>
      <c r="C10" s="109"/>
      <c r="D10" s="110"/>
      <c r="E10" s="109"/>
      <c r="F10" s="20" t="e">
        <f>LOOKUP(D10,'Barême cotisation'!C$13:D$46,'Barême cotisation'!E$13:E$46)*E10</f>
        <v>#N/A</v>
      </c>
      <c r="G10" s="20" t="e">
        <f t="shared" si="0"/>
        <v>#N/A</v>
      </c>
      <c r="H10" s="99"/>
      <c r="I10" s="99"/>
      <c r="J10" s="99"/>
      <c r="K10" s="99"/>
      <c r="L10" s="99"/>
      <c r="M10" s="99"/>
      <c r="N10" s="99"/>
      <c r="O10" s="99"/>
      <c r="P10" s="99"/>
      <c r="Q10" s="99"/>
      <c r="R10" s="99"/>
      <c r="S10" s="99"/>
      <c r="T10" s="20" t="e">
        <f t="shared" si="1"/>
        <v>#N/A</v>
      </c>
      <c r="U10" s="116">
        <f t="shared" si="2"/>
        <v>0</v>
      </c>
      <c r="V10" s="116">
        <f t="shared" si="3"/>
        <v>0</v>
      </c>
      <c r="W10" s="117">
        <f t="shared" si="4"/>
        <v>0</v>
      </c>
      <c r="X10" s="117">
        <f t="shared" si="5"/>
        <v>0</v>
      </c>
      <c r="Y10" s="118">
        <f t="shared" si="6"/>
        <v>0</v>
      </c>
      <c r="Z10" s="118">
        <f t="shared" si="7"/>
        <v>0</v>
      </c>
      <c r="AA10" s="115"/>
      <c r="AB10" s="115"/>
      <c r="AC10" s="115"/>
      <c r="AD10" s="115"/>
    </row>
    <row r="11" spans="1:30" ht="13.5" thickBot="1" x14ac:dyDescent="0.25">
      <c r="A11" s="96"/>
      <c r="B11" s="109"/>
      <c r="C11" s="109"/>
      <c r="D11" s="110"/>
      <c r="E11" s="109"/>
      <c r="F11" s="20" t="e">
        <f>LOOKUP(D11,'Barême cotisation'!C$13:D$46,'Barême cotisation'!E$13:E$46)*E11</f>
        <v>#N/A</v>
      </c>
      <c r="G11" s="20" t="e">
        <f t="shared" si="0"/>
        <v>#N/A</v>
      </c>
      <c r="H11" s="99"/>
      <c r="I11" s="99"/>
      <c r="J11" s="99"/>
      <c r="K11" s="99"/>
      <c r="L11" s="99"/>
      <c r="M11" s="99"/>
      <c r="N11" s="99"/>
      <c r="O11" s="99"/>
      <c r="P11" s="99"/>
      <c r="Q11" s="99"/>
      <c r="R11" s="99"/>
      <c r="S11" s="99"/>
      <c r="T11" s="20" t="e">
        <f t="shared" si="1"/>
        <v>#N/A</v>
      </c>
      <c r="U11" s="116">
        <f t="shared" si="2"/>
        <v>0</v>
      </c>
      <c r="V11" s="116">
        <f t="shared" si="3"/>
        <v>0</v>
      </c>
      <c r="W11" s="117">
        <f t="shared" si="4"/>
        <v>0</v>
      </c>
      <c r="X11" s="117">
        <f t="shared" si="5"/>
        <v>0</v>
      </c>
      <c r="Y11" s="118">
        <f t="shared" si="6"/>
        <v>0</v>
      </c>
      <c r="Z11" s="118">
        <f t="shared" si="7"/>
        <v>0</v>
      </c>
      <c r="AA11" s="115"/>
      <c r="AB11" s="115"/>
      <c r="AC11" s="115"/>
      <c r="AD11" s="115"/>
    </row>
    <row r="12" spans="1:30" ht="13.5" thickBot="1" x14ac:dyDescent="0.25">
      <c r="A12" s="96">
        <v>13</v>
      </c>
      <c r="B12" s="109"/>
      <c r="C12" s="109"/>
      <c r="D12" s="110"/>
      <c r="E12" s="109"/>
      <c r="F12" s="20" t="e">
        <f>LOOKUP(D12,'Barême cotisation'!C$13:D$46,'Barême cotisation'!E$13:E$46)*E12</f>
        <v>#N/A</v>
      </c>
      <c r="G12" s="20" t="e">
        <f t="shared" si="0"/>
        <v>#N/A</v>
      </c>
      <c r="H12" s="99"/>
      <c r="I12" s="99"/>
      <c r="J12" s="99"/>
      <c r="K12" s="99"/>
      <c r="L12" s="99"/>
      <c r="M12" s="99"/>
      <c r="N12" s="99"/>
      <c r="O12" s="99"/>
      <c r="P12" s="99"/>
      <c r="Q12" s="99"/>
      <c r="R12" s="99"/>
      <c r="S12" s="99"/>
      <c r="T12" s="20" t="e">
        <f t="shared" si="1"/>
        <v>#N/A</v>
      </c>
      <c r="U12" s="116">
        <f t="shared" si="2"/>
        <v>0</v>
      </c>
      <c r="V12" s="116">
        <f t="shared" si="3"/>
        <v>0</v>
      </c>
      <c r="W12" s="117">
        <f t="shared" si="4"/>
        <v>0</v>
      </c>
      <c r="X12" s="117">
        <f t="shared" si="5"/>
        <v>0</v>
      </c>
      <c r="Y12" s="118">
        <f t="shared" si="6"/>
        <v>0</v>
      </c>
      <c r="Z12" s="118">
        <f t="shared" si="7"/>
        <v>0</v>
      </c>
      <c r="AA12" s="115"/>
      <c r="AB12" s="115"/>
      <c r="AC12" s="115"/>
      <c r="AD12" s="115"/>
    </row>
    <row r="13" spans="1:30" ht="13.5" thickBot="1" x14ac:dyDescent="0.25">
      <c r="A13" s="96">
        <v>11</v>
      </c>
      <c r="B13" s="109"/>
      <c r="C13" s="109"/>
      <c r="D13" s="110"/>
      <c r="E13" s="109"/>
      <c r="F13" s="20" t="e">
        <f>LOOKUP(D13,'Barême cotisation'!C$13:D$46,'Barême cotisation'!E$13:E$46)*E13</f>
        <v>#N/A</v>
      </c>
      <c r="G13" s="20" t="e">
        <f t="shared" si="0"/>
        <v>#N/A</v>
      </c>
      <c r="H13" s="99"/>
      <c r="I13" s="99"/>
      <c r="J13" s="99"/>
      <c r="K13" s="99"/>
      <c r="L13" s="99"/>
      <c r="M13" s="99"/>
      <c r="N13" s="99"/>
      <c r="O13" s="99"/>
      <c r="P13" s="99"/>
      <c r="Q13" s="99"/>
      <c r="R13" s="99"/>
      <c r="S13" s="99"/>
      <c r="T13" s="20" t="e">
        <f t="shared" si="1"/>
        <v>#N/A</v>
      </c>
      <c r="U13" s="116">
        <f t="shared" si="2"/>
        <v>0</v>
      </c>
      <c r="V13" s="116">
        <f t="shared" si="3"/>
        <v>0</v>
      </c>
      <c r="W13" s="117">
        <f t="shared" si="4"/>
        <v>0</v>
      </c>
      <c r="X13" s="117">
        <f t="shared" si="5"/>
        <v>0</v>
      </c>
      <c r="Y13" s="118">
        <f t="shared" si="6"/>
        <v>0</v>
      </c>
      <c r="Z13" s="118">
        <f t="shared" si="7"/>
        <v>0</v>
      </c>
      <c r="AA13" s="115"/>
      <c r="AB13" s="115"/>
      <c r="AC13" s="115"/>
      <c r="AD13" s="115"/>
    </row>
    <row r="14" spans="1:30" ht="13.5" thickBot="1" x14ac:dyDescent="0.25">
      <c r="A14" s="96"/>
      <c r="B14" s="109"/>
      <c r="C14" s="109"/>
      <c r="D14" s="110"/>
      <c r="E14" s="109"/>
      <c r="F14" s="20" t="e">
        <f>LOOKUP(D14,'Barême cotisation'!C$13:D$46,'Barême cotisation'!E$13:E$46)*E14</f>
        <v>#N/A</v>
      </c>
      <c r="G14" s="20" t="e">
        <f t="shared" si="0"/>
        <v>#N/A</v>
      </c>
      <c r="H14" s="99"/>
      <c r="I14" s="99"/>
      <c r="J14" s="99"/>
      <c r="K14" s="99"/>
      <c r="L14" s="99"/>
      <c r="M14" s="99"/>
      <c r="N14" s="99"/>
      <c r="O14" s="99"/>
      <c r="P14" s="99"/>
      <c r="Q14" s="99"/>
      <c r="R14" s="99"/>
      <c r="S14" s="99"/>
      <c r="T14" s="20" t="e">
        <f t="shared" si="1"/>
        <v>#N/A</v>
      </c>
      <c r="U14" s="116">
        <f t="shared" si="2"/>
        <v>0</v>
      </c>
      <c r="V14" s="116">
        <f t="shared" si="3"/>
        <v>0</v>
      </c>
      <c r="W14" s="117">
        <f t="shared" si="4"/>
        <v>0</v>
      </c>
      <c r="X14" s="117">
        <f t="shared" si="5"/>
        <v>0</v>
      </c>
      <c r="Y14" s="118">
        <f t="shared" si="6"/>
        <v>0</v>
      </c>
      <c r="Z14" s="118">
        <f t="shared" si="7"/>
        <v>0</v>
      </c>
      <c r="AA14" s="115"/>
      <c r="AB14" s="115"/>
      <c r="AC14" s="115"/>
      <c r="AD14" s="115"/>
    </row>
    <row r="15" spans="1:30" ht="13.5" thickBot="1" x14ac:dyDescent="0.25">
      <c r="A15" s="96">
        <v>11</v>
      </c>
      <c r="B15" s="109"/>
      <c r="C15" s="109"/>
      <c r="D15" s="110"/>
      <c r="E15" s="109"/>
      <c r="F15" s="20" t="e">
        <f>LOOKUP(D15,'Barême cotisation'!C$13:D$46,'Barême cotisation'!E$13:E$46)*E15</f>
        <v>#N/A</v>
      </c>
      <c r="G15" s="20" t="e">
        <f t="shared" si="0"/>
        <v>#N/A</v>
      </c>
      <c r="H15" s="99"/>
      <c r="I15" s="99"/>
      <c r="J15" s="99"/>
      <c r="K15" s="99"/>
      <c r="L15" s="99"/>
      <c r="M15" s="99"/>
      <c r="N15" s="99"/>
      <c r="O15" s="99"/>
      <c r="P15" s="99"/>
      <c r="Q15" s="99"/>
      <c r="R15" s="99"/>
      <c r="S15" s="99"/>
      <c r="T15" s="20" t="e">
        <f t="shared" si="1"/>
        <v>#N/A</v>
      </c>
      <c r="U15" s="116">
        <f t="shared" si="2"/>
        <v>0</v>
      </c>
      <c r="V15" s="116">
        <f t="shared" si="3"/>
        <v>0</v>
      </c>
      <c r="W15" s="117">
        <f t="shared" si="4"/>
        <v>0</v>
      </c>
      <c r="X15" s="117">
        <f t="shared" si="5"/>
        <v>0</v>
      </c>
      <c r="Y15" s="118">
        <f t="shared" si="6"/>
        <v>0</v>
      </c>
      <c r="Z15" s="118">
        <f t="shared" si="7"/>
        <v>0</v>
      </c>
      <c r="AA15" s="115"/>
      <c r="AB15" s="115"/>
      <c r="AC15" s="115"/>
      <c r="AD15" s="115"/>
    </row>
    <row r="16" spans="1:30" ht="13.5" thickBot="1" x14ac:dyDescent="0.25">
      <c r="A16" s="96"/>
      <c r="B16" s="109"/>
      <c r="C16" s="109"/>
      <c r="D16" s="110"/>
      <c r="E16" s="109"/>
      <c r="F16" s="20" t="e">
        <f>LOOKUP(D16,'Barême cotisation'!C$13:D$46,'Barême cotisation'!E$13:E$46)*E16</f>
        <v>#N/A</v>
      </c>
      <c r="G16" s="20" t="e">
        <f t="shared" si="0"/>
        <v>#N/A</v>
      </c>
      <c r="H16" s="99"/>
      <c r="I16" s="99"/>
      <c r="J16" s="99"/>
      <c r="K16" s="99"/>
      <c r="L16" s="99"/>
      <c r="M16" s="99"/>
      <c r="N16" s="99"/>
      <c r="O16" s="99"/>
      <c r="P16" s="99"/>
      <c r="Q16" s="99"/>
      <c r="R16" s="99"/>
      <c r="S16" s="99"/>
      <c r="T16" s="20" t="e">
        <f t="shared" si="1"/>
        <v>#N/A</v>
      </c>
      <c r="U16" s="116">
        <f t="shared" si="2"/>
        <v>0</v>
      </c>
      <c r="V16" s="116">
        <f t="shared" si="3"/>
        <v>0</v>
      </c>
      <c r="W16" s="117">
        <f t="shared" si="4"/>
        <v>0</v>
      </c>
      <c r="X16" s="117">
        <f t="shared" si="5"/>
        <v>0</v>
      </c>
      <c r="Y16" s="118">
        <f t="shared" si="6"/>
        <v>0</v>
      </c>
      <c r="Z16" s="118">
        <f t="shared" si="7"/>
        <v>0</v>
      </c>
      <c r="AA16" s="115"/>
      <c r="AB16" s="115"/>
      <c r="AC16" s="115"/>
      <c r="AD16" s="115"/>
    </row>
    <row r="17" spans="1:241" ht="13.5" thickBot="1" x14ac:dyDescent="0.25">
      <c r="A17" s="96">
        <v>12</v>
      </c>
      <c r="B17" s="109"/>
      <c r="C17" s="109"/>
      <c r="D17" s="110"/>
      <c r="E17" s="109"/>
      <c r="F17" s="20" t="e">
        <f>LOOKUP(D17,'Barême cotisation'!C$13:D$46,'Barême cotisation'!E$13:E$46)*E17</f>
        <v>#N/A</v>
      </c>
      <c r="G17" s="20" t="e">
        <f t="shared" si="0"/>
        <v>#N/A</v>
      </c>
      <c r="H17" s="99"/>
      <c r="I17" s="99"/>
      <c r="J17" s="99"/>
      <c r="K17" s="99"/>
      <c r="L17" s="99"/>
      <c r="M17" s="99"/>
      <c r="N17" s="99"/>
      <c r="O17" s="99"/>
      <c r="P17" s="99"/>
      <c r="Q17" s="99"/>
      <c r="R17" s="99"/>
      <c r="S17" s="99"/>
      <c r="T17" s="20" t="e">
        <f t="shared" si="1"/>
        <v>#N/A</v>
      </c>
      <c r="U17" s="116">
        <f t="shared" si="2"/>
        <v>0</v>
      </c>
      <c r="V17" s="116">
        <f t="shared" si="3"/>
        <v>0</v>
      </c>
      <c r="W17" s="117">
        <f t="shared" si="4"/>
        <v>0</v>
      </c>
      <c r="X17" s="117">
        <f t="shared" si="5"/>
        <v>0</v>
      </c>
      <c r="Y17" s="118">
        <f t="shared" si="6"/>
        <v>0</v>
      </c>
      <c r="Z17" s="118">
        <f t="shared" si="7"/>
        <v>0</v>
      </c>
      <c r="IG17" t="s">
        <v>37</v>
      </c>
    </row>
    <row r="18" spans="1:241" ht="13.5" thickBot="1" x14ac:dyDescent="0.25">
      <c r="A18" s="96"/>
      <c r="B18" s="109"/>
      <c r="C18" s="109"/>
      <c r="D18" s="110"/>
      <c r="E18" s="109"/>
      <c r="F18" s="20" t="e">
        <f>LOOKUP(D18,'Barême cotisation'!C$13:D$46,'Barême cotisation'!E$13:E$46)*E18</f>
        <v>#N/A</v>
      </c>
      <c r="G18" s="20" t="e">
        <f t="shared" si="0"/>
        <v>#N/A</v>
      </c>
      <c r="H18" s="99"/>
      <c r="I18" s="99"/>
      <c r="J18" s="99"/>
      <c r="K18" s="99"/>
      <c r="L18" s="99"/>
      <c r="M18" s="99"/>
      <c r="N18" s="99"/>
      <c r="O18" s="99"/>
      <c r="P18" s="99"/>
      <c r="Q18" s="99"/>
      <c r="R18" s="99"/>
      <c r="S18" s="99"/>
      <c r="T18" s="20" t="e">
        <f t="shared" si="1"/>
        <v>#N/A</v>
      </c>
      <c r="U18" s="116">
        <f t="shared" si="2"/>
        <v>0</v>
      </c>
      <c r="V18" s="116">
        <f t="shared" si="3"/>
        <v>0</v>
      </c>
      <c r="W18" s="117">
        <f t="shared" si="4"/>
        <v>0</v>
      </c>
      <c r="X18" s="117">
        <f t="shared" si="5"/>
        <v>0</v>
      </c>
      <c r="Y18" s="118">
        <f t="shared" si="6"/>
        <v>0</v>
      </c>
      <c r="Z18" s="118">
        <f t="shared" si="7"/>
        <v>0</v>
      </c>
    </row>
    <row r="19" spans="1:241" ht="13.5" thickBot="1" x14ac:dyDescent="0.25">
      <c r="A19" s="96" t="s">
        <v>82</v>
      </c>
      <c r="B19" s="109"/>
      <c r="C19" s="109"/>
      <c r="D19" s="110"/>
      <c r="E19" s="109"/>
      <c r="F19" s="20" t="e">
        <f>LOOKUP(D19,'Barême cotisation'!C$13:D$46,'Barême cotisation'!E$13:E$46)*E19</f>
        <v>#N/A</v>
      </c>
      <c r="G19" s="20" t="e">
        <f t="shared" si="0"/>
        <v>#N/A</v>
      </c>
      <c r="H19" s="99"/>
      <c r="I19" s="99"/>
      <c r="J19" s="99"/>
      <c r="K19" s="99"/>
      <c r="L19" s="99"/>
      <c r="M19" s="99"/>
      <c r="N19" s="99"/>
      <c r="O19" s="99"/>
      <c r="P19" s="99"/>
      <c r="Q19" s="99"/>
      <c r="R19" s="99"/>
      <c r="S19" s="99"/>
      <c r="T19" s="20" t="e">
        <f t="shared" si="1"/>
        <v>#N/A</v>
      </c>
      <c r="U19" s="116">
        <f t="shared" si="2"/>
        <v>0</v>
      </c>
      <c r="V19" s="116">
        <f t="shared" si="3"/>
        <v>0</v>
      </c>
      <c r="W19" s="117">
        <f t="shared" si="4"/>
        <v>0</v>
      </c>
      <c r="X19" s="117">
        <f t="shared" si="5"/>
        <v>0</v>
      </c>
      <c r="Y19" s="118">
        <f t="shared" si="6"/>
        <v>0</v>
      </c>
      <c r="Z19" s="118">
        <f t="shared" si="7"/>
        <v>0</v>
      </c>
    </row>
    <row r="20" spans="1:241" ht="13.5" thickBot="1" x14ac:dyDescent="0.25">
      <c r="A20" s="96">
        <v>11</v>
      </c>
      <c r="B20" s="109"/>
      <c r="C20" s="109"/>
      <c r="D20" s="110"/>
      <c r="E20" s="109"/>
      <c r="F20" s="20" t="e">
        <f>LOOKUP(D20,'Barême cotisation'!C$13:D$46,'Barême cotisation'!E$13:E$46)*E20</f>
        <v>#N/A</v>
      </c>
      <c r="G20" s="20" t="e">
        <f t="shared" si="0"/>
        <v>#N/A</v>
      </c>
      <c r="H20" s="99"/>
      <c r="I20" s="99"/>
      <c r="J20" s="99"/>
      <c r="K20" s="99"/>
      <c r="L20" s="99"/>
      <c r="M20" s="99"/>
      <c r="N20" s="99"/>
      <c r="O20" s="99"/>
      <c r="P20" s="99"/>
      <c r="Q20" s="99"/>
      <c r="R20" s="99"/>
      <c r="S20" s="99"/>
      <c r="T20" s="20" t="e">
        <f t="shared" si="1"/>
        <v>#N/A</v>
      </c>
      <c r="U20" s="116">
        <f t="shared" si="2"/>
        <v>0</v>
      </c>
      <c r="V20" s="116">
        <f t="shared" si="3"/>
        <v>0</v>
      </c>
      <c r="W20" s="117">
        <f t="shared" si="4"/>
        <v>0</v>
      </c>
      <c r="X20" s="117">
        <f t="shared" si="5"/>
        <v>0</v>
      </c>
      <c r="Y20" s="118">
        <f t="shared" si="6"/>
        <v>0</v>
      </c>
      <c r="Z20" s="118">
        <f t="shared" si="7"/>
        <v>0</v>
      </c>
    </row>
    <row r="21" spans="1:241" ht="13.5" thickBot="1" x14ac:dyDescent="0.25">
      <c r="A21" s="96" t="s">
        <v>83</v>
      </c>
      <c r="B21" s="109"/>
      <c r="C21" s="109"/>
      <c r="D21" s="110"/>
      <c r="E21" s="109"/>
      <c r="F21" s="20" t="e">
        <f>LOOKUP(D21,'Barême cotisation'!C$13:D$46,'Barême cotisation'!E$13:E$46)*E21</f>
        <v>#N/A</v>
      </c>
      <c r="G21" s="20" t="e">
        <f t="shared" si="0"/>
        <v>#N/A</v>
      </c>
      <c r="H21" s="99"/>
      <c r="I21" s="99"/>
      <c r="J21" s="99"/>
      <c r="K21" s="99"/>
      <c r="L21" s="99"/>
      <c r="M21" s="99"/>
      <c r="N21" s="99"/>
      <c r="O21" s="99"/>
      <c r="P21" s="99"/>
      <c r="Q21" s="99"/>
      <c r="R21" s="99"/>
      <c r="S21" s="99"/>
      <c r="T21" s="20" t="e">
        <f t="shared" si="1"/>
        <v>#N/A</v>
      </c>
      <c r="U21" s="116">
        <f t="shared" si="2"/>
        <v>0</v>
      </c>
      <c r="V21" s="116">
        <f t="shared" si="3"/>
        <v>0</v>
      </c>
      <c r="W21" s="117">
        <f t="shared" si="4"/>
        <v>0</v>
      </c>
      <c r="X21" s="117">
        <f t="shared" si="5"/>
        <v>0</v>
      </c>
      <c r="Y21" s="118">
        <f t="shared" si="6"/>
        <v>0</v>
      </c>
      <c r="Z21" s="118">
        <f t="shared" si="7"/>
        <v>0</v>
      </c>
    </row>
    <row r="22" spans="1:241" ht="13.5" thickBot="1" x14ac:dyDescent="0.25">
      <c r="A22" s="96"/>
      <c r="B22" s="109"/>
      <c r="C22" s="109"/>
      <c r="D22" s="110"/>
      <c r="E22" s="109"/>
      <c r="F22" s="20" t="e">
        <f>LOOKUP(D22,'Barême cotisation'!C$13:D$46,'Barême cotisation'!E$13:E$46)*E22</f>
        <v>#N/A</v>
      </c>
      <c r="G22" s="20" t="e">
        <f t="shared" si="0"/>
        <v>#N/A</v>
      </c>
      <c r="H22" s="99"/>
      <c r="I22" s="99"/>
      <c r="J22" s="99"/>
      <c r="K22" s="99"/>
      <c r="L22" s="99"/>
      <c r="M22" s="99"/>
      <c r="N22" s="99"/>
      <c r="O22" s="99"/>
      <c r="P22" s="99"/>
      <c r="Q22" s="99"/>
      <c r="R22" s="99"/>
      <c r="S22" s="99"/>
      <c r="T22" s="20" t="e">
        <f t="shared" si="1"/>
        <v>#N/A</v>
      </c>
      <c r="U22" s="116">
        <f t="shared" si="2"/>
        <v>0</v>
      </c>
      <c r="V22" s="116">
        <f t="shared" si="3"/>
        <v>0</v>
      </c>
      <c r="W22" s="117">
        <f t="shared" si="4"/>
        <v>0</v>
      </c>
      <c r="X22" s="117">
        <f t="shared" si="5"/>
        <v>0</v>
      </c>
      <c r="Y22" s="118">
        <f t="shared" si="6"/>
        <v>0</v>
      </c>
      <c r="Z22" s="118">
        <f t="shared" si="7"/>
        <v>0</v>
      </c>
    </row>
    <row r="23" spans="1:241" ht="13.5" thickBot="1" x14ac:dyDescent="0.25">
      <c r="A23" s="96" t="s">
        <v>40</v>
      </c>
      <c r="B23" s="109"/>
      <c r="C23" s="109"/>
      <c r="D23" s="110"/>
      <c r="E23" s="109"/>
      <c r="F23" s="20" t="e">
        <f>LOOKUP(D23,'Barême cotisation'!C$13:D$46,'Barême cotisation'!E$13:E$46)*E23</f>
        <v>#N/A</v>
      </c>
      <c r="G23" s="20" t="e">
        <f t="shared" si="0"/>
        <v>#N/A</v>
      </c>
      <c r="H23" s="99"/>
      <c r="I23" s="99"/>
      <c r="J23" s="99"/>
      <c r="K23" s="99"/>
      <c r="L23" s="99"/>
      <c r="M23" s="99"/>
      <c r="N23" s="99"/>
      <c r="O23" s="99"/>
      <c r="P23" s="99"/>
      <c r="Q23" s="99"/>
      <c r="R23" s="99"/>
      <c r="S23" s="99"/>
      <c r="T23" s="20" t="e">
        <f t="shared" si="1"/>
        <v>#N/A</v>
      </c>
      <c r="U23" s="116">
        <f t="shared" si="2"/>
        <v>0</v>
      </c>
      <c r="V23" s="116">
        <f t="shared" si="3"/>
        <v>0</v>
      </c>
      <c r="W23" s="117">
        <f t="shared" si="4"/>
        <v>0</v>
      </c>
      <c r="X23" s="117">
        <f t="shared" si="5"/>
        <v>0</v>
      </c>
      <c r="Y23" s="118">
        <f t="shared" si="6"/>
        <v>0</v>
      </c>
      <c r="Z23" s="118">
        <f t="shared" si="7"/>
        <v>0</v>
      </c>
    </row>
    <row r="24" spans="1:241" ht="13.5" thickBot="1" x14ac:dyDescent="0.25">
      <c r="A24" s="96"/>
      <c r="B24" s="109"/>
      <c r="C24" s="109"/>
      <c r="D24" s="110"/>
      <c r="E24" s="109"/>
      <c r="F24" s="20" t="e">
        <f>LOOKUP(D24,'Barême cotisation'!C$13:D$46,'Barême cotisation'!E$13:E$46)*E24</f>
        <v>#N/A</v>
      </c>
      <c r="G24" s="20" t="e">
        <f t="shared" si="0"/>
        <v>#N/A</v>
      </c>
      <c r="H24" s="99"/>
      <c r="I24" s="99"/>
      <c r="J24" s="99"/>
      <c r="K24" s="99"/>
      <c r="L24" s="99"/>
      <c r="M24" s="99"/>
      <c r="N24" s="99"/>
      <c r="O24" s="99"/>
      <c r="P24" s="99"/>
      <c r="Q24" s="99"/>
      <c r="R24" s="99"/>
      <c r="S24" s="99"/>
      <c r="T24" s="20" t="e">
        <f t="shared" si="1"/>
        <v>#N/A</v>
      </c>
      <c r="U24" s="116">
        <f t="shared" si="2"/>
        <v>0</v>
      </c>
      <c r="V24" s="116">
        <f t="shared" si="3"/>
        <v>0</v>
      </c>
      <c r="W24" s="117">
        <f t="shared" si="4"/>
        <v>0</v>
      </c>
      <c r="X24" s="117">
        <f t="shared" si="5"/>
        <v>0</v>
      </c>
      <c r="Y24" s="118">
        <f t="shared" si="6"/>
        <v>0</v>
      </c>
      <c r="Z24" s="118">
        <f t="shared" si="7"/>
        <v>0</v>
      </c>
    </row>
    <row r="25" spans="1:241" ht="13.5" thickBot="1" x14ac:dyDescent="0.25">
      <c r="A25" s="98"/>
      <c r="B25" s="109"/>
      <c r="C25" s="109"/>
      <c r="D25" s="110"/>
      <c r="E25" s="109"/>
      <c r="F25" s="20" t="e">
        <f>LOOKUP(D25,'Barême cotisation'!C$13:D$46,'Barême cotisation'!E$13:E$46)*E25</f>
        <v>#N/A</v>
      </c>
      <c r="G25" s="20" t="e">
        <f t="shared" si="0"/>
        <v>#N/A</v>
      </c>
      <c r="H25" s="99"/>
      <c r="I25" s="99"/>
      <c r="J25" s="99"/>
      <c r="K25" s="99"/>
      <c r="L25" s="99"/>
      <c r="M25" s="99"/>
      <c r="N25" s="99"/>
      <c r="O25" s="99"/>
      <c r="P25" s="99"/>
      <c r="Q25" s="99"/>
      <c r="R25" s="99"/>
      <c r="S25" s="99"/>
      <c r="T25" s="20" t="e">
        <f t="shared" si="1"/>
        <v>#N/A</v>
      </c>
      <c r="U25" s="116">
        <f t="shared" si="2"/>
        <v>0</v>
      </c>
      <c r="V25" s="116">
        <f t="shared" si="3"/>
        <v>0</v>
      </c>
      <c r="W25" s="117">
        <f t="shared" si="4"/>
        <v>0</v>
      </c>
      <c r="X25" s="117">
        <f t="shared" si="5"/>
        <v>0</v>
      </c>
      <c r="Y25" s="118">
        <f t="shared" si="6"/>
        <v>0</v>
      </c>
      <c r="Z25" s="118">
        <f t="shared" si="7"/>
        <v>0</v>
      </c>
    </row>
    <row r="26" spans="1:241" ht="13.5" thickBot="1" x14ac:dyDescent="0.25">
      <c r="A26" s="98"/>
      <c r="B26" s="109"/>
      <c r="C26" s="109"/>
      <c r="D26" s="110"/>
      <c r="E26" s="109"/>
      <c r="F26" s="20" t="e">
        <f>LOOKUP(D26,'Barême cotisation'!C$13:D$46,'Barême cotisation'!E$13:E$46)*E26</f>
        <v>#N/A</v>
      </c>
      <c r="G26" s="20" t="e">
        <f t="shared" si="0"/>
        <v>#N/A</v>
      </c>
      <c r="H26" s="99"/>
      <c r="I26" s="99"/>
      <c r="J26" s="99"/>
      <c r="K26" s="99"/>
      <c r="L26" s="99"/>
      <c r="M26" s="99"/>
      <c r="N26" s="99"/>
      <c r="O26" s="99"/>
      <c r="P26" s="99"/>
      <c r="Q26" s="99"/>
      <c r="R26" s="99"/>
      <c r="S26" s="99"/>
      <c r="T26" s="20" t="e">
        <f t="shared" si="1"/>
        <v>#N/A</v>
      </c>
      <c r="U26" s="116">
        <f t="shared" si="2"/>
        <v>0</v>
      </c>
      <c r="V26" s="116">
        <f t="shared" si="3"/>
        <v>0</v>
      </c>
      <c r="W26" s="117">
        <f t="shared" si="4"/>
        <v>0</v>
      </c>
      <c r="X26" s="117">
        <f t="shared" si="5"/>
        <v>0</v>
      </c>
      <c r="Y26" s="118">
        <f t="shared" si="6"/>
        <v>0</v>
      </c>
      <c r="Z26" s="118">
        <f t="shared" si="7"/>
        <v>0</v>
      </c>
    </row>
    <row r="27" spans="1:241" ht="13.5" thickBot="1" x14ac:dyDescent="0.25">
      <c r="A27" s="98"/>
      <c r="B27" s="109"/>
      <c r="C27" s="109"/>
      <c r="D27" s="110"/>
      <c r="E27" s="109"/>
      <c r="F27" s="20" t="e">
        <f>LOOKUP(D27,'Barême cotisation'!C$13:D$46,'Barême cotisation'!E$13:E$46)*E27</f>
        <v>#N/A</v>
      </c>
      <c r="G27" s="20" t="e">
        <f t="shared" si="0"/>
        <v>#N/A</v>
      </c>
      <c r="H27" s="99"/>
      <c r="I27" s="99"/>
      <c r="J27" s="99"/>
      <c r="K27" s="99"/>
      <c r="L27" s="99"/>
      <c r="M27" s="99"/>
      <c r="N27" s="99"/>
      <c r="O27" s="99"/>
      <c r="P27" s="99"/>
      <c r="Q27" s="99"/>
      <c r="R27" s="99"/>
      <c r="S27" s="99"/>
      <c r="T27" s="20" t="e">
        <f t="shared" si="1"/>
        <v>#N/A</v>
      </c>
      <c r="U27" s="116">
        <f t="shared" si="2"/>
        <v>0</v>
      </c>
      <c r="V27" s="116">
        <f t="shared" si="3"/>
        <v>0</v>
      </c>
      <c r="W27" s="117">
        <f t="shared" si="4"/>
        <v>0</v>
      </c>
      <c r="X27" s="117">
        <f t="shared" si="5"/>
        <v>0</v>
      </c>
      <c r="Y27" s="118">
        <f t="shared" si="6"/>
        <v>0</v>
      </c>
      <c r="Z27" s="118">
        <f t="shared" si="7"/>
        <v>0</v>
      </c>
    </row>
    <row r="28" spans="1:241" ht="13.5" thickBot="1" x14ac:dyDescent="0.25">
      <c r="A28" s="98">
        <v>12</v>
      </c>
      <c r="B28" s="109"/>
      <c r="C28" s="109"/>
      <c r="D28" s="110"/>
      <c r="E28" s="109"/>
      <c r="F28" s="20" t="e">
        <f>LOOKUP(D28,'Barême cotisation'!C$13:D$46,'Barême cotisation'!E$13:E$46)*E28</f>
        <v>#N/A</v>
      </c>
      <c r="G28" s="20" t="e">
        <f t="shared" si="0"/>
        <v>#N/A</v>
      </c>
      <c r="H28" s="99"/>
      <c r="I28" s="99"/>
      <c r="J28" s="99"/>
      <c r="K28" s="99"/>
      <c r="L28" s="99"/>
      <c r="M28" s="99"/>
      <c r="N28" s="99"/>
      <c r="O28" s="99"/>
      <c r="P28" s="99"/>
      <c r="Q28" s="99"/>
      <c r="R28" s="99"/>
      <c r="S28" s="99"/>
      <c r="T28" s="20" t="e">
        <f t="shared" si="1"/>
        <v>#N/A</v>
      </c>
      <c r="U28" s="116">
        <f t="shared" si="2"/>
        <v>0</v>
      </c>
      <c r="V28" s="116">
        <f t="shared" si="3"/>
        <v>0</v>
      </c>
      <c r="W28" s="117">
        <f t="shared" si="4"/>
        <v>0</v>
      </c>
      <c r="X28" s="117">
        <f t="shared" si="5"/>
        <v>0</v>
      </c>
      <c r="Y28" s="118">
        <f t="shared" si="6"/>
        <v>0</v>
      </c>
      <c r="Z28" s="118">
        <f t="shared" si="7"/>
        <v>0</v>
      </c>
    </row>
    <row r="29" spans="1:241" ht="13.5" thickBot="1" x14ac:dyDescent="0.25">
      <c r="A29" s="98"/>
      <c r="B29" s="109"/>
      <c r="C29" s="109"/>
      <c r="D29" s="110"/>
      <c r="E29" s="109"/>
      <c r="F29" s="20" t="e">
        <f>LOOKUP(D29,'Barême cotisation'!C$13:D$46,'Barême cotisation'!E$13:E$46)*E29</f>
        <v>#N/A</v>
      </c>
      <c r="G29" s="20" t="e">
        <f t="shared" si="0"/>
        <v>#N/A</v>
      </c>
      <c r="H29" s="99"/>
      <c r="I29" s="99"/>
      <c r="J29" s="99"/>
      <c r="K29" s="99"/>
      <c r="L29" s="99"/>
      <c r="M29" s="99"/>
      <c r="N29" s="99"/>
      <c r="O29" s="99"/>
      <c r="P29" s="99"/>
      <c r="Q29" s="99"/>
      <c r="R29" s="99"/>
      <c r="S29" s="99"/>
      <c r="T29" s="20" t="e">
        <f t="shared" si="1"/>
        <v>#N/A</v>
      </c>
      <c r="U29" s="116">
        <f t="shared" si="2"/>
        <v>0</v>
      </c>
      <c r="V29" s="116">
        <f t="shared" si="3"/>
        <v>0</v>
      </c>
      <c r="W29" s="117">
        <f t="shared" si="4"/>
        <v>0</v>
      </c>
      <c r="X29" s="117">
        <f t="shared" si="5"/>
        <v>0</v>
      </c>
      <c r="Y29" s="118">
        <f t="shared" si="6"/>
        <v>0</v>
      </c>
      <c r="Z29" s="118">
        <f t="shared" si="7"/>
        <v>0</v>
      </c>
    </row>
    <row r="30" spans="1:241" ht="13.5" thickBot="1" x14ac:dyDescent="0.25">
      <c r="A30" s="98"/>
      <c r="B30" s="109"/>
      <c r="C30" s="109"/>
      <c r="D30" s="110"/>
      <c r="E30" s="109"/>
      <c r="F30" s="20" t="e">
        <f>LOOKUP(D30,'Barême cotisation'!C$13:D$46,'Barême cotisation'!E$13:E$46)*E30</f>
        <v>#N/A</v>
      </c>
      <c r="G30" s="20" t="e">
        <f t="shared" si="0"/>
        <v>#N/A</v>
      </c>
      <c r="H30" s="99"/>
      <c r="I30" s="99"/>
      <c r="J30" s="99"/>
      <c r="K30" s="99"/>
      <c r="L30" s="99"/>
      <c r="M30" s="99"/>
      <c r="N30" s="99"/>
      <c r="O30" s="99"/>
      <c r="P30" s="99"/>
      <c r="Q30" s="99"/>
      <c r="R30" s="99"/>
      <c r="S30" s="99"/>
      <c r="T30" s="20" t="e">
        <f t="shared" si="1"/>
        <v>#N/A</v>
      </c>
      <c r="U30" s="116">
        <f t="shared" si="2"/>
        <v>0</v>
      </c>
      <c r="V30" s="116">
        <f t="shared" si="3"/>
        <v>0</v>
      </c>
      <c r="W30" s="117">
        <f t="shared" si="4"/>
        <v>0</v>
      </c>
      <c r="X30" s="117">
        <f t="shared" si="5"/>
        <v>0</v>
      </c>
      <c r="Y30" s="118">
        <f t="shared" si="6"/>
        <v>0</v>
      </c>
      <c r="Z30" s="118">
        <f t="shared" si="7"/>
        <v>0</v>
      </c>
    </row>
    <row r="31" spans="1:241" ht="13.5" thickBot="1" x14ac:dyDescent="0.25">
      <c r="A31" s="98"/>
      <c r="B31" s="109"/>
      <c r="C31" s="109"/>
      <c r="D31" s="110"/>
      <c r="E31" s="109"/>
      <c r="F31" s="20" t="e">
        <f>LOOKUP(D31,'Barême cotisation'!C$13:D$46,'Barême cotisation'!E$13:E$46)*E31</f>
        <v>#N/A</v>
      </c>
      <c r="G31" s="20" t="e">
        <f t="shared" si="0"/>
        <v>#N/A</v>
      </c>
      <c r="H31" s="99"/>
      <c r="I31" s="99"/>
      <c r="J31" s="99"/>
      <c r="K31" s="99"/>
      <c r="L31" s="99"/>
      <c r="M31" s="99"/>
      <c r="N31" s="99"/>
      <c r="O31" s="99"/>
      <c r="P31" s="99"/>
      <c r="Q31" s="99"/>
      <c r="R31" s="99"/>
      <c r="S31" s="99"/>
      <c r="T31" s="20" t="e">
        <f t="shared" si="1"/>
        <v>#N/A</v>
      </c>
      <c r="U31" s="116">
        <f t="shared" si="2"/>
        <v>0</v>
      </c>
      <c r="V31" s="116">
        <f t="shared" si="3"/>
        <v>0</v>
      </c>
      <c r="W31" s="117">
        <f t="shared" si="4"/>
        <v>0</v>
      </c>
      <c r="X31" s="117">
        <f t="shared" si="5"/>
        <v>0</v>
      </c>
      <c r="Y31" s="118">
        <f t="shared" si="6"/>
        <v>0</v>
      </c>
      <c r="Z31" s="118">
        <f t="shared" si="7"/>
        <v>0</v>
      </c>
    </row>
    <row r="32" spans="1:241" ht="13.5" thickBot="1" x14ac:dyDescent="0.25">
      <c r="A32" s="98"/>
      <c r="B32" s="109"/>
      <c r="C32" s="109"/>
      <c r="D32" s="110"/>
      <c r="E32" s="109"/>
      <c r="F32" s="20" t="e">
        <f>LOOKUP(D32,'Barême cotisation'!C$13:D$46,'Barême cotisation'!E$13:E$46)*E32</f>
        <v>#N/A</v>
      </c>
      <c r="G32" s="20" t="e">
        <f t="shared" si="0"/>
        <v>#N/A</v>
      </c>
      <c r="H32" s="99"/>
      <c r="I32" s="99"/>
      <c r="J32" s="99"/>
      <c r="K32" s="99"/>
      <c r="L32" s="99"/>
      <c r="M32" s="99"/>
      <c r="N32" s="99"/>
      <c r="O32" s="99"/>
      <c r="P32" s="99"/>
      <c r="Q32" s="99"/>
      <c r="R32" s="99"/>
      <c r="S32" s="99"/>
      <c r="T32" s="20" t="e">
        <f t="shared" si="1"/>
        <v>#N/A</v>
      </c>
      <c r="U32" s="116">
        <f t="shared" si="2"/>
        <v>0</v>
      </c>
      <c r="V32" s="116">
        <f t="shared" si="3"/>
        <v>0</v>
      </c>
      <c r="W32" s="117">
        <f t="shared" si="4"/>
        <v>0</v>
      </c>
      <c r="X32" s="117">
        <f t="shared" si="5"/>
        <v>0</v>
      </c>
      <c r="Y32" s="118">
        <f t="shared" si="6"/>
        <v>0</v>
      </c>
      <c r="Z32" s="118">
        <f t="shared" si="7"/>
        <v>0</v>
      </c>
    </row>
    <row r="33" spans="1:26" ht="13.5" thickBot="1" x14ac:dyDescent="0.25">
      <c r="A33" s="98"/>
      <c r="B33" s="109"/>
      <c r="C33" s="109"/>
      <c r="D33" s="110"/>
      <c r="E33" s="109"/>
      <c r="F33" s="20" t="e">
        <f>LOOKUP(D33,'Barême cotisation'!C$13:D$46,'Barême cotisation'!E$13:E$46)*E33</f>
        <v>#N/A</v>
      </c>
      <c r="G33" s="20" t="e">
        <f t="shared" si="0"/>
        <v>#N/A</v>
      </c>
      <c r="H33" s="99"/>
      <c r="I33" s="99"/>
      <c r="J33" s="99"/>
      <c r="K33" s="99"/>
      <c r="L33" s="99"/>
      <c r="M33" s="99"/>
      <c r="N33" s="99"/>
      <c r="O33" s="99"/>
      <c r="P33" s="99"/>
      <c r="Q33" s="99"/>
      <c r="R33" s="99"/>
      <c r="S33" s="99"/>
      <c r="T33" s="20" t="e">
        <f t="shared" si="1"/>
        <v>#N/A</v>
      </c>
      <c r="U33" s="116">
        <f t="shared" si="2"/>
        <v>0</v>
      </c>
      <c r="V33" s="116">
        <f t="shared" si="3"/>
        <v>0</v>
      </c>
      <c r="W33" s="117">
        <f t="shared" si="4"/>
        <v>0</v>
      </c>
      <c r="X33" s="117">
        <f t="shared" si="5"/>
        <v>0</v>
      </c>
      <c r="Y33" s="118">
        <f t="shared" si="6"/>
        <v>0</v>
      </c>
      <c r="Z33" s="118">
        <f t="shared" si="7"/>
        <v>0</v>
      </c>
    </row>
    <row r="34" spans="1:26" ht="13.5" thickBot="1" x14ac:dyDescent="0.25">
      <c r="A34" s="98">
        <v>11</v>
      </c>
      <c r="B34" s="109"/>
      <c r="C34" s="109"/>
      <c r="D34" s="110"/>
      <c r="E34" s="109"/>
      <c r="F34" s="20" t="e">
        <f>LOOKUP(D34,'Barême cotisation'!C$13:D$46,'Barême cotisation'!E$13:E$46)*E34</f>
        <v>#N/A</v>
      </c>
      <c r="G34" s="20" t="e">
        <f t="shared" si="0"/>
        <v>#N/A</v>
      </c>
      <c r="H34" s="99"/>
      <c r="I34" s="99"/>
      <c r="J34" s="99"/>
      <c r="K34" s="99"/>
      <c r="L34" s="99"/>
      <c r="M34" s="99"/>
      <c r="N34" s="99"/>
      <c r="O34" s="99"/>
      <c r="P34" s="99"/>
      <c r="Q34" s="99"/>
      <c r="R34" s="99"/>
      <c r="S34" s="99"/>
      <c r="T34" s="20" t="e">
        <f t="shared" si="1"/>
        <v>#N/A</v>
      </c>
      <c r="U34" s="116">
        <f t="shared" si="2"/>
        <v>0</v>
      </c>
      <c r="V34" s="116">
        <f t="shared" si="3"/>
        <v>0</v>
      </c>
      <c r="W34" s="117">
        <f t="shared" si="4"/>
        <v>0</v>
      </c>
      <c r="X34" s="117">
        <f t="shared" si="5"/>
        <v>0</v>
      </c>
      <c r="Y34" s="118">
        <f t="shared" si="6"/>
        <v>0</v>
      </c>
      <c r="Z34" s="118">
        <f t="shared" si="7"/>
        <v>0</v>
      </c>
    </row>
    <row r="35" spans="1:26" ht="13.5" thickBot="1" x14ac:dyDescent="0.25">
      <c r="A35" s="98"/>
      <c r="B35" s="109"/>
      <c r="C35" s="109"/>
      <c r="D35" s="110"/>
      <c r="E35" s="109"/>
      <c r="F35" s="20" t="e">
        <f>LOOKUP(D35,'Barême cotisation'!C$13:D$46,'Barême cotisation'!E$13:E$46)*E35</f>
        <v>#N/A</v>
      </c>
      <c r="G35" s="20" t="e">
        <f t="shared" si="0"/>
        <v>#N/A</v>
      </c>
      <c r="H35" s="99"/>
      <c r="I35" s="99"/>
      <c r="J35" s="99"/>
      <c r="K35" s="99"/>
      <c r="L35" s="99"/>
      <c r="M35" s="99"/>
      <c r="N35" s="99"/>
      <c r="O35" s="99"/>
      <c r="P35" s="99"/>
      <c r="Q35" s="99"/>
      <c r="R35" s="99"/>
      <c r="S35" s="99"/>
      <c r="T35" s="20" t="e">
        <f t="shared" si="1"/>
        <v>#N/A</v>
      </c>
      <c r="U35" s="116">
        <f t="shared" si="2"/>
        <v>0</v>
      </c>
      <c r="V35" s="116">
        <f t="shared" si="3"/>
        <v>0</v>
      </c>
      <c r="W35" s="117">
        <f t="shared" si="4"/>
        <v>0</v>
      </c>
      <c r="X35" s="117">
        <f t="shared" si="5"/>
        <v>0</v>
      </c>
      <c r="Y35" s="118">
        <f t="shared" si="6"/>
        <v>0</v>
      </c>
      <c r="Z35" s="118">
        <f t="shared" si="7"/>
        <v>0</v>
      </c>
    </row>
    <row r="36" spans="1:26" ht="13.5" thickBot="1" x14ac:dyDescent="0.25">
      <c r="A36" s="98"/>
      <c r="B36" s="109"/>
      <c r="C36" s="109"/>
      <c r="D36" s="110"/>
      <c r="E36" s="109"/>
      <c r="F36" s="20" t="e">
        <f>LOOKUP(D36,'Barême cotisation'!C$13:D$46,'Barême cotisation'!E$13:E$46)*E36</f>
        <v>#N/A</v>
      </c>
      <c r="G36" s="20" t="e">
        <f t="shared" si="0"/>
        <v>#N/A</v>
      </c>
      <c r="H36" s="99"/>
      <c r="I36" s="99"/>
      <c r="J36" s="99"/>
      <c r="K36" s="99"/>
      <c r="L36" s="99"/>
      <c r="M36" s="99"/>
      <c r="N36" s="99"/>
      <c r="O36" s="99"/>
      <c r="P36" s="99"/>
      <c r="Q36" s="99"/>
      <c r="R36" s="99"/>
      <c r="S36" s="99"/>
      <c r="T36" s="20" t="e">
        <f t="shared" si="1"/>
        <v>#N/A</v>
      </c>
      <c r="U36" s="116">
        <f t="shared" si="2"/>
        <v>0</v>
      </c>
      <c r="V36" s="116">
        <f t="shared" si="3"/>
        <v>0</v>
      </c>
      <c r="W36" s="117">
        <f t="shared" si="4"/>
        <v>0</v>
      </c>
      <c r="X36" s="117">
        <f t="shared" si="5"/>
        <v>0</v>
      </c>
      <c r="Y36" s="118">
        <f t="shared" si="6"/>
        <v>0</v>
      </c>
      <c r="Z36" s="118">
        <f t="shared" si="7"/>
        <v>0</v>
      </c>
    </row>
    <row r="37" spans="1:26" ht="13.5" thickBot="1" x14ac:dyDescent="0.25">
      <c r="A37" s="98"/>
      <c r="B37" s="109"/>
      <c r="C37" s="109"/>
      <c r="D37" s="110"/>
      <c r="E37" s="109"/>
      <c r="F37" s="20" t="e">
        <f>LOOKUP(D37,'Barême cotisation'!C$13:D$46,'Barême cotisation'!E$13:E$46)*E37</f>
        <v>#N/A</v>
      </c>
      <c r="G37" s="20" t="e">
        <f t="shared" si="0"/>
        <v>#N/A</v>
      </c>
      <c r="H37" s="99"/>
      <c r="I37" s="99"/>
      <c r="J37" s="99"/>
      <c r="K37" s="99"/>
      <c r="L37" s="99"/>
      <c r="M37" s="99"/>
      <c r="N37" s="99"/>
      <c r="O37" s="99"/>
      <c r="P37" s="99"/>
      <c r="Q37" s="99"/>
      <c r="R37" s="99"/>
      <c r="S37" s="99"/>
      <c r="T37" s="20" t="e">
        <f t="shared" si="1"/>
        <v>#N/A</v>
      </c>
      <c r="U37" s="116">
        <f t="shared" si="2"/>
        <v>0</v>
      </c>
      <c r="V37" s="116">
        <f t="shared" si="3"/>
        <v>0</v>
      </c>
      <c r="W37" s="117">
        <f t="shared" si="4"/>
        <v>0</v>
      </c>
      <c r="X37" s="117">
        <f t="shared" si="5"/>
        <v>0</v>
      </c>
      <c r="Y37" s="118">
        <f t="shared" si="6"/>
        <v>0</v>
      </c>
      <c r="Z37" s="118">
        <f t="shared" si="7"/>
        <v>0</v>
      </c>
    </row>
    <row r="38" spans="1:26" ht="13.5" thickBot="1" x14ac:dyDescent="0.25">
      <c r="A38" s="98"/>
      <c r="B38" s="109"/>
      <c r="C38" s="109"/>
      <c r="D38" s="110"/>
      <c r="E38" s="109"/>
      <c r="F38" s="20" t="e">
        <f>LOOKUP(D38,'Barême cotisation'!C$13:D$46,'Barême cotisation'!E$13:E$46)*E38</f>
        <v>#N/A</v>
      </c>
      <c r="G38" s="20" t="e">
        <f t="shared" si="0"/>
        <v>#N/A</v>
      </c>
      <c r="H38" s="99"/>
      <c r="I38" s="99"/>
      <c r="J38" s="99"/>
      <c r="K38" s="99"/>
      <c r="L38" s="99"/>
      <c r="M38" s="99"/>
      <c r="N38" s="99"/>
      <c r="O38" s="99"/>
      <c r="P38" s="99"/>
      <c r="Q38" s="99"/>
      <c r="R38" s="99"/>
      <c r="S38" s="99"/>
      <c r="T38" s="20" t="e">
        <f t="shared" si="1"/>
        <v>#N/A</v>
      </c>
      <c r="U38" s="116">
        <f t="shared" si="2"/>
        <v>0</v>
      </c>
      <c r="V38" s="116">
        <f t="shared" si="3"/>
        <v>0</v>
      </c>
      <c r="W38" s="117">
        <f t="shared" si="4"/>
        <v>0</v>
      </c>
      <c r="X38" s="117">
        <f t="shared" si="5"/>
        <v>0</v>
      </c>
      <c r="Y38" s="118">
        <f t="shared" si="6"/>
        <v>0</v>
      </c>
      <c r="Z38" s="118">
        <f t="shared" si="7"/>
        <v>0</v>
      </c>
    </row>
    <row r="39" spans="1:26" ht="13.5" thickBot="1" x14ac:dyDescent="0.25">
      <c r="A39" s="98"/>
      <c r="B39" s="109"/>
      <c r="C39" s="109"/>
      <c r="D39" s="110"/>
      <c r="E39" s="109"/>
      <c r="F39" s="20" t="e">
        <f>LOOKUP(D39,'Barême cotisation'!C$13:D$46,'Barême cotisation'!E$13:E$46)*E39</f>
        <v>#N/A</v>
      </c>
      <c r="G39" s="20" t="e">
        <f t="shared" si="0"/>
        <v>#N/A</v>
      </c>
      <c r="H39" s="99"/>
      <c r="I39" s="99"/>
      <c r="J39" s="99"/>
      <c r="K39" s="99"/>
      <c r="L39" s="99"/>
      <c r="M39" s="99"/>
      <c r="N39" s="99"/>
      <c r="O39" s="99"/>
      <c r="P39" s="99"/>
      <c r="Q39" s="99"/>
      <c r="R39" s="99"/>
      <c r="S39" s="99"/>
      <c r="T39" s="20" t="e">
        <f t="shared" si="1"/>
        <v>#N/A</v>
      </c>
      <c r="U39" s="116">
        <f t="shared" si="2"/>
        <v>0</v>
      </c>
      <c r="V39" s="116">
        <f t="shared" si="3"/>
        <v>0</v>
      </c>
      <c r="W39" s="117">
        <f t="shared" si="4"/>
        <v>0</v>
      </c>
      <c r="X39" s="117">
        <f t="shared" si="5"/>
        <v>0</v>
      </c>
      <c r="Y39" s="118">
        <f t="shared" si="6"/>
        <v>0</v>
      </c>
      <c r="Z39" s="118">
        <f t="shared" si="7"/>
        <v>0</v>
      </c>
    </row>
    <row r="40" spans="1:26" ht="13.5" thickBot="1" x14ac:dyDescent="0.25">
      <c r="A40" s="98"/>
      <c r="B40" s="109"/>
      <c r="C40" s="109"/>
      <c r="D40" s="110"/>
      <c r="E40" s="109"/>
      <c r="F40" s="20" t="e">
        <f>LOOKUP(D40,'Barême cotisation'!C$13:D$46,'Barême cotisation'!E$13:E$46)*E40</f>
        <v>#N/A</v>
      </c>
      <c r="G40" s="20" t="e">
        <f t="shared" si="0"/>
        <v>#N/A</v>
      </c>
      <c r="H40" s="99"/>
      <c r="I40" s="99"/>
      <c r="J40" s="99"/>
      <c r="K40" s="99"/>
      <c r="L40" s="99"/>
      <c r="M40" s="99"/>
      <c r="N40" s="99"/>
      <c r="O40" s="99"/>
      <c r="P40" s="99"/>
      <c r="Q40" s="99"/>
      <c r="R40" s="99"/>
      <c r="S40" s="99"/>
      <c r="T40" s="20" t="e">
        <f t="shared" si="1"/>
        <v>#N/A</v>
      </c>
      <c r="U40" s="116">
        <f t="shared" si="2"/>
        <v>0</v>
      </c>
      <c r="V40" s="116">
        <f t="shared" si="3"/>
        <v>0</v>
      </c>
      <c r="W40" s="117">
        <f t="shared" si="4"/>
        <v>0</v>
      </c>
      <c r="X40" s="117">
        <f t="shared" si="5"/>
        <v>0</v>
      </c>
      <c r="Y40" s="118">
        <f t="shared" si="6"/>
        <v>0</v>
      </c>
      <c r="Z40" s="118">
        <f t="shared" si="7"/>
        <v>0</v>
      </c>
    </row>
    <row r="41" spans="1:26" ht="13.5" outlineLevel="1" thickBot="1" x14ac:dyDescent="0.25">
      <c r="A41" s="98"/>
      <c r="B41" s="109"/>
      <c r="C41" s="109"/>
      <c r="D41" s="110"/>
      <c r="E41" s="109"/>
      <c r="F41" s="20" t="e">
        <f>LOOKUP(D41,'Barême cotisation'!C$13:D$46,'Barême cotisation'!E$13:E$46)*E41</f>
        <v>#N/A</v>
      </c>
      <c r="G41" s="20" t="e">
        <f t="shared" si="0"/>
        <v>#N/A</v>
      </c>
      <c r="H41" s="99"/>
      <c r="I41" s="99"/>
      <c r="J41" s="99"/>
      <c r="K41" s="99"/>
      <c r="L41" s="99"/>
      <c r="M41" s="99"/>
      <c r="N41" s="99"/>
      <c r="O41" s="99"/>
      <c r="P41" s="99"/>
      <c r="Q41" s="99"/>
      <c r="R41" s="99"/>
      <c r="S41" s="99"/>
      <c r="T41" s="20" t="e">
        <f t="shared" si="1"/>
        <v>#N/A</v>
      </c>
      <c r="U41" s="116">
        <f t="shared" si="2"/>
        <v>0</v>
      </c>
      <c r="V41" s="116">
        <f t="shared" si="3"/>
        <v>0</v>
      </c>
      <c r="W41" s="117">
        <f t="shared" si="4"/>
        <v>0</v>
      </c>
      <c r="X41" s="117">
        <f t="shared" si="5"/>
        <v>0</v>
      </c>
      <c r="Y41" s="118">
        <f t="shared" si="6"/>
        <v>0</v>
      </c>
      <c r="Z41" s="118">
        <f t="shared" si="7"/>
        <v>0</v>
      </c>
    </row>
    <row r="42" spans="1:26" ht="13.5" outlineLevel="1" thickBot="1" x14ac:dyDescent="0.25">
      <c r="A42" s="98"/>
      <c r="B42" s="109"/>
      <c r="C42" s="109"/>
      <c r="D42" s="110"/>
      <c r="E42" s="109"/>
      <c r="F42" s="20" t="e">
        <f>LOOKUP(D42,'Barême cotisation'!C$13:D$46,'Barême cotisation'!E$13:E$46)*E42</f>
        <v>#N/A</v>
      </c>
      <c r="G42" s="20" t="e">
        <f>F42*2</f>
        <v>#N/A</v>
      </c>
      <c r="H42" s="99"/>
      <c r="I42" s="99"/>
      <c r="J42" s="99"/>
      <c r="K42" s="99"/>
      <c r="L42" s="99"/>
      <c r="M42" s="99"/>
      <c r="N42" s="99"/>
      <c r="O42" s="99"/>
      <c r="P42" s="99"/>
      <c r="Q42" s="99"/>
      <c r="R42" s="99"/>
      <c r="S42" s="99"/>
      <c r="T42" s="20" t="e">
        <f t="shared" si="1"/>
        <v>#N/A</v>
      </c>
      <c r="U42" s="116">
        <f t="shared" si="2"/>
        <v>0</v>
      </c>
      <c r="V42" s="116">
        <f t="shared" si="3"/>
        <v>0</v>
      </c>
      <c r="W42" s="117">
        <f t="shared" si="4"/>
        <v>0</v>
      </c>
      <c r="X42" s="117">
        <f t="shared" si="5"/>
        <v>0</v>
      </c>
      <c r="Y42" s="118">
        <f t="shared" si="6"/>
        <v>0</v>
      </c>
      <c r="Z42" s="118">
        <f t="shared" si="7"/>
        <v>0</v>
      </c>
    </row>
    <row r="43" spans="1:26" ht="13.5" outlineLevel="1" thickBot="1" x14ac:dyDescent="0.25">
      <c r="A43" s="98"/>
      <c r="B43" s="109"/>
      <c r="C43" s="109"/>
      <c r="D43" s="110"/>
      <c r="E43" s="109"/>
      <c r="F43" s="20" t="e">
        <f>LOOKUP(D43,'Barême cotisation'!C$13:D$46,'Barême cotisation'!E$13:E$46)*E43</f>
        <v>#N/A</v>
      </c>
      <c r="G43" s="20" t="e">
        <f>F43*2</f>
        <v>#N/A</v>
      </c>
      <c r="H43" s="99"/>
      <c r="I43" s="99"/>
      <c r="J43" s="99"/>
      <c r="K43" s="99"/>
      <c r="L43" s="99"/>
      <c r="M43" s="99"/>
      <c r="N43" s="99"/>
      <c r="O43" s="99"/>
      <c r="P43" s="99"/>
      <c r="Q43" s="99"/>
      <c r="R43" s="99"/>
      <c r="S43" s="99"/>
      <c r="T43" s="20" t="e">
        <f t="shared" si="1"/>
        <v>#N/A</v>
      </c>
      <c r="U43" s="116">
        <f t="shared" si="2"/>
        <v>0</v>
      </c>
      <c r="V43" s="116">
        <f t="shared" si="3"/>
        <v>0</v>
      </c>
      <c r="W43" s="117">
        <f t="shared" si="4"/>
        <v>0</v>
      </c>
      <c r="X43" s="117">
        <f t="shared" si="5"/>
        <v>0</v>
      </c>
      <c r="Y43" s="118">
        <f t="shared" si="6"/>
        <v>0</v>
      </c>
      <c r="Z43" s="118">
        <f t="shared" si="7"/>
        <v>0</v>
      </c>
    </row>
    <row r="44" spans="1:26" ht="13.5" outlineLevel="1" thickBot="1" x14ac:dyDescent="0.25">
      <c r="A44" s="98"/>
      <c r="B44" s="109"/>
      <c r="C44" s="109"/>
      <c r="D44" s="110"/>
      <c r="E44" s="109"/>
      <c r="F44" s="20" t="e">
        <f>LOOKUP(D44,'Barême cotisation'!C$13:D$46,'Barême cotisation'!E$13:E$46)*E44</f>
        <v>#N/A</v>
      </c>
      <c r="G44" s="20" t="e">
        <f>F44*2</f>
        <v>#N/A</v>
      </c>
      <c r="H44" s="99"/>
      <c r="I44" s="99"/>
      <c r="J44" s="99"/>
      <c r="K44" s="99"/>
      <c r="L44" s="99"/>
      <c r="M44" s="99"/>
      <c r="N44" s="99"/>
      <c r="O44" s="99"/>
      <c r="P44" s="99"/>
      <c r="Q44" s="99"/>
      <c r="R44" s="99"/>
      <c r="S44" s="99"/>
      <c r="T44" s="20" t="e">
        <f t="shared" si="1"/>
        <v>#N/A</v>
      </c>
      <c r="U44" s="116">
        <f t="shared" si="2"/>
        <v>0</v>
      </c>
      <c r="V44" s="116">
        <f t="shared" si="3"/>
        <v>0</v>
      </c>
      <c r="W44" s="117">
        <f t="shared" si="4"/>
        <v>0</v>
      </c>
      <c r="X44" s="117">
        <f t="shared" si="5"/>
        <v>0</v>
      </c>
      <c r="Y44" s="118">
        <f t="shared" si="6"/>
        <v>0</v>
      </c>
      <c r="Z44" s="118">
        <f t="shared" si="7"/>
        <v>0</v>
      </c>
    </row>
    <row r="45" spans="1:26" ht="13.5" outlineLevel="1" thickBot="1" x14ac:dyDescent="0.25">
      <c r="A45" s="98"/>
      <c r="B45" s="109"/>
      <c r="C45" s="109"/>
      <c r="D45" s="110"/>
      <c r="E45" s="109"/>
      <c r="F45" s="20" t="e">
        <f>LOOKUP(D45,'Barême cotisation'!C$13:D$46,'Barême cotisation'!E$13:E$46)*E45</f>
        <v>#N/A</v>
      </c>
      <c r="G45" s="20" t="e">
        <f>F45*2</f>
        <v>#N/A</v>
      </c>
      <c r="H45" s="99"/>
      <c r="I45" s="99"/>
      <c r="J45" s="99"/>
      <c r="K45" s="99"/>
      <c r="L45" s="99"/>
      <c r="M45" s="99"/>
      <c r="N45" s="99"/>
      <c r="O45" s="99"/>
      <c r="P45" s="99"/>
      <c r="Q45" s="99"/>
      <c r="R45" s="99"/>
      <c r="S45" s="99"/>
      <c r="T45" s="20" t="e">
        <f t="shared" si="1"/>
        <v>#N/A</v>
      </c>
      <c r="U45" s="116">
        <f t="shared" si="2"/>
        <v>0</v>
      </c>
      <c r="V45" s="116">
        <f t="shared" si="3"/>
        <v>0</v>
      </c>
      <c r="W45" s="117">
        <f t="shared" si="4"/>
        <v>0</v>
      </c>
      <c r="X45" s="117">
        <f t="shared" si="5"/>
        <v>0</v>
      </c>
      <c r="Y45" s="118">
        <f t="shared" si="6"/>
        <v>0</v>
      </c>
      <c r="Z45" s="118">
        <f t="shared" si="7"/>
        <v>0</v>
      </c>
    </row>
    <row r="46" spans="1:26" ht="13.5" thickBot="1" x14ac:dyDescent="0.25">
      <c r="A46" s="98"/>
      <c r="U46" s="19">
        <f t="shared" ref="U46:Z46" si="8">SUM(U4:U45)</f>
        <v>0</v>
      </c>
      <c r="V46" s="19">
        <f t="shared" si="8"/>
        <v>0</v>
      </c>
      <c r="W46" s="19">
        <f t="shared" si="8"/>
        <v>0</v>
      </c>
      <c r="X46" s="19">
        <f t="shared" si="8"/>
        <v>0</v>
      </c>
      <c r="Y46" s="19">
        <f t="shared" si="8"/>
        <v>0</v>
      </c>
      <c r="Z46" s="19">
        <f t="shared" si="8"/>
        <v>0</v>
      </c>
    </row>
    <row r="47" spans="1:26" ht="14.25" thickTop="1" thickBot="1" x14ac:dyDescent="0.25">
      <c r="A47" s="98"/>
      <c r="F47" s="21" t="s">
        <v>23</v>
      </c>
      <c r="G47" s="23">
        <f>COUNTIF(H3:S45,"FNI")</f>
        <v>0</v>
      </c>
      <c r="H47" s="19"/>
      <c r="J47" s="21" t="s">
        <v>90</v>
      </c>
      <c r="K47" s="101"/>
      <c r="L47" s="23">
        <f>COUNTIF(H4:S45,"X")</f>
        <v>0</v>
      </c>
      <c r="M47" s="19"/>
      <c r="N47" s="21" t="s">
        <v>92</v>
      </c>
      <c r="O47" s="105"/>
      <c r="P47" s="103">
        <f>COUNTIF(H4:S45,"rejet")</f>
        <v>0</v>
      </c>
      <c r="R47" s="21" t="s">
        <v>93</v>
      </c>
      <c r="S47" s="105"/>
      <c r="T47" s="102">
        <f>COUNTIF(H4:S44,"arret")</f>
        <v>0</v>
      </c>
      <c r="U47" s="19"/>
      <c r="V47" s="19"/>
      <c r="W47" s="19"/>
      <c r="X47" s="19"/>
      <c r="Y47" s="19"/>
      <c r="Z47" s="19"/>
    </row>
    <row r="48" spans="1:26" ht="13.5" thickTop="1" x14ac:dyDescent="0.2">
      <c r="A48" s="98"/>
      <c r="U48" s="19"/>
      <c r="V48" s="19"/>
      <c r="W48" s="19"/>
      <c r="X48" s="19"/>
      <c r="Y48" s="19"/>
      <c r="Z48" s="19"/>
    </row>
    <row r="49" spans="1:26" x14ac:dyDescent="0.2">
      <c r="A49" s="98"/>
      <c r="U49" s="19"/>
      <c r="V49" s="19"/>
      <c r="W49" s="19"/>
      <c r="X49" s="19"/>
      <c r="Y49" s="19"/>
      <c r="Z49" s="19"/>
    </row>
    <row r="50" spans="1:26" x14ac:dyDescent="0.2">
      <c r="A50" s="98"/>
      <c r="U50" s="19"/>
      <c r="V50" s="19"/>
      <c r="W50" s="19"/>
      <c r="X50" s="19"/>
      <c r="Y50" s="19"/>
      <c r="Z50" s="19"/>
    </row>
  </sheetData>
  <customSheetViews>
    <customSheetView guid="{65CEAD86-84F4-4CAF-85FC-B7A670DEE43F}" hiddenColumns="1">
      <selection activeCell="B4" sqref="B4:E40"/>
      <pageMargins left="0.7" right="0.7" top="0.75" bottom="0.75" header="0.3" footer="0.3"/>
      <pageSetup paperSize="9" orientation="landscape" r:id="rId1"/>
    </customSheetView>
  </customSheetViews>
  <phoneticPr fontId="10" type="noConversion"/>
  <conditionalFormatting sqref="B3:C3">
    <cfRule type="containsText" dxfId="191" priority="17" stopIfTrue="1" operator="containsText" text="arret">
      <formula>NOT(ISERROR(SEARCH("arret",B3)))</formula>
    </cfRule>
    <cfRule type="containsText" dxfId="190" priority="18" stopIfTrue="1" operator="containsText" text="rejet">
      <formula>NOT(ISERROR(SEARCH("rejet",B3)))</formula>
    </cfRule>
    <cfRule type="containsText" dxfId="189" priority="19" stopIfTrue="1" operator="containsText" text="x">
      <formula>NOT(ISERROR(SEARCH("x",B3)))</formula>
    </cfRule>
    <cfRule type="containsText" dxfId="188" priority="20" stopIfTrue="1" operator="containsText" text="FNI">
      <formula>NOT(ISERROR(SEARCH("FNI",B3)))</formula>
    </cfRule>
  </conditionalFormatting>
  <conditionalFormatting sqref="L28:S45 M4:S27">
    <cfRule type="containsText" dxfId="187" priority="9" stopIfTrue="1" operator="containsText" text="arret">
      <formula>NOT(ISERROR(SEARCH("arret",L4)))</formula>
    </cfRule>
    <cfRule type="containsText" dxfId="186" priority="10" stopIfTrue="1" operator="containsText" text="rejet">
      <formula>NOT(ISERROR(SEARCH("rejet",L4)))</formula>
    </cfRule>
    <cfRule type="containsText" dxfId="185" priority="11" stopIfTrue="1" operator="containsText" text="x">
      <formula>NOT(ISERROR(SEARCH("x",L4)))</formula>
    </cfRule>
    <cfRule type="containsText" dxfId="184" priority="12" stopIfTrue="1" operator="containsText" text="FNI">
      <formula>NOT(ISERROR(SEARCH("FNI",L4)))</formula>
    </cfRule>
  </conditionalFormatting>
  <conditionalFormatting sqref="H28:K45">
    <cfRule type="containsText" dxfId="183" priority="5" stopIfTrue="1" operator="containsText" text="arret">
      <formula>NOT(ISERROR(SEARCH("arret",H28)))</formula>
    </cfRule>
    <cfRule type="containsText" dxfId="182" priority="6" stopIfTrue="1" operator="containsText" text="rejet">
      <formula>NOT(ISERROR(SEARCH("rejet",H28)))</formula>
    </cfRule>
    <cfRule type="containsText" dxfId="181" priority="7" stopIfTrue="1" operator="containsText" text="x">
      <formula>NOT(ISERROR(SEARCH("x",H28)))</formula>
    </cfRule>
    <cfRule type="containsText" dxfId="180" priority="8" stopIfTrue="1" operator="containsText" text="FNI">
      <formula>NOT(ISERROR(SEARCH("FNI",H28)))</formula>
    </cfRule>
  </conditionalFormatting>
  <conditionalFormatting sqref="H4:L27">
    <cfRule type="containsText" dxfId="179" priority="1" stopIfTrue="1" operator="containsText" text="arret">
      <formula>NOT(ISERROR(SEARCH("arret",H4)))</formula>
    </cfRule>
    <cfRule type="containsText" dxfId="178" priority="2" stopIfTrue="1" operator="containsText" text="rejet">
      <formula>NOT(ISERROR(SEARCH("rejet",H4)))</formula>
    </cfRule>
    <cfRule type="containsText" dxfId="177" priority="3" stopIfTrue="1" operator="containsText" text="x">
      <formula>NOT(ISERROR(SEARCH("x",H4)))</formula>
    </cfRule>
    <cfRule type="containsText" dxfId="176" priority="4" stopIfTrue="1" operator="containsText" text="FNI">
      <formula>NOT(ISERROR(SEARCH("FNI",H4)))</formula>
    </cfRule>
  </conditionalFormatting>
  <pageMargins left="0.7" right="0.7" top="0.75" bottom="0.75" header="0.3" footer="0.3"/>
  <pageSetup paperSize="9" orientation="landscape"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5" tint="-0.249977111117893"/>
  </sheetPr>
  <dimension ref="A2:Z50"/>
  <sheetViews>
    <sheetView topLeftCell="A4" workbookViewId="0">
      <selection activeCell="B4" sqref="B4:E29"/>
    </sheetView>
  </sheetViews>
  <sheetFormatPr baseColWidth="10" defaultRowHeight="12.75" outlineLevelRow="1" x14ac:dyDescent="0.2"/>
  <cols>
    <col min="1" max="1" width="5.42578125" style="19" customWidth="1"/>
    <col min="2" max="2" width="18" customWidth="1"/>
    <col min="3" max="3" width="11.42578125" hidden="1" customWidth="1"/>
    <col min="5" max="5" width="12" bestFit="1" customWidth="1"/>
    <col min="8" max="19" width="8" customWidth="1"/>
    <col min="21" max="26" width="5.42578125" customWidth="1"/>
  </cols>
  <sheetData>
    <row r="2" spans="1:26" ht="13.5" thickBot="1" x14ac:dyDescent="0.25"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</row>
    <row r="3" spans="1:26" ht="23.25" thickBot="1" x14ac:dyDescent="0.25">
      <c r="B3" s="99" t="s">
        <v>13</v>
      </c>
      <c r="C3" s="24"/>
      <c r="D3" s="107" t="s">
        <v>14</v>
      </c>
      <c r="E3" s="107" t="s">
        <v>78</v>
      </c>
      <c r="F3" s="107" t="s">
        <v>3</v>
      </c>
      <c r="G3" s="108" t="s">
        <v>79</v>
      </c>
      <c r="H3" s="107" t="s">
        <v>15</v>
      </c>
      <c r="I3" s="107" t="s">
        <v>16</v>
      </c>
      <c r="J3" s="107" t="s">
        <v>17</v>
      </c>
      <c r="K3" s="107" t="s">
        <v>18</v>
      </c>
      <c r="L3" s="107" t="s">
        <v>17</v>
      </c>
      <c r="M3" s="107" t="s">
        <v>15</v>
      </c>
      <c r="N3" s="107" t="s">
        <v>15</v>
      </c>
      <c r="O3" s="107" t="s">
        <v>18</v>
      </c>
      <c r="P3" s="107" t="s">
        <v>19</v>
      </c>
      <c r="Q3" s="107" t="s">
        <v>20</v>
      </c>
      <c r="R3" s="107" t="s">
        <v>21</v>
      </c>
      <c r="S3" s="107" t="s">
        <v>22</v>
      </c>
      <c r="T3" s="107" t="s">
        <v>11</v>
      </c>
      <c r="U3" s="119" t="s">
        <v>97</v>
      </c>
      <c r="V3" s="119"/>
      <c r="W3" s="119" t="s">
        <v>97</v>
      </c>
      <c r="X3" s="119"/>
      <c r="Y3" s="119" t="s">
        <v>97</v>
      </c>
      <c r="Z3" s="119"/>
    </row>
    <row r="4" spans="1:26" ht="13.5" thickBot="1" x14ac:dyDescent="0.25">
      <c r="A4" s="96" t="s">
        <v>84</v>
      </c>
      <c r="B4" s="109"/>
      <c r="C4" s="109"/>
      <c r="D4" s="110"/>
      <c r="E4" s="109"/>
      <c r="F4" s="20" t="e">
        <f>LOOKUP(D4,'Barême cotisation'!C$13:D$46,'Barême cotisation'!E$13:E$46)*E4</f>
        <v>#N/A</v>
      </c>
      <c r="G4" s="20" t="e">
        <f t="shared" ref="G4:G45" si="0">F4*2</f>
        <v>#N/A</v>
      </c>
      <c r="H4" s="99"/>
      <c r="I4" s="99"/>
      <c r="J4" s="99"/>
      <c r="K4" s="99"/>
      <c r="L4" s="99"/>
      <c r="M4" s="99"/>
      <c r="N4" s="99"/>
      <c r="O4" s="99"/>
      <c r="P4" s="99"/>
      <c r="Q4" s="99"/>
      <c r="R4" s="99"/>
      <c r="S4" s="99"/>
      <c r="T4" s="20" t="e">
        <f>SUM(U4:Z4)*F4</f>
        <v>#N/A</v>
      </c>
      <c r="U4" s="116">
        <f>COUNTIF(H4:K4,"fni")</f>
        <v>0</v>
      </c>
      <c r="V4" s="116">
        <f>COUNTIF(H4:K4,"x")</f>
        <v>0</v>
      </c>
      <c r="W4" s="117">
        <f>COUNTIF(L4:O4,"fni")</f>
        <v>0</v>
      </c>
      <c r="X4" s="117">
        <f>COUNTIF(L4:O4,"x")</f>
        <v>0</v>
      </c>
      <c r="Y4" s="118">
        <f>COUNTIF(P4:S4,"fni")</f>
        <v>0</v>
      </c>
      <c r="Z4" s="118">
        <f>COUNTIF(P4:S4,"x")</f>
        <v>0</v>
      </c>
    </row>
    <row r="5" spans="1:26" ht="13.5" thickBot="1" x14ac:dyDescent="0.25">
      <c r="A5" s="96">
        <v>13</v>
      </c>
      <c r="B5" s="109"/>
      <c r="C5" s="109"/>
      <c r="D5" s="110"/>
      <c r="E5" s="109"/>
      <c r="F5" s="20" t="e">
        <f>LOOKUP(D5,'Barême cotisation'!C$13:D$46,'Barême cotisation'!E$13:E$46)*E5</f>
        <v>#N/A</v>
      </c>
      <c r="G5" s="20" t="e">
        <f t="shared" si="0"/>
        <v>#N/A</v>
      </c>
      <c r="H5" s="99"/>
      <c r="I5" s="99"/>
      <c r="J5" s="99"/>
      <c r="K5" s="99"/>
      <c r="L5" s="99"/>
      <c r="M5" s="99"/>
      <c r="N5" s="99"/>
      <c r="O5" s="99"/>
      <c r="P5" s="99"/>
      <c r="Q5" s="99"/>
      <c r="R5" s="99"/>
      <c r="S5" s="99"/>
      <c r="T5" s="20" t="e">
        <f t="shared" ref="T5:T45" si="1">SUM(U5:Z5)*F5</f>
        <v>#N/A</v>
      </c>
      <c r="U5" s="116">
        <f t="shared" ref="U5:U45" si="2">COUNTIF(H5:K5,"fni")</f>
        <v>0</v>
      </c>
      <c r="V5" s="116">
        <f t="shared" ref="V5:V45" si="3">COUNTIF(H5:K5,"x")</f>
        <v>0</v>
      </c>
      <c r="W5" s="117">
        <f t="shared" ref="W5:W45" si="4">COUNTIF(L5:O5,"fni")</f>
        <v>0</v>
      </c>
      <c r="X5" s="117">
        <f t="shared" ref="X5:X45" si="5">COUNTIF(L5:O5,"x")</f>
        <v>0</v>
      </c>
      <c r="Y5" s="118">
        <f t="shared" ref="Y5:Y45" si="6">COUNTIF(P5:S5,"fni")</f>
        <v>0</v>
      </c>
      <c r="Z5" s="118">
        <f t="shared" ref="Z5:Z45" si="7">COUNTIF(P5:S5,"x")</f>
        <v>0</v>
      </c>
    </row>
    <row r="6" spans="1:26" ht="13.5" thickBot="1" x14ac:dyDescent="0.25">
      <c r="A6" s="96"/>
      <c r="B6" s="109"/>
      <c r="C6" s="109"/>
      <c r="D6" s="110"/>
      <c r="E6" s="109"/>
      <c r="F6" s="20" t="e">
        <f>LOOKUP(D6,'Barême cotisation'!C$13:D$46,'Barême cotisation'!E$13:E$46)*E6</f>
        <v>#N/A</v>
      </c>
      <c r="G6" s="20" t="e">
        <f t="shared" si="0"/>
        <v>#N/A</v>
      </c>
      <c r="H6" s="99"/>
      <c r="I6" s="99"/>
      <c r="J6" s="99"/>
      <c r="K6" s="99"/>
      <c r="L6" s="99"/>
      <c r="M6" s="99"/>
      <c r="N6" s="99"/>
      <c r="O6" s="99"/>
      <c r="P6" s="99"/>
      <c r="Q6" s="99"/>
      <c r="R6" s="99"/>
      <c r="S6" s="99"/>
      <c r="T6" s="20" t="e">
        <f t="shared" si="1"/>
        <v>#N/A</v>
      </c>
      <c r="U6" s="116">
        <f t="shared" si="2"/>
        <v>0</v>
      </c>
      <c r="V6" s="116">
        <f t="shared" si="3"/>
        <v>0</v>
      </c>
      <c r="W6" s="117">
        <f t="shared" si="4"/>
        <v>0</v>
      </c>
      <c r="X6" s="117">
        <f t="shared" si="5"/>
        <v>0</v>
      </c>
      <c r="Y6" s="118">
        <f t="shared" si="6"/>
        <v>0</v>
      </c>
      <c r="Z6" s="118">
        <f t="shared" si="7"/>
        <v>0</v>
      </c>
    </row>
    <row r="7" spans="1:26" ht="13.5" thickBot="1" x14ac:dyDescent="0.25">
      <c r="A7" s="96"/>
      <c r="B7" s="109"/>
      <c r="C7" s="109"/>
      <c r="D7" s="110"/>
      <c r="E7" s="109"/>
      <c r="F7" s="20" t="e">
        <f>LOOKUP(D7,'Barême cotisation'!C$13:D$46,'Barême cotisation'!E$13:E$46)*E7</f>
        <v>#N/A</v>
      </c>
      <c r="G7" s="20" t="e">
        <f t="shared" si="0"/>
        <v>#N/A</v>
      </c>
      <c r="H7" s="99"/>
      <c r="I7" s="99"/>
      <c r="J7" s="99"/>
      <c r="K7" s="99"/>
      <c r="L7" s="99"/>
      <c r="M7" s="99"/>
      <c r="N7" s="99"/>
      <c r="O7" s="99"/>
      <c r="P7" s="99"/>
      <c r="Q7" s="99"/>
      <c r="R7" s="99"/>
      <c r="S7" s="99"/>
      <c r="T7" s="20" t="e">
        <f t="shared" si="1"/>
        <v>#N/A</v>
      </c>
      <c r="U7" s="116">
        <f t="shared" si="2"/>
        <v>0</v>
      </c>
      <c r="V7" s="116">
        <f t="shared" si="3"/>
        <v>0</v>
      </c>
      <c r="W7" s="117">
        <f t="shared" si="4"/>
        <v>0</v>
      </c>
      <c r="X7" s="117">
        <f t="shared" si="5"/>
        <v>0</v>
      </c>
      <c r="Y7" s="118">
        <f t="shared" si="6"/>
        <v>0</v>
      </c>
      <c r="Z7" s="118">
        <f t="shared" si="7"/>
        <v>0</v>
      </c>
    </row>
    <row r="8" spans="1:26" ht="13.5" thickBot="1" x14ac:dyDescent="0.25">
      <c r="A8" s="96"/>
      <c r="B8" s="109"/>
      <c r="C8" s="109"/>
      <c r="D8" s="110"/>
      <c r="E8" s="109"/>
      <c r="F8" s="20" t="e">
        <f>LOOKUP(D8,'Barême cotisation'!C$13:D$46,'Barême cotisation'!E$13:E$46)*E8</f>
        <v>#N/A</v>
      </c>
      <c r="G8" s="20" t="e">
        <f t="shared" si="0"/>
        <v>#N/A</v>
      </c>
      <c r="H8" s="99"/>
      <c r="I8" s="99"/>
      <c r="J8" s="99"/>
      <c r="K8" s="99"/>
      <c r="L8" s="99"/>
      <c r="M8" s="99"/>
      <c r="N8" s="99"/>
      <c r="O8" s="99"/>
      <c r="P8" s="99"/>
      <c r="Q8" s="99"/>
      <c r="R8" s="99"/>
      <c r="S8" s="99"/>
      <c r="T8" s="20" t="e">
        <f t="shared" si="1"/>
        <v>#N/A</v>
      </c>
      <c r="U8" s="116">
        <f t="shared" si="2"/>
        <v>0</v>
      </c>
      <c r="V8" s="116">
        <f t="shared" si="3"/>
        <v>0</v>
      </c>
      <c r="W8" s="117">
        <f t="shared" si="4"/>
        <v>0</v>
      </c>
      <c r="X8" s="117">
        <f t="shared" si="5"/>
        <v>0</v>
      </c>
      <c r="Y8" s="118">
        <f t="shared" si="6"/>
        <v>0</v>
      </c>
      <c r="Z8" s="118">
        <f t="shared" si="7"/>
        <v>0</v>
      </c>
    </row>
    <row r="9" spans="1:26" ht="13.5" thickBot="1" x14ac:dyDescent="0.25">
      <c r="A9" s="96"/>
      <c r="B9" s="109"/>
      <c r="C9" s="109"/>
      <c r="D9" s="110"/>
      <c r="E9" s="109"/>
      <c r="F9" s="20" t="e">
        <f>LOOKUP(D9,'Barême cotisation'!C$13:D$46,'Barême cotisation'!E$13:E$46)*E9</f>
        <v>#N/A</v>
      </c>
      <c r="G9" s="20" t="e">
        <f t="shared" si="0"/>
        <v>#N/A</v>
      </c>
      <c r="H9" s="99"/>
      <c r="I9" s="99"/>
      <c r="J9" s="99"/>
      <c r="K9" s="99"/>
      <c r="L9" s="99"/>
      <c r="M9" s="99"/>
      <c r="N9" s="99"/>
      <c r="O9" s="99"/>
      <c r="P9" s="99"/>
      <c r="Q9" s="99"/>
      <c r="R9" s="99"/>
      <c r="S9" s="99"/>
      <c r="T9" s="20" t="e">
        <f t="shared" si="1"/>
        <v>#N/A</v>
      </c>
      <c r="U9" s="116">
        <f t="shared" si="2"/>
        <v>0</v>
      </c>
      <c r="V9" s="116">
        <f t="shared" si="3"/>
        <v>0</v>
      </c>
      <c r="W9" s="117">
        <f t="shared" si="4"/>
        <v>0</v>
      </c>
      <c r="X9" s="117">
        <f t="shared" si="5"/>
        <v>0</v>
      </c>
      <c r="Y9" s="118">
        <f t="shared" si="6"/>
        <v>0</v>
      </c>
      <c r="Z9" s="118">
        <f t="shared" si="7"/>
        <v>0</v>
      </c>
    </row>
    <row r="10" spans="1:26" ht="13.5" thickBot="1" x14ac:dyDescent="0.25">
      <c r="A10" s="96"/>
      <c r="B10" s="109"/>
      <c r="C10" s="109"/>
      <c r="D10" s="110"/>
      <c r="E10" s="109"/>
      <c r="F10" s="20" t="e">
        <f>LOOKUP(D10,'Barême cotisation'!C$13:D$46,'Barême cotisation'!E$13:E$46)*E10</f>
        <v>#N/A</v>
      </c>
      <c r="G10" s="20" t="e">
        <f t="shared" si="0"/>
        <v>#N/A</v>
      </c>
      <c r="H10" s="99"/>
      <c r="I10" s="99"/>
      <c r="J10" s="99"/>
      <c r="K10" s="99"/>
      <c r="L10" s="99"/>
      <c r="M10" s="99"/>
      <c r="N10" s="99"/>
      <c r="O10" s="99"/>
      <c r="P10" s="99"/>
      <c r="Q10" s="99"/>
      <c r="R10" s="99"/>
      <c r="S10" s="99"/>
      <c r="T10" s="20" t="e">
        <f t="shared" si="1"/>
        <v>#N/A</v>
      </c>
      <c r="U10" s="116">
        <f t="shared" si="2"/>
        <v>0</v>
      </c>
      <c r="V10" s="116">
        <f t="shared" si="3"/>
        <v>0</v>
      </c>
      <c r="W10" s="117">
        <f t="shared" si="4"/>
        <v>0</v>
      </c>
      <c r="X10" s="117">
        <f t="shared" si="5"/>
        <v>0</v>
      </c>
      <c r="Y10" s="118">
        <f t="shared" si="6"/>
        <v>0</v>
      </c>
      <c r="Z10" s="118">
        <f t="shared" si="7"/>
        <v>0</v>
      </c>
    </row>
    <row r="11" spans="1:26" ht="13.5" thickBot="1" x14ac:dyDescent="0.25">
      <c r="A11" s="96"/>
      <c r="B11" s="109"/>
      <c r="C11" s="109"/>
      <c r="D11" s="110"/>
      <c r="E11" s="109"/>
      <c r="F11" s="20" t="e">
        <f>LOOKUP(D11,'Barême cotisation'!C$13:D$46,'Barême cotisation'!E$13:E$46)*E11</f>
        <v>#N/A</v>
      </c>
      <c r="G11" s="20" t="e">
        <f t="shared" si="0"/>
        <v>#N/A</v>
      </c>
      <c r="H11" s="99"/>
      <c r="I11" s="99"/>
      <c r="J11" s="99"/>
      <c r="K11" s="99"/>
      <c r="L11" s="99"/>
      <c r="M11" s="99"/>
      <c r="N11" s="99"/>
      <c r="O11" s="99"/>
      <c r="P11" s="99"/>
      <c r="Q11" s="99"/>
      <c r="R11" s="99"/>
      <c r="S11" s="99"/>
      <c r="T11" s="20" t="e">
        <f t="shared" si="1"/>
        <v>#N/A</v>
      </c>
      <c r="U11" s="116">
        <f t="shared" si="2"/>
        <v>0</v>
      </c>
      <c r="V11" s="116">
        <f t="shared" si="3"/>
        <v>0</v>
      </c>
      <c r="W11" s="117">
        <f t="shared" si="4"/>
        <v>0</v>
      </c>
      <c r="X11" s="117">
        <f t="shared" si="5"/>
        <v>0</v>
      </c>
      <c r="Y11" s="118">
        <f t="shared" si="6"/>
        <v>0</v>
      </c>
      <c r="Z11" s="118">
        <f t="shared" si="7"/>
        <v>0</v>
      </c>
    </row>
    <row r="12" spans="1:26" ht="13.5" thickBot="1" x14ac:dyDescent="0.25">
      <c r="A12" s="96"/>
      <c r="B12" s="109"/>
      <c r="C12" s="109"/>
      <c r="D12" s="110"/>
      <c r="E12" s="109"/>
      <c r="F12" s="20" t="e">
        <f>LOOKUP(D12,'Barême cotisation'!C$13:D$46,'Barême cotisation'!E$13:E$46)*E12</f>
        <v>#N/A</v>
      </c>
      <c r="G12" s="20" t="e">
        <f t="shared" si="0"/>
        <v>#N/A</v>
      </c>
      <c r="H12" s="99"/>
      <c r="I12" s="99"/>
      <c r="J12" s="99"/>
      <c r="K12" s="99"/>
      <c r="L12" s="99"/>
      <c r="M12" s="99"/>
      <c r="N12" s="99"/>
      <c r="O12" s="99"/>
      <c r="P12" s="99"/>
      <c r="Q12" s="99"/>
      <c r="R12" s="99"/>
      <c r="S12" s="99"/>
      <c r="T12" s="20" t="e">
        <f t="shared" si="1"/>
        <v>#N/A</v>
      </c>
      <c r="U12" s="116">
        <f t="shared" si="2"/>
        <v>0</v>
      </c>
      <c r="V12" s="116">
        <f t="shared" si="3"/>
        <v>0</v>
      </c>
      <c r="W12" s="117">
        <f t="shared" si="4"/>
        <v>0</v>
      </c>
      <c r="X12" s="117">
        <f t="shared" si="5"/>
        <v>0</v>
      </c>
      <c r="Y12" s="118">
        <f t="shared" si="6"/>
        <v>0</v>
      </c>
      <c r="Z12" s="118">
        <f t="shared" si="7"/>
        <v>0</v>
      </c>
    </row>
    <row r="13" spans="1:26" ht="13.5" thickBot="1" x14ac:dyDescent="0.25">
      <c r="A13" s="96">
        <v>14</v>
      </c>
      <c r="B13" s="109"/>
      <c r="C13" s="109"/>
      <c r="D13" s="110"/>
      <c r="E13" s="109"/>
      <c r="F13" s="20" t="e">
        <f>LOOKUP(D13,'Barême cotisation'!C$13:D$46,'Barême cotisation'!E$13:E$46)*E13</f>
        <v>#N/A</v>
      </c>
      <c r="G13" s="20" t="e">
        <f t="shared" si="0"/>
        <v>#N/A</v>
      </c>
      <c r="H13" s="99"/>
      <c r="I13" s="99"/>
      <c r="J13" s="99"/>
      <c r="K13" s="99"/>
      <c r="L13" s="99"/>
      <c r="M13" s="99"/>
      <c r="N13" s="99"/>
      <c r="O13" s="99"/>
      <c r="P13" s="99"/>
      <c r="Q13" s="99"/>
      <c r="R13" s="99"/>
      <c r="S13" s="99"/>
      <c r="T13" s="20" t="e">
        <f t="shared" si="1"/>
        <v>#N/A</v>
      </c>
      <c r="U13" s="116">
        <f t="shared" si="2"/>
        <v>0</v>
      </c>
      <c r="V13" s="116">
        <f t="shared" si="3"/>
        <v>0</v>
      </c>
      <c r="W13" s="117">
        <f t="shared" si="4"/>
        <v>0</v>
      </c>
      <c r="X13" s="117">
        <f t="shared" si="5"/>
        <v>0</v>
      </c>
      <c r="Y13" s="118">
        <f t="shared" si="6"/>
        <v>0</v>
      </c>
      <c r="Z13" s="118">
        <f t="shared" si="7"/>
        <v>0</v>
      </c>
    </row>
    <row r="14" spans="1:26" ht="13.5" thickBot="1" x14ac:dyDescent="0.25">
      <c r="A14" s="96">
        <v>15</v>
      </c>
      <c r="B14" s="109"/>
      <c r="C14" s="109"/>
      <c r="D14" s="110"/>
      <c r="E14" s="109"/>
      <c r="F14" s="20" t="e">
        <f>LOOKUP(D14,'Barême cotisation'!C$13:D$46,'Barême cotisation'!E$13:E$46)*E14</f>
        <v>#N/A</v>
      </c>
      <c r="G14" s="20" t="e">
        <f t="shared" si="0"/>
        <v>#N/A</v>
      </c>
      <c r="H14" s="99"/>
      <c r="I14" s="99"/>
      <c r="J14" s="99"/>
      <c r="K14" s="99"/>
      <c r="L14" s="99"/>
      <c r="M14" s="99"/>
      <c r="N14" s="99"/>
      <c r="O14" s="99"/>
      <c r="P14" s="99"/>
      <c r="Q14" s="99"/>
      <c r="R14" s="99"/>
      <c r="S14" s="99"/>
      <c r="T14" s="20" t="e">
        <f t="shared" si="1"/>
        <v>#N/A</v>
      </c>
      <c r="U14" s="116">
        <f t="shared" si="2"/>
        <v>0</v>
      </c>
      <c r="V14" s="116">
        <f t="shared" si="3"/>
        <v>0</v>
      </c>
      <c r="W14" s="117">
        <f t="shared" si="4"/>
        <v>0</v>
      </c>
      <c r="X14" s="117">
        <f t="shared" si="5"/>
        <v>0</v>
      </c>
      <c r="Y14" s="118">
        <f t="shared" si="6"/>
        <v>0</v>
      </c>
      <c r="Z14" s="118">
        <f t="shared" si="7"/>
        <v>0</v>
      </c>
    </row>
    <row r="15" spans="1:26" ht="13.5" thickBot="1" x14ac:dyDescent="0.25">
      <c r="A15" s="96"/>
      <c r="B15" s="109"/>
      <c r="C15" s="109"/>
      <c r="D15" s="110"/>
      <c r="E15" s="109"/>
      <c r="F15" s="20" t="e">
        <f>LOOKUP(D15,'Barême cotisation'!C$13:D$46,'Barême cotisation'!E$13:E$46)*E15</f>
        <v>#N/A</v>
      </c>
      <c r="G15" s="20" t="e">
        <f t="shared" si="0"/>
        <v>#N/A</v>
      </c>
      <c r="H15" s="99"/>
      <c r="I15" s="99"/>
      <c r="J15" s="99"/>
      <c r="K15" s="99"/>
      <c r="L15" s="99"/>
      <c r="M15" s="99"/>
      <c r="N15" s="99"/>
      <c r="O15" s="99"/>
      <c r="P15" s="99"/>
      <c r="Q15" s="99"/>
      <c r="R15" s="99"/>
      <c r="S15" s="99"/>
      <c r="T15" s="20" t="e">
        <f t="shared" si="1"/>
        <v>#N/A</v>
      </c>
      <c r="U15" s="116">
        <f t="shared" si="2"/>
        <v>0</v>
      </c>
      <c r="V15" s="116">
        <f t="shared" si="3"/>
        <v>0</v>
      </c>
      <c r="W15" s="117">
        <f t="shared" si="4"/>
        <v>0</v>
      </c>
      <c r="X15" s="117">
        <f t="shared" si="5"/>
        <v>0</v>
      </c>
      <c r="Y15" s="118">
        <f t="shared" si="6"/>
        <v>0</v>
      </c>
      <c r="Z15" s="118">
        <f t="shared" si="7"/>
        <v>0</v>
      </c>
    </row>
    <row r="16" spans="1:26" ht="13.5" thickBot="1" x14ac:dyDescent="0.25">
      <c r="A16" s="96">
        <v>15</v>
      </c>
      <c r="B16" s="109"/>
      <c r="C16" s="109"/>
      <c r="D16" s="110"/>
      <c r="E16" s="109"/>
      <c r="F16" s="20" t="e">
        <f>LOOKUP(D16,'Barême cotisation'!C$13:D$46,'Barême cotisation'!E$13:E$46)*E16</f>
        <v>#N/A</v>
      </c>
      <c r="G16" s="20" t="e">
        <f t="shared" si="0"/>
        <v>#N/A</v>
      </c>
      <c r="H16" s="99"/>
      <c r="I16" s="99"/>
      <c r="J16" s="99"/>
      <c r="K16" s="99"/>
      <c r="L16" s="99"/>
      <c r="M16" s="99"/>
      <c r="N16" s="99"/>
      <c r="O16" s="99"/>
      <c r="P16" s="99"/>
      <c r="Q16" s="99"/>
      <c r="R16" s="99"/>
      <c r="S16" s="99"/>
      <c r="T16" s="20" t="e">
        <f t="shared" si="1"/>
        <v>#N/A</v>
      </c>
      <c r="U16" s="116">
        <f t="shared" si="2"/>
        <v>0</v>
      </c>
      <c r="V16" s="116">
        <f t="shared" si="3"/>
        <v>0</v>
      </c>
      <c r="W16" s="117">
        <f t="shared" si="4"/>
        <v>0</v>
      </c>
      <c r="X16" s="117">
        <f t="shared" si="5"/>
        <v>0</v>
      </c>
      <c r="Y16" s="118">
        <f t="shared" si="6"/>
        <v>0</v>
      </c>
      <c r="Z16" s="118">
        <f t="shared" si="7"/>
        <v>0</v>
      </c>
    </row>
    <row r="17" spans="1:26" ht="13.5" thickBot="1" x14ac:dyDescent="0.25">
      <c r="A17" s="96"/>
      <c r="B17" s="109"/>
      <c r="C17" s="109"/>
      <c r="D17" s="110"/>
      <c r="E17" s="109"/>
      <c r="F17" s="20" t="e">
        <f>LOOKUP(D17,'Barême cotisation'!C$13:D$46,'Barême cotisation'!E$13:E$46)*E17</f>
        <v>#N/A</v>
      </c>
      <c r="G17" s="20" t="e">
        <f t="shared" si="0"/>
        <v>#N/A</v>
      </c>
      <c r="H17" s="99"/>
      <c r="I17" s="99"/>
      <c r="J17" s="99"/>
      <c r="K17" s="99"/>
      <c r="L17" s="99"/>
      <c r="M17" s="99"/>
      <c r="N17" s="99"/>
      <c r="O17" s="99"/>
      <c r="P17" s="99"/>
      <c r="Q17" s="99"/>
      <c r="R17" s="99"/>
      <c r="S17" s="99"/>
      <c r="T17" s="20" t="e">
        <f t="shared" si="1"/>
        <v>#N/A</v>
      </c>
      <c r="U17" s="116">
        <f t="shared" si="2"/>
        <v>0</v>
      </c>
      <c r="V17" s="116">
        <f t="shared" si="3"/>
        <v>0</v>
      </c>
      <c r="W17" s="117">
        <f t="shared" si="4"/>
        <v>0</v>
      </c>
      <c r="X17" s="117">
        <f t="shared" si="5"/>
        <v>0</v>
      </c>
      <c r="Y17" s="118">
        <f t="shared" si="6"/>
        <v>0</v>
      </c>
      <c r="Z17" s="118">
        <f t="shared" si="7"/>
        <v>0</v>
      </c>
    </row>
    <row r="18" spans="1:26" ht="13.5" thickBot="1" x14ac:dyDescent="0.25">
      <c r="A18" s="96"/>
      <c r="B18" s="109"/>
      <c r="C18" s="109"/>
      <c r="D18" s="110"/>
      <c r="E18" s="109"/>
      <c r="F18" s="20" t="e">
        <f>LOOKUP(D18,'Barême cotisation'!C$13:D$46,'Barême cotisation'!E$13:E$46)*E18</f>
        <v>#N/A</v>
      </c>
      <c r="G18" s="20" t="e">
        <f t="shared" si="0"/>
        <v>#N/A</v>
      </c>
      <c r="H18" s="99"/>
      <c r="I18" s="99"/>
      <c r="J18" s="99"/>
      <c r="K18" s="99"/>
      <c r="L18" s="99"/>
      <c r="M18" s="99"/>
      <c r="N18" s="99"/>
      <c r="O18" s="99"/>
      <c r="P18" s="99"/>
      <c r="Q18" s="99"/>
      <c r="R18" s="99"/>
      <c r="S18" s="99"/>
      <c r="T18" s="20" t="e">
        <f t="shared" si="1"/>
        <v>#N/A</v>
      </c>
      <c r="U18" s="116">
        <f t="shared" si="2"/>
        <v>0</v>
      </c>
      <c r="V18" s="116">
        <f t="shared" si="3"/>
        <v>0</v>
      </c>
      <c r="W18" s="117">
        <f t="shared" si="4"/>
        <v>0</v>
      </c>
      <c r="X18" s="117">
        <f t="shared" si="5"/>
        <v>0</v>
      </c>
      <c r="Y18" s="118">
        <f t="shared" si="6"/>
        <v>0</v>
      </c>
      <c r="Z18" s="118">
        <f t="shared" si="7"/>
        <v>0</v>
      </c>
    </row>
    <row r="19" spans="1:26" ht="13.5" thickBot="1" x14ac:dyDescent="0.25">
      <c r="A19" s="96" t="s">
        <v>40</v>
      </c>
      <c r="B19" s="109"/>
      <c r="C19" s="109"/>
      <c r="D19" s="110"/>
      <c r="E19" s="109"/>
      <c r="F19" s="20" t="e">
        <f>LOOKUP(D19,'Barême cotisation'!C$13:D$46,'Barême cotisation'!E$13:E$46)*E19</f>
        <v>#N/A</v>
      </c>
      <c r="G19" s="20" t="e">
        <f t="shared" si="0"/>
        <v>#N/A</v>
      </c>
      <c r="H19" s="99"/>
      <c r="I19" s="99"/>
      <c r="J19" s="99"/>
      <c r="K19" s="99"/>
      <c r="L19" s="99"/>
      <c r="M19" s="99"/>
      <c r="N19" s="99"/>
      <c r="O19" s="99"/>
      <c r="P19" s="99"/>
      <c r="Q19" s="99"/>
      <c r="R19" s="99"/>
      <c r="S19" s="99"/>
      <c r="T19" s="20" t="e">
        <f t="shared" si="1"/>
        <v>#N/A</v>
      </c>
      <c r="U19" s="116">
        <f t="shared" si="2"/>
        <v>0</v>
      </c>
      <c r="V19" s="116">
        <f t="shared" si="3"/>
        <v>0</v>
      </c>
      <c r="W19" s="117">
        <f t="shared" si="4"/>
        <v>0</v>
      </c>
      <c r="X19" s="117">
        <f t="shared" si="5"/>
        <v>0</v>
      </c>
      <c r="Y19" s="118">
        <f t="shared" si="6"/>
        <v>0</v>
      </c>
      <c r="Z19" s="118">
        <f t="shared" si="7"/>
        <v>0</v>
      </c>
    </row>
    <row r="20" spans="1:26" ht="13.5" thickBot="1" x14ac:dyDescent="0.25">
      <c r="A20" s="96"/>
      <c r="B20" s="109"/>
      <c r="C20" s="109"/>
      <c r="D20" s="110"/>
      <c r="E20" s="109"/>
      <c r="F20" s="20" t="e">
        <f>LOOKUP(D20,'Barême cotisation'!C$13:D$46,'Barême cotisation'!E$13:E$46)*E20</f>
        <v>#N/A</v>
      </c>
      <c r="G20" s="20" t="e">
        <f t="shared" si="0"/>
        <v>#N/A</v>
      </c>
      <c r="H20" s="99"/>
      <c r="I20" s="99"/>
      <c r="J20" s="99"/>
      <c r="K20" s="99"/>
      <c r="L20" s="99"/>
      <c r="M20" s="99"/>
      <c r="N20" s="99"/>
      <c r="O20" s="99"/>
      <c r="P20" s="99"/>
      <c r="Q20" s="99"/>
      <c r="R20" s="99"/>
      <c r="S20" s="99"/>
      <c r="T20" s="20" t="e">
        <f t="shared" si="1"/>
        <v>#N/A</v>
      </c>
      <c r="U20" s="116">
        <f t="shared" si="2"/>
        <v>0</v>
      </c>
      <c r="V20" s="116">
        <f t="shared" si="3"/>
        <v>0</v>
      </c>
      <c r="W20" s="117">
        <f t="shared" si="4"/>
        <v>0</v>
      </c>
      <c r="X20" s="117">
        <f t="shared" si="5"/>
        <v>0</v>
      </c>
      <c r="Y20" s="118">
        <f t="shared" si="6"/>
        <v>0</v>
      </c>
      <c r="Z20" s="118">
        <f t="shared" si="7"/>
        <v>0</v>
      </c>
    </row>
    <row r="21" spans="1:26" ht="13.5" thickBot="1" x14ac:dyDescent="0.25">
      <c r="A21" s="96">
        <v>15</v>
      </c>
      <c r="B21" s="109"/>
      <c r="C21" s="109"/>
      <c r="D21" s="110"/>
      <c r="E21" s="109"/>
      <c r="F21" s="20" t="e">
        <f>LOOKUP(D21,'Barême cotisation'!C$13:D$46,'Barême cotisation'!E$13:E$46)*E21</f>
        <v>#N/A</v>
      </c>
      <c r="G21" s="20" t="e">
        <f t="shared" si="0"/>
        <v>#N/A</v>
      </c>
      <c r="H21" s="99"/>
      <c r="I21" s="99"/>
      <c r="J21" s="99"/>
      <c r="K21" s="99"/>
      <c r="L21" s="99"/>
      <c r="M21" s="99"/>
      <c r="N21" s="99"/>
      <c r="O21" s="99"/>
      <c r="P21" s="99"/>
      <c r="Q21" s="99"/>
      <c r="R21" s="99"/>
      <c r="S21" s="99"/>
      <c r="T21" s="20" t="e">
        <f t="shared" si="1"/>
        <v>#N/A</v>
      </c>
      <c r="U21" s="116">
        <f t="shared" si="2"/>
        <v>0</v>
      </c>
      <c r="V21" s="116">
        <f t="shared" si="3"/>
        <v>0</v>
      </c>
      <c r="W21" s="117">
        <f t="shared" si="4"/>
        <v>0</v>
      </c>
      <c r="X21" s="117">
        <f t="shared" si="5"/>
        <v>0</v>
      </c>
      <c r="Y21" s="118">
        <f t="shared" si="6"/>
        <v>0</v>
      </c>
      <c r="Z21" s="118">
        <f t="shared" si="7"/>
        <v>0</v>
      </c>
    </row>
    <row r="22" spans="1:26" ht="13.5" thickBot="1" x14ac:dyDescent="0.25">
      <c r="A22" s="96">
        <v>13</v>
      </c>
      <c r="B22" s="109"/>
      <c r="C22" s="109"/>
      <c r="D22" s="110"/>
      <c r="E22" s="109"/>
      <c r="F22" s="20" t="e">
        <f>LOOKUP(D22,'Barême cotisation'!C$13:D$46,'Barême cotisation'!E$13:E$46)*E22</f>
        <v>#N/A</v>
      </c>
      <c r="G22" s="20" t="e">
        <f t="shared" si="0"/>
        <v>#N/A</v>
      </c>
      <c r="H22" s="99"/>
      <c r="I22" s="99"/>
      <c r="J22" s="99"/>
      <c r="K22" s="99"/>
      <c r="L22" s="99"/>
      <c r="M22" s="99"/>
      <c r="N22" s="99"/>
      <c r="O22" s="99"/>
      <c r="P22" s="99"/>
      <c r="Q22" s="99"/>
      <c r="R22" s="99"/>
      <c r="S22" s="99"/>
      <c r="T22" s="20" t="e">
        <f t="shared" si="1"/>
        <v>#N/A</v>
      </c>
      <c r="U22" s="116">
        <f t="shared" si="2"/>
        <v>0</v>
      </c>
      <c r="V22" s="116">
        <f t="shared" si="3"/>
        <v>0</v>
      </c>
      <c r="W22" s="117">
        <f t="shared" si="4"/>
        <v>0</v>
      </c>
      <c r="X22" s="117">
        <f t="shared" si="5"/>
        <v>0</v>
      </c>
      <c r="Y22" s="118">
        <f t="shared" si="6"/>
        <v>0</v>
      </c>
      <c r="Z22" s="118">
        <f t="shared" si="7"/>
        <v>0</v>
      </c>
    </row>
    <row r="23" spans="1:26" ht="13.5" thickBot="1" x14ac:dyDescent="0.25">
      <c r="A23" s="96"/>
      <c r="B23" s="109"/>
      <c r="C23" s="109"/>
      <c r="D23" s="110"/>
      <c r="E23" s="109"/>
      <c r="F23" s="20" t="e">
        <f>LOOKUP(D23,'Barême cotisation'!C$13:D$46,'Barême cotisation'!E$13:E$46)*E23</f>
        <v>#N/A</v>
      </c>
      <c r="G23" s="20" t="e">
        <f t="shared" si="0"/>
        <v>#N/A</v>
      </c>
      <c r="H23" s="99"/>
      <c r="I23" s="99"/>
      <c r="J23" s="99"/>
      <c r="K23" s="99"/>
      <c r="L23" s="99"/>
      <c r="M23" s="99"/>
      <c r="N23" s="99"/>
      <c r="O23" s="99"/>
      <c r="P23" s="99"/>
      <c r="Q23" s="99"/>
      <c r="R23" s="99"/>
      <c r="S23" s="99"/>
      <c r="T23" s="20" t="e">
        <f t="shared" si="1"/>
        <v>#N/A</v>
      </c>
      <c r="U23" s="116">
        <f t="shared" si="2"/>
        <v>0</v>
      </c>
      <c r="V23" s="116">
        <f t="shared" si="3"/>
        <v>0</v>
      </c>
      <c r="W23" s="117">
        <f t="shared" si="4"/>
        <v>0</v>
      </c>
      <c r="X23" s="117">
        <f t="shared" si="5"/>
        <v>0</v>
      </c>
      <c r="Y23" s="118">
        <f t="shared" si="6"/>
        <v>0</v>
      </c>
      <c r="Z23" s="118">
        <f t="shared" si="7"/>
        <v>0</v>
      </c>
    </row>
    <row r="24" spans="1:26" ht="13.5" thickBot="1" x14ac:dyDescent="0.25">
      <c r="A24" s="96"/>
      <c r="B24" s="109"/>
      <c r="C24" s="109"/>
      <c r="D24" s="110"/>
      <c r="E24" s="109"/>
      <c r="F24" s="20" t="e">
        <f>LOOKUP(D24,'Barême cotisation'!C$13:D$46,'Barême cotisation'!E$13:E$46)*E24</f>
        <v>#N/A</v>
      </c>
      <c r="G24" s="20" t="e">
        <f t="shared" si="0"/>
        <v>#N/A</v>
      </c>
      <c r="H24" s="99"/>
      <c r="I24" s="99"/>
      <c r="J24" s="99"/>
      <c r="K24" s="99"/>
      <c r="L24" s="99"/>
      <c r="M24" s="99"/>
      <c r="N24" s="99"/>
      <c r="O24" s="99"/>
      <c r="P24" s="99"/>
      <c r="Q24" s="99"/>
      <c r="R24" s="99"/>
      <c r="S24" s="99"/>
      <c r="T24" s="20" t="e">
        <f t="shared" si="1"/>
        <v>#N/A</v>
      </c>
      <c r="U24" s="116">
        <f t="shared" si="2"/>
        <v>0</v>
      </c>
      <c r="V24" s="116">
        <f t="shared" si="3"/>
        <v>0</v>
      </c>
      <c r="W24" s="117">
        <f t="shared" si="4"/>
        <v>0</v>
      </c>
      <c r="X24" s="117">
        <f t="shared" si="5"/>
        <v>0</v>
      </c>
      <c r="Y24" s="118">
        <f t="shared" si="6"/>
        <v>0</v>
      </c>
      <c r="Z24" s="118">
        <f t="shared" si="7"/>
        <v>0</v>
      </c>
    </row>
    <row r="25" spans="1:26" ht="13.5" thickBot="1" x14ac:dyDescent="0.25">
      <c r="A25" s="96"/>
      <c r="B25" s="109"/>
      <c r="C25" s="109"/>
      <c r="D25" s="110"/>
      <c r="E25" s="109"/>
      <c r="F25" s="20" t="e">
        <f>LOOKUP(D25,'Barême cotisation'!C$13:D$46,'Barême cotisation'!E$13:E$46)*E25</f>
        <v>#N/A</v>
      </c>
      <c r="G25" s="20" t="e">
        <f t="shared" si="0"/>
        <v>#N/A</v>
      </c>
      <c r="H25" s="99"/>
      <c r="I25" s="99"/>
      <c r="J25" s="99"/>
      <c r="K25" s="99"/>
      <c r="L25" s="99"/>
      <c r="M25" s="99"/>
      <c r="N25" s="99"/>
      <c r="O25" s="99"/>
      <c r="P25" s="99"/>
      <c r="Q25" s="99"/>
      <c r="R25" s="99"/>
      <c r="S25" s="99"/>
      <c r="T25" s="20" t="e">
        <f t="shared" si="1"/>
        <v>#N/A</v>
      </c>
      <c r="U25" s="116">
        <f t="shared" si="2"/>
        <v>0</v>
      </c>
      <c r="V25" s="116">
        <f t="shared" si="3"/>
        <v>0</v>
      </c>
      <c r="W25" s="117">
        <f t="shared" si="4"/>
        <v>0</v>
      </c>
      <c r="X25" s="117">
        <f t="shared" si="5"/>
        <v>0</v>
      </c>
      <c r="Y25" s="118">
        <f t="shared" si="6"/>
        <v>0</v>
      </c>
      <c r="Z25" s="118">
        <f t="shared" si="7"/>
        <v>0</v>
      </c>
    </row>
    <row r="26" spans="1:26" ht="13.5" thickBot="1" x14ac:dyDescent="0.25">
      <c r="A26" s="96"/>
      <c r="B26" s="109"/>
      <c r="C26" s="109"/>
      <c r="D26" s="110"/>
      <c r="E26" s="109"/>
      <c r="F26" s="20" t="e">
        <f>LOOKUP(D26,'Barême cotisation'!C$13:D$46,'Barême cotisation'!E$13:E$46)*E26</f>
        <v>#N/A</v>
      </c>
      <c r="G26" s="20" t="e">
        <f t="shared" si="0"/>
        <v>#N/A</v>
      </c>
      <c r="H26" s="99"/>
      <c r="I26" s="99"/>
      <c r="J26" s="99"/>
      <c r="K26" s="99"/>
      <c r="L26" s="99"/>
      <c r="M26" s="99"/>
      <c r="N26" s="99"/>
      <c r="O26" s="99"/>
      <c r="P26" s="99"/>
      <c r="Q26" s="99"/>
      <c r="R26" s="99"/>
      <c r="S26" s="99"/>
      <c r="T26" s="20" t="e">
        <f t="shared" si="1"/>
        <v>#N/A</v>
      </c>
      <c r="U26" s="116">
        <f t="shared" si="2"/>
        <v>0</v>
      </c>
      <c r="V26" s="116">
        <f t="shared" si="3"/>
        <v>0</v>
      </c>
      <c r="W26" s="117">
        <f t="shared" si="4"/>
        <v>0</v>
      </c>
      <c r="X26" s="117">
        <f t="shared" si="5"/>
        <v>0</v>
      </c>
      <c r="Y26" s="118">
        <f t="shared" si="6"/>
        <v>0</v>
      </c>
      <c r="Z26" s="118">
        <f t="shared" si="7"/>
        <v>0</v>
      </c>
    </row>
    <row r="27" spans="1:26" ht="13.5" thickBot="1" x14ac:dyDescent="0.25">
      <c r="A27" s="96"/>
      <c r="B27" s="109"/>
      <c r="C27" s="109"/>
      <c r="D27" s="110"/>
      <c r="E27" s="109"/>
      <c r="F27" s="20" t="e">
        <f>LOOKUP(D27,'Barême cotisation'!C$13:D$46,'Barême cotisation'!E$13:E$46)*E27</f>
        <v>#N/A</v>
      </c>
      <c r="G27" s="20" t="e">
        <f t="shared" si="0"/>
        <v>#N/A</v>
      </c>
      <c r="H27" s="99"/>
      <c r="I27" s="99"/>
      <c r="J27" s="99"/>
      <c r="K27" s="99"/>
      <c r="L27" s="99"/>
      <c r="M27" s="99"/>
      <c r="N27" s="99"/>
      <c r="O27" s="99"/>
      <c r="P27" s="99"/>
      <c r="Q27" s="99"/>
      <c r="R27" s="99"/>
      <c r="S27" s="99"/>
      <c r="T27" s="20" t="e">
        <f t="shared" si="1"/>
        <v>#N/A</v>
      </c>
      <c r="U27" s="116">
        <f t="shared" si="2"/>
        <v>0</v>
      </c>
      <c r="V27" s="116">
        <f t="shared" si="3"/>
        <v>0</v>
      </c>
      <c r="W27" s="117">
        <f t="shared" si="4"/>
        <v>0</v>
      </c>
      <c r="X27" s="117">
        <f t="shared" si="5"/>
        <v>0</v>
      </c>
      <c r="Y27" s="118">
        <f t="shared" si="6"/>
        <v>0</v>
      </c>
      <c r="Z27" s="118">
        <f t="shared" si="7"/>
        <v>0</v>
      </c>
    </row>
    <row r="28" spans="1:26" ht="13.5" thickBot="1" x14ac:dyDescent="0.25">
      <c r="A28" s="96"/>
      <c r="B28" s="109"/>
      <c r="C28" s="109"/>
      <c r="D28" s="110"/>
      <c r="E28" s="109"/>
      <c r="F28" s="20" t="e">
        <f>LOOKUP(D28,'Barême cotisation'!C$13:D$46,'Barême cotisation'!E$13:E$46)*E28</f>
        <v>#N/A</v>
      </c>
      <c r="G28" s="20" t="e">
        <f t="shared" si="0"/>
        <v>#N/A</v>
      </c>
      <c r="H28" s="99"/>
      <c r="I28" s="99"/>
      <c r="J28" s="99"/>
      <c r="K28" s="99"/>
      <c r="L28" s="99"/>
      <c r="M28" s="99"/>
      <c r="N28" s="99"/>
      <c r="O28" s="99"/>
      <c r="P28" s="99"/>
      <c r="Q28" s="99"/>
      <c r="R28" s="99"/>
      <c r="S28" s="99"/>
      <c r="T28" s="20" t="e">
        <f t="shared" si="1"/>
        <v>#N/A</v>
      </c>
      <c r="U28" s="116">
        <f t="shared" si="2"/>
        <v>0</v>
      </c>
      <c r="V28" s="116">
        <f t="shared" si="3"/>
        <v>0</v>
      </c>
      <c r="W28" s="117">
        <f t="shared" si="4"/>
        <v>0</v>
      </c>
      <c r="X28" s="117">
        <f t="shared" si="5"/>
        <v>0</v>
      </c>
      <c r="Y28" s="118">
        <f t="shared" si="6"/>
        <v>0</v>
      </c>
      <c r="Z28" s="118">
        <f t="shared" si="7"/>
        <v>0</v>
      </c>
    </row>
    <row r="29" spans="1:26" ht="13.5" thickBot="1" x14ac:dyDescent="0.25">
      <c r="A29" s="96" t="s">
        <v>33</v>
      </c>
      <c r="B29" s="109"/>
      <c r="C29" s="109"/>
      <c r="D29" s="110"/>
      <c r="E29" s="109"/>
      <c r="F29" s="20" t="e">
        <f>LOOKUP(D29,'Barême cotisation'!C$13:D$46,'Barême cotisation'!E$13:E$46)*E29</f>
        <v>#N/A</v>
      </c>
      <c r="G29" s="20" t="e">
        <f t="shared" si="0"/>
        <v>#N/A</v>
      </c>
      <c r="H29" s="99"/>
      <c r="I29" s="99"/>
      <c r="J29" s="99"/>
      <c r="K29" s="99"/>
      <c r="L29" s="99"/>
      <c r="M29" s="99"/>
      <c r="N29" s="99"/>
      <c r="O29" s="99"/>
      <c r="P29" s="99"/>
      <c r="Q29" s="99"/>
      <c r="R29" s="99"/>
      <c r="S29" s="99"/>
      <c r="T29" s="20" t="e">
        <f t="shared" si="1"/>
        <v>#N/A</v>
      </c>
      <c r="U29" s="116">
        <f t="shared" si="2"/>
        <v>0</v>
      </c>
      <c r="V29" s="116">
        <f t="shared" si="3"/>
        <v>0</v>
      </c>
      <c r="W29" s="117">
        <f t="shared" si="4"/>
        <v>0</v>
      </c>
      <c r="X29" s="117">
        <f t="shared" si="5"/>
        <v>0</v>
      </c>
      <c r="Y29" s="118">
        <f t="shared" si="6"/>
        <v>0</v>
      </c>
      <c r="Z29" s="118">
        <f t="shared" si="7"/>
        <v>0</v>
      </c>
    </row>
    <row r="30" spans="1:26" ht="13.5" thickBot="1" x14ac:dyDescent="0.25">
      <c r="A30" s="96"/>
      <c r="B30" s="158"/>
      <c r="C30" s="109"/>
      <c r="D30" s="110"/>
      <c r="E30" s="109"/>
      <c r="F30" s="20" t="e">
        <f>LOOKUP(D30,'Barême cotisation'!C$13:D$46,'Barême cotisation'!E$13:E$46)*E30</f>
        <v>#N/A</v>
      </c>
      <c r="G30" s="20" t="e">
        <f t="shared" ref="G30:G44" si="8">F30*2</f>
        <v>#N/A</v>
      </c>
      <c r="H30" s="99"/>
      <c r="I30" s="99"/>
      <c r="J30" s="99"/>
      <c r="K30" s="99"/>
      <c r="L30" s="99"/>
      <c r="M30" s="99"/>
      <c r="N30" s="99"/>
      <c r="O30" s="99"/>
      <c r="P30" s="99"/>
      <c r="Q30" s="99"/>
      <c r="R30" s="99"/>
      <c r="S30" s="99"/>
      <c r="T30" s="20" t="e">
        <f t="shared" si="1"/>
        <v>#N/A</v>
      </c>
      <c r="U30" s="116">
        <f t="shared" si="2"/>
        <v>0</v>
      </c>
      <c r="V30" s="116">
        <f t="shared" si="3"/>
        <v>0</v>
      </c>
      <c r="W30" s="117">
        <f t="shared" si="4"/>
        <v>0</v>
      </c>
      <c r="X30" s="117">
        <f t="shared" si="5"/>
        <v>0</v>
      </c>
      <c r="Y30" s="118">
        <f t="shared" si="6"/>
        <v>0</v>
      </c>
      <c r="Z30" s="118">
        <f t="shared" si="7"/>
        <v>0</v>
      </c>
    </row>
    <row r="31" spans="1:26" ht="13.5" thickBot="1" x14ac:dyDescent="0.25">
      <c r="A31" s="96"/>
      <c r="B31" s="109"/>
      <c r="C31" s="109"/>
      <c r="D31" s="110"/>
      <c r="E31" s="109"/>
      <c r="F31" s="20" t="e">
        <f>LOOKUP(D31,'Barême cotisation'!C$13:D$46,'Barême cotisation'!E$13:E$46)*E31</f>
        <v>#N/A</v>
      </c>
      <c r="G31" s="20" t="e">
        <f t="shared" si="8"/>
        <v>#N/A</v>
      </c>
      <c r="H31" s="99"/>
      <c r="I31" s="99"/>
      <c r="J31" s="99"/>
      <c r="K31" s="99"/>
      <c r="L31" s="99"/>
      <c r="M31" s="99"/>
      <c r="N31" s="99"/>
      <c r="O31" s="99"/>
      <c r="P31" s="99"/>
      <c r="Q31" s="99"/>
      <c r="R31" s="99"/>
      <c r="S31" s="99"/>
      <c r="T31" s="20" t="e">
        <f t="shared" si="1"/>
        <v>#N/A</v>
      </c>
      <c r="U31" s="116">
        <f t="shared" si="2"/>
        <v>0</v>
      </c>
      <c r="V31" s="116">
        <f t="shared" si="3"/>
        <v>0</v>
      </c>
      <c r="W31" s="117">
        <f t="shared" si="4"/>
        <v>0</v>
      </c>
      <c r="X31" s="117">
        <f t="shared" si="5"/>
        <v>0</v>
      </c>
      <c r="Y31" s="118">
        <f t="shared" si="6"/>
        <v>0</v>
      </c>
      <c r="Z31" s="118">
        <f t="shared" si="7"/>
        <v>0</v>
      </c>
    </row>
    <row r="32" spans="1:26" ht="13.5" thickBot="1" x14ac:dyDescent="0.25">
      <c r="A32" s="96"/>
      <c r="B32" s="109"/>
      <c r="C32" s="109"/>
      <c r="D32" s="110"/>
      <c r="E32" s="109"/>
      <c r="F32" s="20" t="e">
        <f>LOOKUP(D32,'Barême cotisation'!C$13:D$46,'Barême cotisation'!E$13:E$46)*E32</f>
        <v>#N/A</v>
      </c>
      <c r="G32" s="20" t="e">
        <f t="shared" si="8"/>
        <v>#N/A</v>
      </c>
      <c r="H32" s="99"/>
      <c r="I32" s="99"/>
      <c r="J32" s="99"/>
      <c r="K32" s="99"/>
      <c r="L32" s="99"/>
      <c r="M32" s="99"/>
      <c r="N32" s="99"/>
      <c r="O32" s="99"/>
      <c r="P32" s="99"/>
      <c r="Q32" s="99"/>
      <c r="R32" s="99"/>
      <c r="S32" s="99"/>
      <c r="T32" s="20" t="e">
        <f t="shared" si="1"/>
        <v>#N/A</v>
      </c>
      <c r="U32" s="116">
        <f t="shared" si="2"/>
        <v>0</v>
      </c>
      <c r="V32" s="116">
        <f t="shared" si="3"/>
        <v>0</v>
      </c>
      <c r="W32" s="117">
        <f t="shared" si="4"/>
        <v>0</v>
      </c>
      <c r="X32" s="117">
        <f t="shared" si="5"/>
        <v>0</v>
      </c>
      <c r="Y32" s="118">
        <f t="shared" si="6"/>
        <v>0</v>
      </c>
      <c r="Z32" s="118">
        <f t="shared" si="7"/>
        <v>0</v>
      </c>
    </row>
    <row r="33" spans="1:26" ht="13.5" outlineLevel="1" thickBot="1" x14ac:dyDescent="0.25">
      <c r="A33" s="96"/>
      <c r="B33" s="109"/>
      <c r="C33" s="109"/>
      <c r="D33" s="110"/>
      <c r="E33" s="109"/>
      <c r="F33" s="20" t="e">
        <f>LOOKUP(D33,'Barême cotisation'!C$13:D$46,'Barême cotisation'!E$13:E$46)*E33</f>
        <v>#N/A</v>
      </c>
      <c r="G33" s="20" t="e">
        <f t="shared" si="8"/>
        <v>#N/A</v>
      </c>
      <c r="H33" s="99"/>
      <c r="I33" s="99"/>
      <c r="J33" s="99"/>
      <c r="K33" s="99"/>
      <c r="L33" s="99"/>
      <c r="M33" s="99"/>
      <c r="N33" s="99"/>
      <c r="O33" s="99"/>
      <c r="P33" s="99"/>
      <c r="Q33" s="99"/>
      <c r="R33" s="99"/>
      <c r="S33" s="99"/>
      <c r="T33" s="20" t="e">
        <f t="shared" si="1"/>
        <v>#N/A</v>
      </c>
      <c r="U33" s="116">
        <f t="shared" si="2"/>
        <v>0</v>
      </c>
      <c r="V33" s="116">
        <f t="shared" si="3"/>
        <v>0</v>
      </c>
      <c r="W33" s="117">
        <f t="shared" si="4"/>
        <v>0</v>
      </c>
      <c r="X33" s="117">
        <f t="shared" si="5"/>
        <v>0</v>
      </c>
      <c r="Y33" s="118">
        <f t="shared" si="6"/>
        <v>0</v>
      </c>
      <c r="Z33" s="118">
        <f t="shared" si="7"/>
        <v>0</v>
      </c>
    </row>
    <row r="34" spans="1:26" ht="13.5" outlineLevel="1" thickBot="1" x14ac:dyDescent="0.25">
      <c r="A34" s="96"/>
      <c r="B34" s="109"/>
      <c r="C34" s="109"/>
      <c r="D34" s="110"/>
      <c r="E34" s="109"/>
      <c r="F34" s="20" t="e">
        <f>LOOKUP(D34,'Barême cotisation'!C$13:D$46,'Barême cotisation'!E$13:E$46)*E34</f>
        <v>#N/A</v>
      </c>
      <c r="G34" s="20" t="e">
        <f t="shared" si="8"/>
        <v>#N/A</v>
      </c>
      <c r="H34" s="99"/>
      <c r="I34" s="99"/>
      <c r="J34" s="99"/>
      <c r="K34" s="99"/>
      <c r="L34" s="99"/>
      <c r="M34" s="99"/>
      <c r="N34" s="99"/>
      <c r="O34" s="99"/>
      <c r="P34" s="99"/>
      <c r="Q34" s="99"/>
      <c r="R34" s="99"/>
      <c r="S34" s="99"/>
      <c r="T34" s="20" t="e">
        <f t="shared" si="1"/>
        <v>#N/A</v>
      </c>
      <c r="U34" s="116">
        <f t="shared" si="2"/>
        <v>0</v>
      </c>
      <c r="V34" s="116">
        <f t="shared" si="3"/>
        <v>0</v>
      </c>
      <c r="W34" s="117">
        <f t="shared" si="4"/>
        <v>0</v>
      </c>
      <c r="X34" s="117">
        <f t="shared" si="5"/>
        <v>0</v>
      </c>
      <c r="Y34" s="118">
        <f t="shared" si="6"/>
        <v>0</v>
      </c>
      <c r="Z34" s="118">
        <f t="shared" si="7"/>
        <v>0</v>
      </c>
    </row>
    <row r="35" spans="1:26" ht="13.5" outlineLevel="1" thickBot="1" x14ac:dyDescent="0.25">
      <c r="A35" s="96"/>
      <c r="B35" s="109"/>
      <c r="C35" s="109"/>
      <c r="D35" s="110"/>
      <c r="E35" s="109"/>
      <c r="F35" s="20" t="e">
        <f>LOOKUP(D35,'Barême cotisation'!C$13:D$46,'Barême cotisation'!E$13:E$46)*E35</f>
        <v>#N/A</v>
      </c>
      <c r="G35" s="20" t="e">
        <f t="shared" si="8"/>
        <v>#N/A</v>
      </c>
      <c r="H35" s="99"/>
      <c r="I35" s="99"/>
      <c r="J35" s="99"/>
      <c r="K35" s="99"/>
      <c r="L35" s="99"/>
      <c r="M35" s="99"/>
      <c r="N35" s="99"/>
      <c r="O35" s="99"/>
      <c r="P35" s="99"/>
      <c r="Q35" s="99"/>
      <c r="R35" s="99"/>
      <c r="S35" s="99"/>
      <c r="T35" s="20" t="e">
        <f t="shared" si="1"/>
        <v>#N/A</v>
      </c>
      <c r="U35" s="116">
        <f t="shared" si="2"/>
        <v>0</v>
      </c>
      <c r="V35" s="116">
        <f t="shared" si="3"/>
        <v>0</v>
      </c>
      <c r="W35" s="117">
        <f t="shared" si="4"/>
        <v>0</v>
      </c>
      <c r="X35" s="117">
        <f t="shared" si="5"/>
        <v>0</v>
      </c>
      <c r="Y35" s="118">
        <f t="shared" si="6"/>
        <v>0</v>
      </c>
      <c r="Z35" s="118">
        <f t="shared" si="7"/>
        <v>0</v>
      </c>
    </row>
    <row r="36" spans="1:26" ht="13.5" outlineLevel="1" thickBot="1" x14ac:dyDescent="0.25">
      <c r="A36" s="96"/>
      <c r="B36" s="109"/>
      <c r="C36" s="109"/>
      <c r="D36" s="110"/>
      <c r="E36" s="109"/>
      <c r="F36" s="20" t="e">
        <f>LOOKUP(D36,'Barême cotisation'!C$13:D$46,'Barême cotisation'!E$13:E$46)*E36</f>
        <v>#N/A</v>
      </c>
      <c r="G36" s="20" t="e">
        <f t="shared" si="8"/>
        <v>#N/A</v>
      </c>
      <c r="H36" s="99"/>
      <c r="I36" s="99"/>
      <c r="J36" s="99"/>
      <c r="K36" s="99"/>
      <c r="L36" s="99"/>
      <c r="M36" s="99"/>
      <c r="N36" s="99"/>
      <c r="O36" s="99"/>
      <c r="P36" s="99"/>
      <c r="Q36" s="99"/>
      <c r="R36" s="99"/>
      <c r="S36" s="99"/>
      <c r="T36" s="20" t="e">
        <f t="shared" si="1"/>
        <v>#N/A</v>
      </c>
      <c r="U36" s="116">
        <f t="shared" si="2"/>
        <v>0</v>
      </c>
      <c r="V36" s="116">
        <f t="shared" si="3"/>
        <v>0</v>
      </c>
      <c r="W36" s="117">
        <f t="shared" si="4"/>
        <v>0</v>
      </c>
      <c r="X36" s="117">
        <f t="shared" si="5"/>
        <v>0</v>
      </c>
      <c r="Y36" s="118">
        <f t="shared" si="6"/>
        <v>0</v>
      </c>
      <c r="Z36" s="118">
        <f t="shared" si="7"/>
        <v>0</v>
      </c>
    </row>
    <row r="37" spans="1:26" ht="13.5" outlineLevel="1" thickBot="1" x14ac:dyDescent="0.25">
      <c r="A37" s="96"/>
      <c r="B37" s="109"/>
      <c r="C37" s="109"/>
      <c r="D37" s="110"/>
      <c r="E37" s="109"/>
      <c r="F37" s="20" t="e">
        <f>LOOKUP(D37,'Barême cotisation'!C$13:D$46,'Barême cotisation'!E$13:E$46)*E37</f>
        <v>#N/A</v>
      </c>
      <c r="G37" s="20" t="e">
        <f t="shared" si="8"/>
        <v>#N/A</v>
      </c>
      <c r="H37" s="99"/>
      <c r="I37" s="99"/>
      <c r="J37" s="99"/>
      <c r="K37" s="99"/>
      <c r="L37" s="99"/>
      <c r="M37" s="99"/>
      <c r="N37" s="99"/>
      <c r="O37" s="99"/>
      <c r="P37" s="99"/>
      <c r="Q37" s="99"/>
      <c r="R37" s="99"/>
      <c r="S37" s="99"/>
      <c r="T37" s="20" t="e">
        <f t="shared" si="1"/>
        <v>#N/A</v>
      </c>
      <c r="U37" s="116">
        <f t="shared" si="2"/>
        <v>0</v>
      </c>
      <c r="V37" s="116">
        <f t="shared" si="3"/>
        <v>0</v>
      </c>
      <c r="W37" s="117">
        <f t="shared" si="4"/>
        <v>0</v>
      </c>
      <c r="X37" s="117">
        <f t="shared" si="5"/>
        <v>0</v>
      </c>
      <c r="Y37" s="118">
        <f t="shared" si="6"/>
        <v>0</v>
      </c>
      <c r="Z37" s="118">
        <f t="shared" si="7"/>
        <v>0</v>
      </c>
    </row>
    <row r="38" spans="1:26" ht="13.5" outlineLevel="1" thickBot="1" x14ac:dyDescent="0.25">
      <c r="A38" s="96"/>
      <c r="B38" s="109"/>
      <c r="C38" s="109"/>
      <c r="D38" s="110"/>
      <c r="E38" s="109"/>
      <c r="F38" s="20" t="e">
        <f>LOOKUP(D38,'Barême cotisation'!C$13:D$46,'Barême cotisation'!E$13:E$46)*E38</f>
        <v>#N/A</v>
      </c>
      <c r="G38" s="20" t="e">
        <f t="shared" si="8"/>
        <v>#N/A</v>
      </c>
      <c r="H38" s="99"/>
      <c r="I38" s="99"/>
      <c r="J38" s="99"/>
      <c r="K38" s="99"/>
      <c r="L38" s="99"/>
      <c r="M38" s="99"/>
      <c r="N38" s="99"/>
      <c r="O38" s="99"/>
      <c r="P38" s="99"/>
      <c r="Q38" s="99"/>
      <c r="R38" s="99"/>
      <c r="S38" s="99"/>
      <c r="T38" s="20" t="e">
        <f t="shared" si="1"/>
        <v>#N/A</v>
      </c>
      <c r="U38" s="116">
        <f t="shared" si="2"/>
        <v>0</v>
      </c>
      <c r="V38" s="116">
        <f t="shared" si="3"/>
        <v>0</v>
      </c>
      <c r="W38" s="117">
        <f t="shared" si="4"/>
        <v>0</v>
      </c>
      <c r="X38" s="117">
        <f t="shared" si="5"/>
        <v>0</v>
      </c>
      <c r="Y38" s="118">
        <f t="shared" si="6"/>
        <v>0</v>
      </c>
      <c r="Z38" s="118">
        <f t="shared" si="7"/>
        <v>0</v>
      </c>
    </row>
    <row r="39" spans="1:26" ht="13.5" outlineLevel="1" thickBot="1" x14ac:dyDescent="0.25">
      <c r="A39" s="96"/>
      <c r="B39" s="109"/>
      <c r="C39" s="109"/>
      <c r="D39" s="110"/>
      <c r="E39" s="109"/>
      <c r="F39" s="20" t="e">
        <f>LOOKUP(D39,'Barême cotisation'!C$13:D$46,'Barême cotisation'!E$13:E$46)*E39</f>
        <v>#N/A</v>
      </c>
      <c r="G39" s="20" t="e">
        <f t="shared" si="8"/>
        <v>#N/A</v>
      </c>
      <c r="H39" s="99"/>
      <c r="I39" s="99"/>
      <c r="J39" s="99"/>
      <c r="K39" s="99"/>
      <c r="L39" s="99"/>
      <c r="M39" s="99"/>
      <c r="N39" s="99"/>
      <c r="O39" s="99"/>
      <c r="P39" s="99"/>
      <c r="Q39" s="99"/>
      <c r="R39" s="99"/>
      <c r="S39" s="99"/>
      <c r="T39" s="20" t="e">
        <f t="shared" si="1"/>
        <v>#N/A</v>
      </c>
      <c r="U39" s="116">
        <f t="shared" si="2"/>
        <v>0</v>
      </c>
      <c r="V39" s="116">
        <f t="shared" si="3"/>
        <v>0</v>
      </c>
      <c r="W39" s="117">
        <f t="shared" si="4"/>
        <v>0</v>
      </c>
      <c r="X39" s="117">
        <f t="shared" si="5"/>
        <v>0</v>
      </c>
      <c r="Y39" s="118">
        <f t="shared" si="6"/>
        <v>0</v>
      </c>
      <c r="Z39" s="118">
        <f t="shared" si="7"/>
        <v>0</v>
      </c>
    </row>
    <row r="40" spans="1:26" ht="13.5" outlineLevel="1" thickBot="1" x14ac:dyDescent="0.25">
      <c r="A40" s="96"/>
      <c r="B40" s="109"/>
      <c r="C40" s="109"/>
      <c r="D40" s="110"/>
      <c r="E40" s="109"/>
      <c r="F40" s="20" t="e">
        <f>LOOKUP(D40,'Barême cotisation'!C$13:D$46,'Barême cotisation'!E$13:E$46)*E40</f>
        <v>#N/A</v>
      </c>
      <c r="G40" s="20" t="e">
        <f t="shared" si="8"/>
        <v>#N/A</v>
      </c>
      <c r="H40" s="99"/>
      <c r="I40" s="99"/>
      <c r="J40" s="99"/>
      <c r="K40" s="99"/>
      <c r="L40" s="99"/>
      <c r="M40" s="99"/>
      <c r="N40" s="99"/>
      <c r="O40" s="99"/>
      <c r="P40" s="99"/>
      <c r="Q40" s="99"/>
      <c r="R40" s="99"/>
      <c r="S40" s="99"/>
      <c r="T40" s="20" t="e">
        <f t="shared" si="1"/>
        <v>#N/A</v>
      </c>
      <c r="U40" s="116">
        <f t="shared" si="2"/>
        <v>0</v>
      </c>
      <c r="V40" s="116">
        <f t="shared" si="3"/>
        <v>0</v>
      </c>
      <c r="W40" s="117">
        <f t="shared" si="4"/>
        <v>0</v>
      </c>
      <c r="X40" s="117">
        <f t="shared" si="5"/>
        <v>0</v>
      </c>
      <c r="Y40" s="118">
        <f t="shared" si="6"/>
        <v>0</v>
      </c>
      <c r="Z40" s="118">
        <f t="shared" si="7"/>
        <v>0</v>
      </c>
    </row>
    <row r="41" spans="1:26" ht="13.5" outlineLevel="1" thickBot="1" x14ac:dyDescent="0.25">
      <c r="A41" s="96"/>
      <c r="B41" s="109"/>
      <c r="C41" s="109"/>
      <c r="D41" s="110"/>
      <c r="E41" s="109"/>
      <c r="F41" s="20" t="e">
        <f>LOOKUP(D41,'Barême cotisation'!C$13:D$46,'Barême cotisation'!E$13:E$46)*E41</f>
        <v>#N/A</v>
      </c>
      <c r="G41" s="20" t="e">
        <f t="shared" si="8"/>
        <v>#N/A</v>
      </c>
      <c r="H41" s="99"/>
      <c r="I41" s="99"/>
      <c r="J41" s="99"/>
      <c r="K41" s="99"/>
      <c r="L41" s="99"/>
      <c r="M41" s="99"/>
      <c r="N41" s="99"/>
      <c r="O41" s="99"/>
      <c r="P41" s="99"/>
      <c r="Q41" s="99"/>
      <c r="R41" s="99"/>
      <c r="S41" s="99"/>
      <c r="T41" s="20" t="e">
        <f t="shared" si="1"/>
        <v>#N/A</v>
      </c>
      <c r="U41" s="116">
        <f t="shared" si="2"/>
        <v>0</v>
      </c>
      <c r="V41" s="116">
        <f t="shared" si="3"/>
        <v>0</v>
      </c>
      <c r="W41" s="117">
        <f t="shared" si="4"/>
        <v>0</v>
      </c>
      <c r="X41" s="117">
        <f t="shared" si="5"/>
        <v>0</v>
      </c>
      <c r="Y41" s="118">
        <f t="shared" si="6"/>
        <v>0</v>
      </c>
      <c r="Z41" s="118">
        <f t="shared" si="7"/>
        <v>0</v>
      </c>
    </row>
    <row r="42" spans="1:26" ht="13.5" outlineLevel="1" thickBot="1" x14ac:dyDescent="0.25">
      <c r="A42" s="96"/>
      <c r="B42" s="109"/>
      <c r="C42" s="109"/>
      <c r="D42" s="110"/>
      <c r="E42" s="109"/>
      <c r="F42" s="20" t="e">
        <f>LOOKUP(D42,'Barême cotisation'!C$13:D$46,'Barême cotisation'!E$13:E$46)*E42</f>
        <v>#N/A</v>
      </c>
      <c r="G42" s="20" t="e">
        <f t="shared" si="8"/>
        <v>#N/A</v>
      </c>
      <c r="H42" s="99"/>
      <c r="I42" s="99"/>
      <c r="J42" s="99"/>
      <c r="K42" s="99"/>
      <c r="L42" s="99"/>
      <c r="M42" s="99"/>
      <c r="N42" s="99"/>
      <c r="O42" s="99"/>
      <c r="P42" s="99"/>
      <c r="Q42" s="99"/>
      <c r="R42" s="99"/>
      <c r="S42" s="99"/>
      <c r="T42" s="20" t="e">
        <f t="shared" si="1"/>
        <v>#N/A</v>
      </c>
      <c r="U42" s="116">
        <f t="shared" si="2"/>
        <v>0</v>
      </c>
      <c r="V42" s="116">
        <f t="shared" si="3"/>
        <v>0</v>
      </c>
      <c r="W42" s="117">
        <f t="shared" si="4"/>
        <v>0</v>
      </c>
      <c r="X42" s="117">
        <f t="shared" si="5"/>
        <v>0</v>
      </c>
      <c r="Y42" s="118">
        <f t="shared" si="6"/>
        <v>0</v>
      </c>
      <c r="Z42" s="118">
        <f t="shared" si="7"/>
        <v>0</v>
      </c>
    </row>
    <row r="43" spans="1:26" ht="13.5" outlineLevel="1" thickBot="1" x14ac:dyDescent="0.25">
      <c r="A43" s="96"/>
      <c r="B43" s="109"/>
      <c r="C43" s="109"/>
      <c r="D43" s="110"/>
      <c r="E43" s="109"/>
      <c r="F43" s="20" t="e">
        <f>LOOKUP(D43,'Barême cotisation'!C$13:D$46,'Barême cotisation'!E$13:E$46)*E43</f>
        <v>#N/A</v>
      </c>
      <c r="G43" s="20" t="e">
        <f t="shared" si="8"/>
        <v>#N/A</v>
      </c>
      <c r="H43" s="99"/>
      <c r="I43" s="99"/>
      <c r="J43" s="99"/>
      <c r="K43" s="99"/>
      <c r="L43" s="99"/>
      <c r="M43" s="99"/>
      <c r="N43" s="99"/>
      <c r="O43" s="99"/>
      <c r="P43" s="99"/>
      <c r="Q43" s="99"/>
      <c r="R43" s="99"/>
      <c r="S43" s="99"/>
      <c r="T43" s="20" t="e">
        <f t="shared" si="1"/>
        <v>#N/A</v>
      </c>
      <c r="U43" s="116">
        <f t="shared" si="2"/>
        <v>0</v>
      </c>
      <c r="V43" s="116">
        <f t="shared" si="3"/>
        <v>0</v>
      </c>
      <c r="W43" s="117">
        <f t="shared" si="4"/>
        <v>0</v>
      </c>
      <c r="X43" s="117">
        <f t="shared" si="5"/>
        <v>0</v>
      </c>
      <c r="Y43" s="118">
        <f t="shared" si="6"/>
        <v>0</v>
      </c>
      <c r="Z43" s="118">
        <f t="shared" si="7"/>
        <v>0</v>
      </c>
    </row>
    <row r="44" spans="1:26" ht="13.5" outlineLevel="1" thickBot="1" x14ac:dyDescent="0.25">
      <c r="A44" s="96"/>
      <c r="B44" s="109"/>
      <c r="C44" s="109"/>
      <c r="D44" s="110"/>
      <c r="E44" s="109"/>
      <c r="F44" s="20" t="e">
        <f>LOOKUP(D44,'Barême cotisation'!C$13:D$46,'Barême cotisation'!E$13:E$46)*E44</f>
        <v>#N/A</v>
      </c>
      <c r="G44" s="20" t="e">
        <f t="shared" si="8"/>
        <v>#N/A</v>
      </c>
      <c r="H44" s="99"/>
      <c r="I44" s="99"/>
      <c r="J44" s="99"/>
      <c r="K44" s="99"/>
      <c r="L44" s="99"/>
      <c r="M44" s="99"/>
      <c r="N44" s="99"/>
      <c r="O44" s="99"/>
      <c r="P44" s="99"/>
      <c r="Q44" s="99"/>
      <c r="R44" s="99"/>
      <c r="S44" s="99"/>
      <c r="T44" s="20" t="e">
        <f t="shared" si="1"/>
        <v>#N/A</v>
      </c>
      <c r="U44" s="116">
        <f t="shared" si="2"/>
        <v>0</v>
      </c>
      <c r="V44" s="116">
        <f t="shared" si="3"/>
        <v>0</v>
      </c>
      <c r="W44" s="117">
        <f t="shared" si="4"/>
        <v>0</v>
      </c>
      <c r="X44" s="117">
        <f t="shared" si="5"/>
        <v>0</v>
      </c>
      <c r="Y44" s="118">
        <f t="shared" si="6"/>
        <v>0</v>
      </c>
      <c r="Z44" s="118">
        <f t="shared" si="7"/>
        <v>0</v>
      </c>
    </row>
    <row r="45" spans="1:26" ht="13.5" outlineLevel="1" thickBot="1" x14ac:dyDescent="0.25">
      <c r="A45" s="96"/>
      <c r="B45" s="109"/>
      <c r="C45" s="109"/>
      <c r="D45" s="110"/>
      <c r="E45" s="109"/>
      <c r="F45" s="20" t="e">
        <f>LOOKUP(D45,'Barême cotisation'!C$13:D$46,'Barême cotisation'!E$13:E$46)*E45</f>
        <v>#N/A</v>
      </c>
      <c r="G45" s="20" t="e">
        <f t="shared" si="0"/>
        <v>#N/A</v>
      </c>
      <c r="H45" s="99"/>
      <c r="I45" s="99"/>
      <c r="J45" s="99"/>
      <c r="K45" s="99"/>
      <c r="L45" s="99"/>
      <c r="M45" s="99"/>
      <c r="N45" s="99"/>
      <c r="O45" s="99"/>
      <c r="P45" s="99"/>
      <c r="Q45" s="99"/>
      <c r="R45" s="99"/>
      <c r="S45" s="99"/>
      <c r="T45" s="20" t="e">
        <f t="shared" si="1"/>
        <v>#N/A</v>
      </c>
      <c r="U45" s="116">
        <f t="shared" si="2"/>
        <v>0</v>
      </c>
      <c r="V45" s="116">
        <f t="shared" si="3"/>
        <v>0</v>
      </c>
      <c r="W45" s="117">
        <f t="shared" si="4"/>
        <v>0</v>
      </c>
      <c r="X45" s="117">
        <f t="shared" si="5"/>
        <v>0</v>
      </c>
      <c r="Y45" s="118">
        <f t="shared" si="6"/>
        <v>0</v>
      </c>
      <c r="Z45" s="118">
        <f t="shared" si="7"/>
        <v>0</v>
      </c>
    </row>
    <row r="46" spans="1:26" ht="13.5" thickBot="1" x14ac:dyDescent="0.25">
      <c r="U46" s="19">
        <f t="shared" ref="U46:Z46" si="9">SUM(U4:U45)</f>
        <v>0</v>
      </c>
      <c r="V46" s="19">
        <f t="shared" si="9"/>
        <v>0</v>
      </c>
      <c r="W46" s="19">
        <f t="shared" si="9"/>
        <v>0</v>
      </c>
      <c r="X46" s="19">
        <f t="shared" si="9"/>
        <v>0</v>
      </c>
      <c r="Y46" s="19">
        <f t="shared" si="9"/>
        <v>0</v>
      </c>
      <c r="Z46" s="19">
        <f t="shared" si="9"/>
        <v>0</v>
      </c>
    </row>
    <row r="47" spans="1:26" ht="14.25" thickTop="1" thickBot="1" x14ac:dyDescent="0.25">
      <c r="F47" s="21" t="s">
        <v>23</v>
      </c>
      <c r="G47" s="23">
        <f>COUNTIF(H4:S45,"FNI")</f>
        <v>0</v>
      </c>
      <c r="I47" s="19"/>
      <c r="J47" s="21" t="s">
        <v>90</v>
      </c>
      <c r="K47" s="101"/>
      <c r="L47" s="23">
        <f>COUNTIF(H4:S45,"X")</f>
        <v>0</v>
      </c>
      <c r="M47" s="19"/>
      <c r="N47" s="21" t="s">
        <v>92</v>
      </c>
      <c r="O47" s="105"/>
      <c r="P47" s="103">
        <f>COUNTIF(H4:S45,"rejet")</f>
        <v>0</v>
      </c>
      <c r="R47" s="21" t="s">
        <v>93</v>
      </c>
      <c r="S47" s="105"/>
      <c r="T47" s="102">
        <f>COUNTIF(H4:S45,"arret")</f>
        <v>0</v>
      </c>
      <c r="U47" s="19"/>
      <c r="V47" s="19"/>
      <c r="W47" s="19"/>
      <c r="X47" s="19"/>
      <c r="Y47" s="19"/>
      <c r="Z47" s="19"/>
    </row>
    <row r="48" spans="1:26" ht="13.5" thickTop="1" x14ac:dyDescent="0.2">
      <c r="U48" s="19"/>
      <c r="V48" s="19"/>
      <c r="W48" s="19"/>
      <c r="X48" s="19"/>
      <c r="Y48" s="19"/>
      <c r="Z48" s="19"/>
    </row>
    <row r="49" spans="21:26" x14ac:dyDescent="0.2">
      <c r="U49" s="19"/>
      <c r="V49" s="19"/>
      <c r="W49" s="19"/>
      <c r="X49" s="19"/>
      <c r="Y49" s="19"/>
      <c r="Z49" s="19"/>
    </row>
    <row r="50" spans="21:26" x14ac:dyDescent="0.2">
      <c r="U50" s="19"/>
      <c r="V50" s="19"/>
      <c r="W50" s="19"/>
      <c r="X50" s="19"/>
      <c r="Y50" s="19"/>
      <c r="Z50" s="19"/>
    </row>
  </sheetData>
  <customSheetViews>
    <customSheetView guid="{65CEAD86-84F4-4CAF-85FC-B7A670DEE43F}" hiddenColumns="1" topLeftCell="A4">
      <selection activeCell="B4" sqref="B4:E29"/>
      <pageMargins left="0.7" right="0.7" top="0.75" bottom="0.75" header="0.3" footer="0.3"/>
      <pageSetup paperSize="9" orientation="landscape" r:id="rId1"/>
    </customSheetView>
  </customSheetViews>
  <phoneticPr fontId="10" type="noConversion"/>
  <conditionalFormatting sqref="B3:C3">
    <cfRule type="containsText" dxfId="175" priority="21" stopIfTrue="1" operator="containsText" text="arret">
      <formula>NOT(ISERROR(SEARCH("arret",B3)))</formula>
    </cfRule>
    <cfRule type="containsText" dxfId="174" priority="22" stopIfTrue="1" operator="containsText" text="rejet">
      <formula>NOT(ISERROR(SEARCH("rejet",B3)))</formula>
    </cfRule>
    <cfRule type="containsText" dxfId="173" priority="23" stopIfTrue="1" operator="containsText" text="x">
      <formula>NOT(ISERROR(SEARCH("x",B3)))</formula>
    </cfRule>
    <cfRule type="containsText" dxfId="172" priority="24" stopIfTrue="1" operator="containsText" text="FNI">
      <formula>NOT(ISERROR(SEARCH("FNI",B3)))</formula>
    </cfRule>
  </conditionalFormatting>
  <conditionalFormatting sqref="L31:S45 M4:S30">
    <cfRule type="containsText" dxfId="171" priority="13" stopIfTrue="1" operator="containsText" text="arret">
      <formula>NOT(ISERROR(SEARCH("arret",L4)))</formula>
    </cfRule>
    <cfRule type="containsText" dxfId="170" priority="14" stopIfTrue="1" operator="containsText" text="rejet">
      <formula>NOT(ISERROR(SEARCH("rejet",L4)))</formula>
    </cfRule>
    <cfRule type="containsText" dxfId="169" priority="15" stopIfTrue="1" operator="containsText" text="x">
      <formula>NOT(ISERROR(SEARCH("x",L4)))</formula>
    </cfRule>
    <cfRule type="containsText" dxfId="168" priority="16" stopIfTrue="1" operator="containsText" text="FNI">
      <formula>NOT(ISERROR(SEARCH("FNI",L4)))</formula>
    </cfRule>
  </conditionalFormatting>
  <conditionalFormatting sqref="H31:K45">
    <cfRule type="containsText" dxfId="167" priority="9" stopIfTrue="1" operator="containsText" text="arret">
      <formula>NOT(ISERROR(SEARCH("arret",H31)))</formula>
    </cfRule>
    <cfRule type="containsText" dxfId="166" priority="10" stopIfTrue="1" operator="containsText" text="rejet">
      <formula>NOT(ISERROR(SEARCH("rejet",H31)))</formula>
    </cfRule>
    <cfRule type="containsText" dxfId="165" priority="11" stopIfTrue="1" operator="containsText" text="x">
      <formula>NOT(ISERROR(SEARCH("x",H31)))</formula>
    </cfRule>
    <cfRule type="containsText" dxfId="164" priority="12" stopIfTrue="1" operator="containsText" text="FNI">
      <formula>NOT(ISERROR(SEARCH("FNI",H31)))</formula>
    </cfRule>
  </conditionalFormatting>
  <conditionalFormatting sqref="H4:L30">
    <cfRule type="containsText" dxfId="163" priority="1" stopIfTrue="1" operator="containsText" text="arret">
      <formula>NOT(ISERROR(SEARCH("arret",H4)))</formula>
    </cfRule>
    <cfRule type="containsText" dxfId="162" priority="2" stopIfTrue="1" operator="containsText" text="rejet">
      <formula>NOT(ISERROR(SEARCH("rejet",H4)))</formula>
    </cfRule>
    <cfRule type="containsText" dxfId="161" priority="3" stopIfTrue="1" operator="containsText" text="x">
      <formula>NOT(ISERROR(SEARCH("x",H4)))</formula>
    </cfRule>
    <cfRule type="containsText" dxfId="160" priority="4" stopIfTrue="1" operator="containsText" text="FNI">
      <formula>NOT(ISERROR(SEARCH("FNI",H4)))</formula>
    </cfRule>
  </conditionalFormatting>
  <pageMargins left="0.7" right="0.7" top="0.75" bottom="0.75" header="0.3" footer="0.3"/>
  <pageSetup paperSize="9" orientation="landscape"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00B0F0"/>
  </sheetPr>
  <dimension ref="A2:Z50"/>
  <sheetViews>
    <sheetView workbookViewId="0">
      <selection activeCell="E13" sqref="E13"/>
    </sheetView>
  </sheetViews>
  <sheetFormatPr baseColWidth="10" defaultRowHeight="12.75" outlineLevelRow="1" x14ac:dyDescent="0.2"/>
  <cols>
    <col min="1" max="1" width="5.42578125" customWidth="1"/>
    <col min="2" max="2" width="16.5703125" customWidth="1"/>
    <col min="3" max="3" width="11.42578125" hidden="1" customWidth="1"/>
    <col min="5" max="5" width="12" bestFit="1" customWidth="1"/>
    <col min="8" max="19" width="8" customWidth="1"/>
    <col min="21" max="26" width="5.42578125" customWidth="1"/>
  </cols>
  <sheetData>
    <row r="2" spans="1:26" ht="13.5" thickBot="1" x14ac:dyDescent="0.25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</row>
    <row r="3" spans="1:26" ht="23.25" thickBot="1" x14ac:dyDescent="0.25">
      <c r="A3" s="19"/>
      <c r="B3" s="99" t="s">
        <v>13</v>
      </c>
      <c r="C3" s="24"/>
      <c r="D3" s="107" t="s">
        <v>14</v>
      </c>
      <c r="E3" s="107" t="s">
        <v>78</v>
      </c>
      <c r="F3" s="107" t="s">
        <v>3</v>
      </c>
      <c r="G3" s="108" t="s">
        <v>79</v>
      </c>
      <c r="H3" s="107" t="s">
        <v>15</v>
      </c>
      <c r="I3" s="107" t="s">
        <v>16</v>
      </c>
      <c r="J3" s="107" t="s">
        <v>17</v>
      </c>
      <c r="K3" s="107" t="s">
        <v>18</v>
      </c>
      <c r="L3" s="107" t="s">
        <v>17</v>
      </c>
      <c r="M3" s="107" t="s">
        <v>15</v>
      </c>
      <c r="N3" s="107" t="s">
        <v>15</v>
      </c>
      <c r="O3" s="107" t="s">
        <v>18</v>
      </c>
      <c r="P3" s="107" t="s">
        <v>19</v>
      </c>
      <c r="Q3" s="107" t="s">
        <v>20</v>
      </c>
      <c r="R3" s="107" t="s">
        <v>21</v>
      </c>
      <c r="S3" s="107" t="s">
        <v>22</v>
      </c>
      <c r="T3" s="107" t="s">
        <v>11</v>
      </c>
      <c r="U3" s="119" t="s">
        <v>97</v>
      </c>
      <c r="V3" s="119"/>
      <c r="W3" s="119" t="s">
        <v>97</v>
      </c>
      <c r="X3" s="119"/>
      <c r="Y3" s="119" t="s">
        <v>97</v>
      </c>
      <c r="Z3" s="119"/>
    </row>
    <row r="4" spans="1:26" ht="13.5" thickBot="1" x14ac:dyDescent="0.25">
      <c r="A4" s="96"/>
      <c r="B4" s="109"/>
      <c r="C4" s="109"/>
      <c r="D4" s="110"/>
      <c r="E4" s="109"/>
      <c r="F4" s="20" t="e">
        <f>LOOKUP(D4,'Barême cotisation'!C$13:D$46,'Barême cotisation'!E$13:E$46)*E4</f>
        <v>#N/A</v>
      </c>
      <c r="G4" s="20" t="e">
        <f t="shared" ref="G4:G15" si="0">F4*2</f>
        <v>#N/A</v>
      </c>
      <c r="H4" s="99"/>
      <c r="I4" s="99"/>
      <c r="J4" s="99"/>
      <c r="K4" s="99"/>
      <c r="L4" s="99"/>
      <c r="M4" s="99"/>
      <c r="N4" s="99"/>
      <c r="O4" s="99"/>
      <c r="P4" s="99"/>
      <c r="Q4" s="99"/>
      <c r="R4" s="99"/>
      <c r="S4" s="99"/>
      <c r="T4" s="20" t="e">
        <f>SUM(U4:Z4)*F4</f>
        <v>#N/A</v>
      </c>
      <c r="U4" s="116">
        <f>COUNTIF(H4:K4,"fni")</f>
        <v>0</v>
      </c>
      <c r="V4" s="116">
        <f>COUNTIF(H4:K4,"x")</f>
        <v>0</v>
      </c>
      <c r="W4" s="117">
        <f>COUNTIF(L4:O4,"fni")</f>
        <v>0</v>
      </c>
      <c r="X4" s="117">
        <f>COUNTIF(L4:O4,"x")</f>
        <v>0</v>
      </c>
      <c r="Y4" s="118">
        <f>COUNTIF(P4:S4,"fni")</f>
        <v>0</v>
      </c>
      <c r="Z4" s="118">
        <f>COUNTIF(P4:S4,"x")</f>
        <v>0</v>
      </c>
    </row>
    <row r="5" spans="1:26" ht="13.5" thickBot="1" x14ac:dyDescent="0.25">
      <c r="A5" s="96"/>
      <c r="B5" s="109"/>
      <c r="C5" s="109"/>
      <c r="D5" s="110"/>
      <c r="E5" s="109"/>
      <c r="F5" s="20" t="e">
        <f>LOOKUP(D5,'Barême cotisation'!C$13:D$46,'Barême cotisation'!E$13:E$46)*E5</f>
        <v>#N/A</v>
      </c>
      <c r="G5" s="20" t="e">
        <f t="shared" si="0"/>
        <v>#N/A</v>
      </c>
      <c r="H5" s="99"/>
      <c r="I5" s="99"/>
      <c r="J5" s="99"/>
      <c r="K5" s="99"/>
      <c r="L5" s="99"/>
      <c r="M5" s="99"/>
      <c r="N5" s="99"/>
      <c r="O5" s="99"/>
      <c r="P5" s="99"/>
      <c r="Q5" s="99"/>
      <c r="R5" s="99"/>
      <c r="S5" s="99"/>
      <c r="T5" s="20" t="e">
        <f t="shared" ref="T5:T45" si="1">SUM(U5:Z5)*F5</f>
        <v>#N/A</v>
      </c>
      <c r="U5" s="116">
        <f t="shared" ref="U5:U45" si="2">COUNTIF(H5:K5,"fni")</f>
        <v>0</v>
      </c>
      <c r="V5" s="116">
        <f t="shared" ref="V5:V45" si="3">COUNTIF(H5:K5,"x")</f>
        <v>0</v>
      </c>
      <c r="W5" s="117">
        <f t="shared" ref="W5:W45" si="4">COUNTIF(L5:O5,"fni")</f>
        <v>0</v>
      </c>
      <c r="X5" s="117">
        <f t="shared" ref="X5:X45" si="5">COUNTIF(L5:O5,"x")</f>
        <v>0</v>
      </c>
      <c r="Y5" s="118">
        <f t="shared" ref="Y5:Y45" si="6">COUNTIF(P5:S5,"fni")</f>
        <v>0</v>
      </c>
      <c r="Z5" s="118">
        <f t="shared" ref="Z5:Z45" si="7">COUNTIF(P5:S5,"x")</f>
        <v>0</v>
      </c>
    </row>
    <row r="6" spans="1:26" ht="13.5" thickBot="1" x14ac:dyDescent="0.25">
      <c r="A6" s="96"/>
      <c r="B6" s="109"/>
      <c r="C6" s="109"/>
      <c r="D6" s="110"/>
      <c r="E6" s="109"/>
      <c r="F6" s="20" t="e">
        <f>LOOKUP(D6,'Barême cotisation'!C$13:D$46,'Barême cotisation'!E$13:E$46)*E6</f>
        <v>#N/A</v>
      </c>
      <c r="G6" s="20" t="e">
        <f t="shared" si="0"/>
        <v>#N/A</v>
      </c>
      <c r="H6" s="99"/>
      <c r="I6" s="99"/>
      <c r="J6" s="99"/>
      <c r="K6" s="99"/>
      <c r="L6" s="99"/>
      <c r="M6" s="99"/>
      <c r="N6" s="99"/>
      <c r="O6" s="99"/>
      <c r="P6" s="99"/>
      <c r="Q6" s="99"/>
      <c r="R6" s="99"/>
      <c r="S6" s="99"/>
      <c r="T6" s="20" t="e">
        <f t="shared" si="1"/>
        <v>#N/A</v>
      </c>
      <c r="U6" s="116">
        <f t="shared" si="2"/>
        <v>0</v>
      </c>
      <c r="V6" s="116">
        <f t="shared" si="3"/>
        <v>0</v>
      </c>
      <c r="W6" s="117">
        <f t="shared" si="4"/>
        <v>0</v>
      </c>
      <c r="X6" s="117">
        <f t="shared" si="5"/>
        <v>0</v>
      </c>
      <c r="Y6" s="118">
        <f t="shared" si="6"/>
        <v>0</v>
      </c>
      <c r="Z6" s="118">
        <f t="shared" si="7"/>
        <v>0</v>
      </c>
    </row>
    <row r="7" spans="1:26" ht="13.5" thickBot="1" x14ac:dyDescent="0.25">
      <c r="A7" s="96"/>
      <c r="B7" s="109"/>
      <c r="C7" s="109"/>
      <c r="D7" s="110"/>
      <c r="E7" s="109"/>
      <c r="F7" s="20" t="e">
        <f>LOOKUP(D7,'Barême cotisation'!C$13:D$46,'Barême cotisation'!E$13:E$46)*E7</f>
        <v>#N/A</v>
      </c>
      <c r="G7" s="20" t="e">
        <f t="shared" si="0"/>
        <v>#N/A</v>
      </c>
      <c r="H7" s="99"/>
      <c r="I7" s="99"/>
      <c r="J7" s="99"/>
      <c r="K7" s="99"/>
      <c r="L7" s="99"/>
      <c r="M7" s="99"/>
      <c r="N7" s="99"/>
      <c r="O7" s="99"/>
      <c r="P7" s="99"/>
      <c r="Q7" s="99"/>
      <c r="R7" s="99"/>
      <c r="S7" s="99"/>
      <c r="T7" s="20" t="e">
        <f t="shared" si="1"/>
        <v>#N/A</v>
      </c>
      <c r="U7" s="116">
        <f t="shared" si="2"/>
        <v>0</v>
      </c>
      <c r="V7" s="116">
        <f t="shared" si="3"/>
        <v>0</v>
      </c>
      <c r="W7" s="117">
        <f t="shared" si="4"/>
        <v>0</v>
      </c>
      <c r="X7" s="117">
        <f t="shared" si="5"/>
        <v>0</v>
      </c>
      <c r="Y7" s="118">
        <f t="shared" si="6"/>
        <v>0</v>
      </c>
      <c r="Z7" s="118">
        <f t="shared" si="7"/>
        <v>0</v>
      </c>
    </row>
    <row r="8" spans="1:26" ht="13.5" thickBot="1" x14ac:dyDescent="0.25">
      <c r="A8" s="96"/>
      <c r="B8" s="109"/>
      <c r="C8" s="109"/>
      <c r="D8" s="110"/>
      <c r="E8" s="109"/>
      <c r="F8" s="20" t="e">
        <f>LOOKUP(D8,'Barême cotisation'!C$13:D$46,'Barême cotisation'!E$13:E$46)*E8</f>
        <v>#N/A</v>
      </c>
      <c r="G8" s="20" t="e">
        <f t="shared" si="0"/>
        <v>#N/A</v>
      </c>
      <c r="H8" s="99"/>
      <c r="I8" s="99"/>
      <c r="J8" s="99"/>
      <c r="K8" s="99"/>
      <c r="L8" s="99"/>
      <c r="M8" s="99"/>
      <c r="N8" s="99"/>
      <c r="O8" s="99"/>
      <c r="P8" s="99"/>
      <c r="Q8" s="99"/>
      <c r="R8" s="99"/>
      <c r="S8" s="99"/>
      <c r="T8" s="20" t="e">
        <f t="shared" si="1"/>
        <v>#N/A</v>
      </c>
      <c r="U8" s="116">
        <f t="shared" si="2"/>
        <v>0</v>
      </c>
      <c r="V8" s="116">
        <f t="shared" si="3"/>
        <v>0</v>
      </c>
      <c r="W8" s="117">
        <f t="shared" si="4"/>
        <v>0</v>
      </c>
      <c r="X8" s="117">
        <f t="shared" si="5"/>
        <v>0</v>
      </c>
      <c r="Y8" s="118">
        <f t="shared" si="6"/>
        <v>0</v>
      </c>
      <c r="Z8" s="118">
        <f t="shared" si="7"/>
        <v>0</v>
      </c>
    </row>
    <row r="9" spans="1:26" ht="13.5" thickBot="1" x14ac:dyDescent="0.25">
      <c r="A9" s="96">
        <v>15</v>
      </c>
      <c r="B9" s="109"/>
      <c r="C9" s="109"/>
      <c r="D9" s="110"/>
      <c r="E9" s="109"/>
      <c r="F9" s="20" t="e">
        <f>LOOKUP(D9,'Barême cotisation'!C$13:D$46,'Barême cotisation'!E$13:E$46)*E9</f>
        <v>#N/A</v>
      </c>
      <c r="G9" s="20" t="e">
        <f t="shared" si="0"/>
        <v>#N/A</v>
      </c>
      <c r="H9" s="99"/>
      <c r="I9" s="99"/>
      <c r="J9" s="99"/>
      <c r="K9" s="99"/>
      <c r="L9" s="99"/>
      <c r="M9" s="99"/>
      <c r="N9" s="99"/>
      <c r="O9" s="99"/>
      <c r="P9" s="99"/>
      <c r="Q9" s="99"/>
      <c r="R9" s="99"/>
      <c r="S9" s="99"/>
      <c r="T9" s="20" t="e">
        <f t="shared" si="1"/>
        <v>#N/A</v>
      </c>
      <c r="U9" s="116">
        <f t="shared" si="2"/>
        <v>0</v>
      </c>
      <c r="V9" s="116">
        <f t="shared" si="3"/>
        <v>0</v>
      </c>
      <c r="W9" s="117">
        <f t="shared" si="4"/>
        <v>0</v>
      </c>
      <c r="X9" s="117">
        <f t="shared" si="5"/>
        <v>0</v>
      </c>
      <c r="Y9" s="118">
        <f t="shared" si="6"/>
        <v>0</v>
      </c>
      <c r="Z9" s="118">
        <f t="shared" si="7"/>
        <v>0</v>
      </c>
    </row>
    <row r="10" spans="1:26" ht="13.5" thickBot="1" x14ac:dyDescent="0.25">
      <c r="A10" s="96"/>
      <c r="B10" s="109"/>
      <c r="C10" s="109"/>
      <c r="D10" s="110"/>
      <c r="E10" s="109"/>
      <c r="F10" s="20" t="e">
        <f>LOOKUP(D10,'Barême cotisation'!C$13:D$46,'Barême cotisation'!E$13:E$46)*E10</f>
        <v>#N/A</v>
      </c>
      <c r="G10" s="20" t="e">
        <f t="shared" si="0"/>
        <v>#N/A</v>
      </c>
      <c r="H10" s="99"/>
      <c r="I10" s="99"/>
      <c r="J10" s="99"/>
      <c r="K10" s="99"/>
      <c r="L10" s="99"/>
      <c r="M10" s="99"/>
      <c r="N10" s="99"/>
      <c r="O10" s="99"/>
      <c r="P10" s="99"/>
      <c r="Q10" s="99"/>
      <c r="R10" s="99"/>
      <c r="S10" s="99"/>
      <c r="T10" s="20" t="e">
        <f t="shared" si="1"/>
        <v>#N/A</v>
      </c>
      <c r="U10" s="116">
        <f t="shared" si="2"/>
        <v>0</v>
      </c>
      <c r="V10" s="116">
        <f t="shared" si="3"/>
        <v>0</v>
      </c>
      <c r="W10" s="117">
        <f t="shared" si="4"/>
        <v>0</v>
      </c>
      <c r="X10" s="117">
        <f t="shared" si="5"/>
        <v>0</v>
      </c>
      <c r="Y10" s="118">
        <f t="shared" si="6"/>
        <v>0</v>
      </c>
      <c r="Z10" s="118">
        <f t="shared" si="7"/>
        <v>0</v>
      </c>
    </row>
    <row r="11" spans="1:26" ht="13.5" thickBot="1" x14ac:dyDescent="0.25">
      <c r="A11" s="96"/>
      <c r="B11" s="109"/>
      <c r="C11" s="109"/>
      <c r="D11" s="110"/>
      <c r="E11" s="109"/>
      <c r="F11" s="20" t="e">
        <f>LOOKUP(D11,'Barême cotisation'!C$13:D$46,'Barême cotisation'!E$13:E$46)*E11</f>
        <v>#N/A</v>
      </c>
      <c r="G11" s="20" t="e">
        <f t="shared" si="0"/>
        <v>#N/A</v>
      </c>
      <c r="H11" s="99"/>
      <c r="I11" s="99"/>
      <c r="J11" s="99"/>
      <c r="K11" s="99"/>
      <c r="L11" s="99"/>
      <c r="M11" s="99"/>
      <c r="N11" s="99"/>
      <c r="O11" s="99"/>
      <c r="P11" s="99"/>
      <c r="Q11" s="99"/>
      <c r="R11" s="99"/>
      <c r="S11" s="99"/>
      <c r="T11" s="20" t="e">
        <f t="shared" si="1"/>
        <v>#N/A</v>
      </c>
      <c r="U11" s="116">
        <f t="shared" si="2"/>
        <v>0</v>
      </c>
      <c r="V11" s="116">
        <f t="shared" si="3"/>
        <v>0</v>
      </c>
      <c r="W11" s="117">
        <f t="shared" si="4"/>
        <v>0</v>
      </c>
      <c r="X11" s="117">
        <f t="shared" si="5"/>
        <v>0</v>
      </c>
      <c r="Y11" s="118">
        <f t="shared" si="6"/>
        <v>0</v>
      </c>
      <c r="Z11" s="118">
        <f t="shared" si="7"/>
        <v>0</v>
      </c>
    </row>
    <row r="12" spans="1:26" ht="13.5" thickBot="1" x14ac:dyDescent="0.25">
      <c r="A12" s="96"/>
      <c r="B12" s="109"/>
      <c r="C12" s="109"/>
      <c r="D12" s="110"/>
      <c r="E12" s="109"/>
      <c r="F12" s="20" t="e">
        <f>LOOKUP(D12,'Barême cotisation'!C$13:D$46,'Barême cotisation'!E$13:E$46)*E12</f>
        <v>#N/A</v>
      </c>
      <c r="G12" s="20" t="e">
        <f t="shared" si="0"/>
        <v>#N/A</v>
      </c>
      <c r="H12" s="99"/>
      <c r="I12" s="99"/>
      <c r="J12" s="99"/>
      <c r="K12" s="99"/>
      <c r="L12" s="99"/>
      <c r="M12" s="99"/>
      <c r="N12" s="99"/>
      <c r="O12" s="99"/>
      <c r="P12" s="99"/>
      <c r="Q12" s="99"/>
      <c r="R12" s="99"/>
      <c r="S12" s="99"/>
      <c r="T12" s="20" t="e">
        <f t="shared" si="1"/>
        <v>#N/A</v>
      </c>
      <c r="U12" s="116">
        <f t="shared" si="2"/>
        <v>0</v>
      </c>
      <c r="V12" s="116">
        <f t="shared" si="3"/>
        <v>0</v>
      </c>
      <c r="W12" s="117">
        <f t="shared" si="4"/>
        <v>0</v>
      </c>
      <c r="X12" s="117">
        <f t="shared" si="5"/>
        <v>0</v>
      </c>
      <c r="Y12" s="118">
        <f t="shared" si="6"/>
        <v>0</v>
      </c>
      <c r="Z12" s="118">
        <f t="shared" si="7"/>
        <v>0</v>
      </c>
    </row>
    <row r="13" spans="1:26" ht="13.5" thickBot="1" x14ac:dyDescent="0.25">
      <c r="A13" s="96"/>
      <c r="B13" s="109"/>
      <c r="C13" s="109"/>
      <c r="D13" s="110"/>
      <c r="E13" s="109"/>
      <c r="F13" s="20" t="e">
        <f>LOOKUP(D13,'Barême cotisation'!C$13:D$46,'Barême cotisation'!E$13:E$46)*E13</f>
        <v>#N/A</v>
      </c>
      <c r="G13" s="20" t="e">
        <f t="shared" si="0"/>
        <v>#N/A</v>
      </c>
      <c r="H13" s="99"/>
      <c r="I13" s="99"/>
      <c r="J13" s="99"/>
      <c r="K13" s="99"/>
      <c r="L13" s="99"/>
      <c r="M13" s="99"/>
      <c r="N13" s="99"/>
      <c r="O13" s="99"/>
      <c r="P13" s="99"/>
      <c r="Q13" s="99"/>
      <c r="R13" s="99"/>
      <c r="S13" s="99"/>
      <c r="T13" s="20" t="e">
        <f t="shared" si="1"/>
        <v>#N/A</v>
      </c>
      <c r="U13" s="116">
        <f t="shared" si="2"/>
        <v>0</v>
      </c>
      <c r="V13" s="116">
        <f t="shared" si="3"/>
        <v>0</v>
      </c>
      <c r="W13" s="117">
        <f t="shared" si="4"/>
        <v>0</v>
      </c>
      <c r="X13" s="117">
        <f t="shared" si="5"/>
        <v>0</v>
      </c>
      <c r="Y13" s="118">
        <f t="shared" si="6"/>
        <v>0</v>
      </c>
      <c r="Z13" s="118">
        <f t="shared" si="7"/>
        <v>0</v>
      </c>
    </row>
    <row r="14" spans="1:26" ht="13.5" thickBot="1" x14ac:dyDescent="0.25">
      <c r="A14" s="96"/>
      <c r="B14" s="109"/>
      <c r="C14" s="109"/>
      <c r="D14" s="110"/>
      <c r="E14" s="109"/>
      <c r="F14" s="20" t="e">
        <f>LOOKUP(D14,'Barême cotisation'!C$13:D$46,'Barême cotisation'!E$13:E$46)*E14</f>
        <v>#N/A</v>
      </c>
      <c r="G14" s="20" t="e">
        <f t="shared" si="0"/>
        <v>#N/A</v>
      </c>
      <c r="H14" s="99"/>
      <c r="I14" s="99"/>
      <c r="J14" s="99"/>
      <c r="K14" s="99"/>
      <c r="L14" s="99"/>
      <c r="M14" s="99"/>
      <c r="N14" s="99"/>
      <c r="O14" s="99"/>
      <c r="P14" s="99"/>
      <c r="Q14" s="99"/>
      <c r="R14" s="99"/>
      <c r="S14" s="99"/>
      <c r="T14" s="20" t="e">
        <f t="shared" si="1"/>
        <v>#N/A</v>
      </c>
      <c r="U14" s="116">
        <f t="shared" si="2"/>
        <v>0</v>
      </c>
      <c r="V14" s="116">
        <f t="shared" si="3"/>
        <v>0</v>
      </c>
      <c r="W14" s="117">
        <f t="shared" si="4"/>
        <v>0</v>
      </c>
      <c r="X14" s="117">
        <f t="shared" si="5"/>
        <v>0</v>
      </c>
      <c r="Y14" s="118">
        <f t="shared" si="6"/>
        <v>0</v>
      </c>
      <c r="Z14" s="118">
        <f t="shared" si="7"/>
        <v>0</v>
      </c>
    </row>
    <row r="15" spans="1:26" ht="13.5" thickBot="1" x14ac:dyDescent="0.25">
      <c r="A15" s="96"/>
      <c r="B15" s="109"/>
      <c r="C15" s="109"/>
      <c r="D15" s="110"/>
      <c r="E15" s="109"/>
      <c r="F15" s="20" t="e">
        <f>LOOKUP(D15,'Barême cotisation'!C$13:D$46,'Barême cotisation'!E$13:E$46)*E15</f>
        <v>#N/A</v>
      </c>
      <c r="G15" s="20" t="e">
        <f t="shared" si="0"/>
        <v>#N/A</v>
      </c>
      <c r="H15" s="99"/>
      <c r="I15" s="99"/>
      <c r="J15" s="99"/>
      <c r="K15" s="99"/>
      <c r="L15" s="99"/>
      <c r="M15" s="99"/>
      <c r="N15" s="99"/>
      <c r="O15" s="99"/>
      <c r="P15" s="99"/>
      <c r="Q15" s="99"/>
      <c r="R15" s="99"/>
      <c r="S15" s="99"/>
      <c r="T15" s="20" t="e">
        <f t="shared" si="1"/>
        <v>#N/A</v>
      </c>
      <c r="U15" s="116">
        <f t="shared" si="2"/>
        <v>0</v>
      </c>
      <c r="V15" s="116">
        <f t="shared" si="3"/>
        <v>0</v>
      </c>
      <c r="W15" s="117">
        <f t="shared" si="4"/>
        <v>0</v>
      </c>
      <c r="X15" s="117">
        <f t="shared" si="5"/>
        <v>0</v>
      </c>
      <c r="Y15" s="118">
        <f t="shared" si="6"/>
        <v>0</v>
      </c>
      <c r="Z15" s="118">
        <f t="shared" si="7"/>
        <v>0</v>
      </c>
    </row>
    <row r="16" spans="1:26" ht="13.5" thickBot="1" x14ac:dyDescent="0.25">
      <c r="A16" s="96"/>
      <c r="B16" s="109"/>
      <c r="C16" s="109"/>
      <c r="D16" s="110"/>
      <c r="E16" s="109"/>
      <c r="F16" s="20" t="e">
        <f>LOOKUP(D16,'Barême cotisation'!C$13:D$46,'Barême cotisation'!E$13:E$46)*E16</f>
        <v>#N/A</v>
      </c>
      <c r="G16" s="20" t="e">
        <f t="shared" ref="G16:G45" si="8">F16*2</f>
        <v>#N/A</v>
      </c>
      <c r="H16" s="99"/>
      <c r="I16" s="99"/>
      <c r="J16" s="99"/>
      <c r="K16" s="99"/>
      <c r="L16" s="99"/>
      <c r="M16" s="99"/>
      <c r="N16" s="99"/>
      <c r="O16" s="99"/>
      <c r="P16" s="99"/>
      <c r="Q16" s="99"/>
      <c r="R16" s="99"/>
      <c r="S16" s="99"/>
      <c r="T16" s="20" t="e">
        <f t="shared" si="1"/>
        <v>#N/A</v>
      </c>
      <c r="U16" s="116">
        <f t="shared" si="2"/>
        <v>0</v>
      </c>
      <c r="V16" s="116">
        <f t="shared" si="3"/>
        <v>0</v>
      </c>
      <c r="W16" s="117">
        <f t="shared" si="4"/>
        <v>0</v>
      </c>
      <c r="X16" s="117">
        <f t="shared" si="5"/>
        <v>0</v>
      </c>
      <c r="Y16" s="118">
        <f t="shared" si="6"/>
        <v>0</v>
      </c>
      <c r="Z16" s="118">
        <f t="shared" si="7"/>
        <v>0</v>
      </c>
    </row>
    <row r="17" spans="1:26" ht="13.5" thickBot="1" x14ac:dyDescent="0.25">
      <c r="A17" s="96"/>
      <c r="B17" s="109"/>
      <c r="C17" s="109"/>
      <c r="D17" s="110"/>
      <c r="E17" s="109"/>
      <c r="F17" s="20" t="e">
        <f>LOOKUP(D17,'Barême cotisation'!C$13:D$46,'Barême cotisation'!E$13:E$46)*E17</f>
        <v>#N/A</v>
      </c>
      <c r="G17" s="20" t="e">
        <f t="shared" si="8"/>
        <v>#N/A</v>
      </c>
      <c r="H17" s="99"/>
      <c r="I17" s="99"/>
      <c r="J17" s="99"/>
      <c r="K17" s="99"/>
      <c r="L17" s="99"/>
      <c r="M17" s="99"/>
      <c r="N17" s="99"/>
      <c r="O17" s="99"/>
      <c r="P17" s="99"/>
      <c r="Q17" s="99"/>
      <c r="R17" s="99"/>
      <c r="S17" s="99"/>
      <c r="T17" s="20" t="e">
        <f t="shared" si="1"/>
        <v>#N/A</v>
      </c>
      <c r="U17" s="116">
        <f t="shared" si="2"/>
        <v>0</v>
      </c>
      <c r="V17" s="116">
        <f t="shared" si="3"/>
        <v>0</v>
      </c>
      <c r="W17" s="117">
        <f t="shared" si="4"/>
        <v>0</v>
      </c>
      <c r="X17" s="117">
        <f t="shared" si="5"/>
        <v>0</v>
      </c>
      <c r="Y17" s="118">
        <f t="shared" si="6"/>
        <v>0</v>
      </c>
      <c r="Z17" s="118">
        <f t="shared" si="7"/>
        <v>0</v>
      </c>
    </row>
    <row r="18" spans="1:26" ht="13.5" thickBot="1" x14ac:dyDescent="0.25">
      <c r="A18" s="96"/>
      <c r="B18" s="109"/>
      <c r="C18" s="109"/>
      <c r="D18" s="110"/>
      <c r="E18" s="109"/>
      <c r="F18" s="20" t="e">
        <f>LOOKUP(D18,'Barême cotisation'!C$13:D$46,'Barême cotisation'!E$13:E$46)*E18</f>
        <v>#N/A</v>
      </c>
      <c r="G18" s="20" t="e">
        <f t="shared" si="8"/>
        <v>#N/A</v>
      </c>
      <c r="H18" s="99"/>
      <c r="I18" s="99"/>
      <c r="J18" s="99"/>
      <c r="K18" s="99"/>
      <c r="L18" s="99"/>
      <c r="M18" s="99"/>
      <c r="N18" s="99"/>
      <c r="O18" s="99"/>
      <c r="P18" s="99"/>
      <c r="Q18" s="99"/>
      <c r="R18" s="99"/>
      <c r="S18" s="99"/>
      <c r="T18" s="20" t="e">
        <f t="shared" si="1"/>
        <v>#N/A</v>
      </c>
      <c r="U18" s="116">
        <f t="shared" si="2"/>
        <v>0</v>
      </c>
      <c r="V18" s="116">
        <f t="shared" si="3"/>
        <v>0</v>
      </c>
      <c r="W18" s="117">
        <f t="shared" si="4"/>
        <v>0</v>
      </c>
      <c r="X18" s="117">
        <f t="shared" si="5"/>
        <v>0</v>
      </c>
      <c r="Y18" s="118">
        <f t="shared" si="6"/>
        <v>0</v>
      </c>
      <c r="Z18" s="118">
        <f t="shared" si="7"/>
        <v>0</v>
      </c>
    </row>
    <row r="19" spans="1:26" ht="13.5" thickBot="1" x14ac:dyDescent="0.25">
      <c r="A19" s="96"/>
      <c r="B19" s="109"/>
      <c r="C19" s="109"/>
      <c r="D19" s="110"/>
      <c r="E19" s="109"/>
      <c r="F19" s="20" t="e">
        <f>LOOKUP(D19,'Barême cotisation'!C$13:D$46,'Barême cotisation'!E$13:E$46)*E19</f>
        <v>#N/A</v>
      </c>
      <c r="G19" s="20" t="e">
        <f t="shared" si="8"/>
        <v>#N/A</v>
      </c>
      <c r="H19" s="99"/>
      <c r="I19" s="99"/>
      <c r="J19" s="99"/>
      <c r="K19" s="99"/>
      <c r="L19" s="99"/>
      <c r="M19" s="99"/>
      <c r="N19" s="99"/>
      <c r="O19" s="99"/>
      <c r="P19" s="99"/>
      <c r="Q19" s="99"/>
      <c r="R19" s="99"/>
      <c r="S19" s="99"/>
      <c r="T19" s="20" t="e">
        <f t="shared" si="1"/>
        <v>#N/A</v>
      </c>
      <c r="U19" s="116">
        <f t="shared" si="2"/>
        <v>0</v>
      </c>
      <c r="V19" s="116">
        <f t="shared" si="3"/>
        <v>0</v>
      </c>
      <c r="W19" s="117">
        <f t="shared" si="4"/>
        <v>0</v>
      </c>
      <c r="X19" s="117">
        <f t="shared" si="5"/>
        <v>0</v>
      </c>
      <c r="Y19" s="118">
        <f t="shared" si="6"/>
        <v>0</v>
      </c>
      <c r="Z19" s="118">
        <f t="shared" si="7"/>
        <v>0</v>
      </c>
    </row>
    <row r="20" spans="1:26" ht="13.5" outlineLevel="1" thickBot="1" x14ac:dyDescent="0.25">
      <c r="A20" s="96"/>
      <c r="B20" s="109"/>
      <c r="C20" s="109"/>
      <c r="D20" s="110"/>
      <c r="E20" s="109"/>
      <c r="F20" s="20" t="e">
        <f>LOOKUP(D20,'Barême cotisation'!C$13:D$46,'Barême cotisation'!E$13:E$46)*E20</f>
        <v>#N/A</v>
      </c>
      <c r="G20" s="20" t="e">
        <f t="shared" si="8"/>
        <v>#N/A</v>
      </c>
      <c r="H20" s="99"/>
      <c r="I20" s="99"/>
      <c r="J20" s="99"/>
      <c r="K20" s="99"/>
      <c r="L20" s="99"/>
      <c r="M20" s="99"/>
      <c r="N20" s="99"/>
      <c r="O20" s="99"/>
      <c r="P20" s="99"/>
      <c r="Q20" s="99"/>
      <c r="R20" s="99"/>
      <c r="S20" s="99"/>
      <c r="T20" s="20" t="e">
        <f t="shared" si="1"/>
        <v>#N/A</v>
      </c>
      <c r="U20" s="116">
        <f t="shared" si="2"/>
        <v>0</v>
      </c>
      <c r="V20" s="116">
        <f t="shared" si="3"/>
        <v>0</v>
      </c>
      <c r="W20" s="117">
        <f t="shared" si="4"/>
        <v>0</v>
      </c>
      <c r="X20" s="117">
        <f t="shared" si="5"/>
        <v>0</v>
      </c>
      <c r="Y20" s="118">
        <f t="shared" si="6"/>
        <v>0</v>
      </c>
      <c r="Z20" s="118">
        <f t="shared" si="7"/>
        <v>0</v>
      </c>
    </row>
    <row r="21" spans="1:26" ht="13.5" outlineLevel="1" thickBot="1" x14ac:dyDescent="0.25">
      <c r="A21" s="96"/>
      <c r="B21" s="109"/>
      <c r="C21" s="109"/>
      <c r="D21" s="110"/>
      <c r="E21" s="109"/>
      <c r="F21" s="20" t="e">
        <f>LOOKUP(D21,'Barême cotisation'!C$13:D$46,'Barême cotisation'!E$13:E$46)*E21</f>
        <v>#N/A</v>
      </c>
      <c r="G21" s="20" t="e">
        <f t="shared" si="8"/>
        <v>#N/A</v>
      </c>
      <c r="H21" s="99"/>
      <c r="I21" s="99"/>
      <c r="J21" s="99"/>
      <c r="K21" s="99"/>
      <c r="L21" s="99"/>
      <c r="M21" s="99"/>
      <c r="N21" s="99"/>
      <c r="O21" s="99"/>
      <c r="P21" s="99"/>
      <c r="Q21" s="99"/>
      <c r="R21" s="99"/>
      <c r="S21" s="99"/>
      <c r="T21" s="20" t="e">
        <f t="shared" si="1"/>
        <v>#N/A</v>
      </c>
      <c r="U21" s="116">
        <f t="shared" si="2"/>
        <v>0</v>
      </c>
      <c r="V21" s="116">
        <f t="shared" si="3"/>
        <v>0</v>
      </c>
      <c r="W21" s="117">
        <f t="shared" si="4"/>
        <v>0</v>
      </c>
      <c r="X21" s="117">
        <f t="shared" si="5"/>
        <v>0</v>
      </c>
      <c r="Y21" s="118">
        <f t="shared" si="6"/>
        <v>0</v>
      </c>
      <c r="Z21" s="118">
        <f t="shared" si="7"/>
        <v>0</v>
      </c>
    </row>
    <row r="22" spans="1:26" ht="13.5" outlineLevel="1" thickBot="1" x14ac:dyDescent="0.25">
      <c r="A22" s="96"/>
      <c r="B22" s="109"/>
      <c r="C22" s="109"/>
      <c r="D22" s="110"/>
      <c r="E22" s="109"/>
      <c r="F22" s="20" t="e">
        <f>LOOKUP(D22,'Barême cotisation'!C$13:D$46,'Barême cotisation'!E$13:E$46)*E22</f>
        <v>#N/A</v>
      </c>
      <c r="G22" s="20" t="e">
        <f t="shared" si="8"/>
        <v>#N/A</v>
      </c>
      <c r="H22" s="99"/>
      <c r="I22" s="99"/>
      <c r="J22" s="99"/>
      <c r="K22" s="99"/>
      <c r="L22" s="99"/>
      <c r="M22" s="99"/>
      <c r="N22" s="99"/>
      <c r="O22" s="99"/>
      <c r="P22" s="99"/>
      <c r="Q22" s="99"/>
      <c r="R22" s="99"/>
      <c r="S22" s="99"/>
      <c r="T22" s="20" t="e">
        <f t="shared" si="1"/>
        <v>#N/A</v>
      </c>
      <c r="U22" s="116">
        <f t="shared" si="2"/>
        <v>0</v>
      </c>
      <c r="V22" s="116">
        <f t="shared" si="3"/>
        <v>0</v>
      </c>
      <c r="W22" s="117">
        <f t="shared" si="4"/>
        <v>0</v>
      </c>
      <c r="X22" s="117">
        <f t="shared" si="5"/>
        <v>0</v>
      </c>
      <c r="Y22" s="118">
        <f t="shared" si="6"/>
        <v>0</v>
      </c>
      <c r="Z22" s="118">
        <f t="shared" si="7"/>
        <v>0</v>
      </c>
    </row>
    <row r="23" spans="1:26" ht="13.5" outlineLevel="1" thickBot="1" x14ac:dyDescent="0.25">
      <c r="A23" s="96"/>
      <c r="B23" s="109"/>
      <c r="C23" s="109"/>
      <c r="D23" s="110"/>
      <c r="E23" s="109"/>
      <c r="F23" s="20" t="e">
        <f>LOOKUP(D23,'Barême cotisation'!C$13:D$46,'Barême cotisation'!E$13:E$46)*E23</f>
        <v>#N/A</v>
      </c>
      <c r="G23" s="20" t="e">
        <f t="shared" si="8"/>
        <v>#N/A</v>
      </c>
      <c r="H23" s="99"/>
      <c r="I23" s="99"/>
      <c r="J23" s="99"/>
      <c r="K23" s="99"/>
      <c r="L23" s="99"/>
      <c r="M23" s="99"/>
      <c r="N23" s="99"/>
      <c r="O23" s="99"/>
      <c r="P23" s="99"/>
      <c r="Q23" s="99"/>
      <c r="R23" s="99"/>
      <c r="S23" s="99"/>
      <c r="T23" s="20" t="e">
        <f t="shared" si="1"/>
        <v>#N/A</v>
      </c>
      <c r="U23" s="116">
        <f t="shared" si="2"/>
        <v>0</v>
      </c>
      <c r="V23" s="116">
        <f t="shared" si="3"/>
        <v>0</v>
      </c>
      <c r="W23" s="117">
        <f t="shared" si="4"/>
        <v>0</v>
      </c>
      <c r="X23" s="117">
        <f t="shared" si="5"/>
        <v>0</v>
      </c>
      <c r="Y23" s="118">
        <f t="shared" si="6"/>
        <v>0</v>
      </c>
      <c r="Z23" s="118">
        <f t="shared" si="7"/>
        <v>0</v>
      </c>
    </row>
    <row r="24" spans="1:26" ht="13.5" outlineLevel="1" thickBot="1" x14ac:dyDescent="0.25">
      <c r="A24" s="96"/>
      <c r="B24" s="109"/>
      <c r="C24" s="109"/>
      <c r="D24" s="110"/>
      <c r="E24" s="109"/>
      <c r="F24" s="20" t="e">
        <f>LOOKUP(D24,'Barême cotisation'!C$13:D$46,'Barême cotisation'!E$13:E$46)*E24</f>
        <v>#N/A</v>
      </c>
      <c r="G24" s="20" t="e">
        <f t="shared" si="8"/>
        <v>#N/A</v>
      </c>
      <c r="H24" s="99"/>
      <c r="I24" s="99"/>
      <c r="J24" s="99"/>
      <c r="K24" s="99"/>
      <c r="L24" s="99"/>
      <c r="M24" s="99"/>
      <c r="N24" s="99"/>
      <c r="O24" s="99"/>
      <c r="P24" s="99"/>
      <c r="Q24" s="99"/>
      <c r="R24" s="99"/>
      <c r="S24" s="99"/>
      <c r="T24" s="20" t="e">
        <f t="shared" si="1"/>
        <v>#N/A</v>
      </c>
      <c r="U24" s="116">
        <f t="shared" si="2"/>
        <v>0</v>
      </c>
      <c r="V24" s="116">
        <f t="shared" si="3"/>
        <v>0</v>
      </c>
      <c r="W24" s="117">
        <f t="shared" si="4"/>
        <v>0</v>
      </c>
      <c r="X24" s="117">
        <f t="shared" si="5"/>
        <v>0</v>
      </c>
      <c r="Y24" s="118">
        <f t="shared" si="6"/>
        <v>0</v>
      </c>
      <c r="Z24" s="118">
        <f t="shared" si="7"/>
        <v>0</v>
      </c>
    </row>
    <row r="25" spans="1:26" ht="13.5" outlineLevel="1" thickBot="1" x14ac:dyDescent="0.25">
      <c r="A25" s="96"/>
      <c r="B25" s="109"/>
      <c r="C25" s="109"/>
      <c r="D25" s="110"/>
      <c r="E25" s="109"/>
      <c r="F25" s="20" t="e">
        <f>LOOKUP(D25,'Barême cotisation'!C$13:D$46,'Barême cotisation'!E$13:E$46)*E25</f>
        <v>#N/A</v>
      </c>
      <c r="G25" s="20" t="e">
        <f t="shared" si="8"/>
        <v>#N/A</v>
      </c>
      <c r="H25" s="99"/>
      <c r="I25" s="99"/>
      <c r="J25" s="99"/>
      <c r="K25" s="99"/>
      <c r="L25" s="99"/>
      <c r="M25" s="99"/>
      <c r="N25" s="99"/>
      <c r="O25" s="99"/>
      <c r="P25" s="99"/>
      <c r="Q25" s="99"/>
      <c r="R25" s="99"/>
      <c r="S25" s="99"/>
      <c r="T25" s="20" t="e">
        <f t="shared" si="1"/>
        <v>#N/A</v>
      </c>
      <c r="U25" s="116">
        <f t="shared" si="2"/>
        <v>0</v>
      </c>
      <c r="V25" s="116">
        <f t="shared" si="3"/>
        <v>0</v>
      </c>
      <c r="W25" s="117">
        <f t="shared" si="4"/>
        <v>0</v>
      </c>
      <c r="X25" s="117">
        <f t="shared" si="5"/>
        <v>0</v>
      </c>
      <c r="Y25" s="118">
        <f t="shared" si="6"/>
        <v>0</v>
      </c>
      <c r="Z25" s="118">
        <f t="shared" si="7"/>
        <v>0</v>
      </c>
    </row>
    <row r="26" spans="1:26" ht="13.5" outlineLevel="1" thickBot="1" x14ac:dyDescent="0.25">
      <c r="A26" s="96"/>
      <c r="B26" s="109"/>
      <c r="C26" s="109"/>
      <c r="D26" s="110"/>
      <c r="E26" s="109"/>
      <c r="F26" s="20" t="e">
        <f>LOOKUP(D26,'Barême cotisation'!C$13:D$46,'Barême cotisation'!E$13:E$46)*E26</f>
        <v>#N/A</v>
      </c>
      <c r="G26" s="20" t="e">
        <f t="shared" si="8"/>
        <v>#N/A</v>
      </c>
      <c r="H26" s="99"/>
      <c r="I26" s="99"/>
      <c r="J26" s="99"/>
      <c r="K26" s="99"/>
      <c r="L26" s="99"/>
      <c r="M26" s="99"/>
      <c r="N26" s="99"/>
      <c r="O26" s="99"/>
      <c r="P26" s="99"/>
      <c r="Q26" s="99"/>
      <c r="R26" s="99"/>
      <c r="S26" s="99"/>
      <c r="T26" s="20" t="e">
        <f t="shared" si="1"/>
        <v>#N/A</v>
      </c>
      <c r="U26" s="116">
        <f t="shared" si="2"/>
        <v>0</v>
      </c>
      <c r="V26" s="116">
        <f t="shared" si="3"/>
        <v>0</v>
      </c>
      <c r="W26" s="117">
        <f t="shared" si="4"/>
        <v>0</v>
      </c>
      <c r="X26" s="117">
        <f t="shared" si="5"/>
        <v>0</v>
      </c>
      <c r="Y26" s="118">
        <f t="shared" si="6"/>
        <v>0</v>
      </c>
      <c r="Z26" s="118">
        <f t="shared" si="7"/>
        <v>0</v>
      </c>
    </row>
    <row r="27" spans="1:26" ht="13.5" outlineLevel="1" thickBot="1" x14ac:dyDescent="0.25">
      <c r="A27" s="96"/>
      <c r="B27" s="109"/>
      <c r="C27" s="109"/>
      <c r="D27" s="110"/>
      <c r="E27" s="109"/>
      <c r="F27" s="20" t="e">
        <f>LOOKUP(D27,'Barême cotisation'!C$13:D$46,'Barême cotisation'!E$13:E$46)*E27</f>
        <v>#N/A</v>
      </c>
      <c r="G27" s="20" t="e">
        <f t="shared" si="8"/>
        <v>#N/A</v>
      </c>
      <c r="H27" s="99"/>
      <c r="I27" s="99"/>
      <c r="J27" s="99"/>
      <c r="K27" s="99"/>
      <c r="L27" s="99"/>
      <c r="M27" s="99"/>
      <c r="N27" s="99"/>
      <c r="O27" s="99"/>
      <c r="P27" s="99"/>
      <c r="Q27" s="99"/>
      <c r="R27" s="99"/>
      <c r="S27" s="99"/>
      <c r="T27" s="20" t="e">
        <f t="shared" si="1"/>
        <v>#N/A</v>
      </c>
      <c r="U27" s="116">
        <f t="shared" si="2"/>
        <v>0</v>
      </c>
      <c r="V27" s="116">
        <f t="shared" si="3"/>
        <v>0</v>
      </c>
      <c r="W27" s="117">
        <f t="shared" si="4"/>
        <v>0</v>
      </c>
      <c r="X27" s="117">
        <f t="shared" si="5"/>
        <v>0</v>
      </c>
      <c r="Y27" s="118">
        <f t="shared" si="6"/>
        <v>0</v>
      </c>
      <c r="Z27" s="118">
        <f t="shared" si="7"/>
        <v>0</v>
      </c>
    </row>
    <row r="28" spans="1:26" ht="13.5" outlineLevel="1" thickBot="1" x14ac:dyDescent="0.25">
      <c r="A28" s="96"/>
      <c r="B28" s="109"/>
      <c r="C28" s="109"/>
      <c r="D28" s="110"/>
      <c r="E28" s="109"/>
      <c r="F28" s="20" t="e">
        <f>LOOKUP(D28,'Barême cotisation'!C$13:D$46,'Barême cotisation'!E$13:E$46)*E28</f>
        <v>#N/A</v>
      </c>
      <c r="G28" s="20" t="e">
        <f t="shared" si="8"/>
        <v>#N/A</v>
      </c>
      <c r="H28" s="99"/>
      <c r="I28" s="99"/>
      <c r="J28" s="99"/>
      <c r="K28" s="99"/>
      <c r="L28" s="99"/>
      <c r="M28" s="99"/>
      <c r="N28" s="99"/>
      <c r="O28" s="99"/>
      <c r="P28" s="99"/>
      <c r="Q28" s="99"/>
      <c r="R28" s="99"/>
      <c r="S28" s="99"/>
      <c r="T28" s="20" t="e">
        <f t="shared" si="1"/>
        <v>#N/A</v>
      </c>
      <c r="U28" s="116">
        <f t="shared" si="2"/>
        <v>0</v>
      </c>
      <c r="V28" s="116">
        <f t="shared" si="3"/>
        <v>0</v>
      </c>
      <c r="W28" s="117">
        <f t="shared" si="4"/>
        <v>0</v>
      </c>
      <c r="X28" s="117">
        <f t="shared" si="5"/>
        <v>0</v>
      </c>
      <c r="Y28" s="118">
        <f t="shared" si="6"/>
        <v>0</v>
      </c>
      <c r="Z28" s="118">
        <f t="shared" si="7"/>
        <v>0</v>
      </c>
    </row>
    <row r="29" spans="1:26" ht="13.5" outlineLevel="1" thickBot="1" x14ac:dyDescent="0.25">
      <c r="A29" s="96"/>
      <c r="B29" s="109"/>
      <c r="C29" s="109"/>
      <c r="D29" s="110"/>
      <c r="E29" s="109"/>
      <c r="F29" s="20" t="e">
        <f>LOOKUP(D29,'Barême cotisation'!C$13:D$46,'Barême cotisation'!E$13:E$46)*E29</f>
        <v>#N/A</v>
      </c>
      <c r="G29" s="20" t="e">
        <f t="shared" si="8"/>
        <v>#N/A</v>
      </c>
      <c r="H29" s="99"/>
      <c r="I29" s="99"/>
      <c r="J29" s="99"/>
      <c r="K29" s="99"/>
      <c r="L29" s="99"/>
      <c r="M29" s="99"/>
      <c r="N29" s="99"/>
      <c r="O29" s="99"/>
      <c r="P29" s="99"/>
      <c r="Q29" s="99"/>
      <c r="R29" s="99"/>
      <c r="S29" s="99"/>
      <c r="T29" s="20" t="e">
        <f t="shared" si="1"/>
        <v>#N/A</v>
      </c>
      <c r="U29" s="116">
        <f t="shared" si="2"/>
        <v>0</v>
      </c>
      <c r="V29" s="116">
        <f t="shared" si="3"/>
        <v>0</v>
      </c>
      <c r="W29" s="117">
        <f t="shared" si="4"/>
        <v>0</v>
      </c>
      <c r="X29" s="117">
        <f t="shared" si="5"/>
        <v>0</v>
      </c>
      <c r="Y29" s="118">
        <f t="shared" si="6"/>
        <v>0</v>
      </c>
      <c r="Z29" s="118">
        <f t="shared" si="7"/>
        <v>0</v>
      </c>
    </row>
    <row r="30" spans="1:26" ht="13.5" outlineLevel="1" thickBot="1" x14ac:dyDescent="0.25">
      <c r="A30" s="96"/>
      <c r="B30" s="109"/>
      <c r="C30" s="109"/>
      <c r="D30" s="110"/>
      <c r="E30" s="109"/>
      <c r="F30" s="20" t="e">
        <f>LOOKUP(D30,'Barême cotisation'!C$13:D$46,'Barême cotisation'!E$13:E$46)*E30</f>
        <v>#N/A</v>
      </c>
      <c r="G30" s="20" t="e">
        <f t="shared" si="8"/>
        <v>#N/A</v>
      </c>
      <c r="H30" s="99"/>
      <c r="I30" s="99"/>
      <c r="J30" s="99"/>
      <c r="K30" s="99"/>
      <c r="L30" s="99"/>
      <c r="M30" s="99"/>
      <c r="N30" s="99"/>
      <c r="O30" s="99"/>
      <c r="P30" s="99"/>
      <c r="Q30" s="99"/>
      <c r="R30" s="99"/>
      <c r="S30" s="99"/>
      <c r="T30" s="20" t="e">
        <f t="shared" si="1"/>
        <v>#N/A</v>
      </c>
      <c r="U30" s="116">
        <f t="shared" si="2"/>
        <v>0</v>
      </c>
      <c r="V30" s="116">
        <f t="shared" si="3"/>
        <v>0</v>
      </c>
      <c r="W30" s="117">
        <f t="shared" si="4"/>
        <v>0</v>
      </c>
      <c r="X30" s="117">
        <f t="shared" si="5"/>
        <v>0</v>
      </c>
      <c r="Y30" s="118">
        <f t="shared" si="6"/>
        <v>0</v>
      </c>
      <c r="Z30" s="118">
        <f t="shared" si="7"/>
        <v>0</v>
      </c>
    </row>
    <row r="31" spans="1:26" ht="13.5" outlineLevel="1" thickBot="1" x14ac:dyDescent="0.25">
      <c r="A31" s="96"/>
      <c r="B31" s="109"/>
      <c r="C31" s="109"/>
      <c r="D31" s="110"/>
      <c r="E31" s="109"/>
      <c r="F31" s="20" t="e">
        <f>LOOKUP(D31,'Barême cotisation'!C$13:D$46,'Barême cotisation'!E$13:E$46)*E31</f>
        <v>#N/A</v>
      </c>
      <c r="G31" s="20" t="e">
        <f t="shared" si="8"/>
        <v>#N/A</v>
      </c>
      <c r="H31" s="99"/>
      <c r="I31" s="99"/>
      <c r="J31" s="99"/>
      <c r="K31" s="99"/>
      <c r="L31" s="99"/>
      <c r="M31" s="99"/>
      <c r="N31" s="99"/>
      <c r="O31" s="99"/>
      <c r="P31" s="99"/>
      <c r="Q31" s="99"/>
      <c r="R31" s="99"/>
      <c r="S31" s="99"/>
      <c r="T31" s="20" t="e">
        <f t="shared" si="1"/>
        <v>#N/A</v>
      </c>
      <c r="U31" s="116">
        <f t="shared" si="2"/>
        <v>0</v>
      </c>
      <c r="V31" s="116">
        <f t="shared" si="3"/>
        <v>0</v>
      </c>
      <c r="W31" s="117">
        <f t="shared" si="4"/>
        <v>0</v>
      </c>
      <c r="X31" s="117">
        <f t="shared" si="5"/>
        <v>0</v>
      </c>
      <c r="Y31" s="118">
        <f t="shared" si="6"/>
        <v>0</v>
      </c>
      <c r="Z31" s="118">
        <f t="shared" si="7"/>
        <v>0</v>
      </c>
    </row>
    <row r="32" spans="1:26" ht="13.5" outlineLevel="1" thickBot="1" x14ac:dyDescent="0.25">
      <c r="A32" s="96"/>
      <c r="B32" s="109"/>
      <c r="C32" s="109"/>
      <c r="D32" s="110"/>
      <c r="E32" s="109"/>
      <c r="F32" s="20" t="e">
        <f>LOOKUP(D32,'Barême cotisation'!C$13:D$46,'Barême cotisation'!E$13:E$46)*E32</f>
        <v>#N/A</v>
      </c>
      <c r="G32" s="20" t="e">
        <f t="shared" si="8"/>
        <v>#N/A</v>
      </c>
      <c r="H32" s="99"/>
      <c r="I32" s="99"/>
      <c r="J32" s="99"/>
      <c r="K32" s="99"/>
      <c r="L32" s="99"/>
      <c r="M32" s="99"/>
      <c r="N32" s="99"/>
      <c r="O32" s="99"/>
      <c r="P32" s="99"/>
      <c r="Q32" s="99"/>
      <c r="R32" s="99"/>
      <c r="S32" s="99"/>
      <c r="T32" s="20" t="e">
        <f t="shared" si="1"/>
        <v>#N/A</v>
      </c>
      <c r="U32" s="116">
        <f t="shared" si="2"/>
        <v>0</v>
      </c>
      <c r="V32" s="116">
        <f t="shared" si="3"/>
        <v>0</v>
      </c>
      <c r="W32" s="117">
        <f t="shared" si="4"/>
        <v>0</v>
      </c>
      <c r="X32" s="117">
        <f t="shared" si="5"/>
        <v>0</v>
      </c>
      <c r="Y32" s="118">
        <f t="shared" si="6"/>
        <v>0</v>
      </c>
      <c r="Z32" s="118">
        <f t="shared" si="7"/>
        <v>0</v>
      </c>
    </row>
    <row r="33" spans="1:26" ht="13.5" outlineLevel="1" thickBot="1" x14ac:dyDescent="0.25">
      <c r="A33" s="96"/>
      <c r="B33" s="109"/>
      <c r="C33" s="109"/>
      <c r="D33" s="110"/>
      <c r="E33" s="109"/>
      <c r="F33" s="20" t="e">
        <f>LOOKUP(D33,'Barême cotisation'!C$13:D$46,'Barême cotisation'!E$13:E$46)*E33</f>
        <v>#N/A</v>
      </c>
      <c r="G33" s="20" t="e">
        <f t="shared" si="8"/>
        <v>#N/A</v>
      </c>
      <c r="H33" s="99"/>
      <c r="I33" s="99"/>
      <c r="J33" s="99"/>
      <c r="K33" s="99"/>
      <c r="L33" s="99"/>
      <c r="M33" s="99"/>
      <c r="N33" s="99"/>
      <c r="O33" s="99"/>
      <c r="P33" s="99"/>
      <c r="Q33" s="99"/>
      <c r="R33" s="99"/>
      <c r="S33" s="99"/>
      <c r="T33" s="20" t="e">
        <f t="shared" si="1"/>
        <v>#N/A</v>
      </c>
      <c r="U33" s="116">
        <f t="shared" si="2"/>
        <v>0</v>
      </c>
      <c r="V33" s="116">
        <f t="shared" si="3"/>
        <v>0</v>
      </c>
      <c r="W33" s="117">
        <f t="shared" si="4"/>
        <v>0</v>
      </c>
      <c r="X33" s="117">
        <f t="shared" si="5"/>
        <v>0</v>
      </c>
      <c r="Y33" s="118">
        <f t="shared" si="6"/>
        <v>0</v>
      </c>
      <c r="Z33" s="118">
        <f t="shared" si="7"/>
        <v>0</v>
      </c>
    </row>
    <row r="34" spans="1:26" ht="13.5" outlineLevel="1" thickBot="1" x14ac:dyDescent="0.25">
      <c r="A34" s="96"/>
      <c r="B34" s="109"/>
      <c r="C34" s="109"/>
      <c r="D34" s="110"/>
      <c r="E34" s="109"/>
      <c r="F34" s="20" t="e">
        <f>LOOKUP(D34,'Barême cotisation'!C$13:D$46,'Barême cotisation'!E$13:E$46)*E34</f>
        <v>#N/A</v>
      </c>
      <c r="G34" s="20" t="e">
        <f t="shared" si="8"/>
        <v>#N/A</v>
      </c>
      <c r="H34" s="99"/>
      <c r="I34" s="99"/>
      <c r="J34" s="99"/>
      <c r="K34" s="99"/>
      <c r="L34" s="99"/>
      <c r="M34" s="99"/>
      <c r="N34" s="99"/>
      <c r="O34" s="99"/>
      <c r="P34" s="99"/>
      <c r="Q34" s="99"/>
      <c r="R34" s="99"/>
      <c r="S34" s="99"/>
      <c r="T34" s="20" t="e">
        <f t="shared" si="1"/>
        <v>#N/A</v>
      </c>
      <c r="U34" s="116">
        <f t="shared" si="2"/>
        <v>0</v>
      </c>
      <c r="V34" s="116">
        <f t="shared" si="3"/>
        <v>0</v>
      </c>
      <c r="W34" s="117">
        <f t="shared" si="4"/>
        <v>0</v>
      </c>
      <c r="X34" s="117">
        <f t="shared" si="5"/>
        <v>0</v>
      </c>
      <c r="Y34" s="118">
        <f t="shared" si="6"/>
        <v>0</v>
      </c>
      <c r="Z34" s="118">
        <f t="shared" si="7"/>
        <v>0</v>
      </c>
    </row>
    <row r="35" spans="1:26" ht="13.5" outlineLevel="1" thickBot="1" x14ac:dyDescent="0.25">
      <c r="A35" s="96"/>
      <c r="B35" s="109"/>
      <c r="C35" s="109"/>
      <c r="D35" s="110"/>
      <c r="E35" s="109"/>
      <c r="F35" s="20" t="e">
        <f>LOOKUP(D35,'Barême cotisation'!C$13:D$46,'Barême cotisation'!E$13:E$46)*E35</f>
        <v>#N/A</v>
      </c>
      <c r="G35" s="20" t="e">
        <f t="shared" si="8"/>
        <v>#N/A</v>
      </c>
      <c r="H35" s="99"/>
      <c r="I35" s="99"/>
      <c r="J35" s="99"/>
      <c r="K35" s="99"/>
      <c r="L35" s="99"/>
      <c r="M35" s="99"/>
      <c r="N35" s="99"/>
      <c r="O35" s="99"/>
      <c r="P35" s="99"/>
      <c r="Q35" s="99"/>
      <c r="R35" s="99"/>
      <c r="S35" s="99"/>
      <c r="T35" s="20" t="e">
        <f t="shared" si="1"/>
        <v>#N/A</v>
      </c>
      <c r="U35" s="116">
        <f t="shared" si="2"/>
        <v>0</v>
      </c>
      <c r="V35" s="116">
        <f t="shared" si="3"/>
        <v>0</v>
      </c>
      <c r="W35" s="117">
        <f t="shared" si="4"/>
        <v>0</v>
      </c>
      <c r="X35" s="117">
        <f t="shared" si="5"/>
        <v>0</v>
      </c>
      <c r="Y35" s="118">
        <f t="shared" si="6"/>
        <v>0</v>
      </c>
      <c r="Z35" s="118">
        <f t="shared" si="7"/>
        <v>0</v>
      </c>
    </row>
    <row r="36" spans="1:26" ht="13.5" outlineLevel="1" thickBot="1" x14ac:dyDescent="0.25">
      <c r="A36" s="96"/>
      <c r="B36" s="109"/>
      <c r="C36" s="109"/>
      <c r="D36" s="110"/>
      <c r="E36" s="109"/>
      <c r="F36" s="20" t="e">
        <f>LOOKUP(D36,'Barême cotisation'!C$13:D$46,'Barême cotisation'!E$13:E$46)*E36</f>
        <v>#N/A</v>
      </c>
      <c r="G36" s="20" t="e">
        <f t="shared" si="8"/>
        <v>#N/A</v>
      </c>
      <c r="H36" s="99"/>
      <c r="I36" s="99"/>
      <c r="J36" s="99"/>
      <c r="K36" s="99"/>
      <c r="L36" s="99"/>
      <c r="M36" s="99"/>
      <c r="N36" s="99"/>
      <c r="O36" s="99"/>
      <c r="P36" s="99"/>
      <c r="Q36" s="99"/>
      <c r="R36" s="99"/>
      <c r="S36" s="99"/>
      <c r="T36" s="20" t="e">
        <f t="shared" si="1"/>
        <v>#N/A</v>
      </c>
      <c r="U36" s="116">
        <f t="shared" si="2"/>
        <v>0</v>
      </c>
      <c r="V36" s="116">
        <f t="shared" si="3"/>
        <v>0</v>
      </c>
      <c r="W36" s="117">
        <f t="shared" si="4"/>
        <v>0</v>
      </c>
      <c r="X36" s="117">
        <f t="shared" si="5"/>
        <v>0</v>
      </c>
      <c r="Y36" s="118">
        <f t="shared" si="6"/>
        <v>0</v>
      </c>
      <c r="Z36" s="118">
        <f t="shared" si="7"/>
        <v>0</v>
      </c>
    </row>
    <row r="37" spans="1:26" ht="13.5" outlineLevel="1" thickBot="1" x14ac:dyDescent="0.25">
      <c r="A37" s="96"/>
      <c r="B37" s="109"/>
      <c r="C37" s="109"/>
      <c r="D37" s="110"/>
      <c r="E37" s="109"/>
      <c r="F37" s="20" t="e">
        <f>LOOKUP(D37,'Barême cotisation'!C$13:D$46,'Barême cotisation'!E$13:E$46)*E37</f>
        <v>#N/A</v>
      </c>
      <c r="G37" s="20" t="e">
        <f t="shared" si="8"/>
        <v>#N/A</v>
      </c>
      <c r="H37" s="99"/>
      <c r="I37" s="99"/>
      <c r="J37" s="99"/>
      <c r="K37" s="99"/>
      <c r="L37" s="99"/>
      <c r="M37" s="99"/>
      <c r="N37" s="99"/>
      <c r="O37" s="99"/>
      <c r="P37" s="99"/>
      <c r="Q37" s="99"/>
      <c r="R37" s="99"/>
      <c r="S37" s="99"/>
      <c r="T37" s="20" t="e">
        <f t="shared" si="1"/>
        <v>#N/A</v>
      </c>
      <c r="U37" s="116">
        <f t="shared" si="2"/>
        <v>0</v>
      </c>
      <c r="V37" s="116">
        <f t="shared" si="3"/>
        <v>0</v>
      </c>
      <c r="W37" s="117">
        <f t="shared" si="4"/>
        <v>0</v>
      </c>
      <c r="X37" s="117">
        <f t="shared" si="5"/>
        <v>0</v>
      </c>
      <c r="Y37" s="118">
        <f t="shared" si="6"/>
        <v>0</v>
      </c>
      <c r="Z37" s="118">
        <f t="shared" si="7"/>
        <v>0</v>
      </c>
    </row>
    <row r="38" spans="1:26" ht="13.5" outlineLevel="1" thickBot="1" x14ac:dyDescent="0.25">
      <c r="A38" s="96"/>
      <c r="B38" s="109"/>
      <c r="C38" s="109"/>
      <c r="D38" s="110"/>
      <c r="E38" s="109"/>
      <c r="F38" s="20" t="e">
        <f>LOOKUP(D38,'Barême cotisation'!C$13:D$46,'Barême cotisation'!E$13:E$46)*E38</f>
        <v>#N/A</v>
      </c>
      <c r="G38" s="20" t="e">
        <f t="shared" si="8"/>
        <v>#N/A</v>
      </c>
      <c r="H38" s="99"/>
      <c r="I38" s="99"/>
      <c r="J38" s="99"/>
      <c r="K38" s="99"/>
      <c r="L38" s="99"/>
      <c r="M38" s="99"/>
      <c r="N38" s="99"/>
      <c r="O38" s="99"/>
      <c r="P38" s="99"/>
      <c r="Q38" s="99"/>
      <c r="R38" s="99"/>
      <c r="S38" s="99"/>
      <c r="T38" s="20" t="e">
        <f t="shared" si="1"/>
        <v>#N/A</v>
      </c>
      <c r="U38" s="116">
        <f t="shared" si="2"/>
        <v>0</v>
      </c>
      <c r="V38" s="116">
        <f t="shared" si="3"/>
        <v>0</v>
      </c>
      <c r="W38" s="117">
        <f t="shared" si="4"/>
        <v>0</v>
      </c>
      <c r="X38" s="117">
        <f t="shared" si="5"/>
        <v>0</v>
      </c>
      <c r="Y38" s="118">
        <f t="shared" si="6"/>
        <v>0</v>
      </c>
      <c r="Z38" s="118">
        <f t="shared" si="7"/>
        <v>0</v>
      </c>
    </row>
    <row r="39" spans="1:26" ht="13.5" outlineLevel="1" thickBot="1" x14ac:dyDescent="0.25">
      <c r="A39" s="96"/>
      <c r="B39" s="109"/>
      <c r="C39" s="109"/>
      <c r="D39" s="110"/>
      <c r="E39" s="109"/>
      <c r="F39" s="20" t="e">
        <f>LOOKUP(D39,'Barême cotisation'!C$13:D$46,'Barême cotisation'!E$13:E$46)*E39</f>
        <v>#N/A</v>
      </c>
      <c r="G39" s="20" t="e">
        <f t="shared" si="8"/>
        <v>#N/A</v>
      </c>
      <c r="H39" s="99"/>
      <c r="I39" s="99"/>
      <c r="J39" s="99"/>
      <c r="K39" s="99"/>
      <c r="L39" s="99"/>
      <c r="M39" s="99"/>
      <c r="N39" s="99"/>
      <c r="O39" s="99"/>
      <c r="P39" s="99"/>
      <c r="Q39" s="99"/>
      <c r="R39" s="99"/>
      <c r="S39" s="99"/>
      <c r="T39" s="20" t="e">
        <f t="shared" si="1"/>
        <v>#N/A</v>
      </c>
      <c r="U39" s="116">
        <f t="shared" si="2"/>
        <v>0</v>
      </c>
      <c r="V39" s="116">
        <f t="shared" si="3"/>
        <v>0</v>
      </c>
      <c r="W39" s="117">
        <f t="shared" si="4"/>
        <v>0</v>
      </c>
      <c r="X39" s="117">
        <f t="shared" si="5"/>
        <v>0</v>
      </c>
      <c r="Y39" s="118">
        <f t="shared" si="6"/>
        <v>0</v>
      </c>
      <c r="Z39" s="118">
        <f t="shared" si="7"/>
        <v>0</v>
      </c>
    </row>
    <row r="40" spans="1:26" ht="13.5" outlineLevel="1" thickBot="1" x14ac:dyDescent="0.25">
      <c r="A40" s="96"/>
      <c r="B40" s="109"/>
      <c r="C40" s="109"/>
      <c r="D40" s="110"/>
      <c r="E40" s="109"/>
      <c r="F40" s="20" t="e">
        <f>LOOKUP(D40,'Barême cotisation'!C$13:D$46,'Barême cotisation'!E$13:E$46)*E40</f>
        <v>#N/A</v>
      </c>
      <c r="G40" s="20" t="e">
        <f t="shared" si="8"/>
        <v>#N/A</v>
      </c>
      <c r="H40" s="99"/>
      <c r="I40" s="99"/>
      <c r="J40" s="99"/>
      <c r="K40" s="99"/>
      <c r="L40" s="99"/>
      <c r="M40" s="99"/>
      <c r="N40" s="99"/>
      <c r="O40" s="99"/>
      <c r="P40" s="99"/>
      <c r="Q40" s="99"/>
      <c r="R40" s="99"/>
      <c r="S40" s="99"/>
      <c r="T40" s="20" t="e">
        <f t="shared" si="1"/>
        <v>#N/A</v>
      </c>
      <c r="U40" s="116">
        <f t="shared" si="2"/>
        <v>0</v>
      </c>
      <c r="V40" s="116">
        <f t="shared" si="3"/>
        <v>0</v>
      </c>
      <c r="W40" s="117">
        <f t="shared" si="4"/>
        <v>0</v>
      </c>
      <c r="X40" s="117">
        <f t="shared" si="5"/>
        <v>0</v>
      </c>
      <c r="Y40" s="118">
        <f t="shared" si="6"/>
        <v>0</v>
      </c>
      <c r="Z40" s="118">
        <f t="shared" si="7"/>
        <v>0</v>
      </c>
    </row>
    <row r="41" spans="1:26" ht="13.5" outlineLevel="1" thickBot="1" x14ac:dyDescent="0.25">
      <c r="A41" s="96"/>
      <c r="B41" s="109"/>
      <c r="C41" s="109"/>
      <c r="D41" s="110"/>
      <c r="E41" s="109"/>
      <c r="F41" s="20" t="e">
        <f>LOOKUP(D41,'Barême cotisation'!C$13:D$46,'Barême cotisation'!E$13:E$46)*E41</f>
        <v>#N/A</v>
      </c>
      <c r="G41" s="20" t="e">
        <f t="shared" si="8"/>
        <v>#N/A</v>
      </c>
      <c r="H41" s="99"/>
      <c r="I41" s="99"/>
      <c r="J41" s="99"/>
      <c r="K41" s="99"/>
      <c r="L41" s="99"/>
      <c r="M41" s="99"/>
      <c r="N41" s="99"/>
      <c r="O41" s="99"/>
      <c r="P41" s="99"/>
      <c r="Q41" s="99"/>
      <c r="R41" s="99"/>
      <c r="S41" s="99"/>
      <c r="T41" s="20" t="e">
        <f t="shared" si="1"/>
        <v>#N/A</v>
      </c>
      <c r="U41" s="116">
        <f t="shared" si="2"/>
        <v>0</v>
      </c>
      <c r="V41" s="116">
        <f t="shared" si="3"/>
        <v>0</v>
      </c>
      <c r="W41" s="117">
        <f t="shared" si="4"/>
        <v>0</v>
      </c>
      <c r="X41" s="117">
        <f t="shared" si="5"/>
        <v>0</v>
      </c>
      <c r="Y41" s="118">
        <f t="shared" si="6"/>
        <v>0</v>
      </c>
      <c r="Z41" s="118">
        <f t="shared" si="7"/>
        <v>0</v>
      </c>
    </row>
    <row r="42" spans="1:26" ht="13.5" outlineLevel="1" thickBot="1" x14ac:dyDescent="0.25">
      <c r="A42" s="96"/>
      <c r="B42" s="109"/>
      <c r="C42" s="109"/>
      <c r="D42" s="110"/>
      <c r="E42" s="109"/>
      <c r="F42" s="20" t="e">
        <f>LOOKUP(D42,'Barême cotisation'!C$13:D$46,'Barême cotisation'!E$13:E$46)*E42</f>
        <v>#N/A</v>
      </c>
      <c r="G42" s="20" t="e">
        <f t="shared" si="8"/>
        <v>#N/A</v>
      </c>
      <c r="H42" s="99"/>
      <c r="I42" s="99"/>
      <c r="J42" s="99"/>
      <c r="K42" s="99"/>
      <c r="L42" s="99"/>
      <c r="M42" s="99"/>
      <c r="N42" s="99"/>
      <c r="O42" s="99"/>
      <c r="P42" s="99"/>
      <c r="Q42" s="99"/>
      <c r="R42" s="99"/>
      <c r="S42" s="99"/>
      <c r="T42" s="20" t="e">
        <f t="shared" si="1"/>
        <v>#N/A</v>
      </c>
      <c r="U42" s="116">
        <f t="shared" si="2"/>
        <v>0</v>
      </c>
      <c r="V42" s="116">
        <f t="shared" si="3"/>
        <v>0</v>
      </c>
      <c r="W42" s="117">
        <f t="shared" si="4"/>
        <v>0</v>
      </c>
      <c r="X42" s="117">
        <f t="shared" si="5"/>
        <v>0</v>
      </c>
      <c r="Y42" s="118">
        <f t="shared" si="6"/>
        <v>0</v>
      </c>
      <c r="Z42" s="118">
        <f t="shared" si="7"/>
        <v>0</v>
      </c>
    </row>
    <row r="43" spans="1:26" ht="13.5" outlineLevel="1" thickBot="1" x14ac:dyDescent="0.25">
      <c r="A43" s="96"/>
      <c r="B43" s="109"/>
      <c r="C43" s="109"/>
      <c r="D43" s="110"/>
      <c r="E43" s="109"/>
      <c r="F43" s="20" t="e">
        <f>LOOKUP(D43,'Barême cotisation'!C$13:D$46,'Barême cotisation'!E$13:E$46)*E43</f>
        <v>#N/A</v>
      </c>
      <c r="G43" s="20" t="e">
        <f t="shared" si="8"/>
        <v>#N/A</v>
      </c>
      <c r="H43" s="99"/>
      <c r="I43" s="99"/>
      <c r="J43" s="99"/>
      <c r="K43" s="99"/>
      <c r="L43" s="99"/>
      <c r="M43" s="99"/>
      <c r="N43" s="99"/>
      <c r="O43" s="99"/>
      <c r="P43" s="99"/>
      <c r="Q43" s="99"/>
      <c r="R43" s="99"/>
      <c r="S43" s="99"/>
      <c r="T43" s="20" t="e">
        <f t="shared" si="1"/>
        <v>#N/A</v>
      </c>
      <c r="U43" s="116">
        <f t="shared" si="2"/>
        <v>0</v>
      </c>
      <c r="V43" s="116">
        <f t="shared" si="3"/>
        <v>0</v>
      </c>
      <c r="W43" s="117">
        <f t="shared" si="4"/>
        <v>0</v>
      </c>
      <c r="X43" s="117">
        <f t="shared" si="5"/>
        <v>0</v>
      </c>
      <c r="Y43" s="118">
        <f t="shared" si="6"/>
        <v>0</v>
      </c>
      <c r="Z43" s="118">
        <f t="shared" si="7"/>
        <v>0</v>
      </c>
    </row>
    <row r="44" spans="1:26" ht="13.5" outlineLevel="1" thickBot="1" x14ac:dyDescent="0.25">
      <c r="A44" s="96"/>
      <c r="B44" s="109"/>
      <c r="C44" s="109"/>
      <c r="D44" s="110"/>
      <c r="E44" s="109"/>
      <c r="F44" s="20" t="e">
        <f>LOOKUP(D44,'Barême cotisation'!C$13:D$46,'Barême cotisation'!E$13:E$46)*E44</f>
        <v>#N/A</v>
      </c>
      <c r="G44" s="20" t="e">
        <f t="shared" si="8"/>
        <v>#N/A</v>
      </c>
      <c r="H44" s="99"/>
      <c r="I44" s="99"/>
      <c r="J44" s="99"/>
      <c r="K44" s="99"/>
      <c r="L44" s="99"/>
      <c r="M44" s="99"/>
      <c r="N44" s="99"/>
      <c r="O44" s="99"/>
      <c r="P44" s="99"/>
      <c r="Q44" s="99"/>
      <c r="R44" s="99"/>
      <c r="S44" s="99"/>
      <c r="T44" s="20" t="e">
        <f t="shared" si="1"/>
        <v>#N/A</v>
      </c>
      <c r="U44" s="116">
        <f t="shared" si="2"/>
        <v>0</v>
      </c>
      <c r="V44" s="116">
        <f t="shared" si="3"/>
        <v>0</v>
      </c>
      <c r="W44" s="117">
        <f t="shared" si="4"/>
        <v>0</v>
      </c>
      <c r="X44" s="117">
        <f t="shared" si="5"/>
        <v>0</v>
      </c>
      <c r="Y44" s="118">
        <f t="shared" si="6"/>
        <v>0</v>
      </c>
      <c r="Z44" s="118">
        <f t="shared" si="7"/>
        <v>0</v>
      </c>
    </row>
    <row r="45" spans="1:26" ht="13.5" outlineLevel="1" thickBot="1" x14ac:dyDescent="0.25">
      <c r="A45" s="96"/>
      <c r="B45" s="109"/>
      <c r="C45" s="109"/>
      <c r="D45" s="110"/>
      <c r="E45" s="109"/>
      <c r="F45" s="20" t="e">
        <f>LOOKUP(D45,'Barême cotisation'!C$13:D$46,'Barême cotisation'!E$13:E$46)*E45</f>
        <v>#N/A</v>
      </c>
      <c r="G45" s="20" t="e">
        <f t="shared" si="8"/>
        <v>#N/A</v>
      </c>
      <c r="H45" s="99"/>
      <c r="I45" s="99"/>
      <c r="J45" s="99"/>
      <c r="K45" s="99"/>
      <c r="L45" s="99"/>
      <c r="M45" s="99"/>
      <c r="N45" s="99"/>
      <c r="O45" s="99"/>
      <c r="P45" s="99"/>
      <c r="Q45" s="99"/>
      <c r="R45" s="99"/>
      <c r="S45" s="99"/>
      <c r="T45" s="20" t="e">
        <f t="shared" si="1"/>
        <v>#N/A</v>
      </c>
      <c r="U45" s="116">
        <f t="shared" si="2"/>
        <v>0</v>
      </c>
      <c r="V45" s="116">
        <f t="shared" si="3"/>
        <v>0</v>
      </c>
      <c r="W45" s="117">
        <f t="shared" si="4"/>
        <v>0</v>
      </c>
      <c r="X45" s="117">
        <f t="shared" si="5"/>
        <v>0</v>
      </c>
      <c r="Y45" s="118">
        <f t="shared" si="6"/>
        <v>0</v>
      </c>
      <c r="Z45" s="118">
        <f t="shared" si="7"/>
        <v>0</v>
      </c>
    </row>
    <row r="46" spans="1:26" ht="13.5" thickBot="1" x14ac:dyDescent="0.25">
      <c r="A46" s="19"/>
      <c r="B46" s="19"/>
      <c r="C46" s="19"/>
      <c r="D46" s="19"/>
      <c r="E46" s="19"/>
      <c r="F46" s="19"/>
      <c r="G46" s="19"/>
      <c r="H46" s="19"/>
      <c r="I46" s="19"/>
      <c r="J46" s="19"/>
      <c r="K46" s="19"/>
      <c r="L46" s="157"/>
      <c r="M46" s="19"/>
      <c r="N46" s="19"/>
      <c r="O46" s="19"/>
      <c r="P46" s="19"/>
      <c r="Q46" s="19"/>
      <c r="R46" s="19"/>
      <c r="S46" s="19"/>
      <c r="T46" s="19"/>
      <c r="U46" s="19">
        <f t="shared" ref="U46:Z46" si="9">SUM(U4:U45)</f>
        <v>0</v>
      </c>
      <c r="V46" s="19">
        <f t="shared" si="9"/>
        <v>0</v>
      </c>
      <c r="W46" s="19">
        <f t="shared" si="9"/>
        <v>0</v>
      </c>
      <c r="X46" s="19">
        <f t="shared" si="9"/>
        <v>0</v>
      </c>
      <c r="Y46" s="19">
        <f t="shared" si="9"/>
        <v>0</v>
      </c>
      <c r="Z46" s="19">
        <f t="shared" si="9"/>
        <v>0</v>
      </c>
    </row>
    <row r="47" spans="1:26" ht="14.25" thickTop="1" thickBot="1" x14ac:dyDescent="0.25">
      <c r="A47" s="19"/>
      <c r="B47" s="19"/>
      <c r="C47" s="19"/>
      <c r="D47" s="19"/>
      <c r="E47" s="19"/>
      <c r="F47" s="21" t="s">
        <v>23</v>
      </c>
      <c r="G47" s="23">
        <f>COUNTIF(H4:S45,"FNI")</f>
        <v>0</v>
      </c>
      <c r="I47" s="19"/>
      <c r="J47" s="21" t="s">
        <v>90</v>
      </c>
      <c r="K47" s="101"/>
      <c r="L47" s="156">
        <f>COUNTIF(H4:S45,"X")</f>
        <v>0</v>
      </c>
      <c r="M47" s="19"/>
      <c r="N47" s="21" t="s">
        <v>92</v>
      </c>
      <c r="O47" s="105"/>
      <c r="P47" s="103">
        <f>COUNTIF(H4:S45,"rejet")</f>
        <v>0</v>
      </c>
      <c r="R47" s="21" t="s">
        <v>93</v>
      </c>
      <c r="S47" s="105"/>
      <c r="T47" s="102">
        <f>COUNTIF(H3:S44,"arret")</f>
        <v>0</v>
      </c>
      <c r="U47" s="19"/>
      <c r="V47" s="19"/>
      <c r="W47" s="19"/>
      <c r="X47" s="19"/>
      <c r="Y47" s="19"/>
      <c r="Z47" s="19"/>
    </row>
    <row r="48" spans="1:26" ht="13.5" thickTop="1" x14ac:dyDescent="0.2">
      <c r="A48" s="19"/>
      <c r="B48" s="19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</row>
    <row r="49" spans="1:26" x14ac:dyDescent="0.2">
      <c r="A49" s="19"/>
      <c r="B49" s="19"/>
      <c r="C49" s="19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</row>
    <row r="50" spans="1:26" x14ac:dyDescent="0.2">
      <c r="A50" s="19"/>
      <c r="B50" s="19"/>
      <c r="C50" s="19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</row>
  </sheetData>
  <customSheetViews>
    <customSheetView guid="{65CEAD86-84F4-4CAF-85FC-B7A670DEE43F}" hiddenColumns="1" topLeftCell="A3">
      <selection activeCell="B4" sqref="B4:E15"/>
      <pageMargins left="0.7" right="0.7" top="0.75" bottom="0.75" header="0.3" footer="0.3"/>
      <pageSetup orientation="portrait" r:id="rId1"/>
    </customSheetView>
  </customSheetViews>
  <phoneticPr fontId="10" type="noConversion"/>
  <conditionalFormatting sqref="B3:C3">
    <cfRule type="containsText" dxfId="159" priority="21" stopIfTrue="1" operator="containsText" text="arret">
      <formula>NOT(ISERROR(SEARCH("arret",B3)))</formula>
    </cfRule>
    <cfRule type="containsText" dxfId="158" priority="22" stopIfTrue="1" operator="containsText" text="rejet">
      <formula>NOT(ISERROR(SEARCH("rejet",B3)))</formula>
    </cfRule>
    <cfRule type="containsText" dxfId="157" priority="23" stopIfTrue="1" operator="containsText" text="x">
      <formula>NOT(ISERROR(SEARCH("x",B3)))</formula>
    </cfRule>
    <cfRule type="containsText" dxfId="156" priority="24" stopIfTrue="1" operator="containsText" text="FNI">
      <formula>NOT(ISERROR(SEARCH("FNI",B3)))</formula>
    </cfRule>
  </conditionalFormatting>
  <conditionalFormatting sqref="L4:S45">
    <cfRule type="containsText" dxfId="155" priority="13" stopIfTrue="1" operator="containsText" text="arret">
      <formula>NOT(ISERROR(SEARCH("arret",L4)))</formula>
    </cfRule>
    <cfRule type="containsText" dxfId="154" priority="14" stopIfTrue="1" operator="containsText" text="rejet">
      <formula>NOT(ISERROR(SEARCH("rejet",L4)))</formula>
    </cfRule>
    <cfRule type="containsText" dxfId="153" priority="15" stopIfTrue="1" operator="containsText" text="x">
      <formula>NOT(ISERROR(SEARCH("x",L4)))</formula>
    </cfRule>
    <cfRule type="containsText" dxfId="152" priority="16" stopIfTrue="1" operator="containsText" text="FNI">
      <formula>NOT(ISERROR(SEARCH("FNI",L4)))</formula>
    </cfRule>
  </conditionalFormatting>
  <conditionalFormatting sqref="H28:K45">
    <cfRule type="containsText" dxfId="151" priority="9" stopIfTrue="1" operator="containsText" text="arret">
      <formula>NOT(ISERROR(SEARCH("arret",H28)))</formula>
    </cfRule>
    <cfRule type="containsText" dxfId="150" priority="10" stopIfTrue="1" operator="containsText" text="rejet">
      <formula>NOT(ISERROR(SEARCH("rejet",H28)))</formula>
    </cfRule>
    <cfRule type="containsText" dxfId="149" priority="11" stopIfTrue="1" operator="containsText" text="x">
      <formula>NOT(ISERROR(SEARCH("x",H28)))</formula>
    </cfRule>
    <cfRule type="containsText" dxfId="148" priority="12" stopIfTrue="1" operator="containsText" text="FNI">
      <formula>NOT(ISERROR(SEARCH("FNI",H28)))</formula>
    </cfRule>
  </conditionalFormatting>
  <conditionalFormatting sqref="H17:K27">
    <cfRule type="containsText" dxfId="147" priority="5" stopIfTrue="1" operator="containsText" text="arret">
      <formula>NOT(ISERROR(SEARCH("arret",H17)))</formula>
    </cfRule>
    <cfRule type="containsText" dxfId="146" priority="6" stopIfTrue="1" operator="containsText" text="rejet">
      <formula>NOT(ISERROR(SEARCH("rejet",H17)))</formula>
    </cfRule>
    <cfRule type="containsText" dxfId="145" priority="7" stopIfTrue="1" operator="containsText" text="x">
      <formula>NOT(ISERROR(SEARCH("x",H17)))</formula>
    </cfRule>
    <cfRule type="containsText" dxfId="144" priority="8" stopIfTrue="1" operator="containsText" text="FNI">
      <formula>NOT(ISERROR(SEARCH("FNI",H17)))</formula>
    </cfRule>
  </conditionalFormatting>
  <conditionalFormatting sqref="H4:K16">
    <cfRule type="containsText" dxfId="143" priority="1" stopIfTrue="1" operator="containsText" text="arret">
      <formula>NOT(ISERROR(SEARCH("arret",H4)))</formula>
    </cfRule>
    <cfRule type="containsText" dxfId="142" priority="2" stopIfTrue="1" operator="containsText" text="rejet">
      <formula>NOT(ISERROR(SEARCH("rejet",H4)))</formula>
    </cfRule>
    <cfRule type="containsText" dxfId="141" priority="3" stopIfTrue="1" operator="containsText" text="x">
      <formula>NOT(ISERROR(SEARCH("x",H4)))</formula>
    </cfRule>
    <cfRule type="containsText" dxfId="140" priority="4" stopIfTrue="1" operator="containsText" text="FNI">
      <formula>NOT(ISERROR(SEARCH("FNI",H4)))</formula>
    </cfRule>
  </conditionalFormatting>
  <pageMargins left="0.7" right="0.7" top="0.75" bottom="0.75" header="0.3" footer="0.3"/>
  <pageSetup orientation="portrait"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00B0F0"/>
  </sheetPr>
  <dimension ref="A2:Z60"/>
  <sheetViews>
    <sheetView workbookViewId="0">
      <selection activeCell="B4" sqref="B4:E22"/>
    </sheetView>
  </sheetViews>
  <sheetFormatPr baseColWidth="10" defaultRowHeight="12.75" x14ac:dyDescent="0.2"/>
  <cols>
    <col min="1" max="1" width="8.5703125" customWidth="1"/>
    <col min="2" max="2" width="18.7109375" customWidth="1"/>
    <col min="3" max="3" width="11.42578125" hidden="1" customWidth="1"/>
    <col min="5" max="5" width="12" bestFit="1" customWidth="1"/>
    <col min="8" max="19" width="8" customWidth="1"/>
    <col min="21" max="26" width="5.42578125" customWidth="1"/>
  </cols>
  <sheetData>
    <row r="2" spans="1:26" ht="13.5" thickBot="1" x14ac:dyDescent="0.25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</row>
    <row r="3" spans="1:26" ht="24" customHeight="1" thickBot="1" x14ac:dyDescent="0.25">
      <c r="A3" s="19"/>
      <c r="B3" s="99" t="s">
        <v>13</v>
      </c>
      <c r="C3" s="24"/>
      <c r="D3" s="107" t="s">
        <v>14</v>
      </c>
      <c r="E3" s="107" t="s">
        <v>78</v>
      </c>
      <c r="F3" s="107" t="s">
        <v>3</v>
      </c>
      <c r="G3" s="108" t="s">
        <v>79</v>
      </c>
      <c r="H3" s="107" t="s">
        <v>15</v>
      </c>
      <c r="I3" s="107" t="s">
        <v>16</v>
      </c>
      <c r="J3" s="107" t="s">
        <v>17</v>
      </c>
      <c r="K3" s="107" t="s">
        <v>18</v>
      </c>
      <c r="L3" s="107" t="s">
        <v>17</v>
      </c>
      <c r="M3" s="107" t="s">
        <v>15</v>
      </c>
      <c r="N3" s="107" t="s">
        <v>15</v>
      </c>
      <c r="O3" s="107" t="s">
        <v>18</v>
      </c>
      <c r="P3" s="107" t="s">
        <v>19</v>
      </c>
      <c r="Q3" s="107" t="s">
        <v>20</v>
      </c>
      <c r="R3" s="107" t="s">
        <v>21</v>
      </c>
      <c r="S3" s="107" t="s">
        <v>22</v>
      </c>
      <c r="T3" s="107" t="s">
        <v>11</v>
      </c>
      <c r="U3" s="119" t="s">
        <v>97</v>
      </c>
      <c r="V3" s="119"/>
      <c r="W3" s="119" t="s">
        <v>97</v>
      </c>
      <c r="X3" s="119"/>
      <c r="Y3" s="119" t="s">
        <v>97</v>
      </c>
      <c r="Z3" s="119"/>
    </row>
    <row r="4" spans="1:26" ht="13.5" thickBot="1" x14ac:dyDescent="0.25">
      <c r="A4" s="96"/>
      <c r="B4" s="109"/>
      <c r="C4" s="109"/>
      <c r="D4" s="110"/>
      <c r="E4" s="109"/>
      <c r="F4" s="20" t="e">
        <f>LOOKUP(D4,'Barême cotisation'!C$13:D$46,'Barême cotisation'!E$13:E$46)*E4</f>
        <v>#N/A</v>
      </c>
      <c r="G4" s="20" t="e">
        <f t="shared" ref="G4:G22" si="0">F4*2</f>
        <v>#N/A</v>
      </c>
      <c r="H4" s="99"/>
      <c r="I4" s="99"/>
      <c r="J4" s="99"/>
      <c r="K4" s="99"/>
      <c r="L4" s="99"/>
      <c r="M4" s="99"/>
      <c r="N4" s="99"/>
      <c r="O4" s="99"/>
      <c r="P4" s="99"/>
      <c r="Q4" s="99"/>
      <c r="R4" s="99"/>
      <c r="S4" s="99"/>
      <c r="T4" s="20" t="e">
        <f>SUM(U4:Z4)*F4</f>
        <v>#N/A</v>
      </c>
      <c r="U4" s="116">
        <f t="shared" ref="U4:U45" si="1">COUNTIF(H4:K4,"fni")</f>
        <v>0</v>
      </c>
      <c r="V4" s="116">
        <f t="shared" ref="V4:V45" si="2">COUNTIF(H4:K4,"x")</f>
        <v>0</v>
      </c>
      <c r="W4" s="117">
        <f t="shared" ref="W4:W45" si="3">COUNTIF(L4:O4,"fni")</f>
        <v>0</v>
      </c>
      <c r="X4" s="117">
        <f t="shared" ref="X4:X45" si="4">COUNTIF(L4:O4,"x")</f>
        <v>0</v>
      </c>
      <c r="Y4" s="118">
        <f t="shared" ref="Y4:Y45" si="5">COUNTIF(P4:S4,"fni")</f>
        <v>0</v>
      </c>
      <c r="Z4" s="118">
        <f t="shared" ref="Z4:Z45" si="6">COUNTIF(P4:S4,"x")</f>
        <v>0</v>
      </c>
    </row>
    <row r="5" spans="1:26" ht="14.25" customHeight="1" thickBot="1" x14ac:dyDescent="0.25">
      <c r="A5" s="96"/>
      <c r="B5" s="109"/>
      <c r="C5" s="109"/>
      <c r="D5" s="110"/>
      <c r="E5" s="109"/>
      <c r="F5" s="20" t="e">
        <f>LOOKUP(D5,'Barême cotisation'!C$13:D$46,'Barême cotisation'!E$13:E$46)*E5</f>
        <v>#N/A</v>
      </c>
      <c r="G5" s="20" t="e">
        <f t="shared" si="0"/>
        <v>#N/A</v>
      </c>
      <c r="H5" s="99"/>
      <c r="I5" s="99"/>
      <c r="J5" s="99"/>
      <c r="K5" s="99"/>
      <c r="L5" s="99"/>
      <c r="M5" s="99"/>
      <c r="N5" s="99"/>
      <c r="O5" s="99"/>
      <c r="P5" s="99"/>
      <c r="Q5" s="99"/>
      <c r="R5" s="99"/>
      <c r="S5" s="99"/>
      <c r="T5" s="20" t="e">
        <f t="shared" ref="T5:T45" si="7">SUM(U5:Z5)*F5</f>
        <v>#N/A</v>
      </c>
      <c r="U5" s="116">
        <f t="shared" si="1"/>
        <v>0</v>
      </c>
      <c r="V5" s="116">
        <f t="shared" si="2"/>
        <v>0</v>
      </c>
      <c r="W5" s="117">
        <f t="shared" si="3"/>
        <v>0</v>
      </c>
      <c r="X5" s="117">
        <f t="shared" si="4"/>
        <v>0</v>
      </c>
      <c r="Y5" s="118">
        <f t="shared" si="5"/>
        <v>0</v>
      </c>
      <c r="Z5" s="118">
        <f t="shared" si="6"/>
        <v>0</v>
      </c>
    </row>
    <row r="6" spans="1:26" ht="14.25" customHeight="1" thickBot="1" x14ac:dyDescent="0.25">
      <c r="A6" s="96"/>
      <c r="B6" s="109"/>
      <c r="C6" s="109"/>
      <c r="D6" s="110"/>
      <c r="E6" s="109"/>
      <c r="F6" s="20" t="e">
        <f>LOOKUP(D6,'Barême cotisation'!C$13:D$46,'Barême cotisation'!E$13:E$46)*E6</f>
        <v>#N/A</v>
      </c>
      <c r="G6" s="20" t="e">
        <f t="shared" si="0"/>
        <v>#N/A</v>
      </c>
      <c r="H6" s="99"/>
      <c r="I6" s="99"/>
      <c r="J6" s="99"/>
      <c r="K6" s="99"/>
      <c r="L6" s="99"/>
      <c r="M6" s="99"/>
      <c r="N6" s="99"/>
      <c r="O6" s="99"/>
      <c r="P6" s="99"/>
      <c r="Q6" s="99"/>
      <c r="R6" s="99"/>
      <c r="S6" s="99"/>
      <c r="T6" s="20" t="e">
        <f t="shared" si="7"/>
        <v>#N/A</v>
      </c>
      <c r="U6" s="116">
        <f t="shared" si="1"/>
        <v>0</v>
      </c>
      <c r="V6" s="116">
        <f t="shared" si="2"/>
        <v>0</v>
      </c>
      <c r="W6" s="117">
        <f t="shared" si="3"/>
        <v>0</v>
      </c>
      <c r="X6" s="117">
        <f t="shared" si="4"/>
        <v>0</v>
      </c>
      <c r="Y6" s="118">
        <f t="shared" si="5"/>
        <v>0</v>
      </c>
      <c r="Z6" s="118">
        <f t="shared" si="6"/>
        <v>0</v>
      </c>
    </row>
    <row r="7" spans="1:26" ht="14.25" customHeight="1" thickBot="1" x14ac:dyDescent="0.25">
      <c r="A7" s="96"/>
      <c r="B7" s="109"/>
      <c r="C7" s="109"/>
      <c r="D7" s="110"/>
      <c r="E7" s="109"/>
      <c r="F7" s="20" t="e">
        <f>LOOKUP(D7,'Barême cotisation'!C$13:D$46,'Barême cotisation'!E$13:E$46)*E7</f>
        <v>#N/A</v>
      </c>
      <c r="G7" s="20" t="e">
        <f t="shared" si="0"/>
        <v>#N/A</v>
      </c>
      <c r="H7" s="99"/>
      <c r="I7" s="99"/>
      <c r="J7" s="99"/>
      <c r="K7" s="99"/>
      <c r="L7" s="99"/>
      <c r="M7" s="99"/>
      <c r="N7" s="99"/>
      <c r="O7" s="99"/>
      <c r="P7" s="99"/>
      <c r="Q7" s="99"/>
      <c r="R7" s="99"/>
      <c r="S7" s="99"/>
      <c r="T7" s="20" t="e">
        <f t="shared" si="7"/>
        <v>#N/A</v>
      </c>
      <c r="U7" s="116">
        <f t="shared" si="1"/>
        <v>0</v>
      </c>
      <c r="V7" s="116">
        <f t="shared" si="2"/>
        <v>0</v>
      </c>
      <c r="W7" s="117">
        <f t="shared" si="3"/>
        <v>0</v>
      </c>
      <c r="X7" s="117">
        <f t="shared" si="4"/>
        <v>0</v>
      </c>
      <c r="Y7" s="118">
        <f t="shared" si="5"/>
        <v>0</v>
      </c>
      <c r="Z7" s="118">
        <f t="shared" si="6"/>
        <v>0</v>
      </c>
    </row>
    <row r="8" spans="1:26" ht="13.5" thickBot="1" x14ac:dyDescent="0.25">
      <c r="A8" s="96"/>
      <c r="B8" s="109"/>
      <c r="C8" s="109"/>
      <c r="D8" s="110"/>
      <c r="E8" s="109"/>
      <c r="F8" s="20" t="e">
        <f>LOOKUP(D8,'Barême cotisation'!C$13:D$46,'Barême cotisation'!E$13:E$46)*E8</f>
        <v>#N/A</v>
      </c>
      <c r="G8" s="20" t="e">
        <f t="shared" si="0"/>
        <v>#N/A</v>
      </c>
      <c r="H8" s="99"/>
      <c r="I8" s="99"/>
      <c r="J8" s="99"/>
      <c r="K8" s="99"/>
      <c r="L8" s="99"/>
      <c r="M8" s="99"/>
      <c r="N8" s="99"/>
      <c r="O8" s="99"/>
      <c r="P8" s="99"/>
      <c r="Q8" s="99"/>
      <c r="R8" s="99"/>
      <c r="S8" s="99"/>
      <c r="T8" s="20" t="e">
        <f t="shared" si="7"/>
        <v>#N/A</v>
      </c>
      <c r="U8" s="116">
        <f t="shared" si="1"/>
        <v>0</v>
      </c>
      <c r="V8" s="116">
        <f t="shared" si="2"/>
        <v>0</v>
      </c>
      <c r="W8" s="117">
        <f t="shared" si="3"/>
        <v>0</v>
      </c>
      <c r="X8" s="117">
        <f t="shared" si="4"/>
        <v>0</v>
      </c>
      <c r="Y8" s="118">
        <f t="shared" si="5"/>
        <v>0</v>
      </c>
      <c r="Z8" s="118">
        <f t="shared" si="6"/>
        <v>0</v>
      </c>
    </row>
    <row r="9" spans="1:26" ht="14.25" customHeight="1" thickBot="1" x14ac:dyDescent="0.25">
      <c r="A9" s="96"/>
      <c r="B9" s="109"/>
      <c r="C9" s="109"/>
      <c r="D9" s="110"/>
      <c r="E9" s="109"/>
      <c r="F9" s="20" t="e">
        <f>LOOKUP(D9,'Barême cotisation'!C$13:D$46,'Barême cotisation'!E$13:E$46)*E9</f>
        <v>#N/A</v>
      </c>
      <c r="G9" s="20" t="e">
        <f t="shared" si="0"/>
        <v>#N/A</v>
      </c>
      <c r="H9" s="99"/>
      <c r="I9" s="99"/>
      <c r="J9" s="99"/>
      <c r="K9" s="99"/>
      <c r="L9" s="99"/>
      <c r="M9" s="99"/>
      <c r="N9" s="99"/>
      <c r="O9" s="99"/>
      <c r="P9" s="99"/>
      <c r="Q9" s="99"/>
      <c r="R9" s="99"/>
      <c r="S9" s="99"/>
      <c r="T9" s="20" t="e">
        <f t="shared" si="7"/>
        <v>#N/A</v>
      </c>
      <c r="U9" s="116">
        <f t="shared" si="1"/>
        <v>0</v>
      </c>
      <c r="V9" s="116">
        <f t="shared" si="2"/>
        <v>0</v>
      </c>
      <c r="W9" s="117">
        <f t="shared" si="3"/>
        <v>0</v>
      </c>
      <c r="X9" s="117">
        <f t="shared" si="4"/>
        <v>0</v>
      </c>
      <c r="Y9" s="118">
        <f t="shared" si="5"/>
        <v>0</v>
      </c>
      <c r="Z9" s="118">
        <f t="shared" si="6"/>
        <v>0</v>
      </c>
    </row>
    <row r="10" spans="1:26" ht="14.25" customHeight="1" thickBot="1" x14ac:dyDescent="0.25">
      <c r="A10" s="96"/>
      <c r="B10" s="109"/>
      <c r="C10" s="109"/>
      <c r="D10" s="110"/>
      <c r="E10" s="109"/>
      <c r="F10" s="20" t="e">
        <f>LOOKUP(D10,'Barême cotisation'!C$13:D$46,'Barême cotisation'!E$13:E$46)*E10</f>
        <v>#N/A</v>
      </c>
      <c r="G10" s="20" t="e">
        <f t="shared" si="0"/>
        <v>#N/A</v>
      </c>
      <c r="H10" s="99"/>
      <c r="I10" s="99"/>
      <c r="J10" s="99"/>
      <c r="K10" s="99"/>
      <c r="L10" s="99"/>
      <c r="M10" s="99"/>
      <c r="N10" s="99"/>
      <c r="O10" s="99"/>
      <c r="P10" s="99"/>
      <c r="Q10" s="99"/>
      <c r="R10" s="99"/>
      <c r="S10" s="99"/>
      <c r="T10" s="20" t="e">
        <f t="shared" si="7"/>
        <v>#N/A</v>
      </c>
      <c r="U10" s="116">
        <f t="shared" si="1"/>
        <v>0</v>
      </c>
      <c r="V10" s="116">
        <f t="shared" si="2"/>
        <v>0</v>
      </c>
      <c r="W10" s="117">
        <f t="shared" si="3"/>
        <v>0</v>
      </c>
      <c r="X10" s="117">
        <f t="shared" si="4"/>
        <v>0</v>
      </c>
      <c r="Y10" s="118">
        <f t="shared" si="5"/>
        <v>0</v>
      </c>
      <c r="Z10" s="118">
        <f t="shared" si="6"/>
        <v>0</v>
      </c>
    </row>
    <row r="11" spans="1:26" ht="14.25" customHeight="1" thickBot="1" x14ac:dyDescent="0.25">
      <c r="A11" s="96"/>
      <c r="B11" s="109"/>
      <c r="C11" s="109"/>
      <c r="D11" s="110"/>
      <c r="E11" s="109"/>
      <c r="F11" s="20" t="e">
        <f>LOOKUP(D11,'Barême cotisation'!C$13:D$46,'Barême cotisation'!E$13:E$46)*E11</f>
        <v>#N/A</v>
      </c>
      <c r="G11" s="20" t="e">
        <f t="shared" si="0"/>
        <v>#N/A</v>
      </c>
      <c r="H11" s="99"/>
      <c r="I11" s="99"/>
      <c r="J11" s="99"/>
      <c r="K11" s="99"/>
      <c r="L11" s="99"/>
      <c r="M11" s="99"/>
      <c r="N11" s="99"/>
      <c r="O11" s="99"/>
      <c r="P11" s="99"/>
      <c r="Q11" s="99"/>
      <c r="R11" s="99"/>
      <c r="S11" s="99"/>
      <c r="T11" s="20" t="e">
        <f t="shared" si="7"/>
        <v>#N/A</v>
      </c>
      <c r="U11" s="116">
        <f t="shared" si="1"/>
        <v>0</v>
      </c>
      <c r="V11" s="116">
        <f t="shared" si="2"/>
        <v>0</v>
      </c>
      <c r="W11" s="117">
        <f t="shared" si="3"/>
        <v>0</v>
      </c>
      <c r="X11" s="117">
        <f t="shared" si="4"/>
        <v>0</v>
      </c>
      <c r="Y11" s="118">
        <f t="shared" si="5"/>
        <v>0</v>
      </c>
      <c r="Z11" s="118">
        <f t="shared" si="6"/>
        <v>0</v>
      </c>
    </row>
    <row r="12" spans="1:26" ht="14.25" customHeight="1" thickBot="1" x14ac:dyDescent="0.25">
      <c r="A12" s="96"/>
      <c r="B12" s="109"/>
      <c r="C12" s="109"/>
      <c r="D12" s="110"/>
      <c r="E12" s="109"/>
      <c r="F12" s="20" t="e">
        <f>LOOKUP(D12,'Barême cotisation'!C$13:D$46,'Barême cotisation'!E$13:E$46)*E12</f>
        <v>#N/A</v>
      </c>
      <c r="G12" s="20" t="e">
        <f t="shared" si="0"/>
        <v>#N/A</v>
      </c>
      <c r="H12" s="99"/>
      <c r="I12" s="99"/>
      <c r="J12" s="99"/>
      <c r="K12" s="99"/>
      <c r="L12" s="99"/>
      <c r="M12" s="99"/>
      <c r="N12" s="99"/>
      <c r="O12" s="99"/>
      <c r="P12" s="99"/>
      <c r="Q12" s="99"/>
      <c r="R12" s="99"/>
      <c r="S12" s="99"/>
      <c r="T12" s="20" t="e">
        <f t="shared" si="7"/>
        <v>#N/A</v>
      </c>
      <c r="U12" s="116">
        <f t="shared" si="1"/>
        <v>0</v>
      </c>
      <c r="V12" s="116">
        <f t="shared" si="2"/>
        <v>0</v>
      </c>
      <c r="W12" s="117">
        <f t="shared" si="3"/>
        <v>0</v>
      </c>
      <c r="X12" s="117">
        <f t="shared" si="4"/>
        <v>0</v>
      </c>
      <c r="Y12" s="118">
        <f t="shared" si="5"/>
        <v>0</v>
      </c>
      <c r="Z12" s="118">
        <f t="shared" si="6"/>
        <v>0</v>
      </c>
    </row>
    <row r="13" spans="1:26" ht="14.25" customHeight="1" thickBot="1" x14ac:dyDescent="0.25">
      <c r="A13" s="96"/>
      <c r="B13" s="109"/>
      <c r="C13" s="109"/>
      <c r="D13" s="110"/>
      <c r="E13" s="109"/>
      <c r="F13" s="20" t="e">
        <f>LOOKUP(D13,'Barême cotisation'!C$13:D$46,'Barême cotisation'!E$13:E$46)*E13</f>
        <v>#N/A</v>
      </c>
      <c r="G13" s="20" t="e">
        <f t="shared" si="0"/>
        <v>#N/A</v>
      </c>
      <c r="H13" s="99"/>
      <c r="I13" s="99"/>
      <c r="J13" s="99"/>
      <c r="K13" s="99"/>
      <c r="L13" s="99"/>
      <c r="M13" s="99"/>
      <c r="N13" s="99"/>
      <c r="O13" s="99"/>
      <c r="P13" s="99"/>
      <c r="Q13" s="99"/>
      <c r="R13" s="99"/>
      <c r="S13" s="99"/>
      <c r="T13" s="20" t="e">
        <f t="shared" si="7"/>
        <v>#N/A</v>
      </c>
      <c r="U13" s="116">
        <f t="shared" si="1"/>
        <v>0</v>
      </c>
      <c r="V13" s="116">
        <f t="shared" si="2"/>
        <v>0</v>
      </c>
      <c r="W13" s="117">
        <f t="shared" si="3"/>
        <v>0</v>
      </c>
      <c r="X13" s="117">
        <f t="shared" si="4"/>
        <v>0</v>
      </c>
      <c r="Y13" s="118">
        <f t="shared" si="5"/>
        <v>0</v>
      </c>
      <c r="Z13" s="118">
        <f t="shared" si="6"/>
        <v>0</v>
      </c>
    </row>
    <row r="14" spans="1:26" ht="13.5" thickBot="1" x14ac:dyDescent="0.25">
      <c r="A14" s="96"/>
      <c r="B14" s="109"/>
      <c r="C14" s="109"/>
      <c r="D14" s="110"/>
      <c r="E14" s="109"/>
      <c r="F14" s="20" t="e">
        <f>LOOKUP(D14,'Barême cotisation'!C$13:D$46,'Barême cotisation'!E$13:E$46)*E14</f>
        <v>#N/A</v>
      </c>
      <c r="G14" s="20" t="e">
        <f t="shared" si="0"/>
        <v>#N/A</v>
      </c>
      <c r="H14" s="99"/>
      <c r="I14" s="99"/>
      <c r="J14" s="99"/>
      <c r="K14" s="99"/>
      <c r="L14" s="99"/>
      <c r="M14" s="99"/>
      <c r="N14" s="99"/>
      <c r="O14" s="99"/>
      <c r="P14" s="99"/>
      <c r="Q14" s="99"/>
      <c r="R14" s="99"/>
      <c r="S14" s="99"/>
      <c r="T14" s="20" t="e">
        <f t="shared" si="7"/>
        <v>#N/A</v>
      </c>
      <c r="U14" s="116">
        <f t="shared" si="1"/>
        <v>0</v>
      </c>
      <c r="V14" s="116">
        <f t="shared" si="2"/>
        <v>0</v>
      </c>
      <c r="W14" s="117">
        <f t="shared" si="3"/>
        <v>0</v>
      </c>
      <c r="X14" s="117">
        <f t="shared" si="4"/>
        <v>0</v>
      </c>
      <c r="Y14" s="118">
        <f t="shared" si="5"/>
        <v>0</v>
      </c>
      <c r="Z14" s="118">
        <f t="shared" si="6"/>
        <v>0</v>
      </c>
    </row>
    <row r="15" spans="1:26" ht="14.25" customHeight="1" thickBot="1" x14ac:dyDescent="0.25">
      <c r="A15" s="96"/>
      <c r="B15" s="109"/>
      <c r="C15" s="109"/>
      <c r="D15" s="110"/>
      <c r="E15" s="109"/>
      <c r="F15" s="20" t="e">
        <f>LOOKUP(D15,'Barême cotisation'!C$13:D$46,'Barême cotisation'!E$13:E$46)*E15</f>
        <v>#N/A</v>
      </c>
      <c r="G15" s="20" t="e">
        <f t="shared" si="0"/>
        <v>#N/A</v>
      </c>
      <c r="H15" s="99"/>
      <c r="I15" s="99"/>
      <c r="J15" s="99"/>
      <c r="K15" s="99"/>
      <c r="L15" s="99"/>
      <c r="M15" s="99"/>
      <c r="N15" s="99"/>
      <c r="O15" s="99"/>
      <c r="P15" s="99"/>
      <c r="Q15" s="99"/>
      <c r="R15" s="99"/>
      <c r="S15" s="99"/>
      <c r="T15" s="20" t="e">
        <f t="shared" si="7"/>
        <v>#N/A</v>
      </c>
      <c r="U15" s="116">
        <f t="shared" si="1"/>
        <v>0</v>
      </c>
      <c r="V15" s="116">
        <f t="shared" si="2"/>
        <v>0</v>
      </c>
      <c r="W15" s="117">
        <f t="shared" si="3"/>
        <v>0</v>
      </c>
      <c r="X15" s="117">
        <f t="shared" si="4"/>
        <v>0</v>
      </c>
      <c r="Y15" s="118">
        <f t="shared" si="5"/>
        <v>0</v>
      </c>
      <c r="Z15" s="118">
        <f t="shared" si="6"/>
        <v>0</v>
      </c>
    </row>
    <row r="16" spans="1:26" ht="14.25" customHeight="1" thickBot="1" x14ac:dyDescent="0.25">
      <c r="A16" s="96"/>
      <c r="B16" s="109"/>
      <c r="C16" s="109"/>
      <c r="D16" s="110"/>
      <c r="E16" s="109"/>
      <c r="F16" s="20" t="e">
        <f>LOOKUP(D16,'Barême cotisation'!C$13:D$46,'Barême cotisation'!E$13:E$46)*E16</f>
        <v>#N/A</v>
      </c>
      <c r="G16" s="20" t="e">
        <f t="shared" si="0"/>
        <v>#N/A</v>
      </c>
      <c r="H16" s="99"/>
      <c r="I16" s="99"/>
      <c r="J16" s="99"/>
      <c r="K16" s="99"/>
      <c r="L16" s="99"/>
      <c r="M16" s="99"/>
      <c r="N16" s="99"/>
      <c r="O16" s="99"/>
      <c r="P16" s="99"/>
      <c r="Q16" s="99"/>
      <c r="R16" s="99"/>
      <c r="S16" s="99"/>
      <c r="T16" s="20" t="e">
        <f t="shared" si="7"/>
        <v>#N/A</v>
      </c>
      <c r="U16" s="116">
        <f t="shared" si="1"/>
        <v>0</v>
      </c>
      <c r="V16" s="116">
        <f t="shared" si="2"/>
        <v>0</v>
      </c>
      <c r="W16" s="117">
        <f t="shared" si="3"/>
        <v>0</v>
      </c>
      <c r="X16" s="117">
        <f t="shared" si="4"/>
        <v>0</v>
      </c>
      <c r="Y16" s="118">
        <f t="shared" si="5"/>
        <v>0</v>
      </c>
      <c r="Z16" s="118">
        <f t="shared" si="6"/>
        <v>0</v>
      </c>
    </row>
    <row r="17" spans="1:26" ht="14.25" customHeight="1" thickBot="1" x14ac:dyDescent="0.25">
      <c r="A17" s="96"/>
      <c r="B17" s="109"/>
      <c r="C17" s="109"/>
      <c r="D17" s="110"/>
      <c r="E17" s="109"/>
      <c r="F17" s="20" t="e">
        <f>LOOKUP(D17,'Barême cotisation'!C$13:D$46,'Barême cotisation'!E$13:E$46)*E17</f>
        <v>#N/A</v>
      </c>
      <c r="G17" s="20" t="e">
        <f t="shared" si="0"/>
        <v>#N/A</v>
      </c>
      <c r="H17" s="99"/>
      <c r="I17" s="99"/>
      <c r="J17" s="99"/>
      <c r="K17" s="99"/>
      <c r="L17" s="99"/>
      <c r="M17" s="99"/>
      <c r="N17" s="99"/>
      <c r="O17" s="99"/>
      <c r="P17" s="99"/>
      <c r="Q17" s="99"/>
      <c r="R17" s="99"/>
      <c r="S17" s="99"/>
      <c r="T17" s="20" t="e">
        <f t="shared" si="7"/>
        <v>#N/A</v>
      </c>
      <c r="U17" s="116">
        <f t="shared" si="1"/>
        <v>0</v>
      </c>
      <c r="V17" s="116">
        <f t="shared" si="2"/>
        <v>0</v>
      </c>
      <c r="W17" s="117">
        <f t="shared" si="3"/>
        <v>0</v>
      </c>
      <c r="X17" s="117">
        <f t="shared" si="4"/>
        <v>0</v>
      </c>
      <c r="Y17" s="118">
        <f t="shared" si="5"/>
        <v>0</v>
      </c>
      <c r="Z17" s="118">
        <f t="shared" si="6"/>
        <v>0</v>
      </c>
    </row>
    <row r="18" spans="1:26" ht="14.25" customHeight="1" thickBot="1" x14ac:dyDescent="0.25">
      <c r="A18" s="96"/>
      <c r="B18" s="109"/>
      <c r="C18" s="109"/>
      <c r="D18" s="110"/>
      <c r="E18" s="109"/>
      <c r="F18" s="20" t="e">
        <f>LOOKUP(D18,'Barême cotisation'!C$13:D$46,'Barême cotisation'!E$13:E$46)*E18</f>
        <v>#N/A</v>
      </c>
      <c r="G18" s="20" t="e">
        <f t="shared" si="0"/>
        <v>#N/A</v>
      </c>
      <c r="H18" s="99"/>
      <c r="I18" s="99"/>
      <c r="J18" s="99"/>
      <c r="K18" s="99"/>
      <c r="L18" s="99"/>
      <c r="M18" s="99"/>
      <c r="N18" s="99"/>
      <c r="O18" s="99"/>
      <c r="P18" s="99"/>
      <c r="Q18" s="99"/>
      <c r="R18" s="99"/>
      <c r="S18" s="99"/>
      <c r="T18" s="20" t="e">
        <f t="shared" si="7"/>
        <v>#N/A</v>
      </c>
      <c r="U18" s="116">
        <f t="shared" si="1"/>
        <v>0</v>
      </c>
      <c r="V18" s="116">
        <f t="shared" si="2"/>
        <v>0</v>
      </c>
      <c r="W18" s="117">
        <f t="shared" si="3"/>
        <v>0</v>
      </c>
      <c r="X18" s="117">
        <f t="shared" si="4"/>
        <v>0</v>
      </c>
      <c r="Y18" s="118">
        <f t="shared" si="5"/>
        <v>0</v>
      </c>
      <c r="Z18" s="118">
        <f t="shared" si="6"/>
        <v>0</v>
      </c>
    </row>
    <row r="19" spans="1:26" ht="14.25" customHeight="1" thickBot="1" x14ac:dyDescent="0.25">
      <c r="A19" s="96"/>
      <c r="B19" s="109"/>
      <c r="C19" s="109"/>
      <c r="D19" s="110"/>
      <c r="E19" s="109"/>
      <c r="F19" s="20" t="e">
        <f>LOOKUP(D19,'Barême cotisation'!C$13:D$46,'Barême cotisation'!E$13:E$46)*E19</f>
        <v>#N/A</v>
      </c>
      <c r="G19" s="20" t="e">
        <f t="shared" si="0"/>
        <v>#N/A</v>
      </c>
      <c r="H19" s="99"/>
      <c r="I19" s="99"/>
      <c r="J19" s="99"/>
      <c r="K19" s="99"/>
      <c r="L19" s="99"/>
      <c r="M19" s="99"/>
      <c r="N19" s="99"/>
      <c r="O19" s="99"/>
      <c r="P19" s="99"/>
      <c r="Q19" s="99"/>
      <c r="R19" s="99"/>
      <c r="S19" s="99"/>
      <c r="T19" s="20" t="e">
        <f t="shared" si="7"/>
        <v>#N/A</v>
      </c>
      <c r="U19" s="116">
        <f t="shared" si="1"/>
        <v>0</v>
      </c>
      <c r="V19" s="116">
        <f t="shared" si="2"/>
        <v>0</v>
      </c>
      <c r="W19" s="117">
        <f t="shared" si="3"/>
        <v>0</v>
      </c>
      <c r="X19" s="117">
        <f t="shared" si="4"/>
        <v>0</v>
      </c>
      <c r="Y19" s="118">
        <f t="shared" si="5"/>
        <v>0</v>
      </c>
      <c r="Z19" s="118">
        <f t="shared" si="6"/>
        <v>0</v>
      </c>
    </row>
    <row r="20" spans="1:26" ht="14.25" customHeight="1" thickBot="1" x14ac:dyDescent="0.25">
      <c r="A20" s="96"/>
      <c r="B20" s="109"/>
      <c r="C20" s="109"/>
      <c r="D20" s="110"/>
      <c r="E20" s="109"/>
      <c r="F20" s="20" t="e">
        <f>LOOKUP(D20,'Barême cotisation'!C$13:D$46,'Barême cotisation'!E$13:E$46)*E20</f>
        <v>#N/A</v>
      </c>
      <c r="G20" s="20" t="e">
        <f t="shared" si="0"/>
        <v>#N/A</v>
      </c>
      <c r="H20" s="99"/>
      <c r="I20" s="99"/>
      <c r="J20" s="99"/>
      <c r="K20" s="99"/>
      <c r="L20" s="99"/>
      <c r="M20" s="99"/>
      <c r="N20" s="99"/>
      <c r="O20" s="99"/>
      <c r="P20" s="99"/>
      <c r="Q20" s="99"/>
      <c r="R20" s="99"/>
      <c r="S20" s="99"/>
      <c r="T20" s="20" t="e">
        <f t="shared" si="7"/>
        <v>#N/A</v>
      </c>
      <c r="U20" s="116">
        <f t="shared" si="1"/>
        <v>0</v>
      </c>
      <c r="V20" s="116">
        <f t="shared" si="2"/>
        <v>0</v>
      </c>
      <c r="W20" s="117">
        <f t="shared" si="3"/>
        <v>0</v>
      </c>
      <c r="X20" s="117">
        <f t="shared" si="4"/>
        <v>0</v>
      </c>
      <c r="Y20" s="118">
        <f t="shared" si="5"/>
        <v>0</v>
      </c>
      <c r="Z20" s="118">
        <f t="shared" si="6"/>
        <v>0</v>
      </c>
    </row>
    <row r="21" spans="1:26" ht="14.25" customHeight="1" thickBot="1" x14ac:dyDescent="0.25">
      <c r="A21" s="96"/>
      <c r="B21" s="109"/>
      <c r="C21" s="109"/>
      <c r="D21" s="110"/>
      <c r="E21" s="109"/>
      <c r="F21" s="20" t="e">
        <f>LOOKUP(D21,'Barême cotisation'!C$13:D$46,'Barême cotisation'!E$13:E$46)*E21</f>
        <v>#N/A</v>
      </c>
      <c r="G21" s="20" t="e">
        <f t="shared" si="0"/>
        <v>#N/A</v>
      </c>
      <c r="H21" s="99"/>
      <c r="I21" s="99"/>
      <c r="J21" s="99"/>
      <c r="K21" s="99"/>
      <c r="L21" s="99"/>
      <c r="M21" s="99"/>
      <c r="N21" s="99"/>
      <c r="O21" s="99"/>
      <c r="P21" s="99"/>
      <c r="Q21" s="99"/>
      <c r="R21" s="99"/>
      <c r="S21" s="99"/>
      <c r="T21" s="20" t="e">
        <f t="shared" si="7"/>
        <v>#N/A</v>
      </c>
      <c r="U21" s="116">
        <f t="shared" si="1"/>
        <v>0</v>
      </c>
      <c r="V21" s="116">
        <f t="shared" si="2"/>
        <v>0</v>
      </c>
      <c r="W21" s="117">
        <f t="shared" si="3"/>
        <v>0</v>
      </c>
      <c r="X21" s="117">
        <f t="shared" si="4"/>
        <v>0</v>
      </c>
      <c r="Y21" s="118">
        <f t="shared" si="5"/>
        <v>0</v>
      </c>
      <c r="Z21" s="118">
        <f t="shared" si="6"/>
        <v>0</v>
      </c>
    </row>
    <row r="22" spans="1:26" ht="14.25" customHeight="1" thickBot="1" x14ac:dyDescent="0.25">
      <c r="A22" s="96"/>
      <c r="B22" s="109"/>
      <c r="C22" s="109"/>
      <c r="D22" s="110"/>
      <c r="E22" s="109"/>
      <c r="F22" s="20" t="e">
        <f>LOOKUP(D22,'Barême cotisation'!C$13:D$46,'Barême cotisation'!E$13:E$46)*E22</f>
        <v>#N/A</v>
      </c>
      <c r="G22" s="20" t="e">
        <f t="shared" si="0"/>
        <v>#N/A</v>
      </c>
      <c r="H22" s="99"/>
      <c r="I22" s="99"/>
      <c r="J22" s="99"/>
      <c r="K22" s="99"/>
      <c r="L22" s="99"/>
      <c r="M22" s="99"/>
      <c r="N22" s="99"/>
      <c r="O22" s="99"/>
      <c r="P22" s="99"/>
      <c r="Q22" s="99"/>
      <c r="R22" s="99"/>
      <c r="S22" s="99"/>
      <c r="T22" s="20" t="e">
        <f t="shared" si="7"/>
        <v>#N/A</v>
      </c>
      <c r="U22" s="116">
        <f t="shared" si="1"/>
        <v>0</v>
      </c>
      <c r="V22" s="116">
        <f t="shared" si="2"/>
        <v>0</v>
      </c>
      <c r="W22" s="117">
        <f t="shared" si="3"/>
        <v>0</v>
      </c>
      <c r="X22" s="117">
        <f t="shared" si="4"/>
        <v>0</v>
      </c>
      <c r="Y22" s="118">
        <f t="shared" si="5"/>
        <v>0</v>
      </c>
      <c r="Z22" s="118">
        <f t="shared" si="6"/>
        <v>0</v>
      </c>
    </row>
    <row r="23" spans="1:26" ht="14.25" customHeight="1" thickBot="1" x14ac:dyDescent="0.25">
      <c r="A23" s="96"/>
      <c r="B23" s="109"/>
      <c r="C23" s="109"/>
      <c r="D23" s="110"/>
      <c r="E23" s="109"/>
      <c r="F23" s="20" t="e">
        <f>LOOKUP(D23,'Barême cotisation'!C$13:D$46,'Barême cotisation'!E$13:E$46)*E23</f>
        <v>#N/A</v>
      </c>
      <c r="G23" s="20" t="e">
        <f t="shared" ref="G23:G45" si="8">F23*2</f>
        <v>#N/A</v>
      </c>
      <c r="H23" s="99"/>
      <c r="I23" s="99"/>
      <c r="J23" s="99"/>
      <c r="K23" s="99"/>
      <c r="L23" s="99"/>
      <c r="M23" s="99"/>
      <c r="N23" s="99"/>
      <c r="O23" s="99"/>
      <c r="P23" s="99"/>
      <c r="Q23" s="99"/>
      <c r="R23" s="99"/>
      <c r="S23" s="99"/>
      <c r="T23" s="20" t="e">
        <f t="shared" si="7"/>
        <v>#N/A</v>
      </c>
      <c r="U23" s="116">
        <f t="shared" si="1"/>
        <v>0</v>
      </c>
      <c r="V23" s="116">
        <f t="shared" si="2"/>
        <v>0</v>
      </c>
      <c r="W23" s="117">
        <f t="shared" si="3"/>
        <v>0</v>
      </c>
      <c r="X23" s="117">
        <f t="shared" si="4"/>
        <v>0</v>
      </c>
      <c r="Y23" s="118">
        <f t="shared" si="5"/>
        <v>0</v>
      </c>
      <c r="Z23" s="118">
        <f t="shared" si="6"/>
        <v>0</v>
      </c>
    </row>
    <row r="24" spans="1:26" ht="14.25" customHeight="1" thickBot="1" x14ac:dyDescent="0.25">
      <c r="A24" s="96"/>
      <c r="B24" s="109"/>
      <c r="C24" s="109"/>
      <c r="D24" s="110"/>
      <c r="E24" s="109"/>
      <c r="F24" s="20" t="e">
        <f>LOOKUP(D24,'Barême cotisation'!C$13:D$46,'Barême cotisation'!E$13:E$46)*E24</f>
        <v>#N/A</v>
      </c>
      <c r="G24" s="20" t="e">
        <f t="shared" si="8"/>
        <v>#N/A</v>
      </c>
      <c r="H24" s="99"/>
      <c r="I24" s="99"/>
      <c r="J24" s="99"/>
      <c r="K24" s="99"/>
      <c r="L24" s="99"/>
      <c r="M24" s="99"/>
      <c r="N24" s="99"/>
      <c r="O24" s="99"/>
      <c r="P24" s="99"/>
      <c r="Q24" s="99"/>
      <c r="R24" s="99"/>
      <c r="S24" s="99"/>
      <c r="T24" s="20" t="e">
        <f t="shared" si="7"/>
        <v>#N/A</v>
      </c>
      <c r="U24" s="116">
        <f t="shared" si="1"/>
        <v>0</v>
      </c>
      <c r="V24" s="116">
        <f t="shared" si="2"/>
        <v>0</v>
      </c>
      <c r="W24" s="117">
        <f t="shared" si="3"/>
        <v>0</v>
      </c>
      <c r="X24" s="117">
        <f t="shared" si="4"/>
        <v>0</v>
      </c>
      <c r="Y24" s="118">
        <f t="shared" si="5"/>
        <v>0</v>
      </c>
      <c r="Z24" s="118">
        <f t="shared" si="6"/>
        <v>0</v>
      </c>
    </row>
    <row r="25" spans="1:26" ht="14.25" customHeight="1" thickBot="1" x14ac:dyDescent="0.25">
      <c r="A25" s="96"/>
      <c r="B25" s="109"/>
      <c r="C25" s="109"/>
      <c r="D25" s="110"/>
      <c r="E25" s="109"/>
      <c r="F25" s="20" t="e">
        <f>LOOKUP(D25,'Barême cotisation'!C$13:D$46,'Barême cotisation'!E$13:E$46)*E25</f>
        <v>#N/A</v>
      </c>
      <c r="G25" s="20" t="e">
        <f t="shared" si="8"/>
        <v>#N/A</v>
      </c>
      <c r="H25" s="99"/>
      <c r="I25" s="99"/>
      <c r="J25" s="99"/>
      <c r="K25" s="99"/>
      <c r="L25" s="99"/>
      <c r="M25" s="99"/>
      <c r="N25" s="99"/>
      <c r="O25" s="99"/>
      <c r="P25" s="99"/>
      <c r="Q25" s="99"/>
      <c r="R25" s="99"/>
      <c r="S25" s="99"/>
      <c r="T25" s="20" t="e">
        <f t="shared" si="7"/>
        <v>#N/A</v>
      </c>
      <c r="U25" s="116">
        <f t="shared" si="1"/>
        <v>0</v>
      </c>
      <c r="V25" s="116">
        <f t="shared" si="2"/>
        <v>0</v>
      </c>
      <c r="W25" s="117">
        <f t="shared" si="3"/>
        <v>0</v>
      </c>
      <c r="X25" s="117">
        <f t="shared" si="4"/>
        <v>0</v>
      </c>
      <c r="Y25" s="118">
        <f t="shared" si="5"/>
        <v>0</v>
      </c>
      <c r="Z25" s="118">
        <f t="shared" si="6"/>
        <v>0</v>
      </c>
    </row>
    <row r="26" spans="1:26" ht="14.25" customHeight="1" thickBot="1" x14ac:dyDescent="0.25">
      <c r="A26" s="96"/>
      <c r="B26" s="109"/>
      <c r="C26" s="109"/>
      <c r="D26" s="110"/>
      <c r="E26" s="109"/>
      <c r="F26" s="20" t="e">
        <f>LOOKUP(D26,'Barême cotisation'!C$13:D$46,'Barême cotisation'!E$13:E$46)*E26</f>
        <v>#N/A</v>
      </c>
      <c r="G26" s="20" t="e">
        <f t="shared" si="8"/>
        <v>#N/A</v>
      </c>
      <c r="H26" s="99"/>
      <c r="I26" s="99"/>
      <c r="J26" s="99"/>
      <c r="K26" s="99"/>
      <c r="L26" s="99"/>
      <c r="M26" s="99"/>
      <c r="N26" s="99"/>
      <c r="O26" s="99"/>
      <c r="P26" s="99"/>
      <c r="Q26" s="99"/>
      <c r="R26" s="99"/>
      <c r="S26" s="99"/>
      <c r="T26" s="20" t="e">
        <f t="shared" si="7"/>
        <v>#N/A</v>
      </c>
      <c r="U26" s="116">
        <f t="shared" si="1"/>
        <v>0</v>
      </c>
      <c r="V26" s="116">
        <f t="shared" si="2"/>
        <v>0</v>
      </c>
      <c r="W26" s="117">
        <f t="shared" si="3"/>
        <v>0</v>
      </c>
      <c r="X26" s="117">
        <f t="shared" si="4"/>
        <v>0</v>
      </c>
      <c r="Y26" s="118">
        <f t="shared" si="5"/>
        <v>0</v>
      </c>
      <c r="Z26" s="118">
        <f t="shared" si="6"/>
        <v>0</v>
      </c>
    </row>
    <row r="27" spans="1:26" ht="14.25" customHeight="1" thickBot="1" x14ac:dyDescent="0.25">
      <c r="A27" s="96"/>
      <c r="B27" s="109"/>
      <c r="C27" s="109"/>
      <c r="D27" s="110"/>
      <c r="E27" s="109"/>
      <c r="F27" s="20" t="e">
        <f>LOOKUP(D27,'Barême cotisation'!C$13:D$46,'Barême cotisation'!E$13:E$46)*E27</f>
        <v>#N/A</v>
      </c>
      <c r="G27" s="20" t="e">
        <f t="shared" si="8"/>
        <v>#N/A</v>
      </c>
      <c r="H27" s="99"/>
      <c r="I27" s="99"/>
      <c r="J27" s="99"/>
      <c r="K27" s="99"/>
      <c r="L27" s="99"/>
      <c r="M27" s="99"/>
      <c r="N27" s="99"/>
      <c r="O27" s="99"/>
      <c r="P27" s="99"/>
      <c r="Q27" s="99"/>
      <c r="R27" s="99"/>
      <c r="S27" s="99"/>
      <c r="T27" s="20" t="e">
        <f t="shared" si="7"/>
        <v>#N/A</v>
      </c>
      <c r="U27" s="116">
        <f t="shared" si="1"/>
        <v>0</v>
      </c>
      <c r="V27" s="116">
        <f t="shared" si="2"/>
        <v>0</v>
      </c>
      <c r="W27" s="117">
        <f t="shared" si="3"/>
        <v>0</v>
      </c>
      <c r="X27" s="117">
        <f t="shared" si="4"/>
        <v>0</v>
      </c>
      <c r="Y27" s="118">
        <f t="shared" si="5"/>
        <v>0</v>
      </c>
      <c r="Z27" s="118">
        <f t="shared" si="6"/>
        <v>0</v>
      </c>
    </row>
    <row r="28" spans="1:26" ht="14.25" customHeight="1" thickBot="1" x14ac:dyDescent="0.25">
      <c r="A28" s="96"/>
      <c r="B28" s="109"/>
      <c r="C28" s="109"/>
      <c r="D28" s="110"/>
      <c r="E28" s="109"/>
      <c r="F28" s="20" t="e">
        <f>LOOKUP(D28,'Barême cotisation'!C$13:D$46,'Barême cotisation'!E$13:E$46)*E28</f>
        <v>#N/A</v>
      </c>
      <c r="G28" s="20" t="e">
        <f t="shared" si="8"/>
        <v>#N/A</v>
      </c>
      <c r="H28" s="99"/>
      <c r="I28" s="99"/>
      <c r="J28" s="99"/>
      <c r="K28" s="99"/>
      <c r="L28" s="99"/>
      <c r="M28" s="99"/>
      <c r="N28" s="99"/>
      <c r="O28" s="99"/>
      <c r="P28" s="99"/>
      <c r="Q28" s="99"/>
      <c r="R28" s="99"/>
      <c r="S28" s="99"/>
      <c r="T28" s="20" t="e">
        <f t="shared" si="7"/>
        <v>#N/A</v>
      </c>
      <c r="U28" s="116">
        <f t="shared" si="1"/>
        <v>0</v>
      </c>
      <c r="V28" s="116">
        <f t="shared" si="2"/>
        <v>0</v>
      </c>
      <c r="W28" s="117">
        <f t="shared" si="3"/>
        <v>0</v>
      </c>
      <c r="X28" s="117">
        <f t="shared" si="4"/>
        <v>0</v>
      </c>
      <c r="Y28" s="118">
        <f t="shared" si="5"/>
        <v>0</v>
      </c>
      <c r="Z28" s="118">
        <f t="shared" si="6"/>
        <v>0</v>
      </c>
    </row>
    <row r="29" spans="1:26" ht="14.25" customHeight="1" thickBot="1" x14ac:dyDescent="0.25">
      <c r="A29" s="96"/>
      <c r="B29" s="109"/>
      <c r="C29" s="109"/>
      <c r="D29" s="110"/>
      <c r="E29" s="109"/>
      <c r="F29" s="20" t="e">
        <f>LOOKUP(D29,'Barême cotisation'!C$13:D$46,'Barême cotisation'!E$13:E$46)*E29</f>
        <v>#N/A</v>
      </c>
      <c r="G29" s="20" t="e">
        <f t="shared" si="8"/>
        <v>#N/A</v>
      </c>
      <c r="H29" s="99"/>
      <c r="I29" s="99"/>
      <c r="J29" s="99"/>
      <c r="K29" s="99"/>
      <c r="L29" s="99"/>
      <c r="M29" s="99"/>
      <c r="N29" s="99"/>
      <c r="O29" s="99"/>
      <c r="P29" s="99"/>
      <c r="Q29" s="99"/>
      <c r="R29" s="99"/>
      <c r="S29" s="99"/>
      <c r="T29" s="20" t="e">
        <f t="shared" si="7"/>
        <v>#N/A</v>
      </c>
      <c r="U29" s="116">
        <f t="shared" si="1"/>
        <v>0</v>
      </c>
      <c r="V29" s="116">
        <f t="shared" si="2"/>
        <v>0</v>
      </c>
      <c r="W29" s="117">
        <f t="shared" si="3"/>
        <v>0</v>
      </c>
      <c r="X29" s="117">
        <f t="shared" si="4"/>
        <v>0</v>
      </c>
      <c r="Y29" s="118">
        <f t="shared" si="5"/>
        <v>0</v>
      </c>
      <c r="Z29" s="118">
        <f t="shared" si="6"/>
        <v>0</v>
      </c>
    </row>
    <row r="30" spans="1:26" ht="14.25" customHeight="1" thickBot="1" x14ac:dyDescent="0.25">
      <c r="A30" s="96"/>
      <c r="B30" s="109"/>
      <c r="C30" s="109"/>
      <c r="D30" s="110"/>
      <c r="E30" s="109"/>
      <c r="F30" s="20" t="e">
        <f>LOOKUP(D30,'Barême cotisation'!C$13:D$46,'Barême cotisation'!E$13:E$46)*E30</f>
        <v>#N/A</v>
      </c>
      <c r="G30" s="20" t="e">
        <f t="shared" si="8"/>
        <v>#N/A</v>
      </c>
      <c r="H30" s="99"/>
      <c r="I30" s="99"/>
      <c r="J30" s="99"/>
      <c r="K30" s="99"/>
      <c r="L30" s="99"/>
      <c r="M30" s="99"/>
      <c r="N30" s="99"/>
      <c r="O30" s="99"/>
      <c r="P30" s="99"/>
      <c r="Q30" s="99"/>
      <c r="R30" s="99"/>
      <c r="S30" s="99"/>
      <c r="T30" s="20" t="e">
        <f t="shared" si="7"/>
        <v>#N/A</v>
      </c>
      <c r="U30" s="116">
        <f t="shared" si="1"/>
        <v>0</v>
      </c>
      <c r="V30" s="116">
        <f t="shared" si="2"/>
        <v>0</v>
      </c>
      <c r="W30" s="117">
        <f t="shared" si="3"/>
        <v>0</v>
      </c>
      <c r="X30" s="117">
        <f t="shared" si="4"/>
        <v>0</v>
      </c>
      <c r="Y30" s="118">
        <f t="shared" si="5"/>
        <v>0</v>
      </c>
      <c r="Z30" s="118">
        <f t="shared" si="6"/>
        <v>0</v>
      </c>
    </row>
    <row r="31" spans="1:26" ht="14.25" customHeight="1" thickBot="1" x14ac:dyDescent="0.25">
      <c r="A31" s="96"/>
      <c r="B31" s="109"/>
      <c r="C31" s="109"/>
      <c r="D31" s="110"/>
      <c r="E31" s="109"/>
      <c r="F31" s="20" t="e">
        <f>LOOKUP(D31,'Barême cotisation'!C$13:D$46,'Barême cotisation'!E$13:E$46)*E31</f>
        <v>#N/A</v>
      </c>
      <c r="G31" s="20" t="e">
        <f t="shared" si="8"/>
        <v>#N/A</v>
      </c>
      <c r="H31" s="99"/>
      <c r="I31" s="99"/>
      <c r="J31" s="99"/>
      <c r="K31" s="99"/>
      <c r="L31" s="99"/>
      <c r="M31" s="99"/>
      <c r="N31" s="99"/>
      <c r="O31" s="99"/>
      <c r="P31" s="99"/>
      <c r="Q31" s="99"/>
      <c r="R31" s="99"/>
      <c r="S31" s="99"/>
      <c r="T31" s="20" t="e">
        <f t="shared" si="7"/>
        <v>#N/A</v>
      </c>
      <c r="U31" s="116">
        <f t="shared" si="1"/>
        <v>0</v>
      </c>
      <c r="V31" s="116">
        <f t="shared" si="2"/>
        <v>0</v>
      </c>
      <c r="W31" s="117">
        <f t="shared" si="3"/>
        <v>0</v>
      </c>
      <c r="X31" s="117">
        <f t="shared" si="4"/>
        <v>0</v>
      </c>
      <c r="Y31" s="118">
        <f t="shared" si="5"/>
        <v>0</v>
      </c>
      <c r="Z31" s="118">
        <f t="shared" si="6"/>
        <v>0</v>
      </c>
    </row>
    <row r="32" spans="1:26" ht="14.25" customHeight="1" thickBot="1" x14ac:dyDescent="0.25">
      <c r="A32" s="96"/>
      <c r="B32" s="109"/>
      <c r="C32" s="109"/>
      <c r="D32" s="110"/>
      <c r="E32" s="109"/>
      <c r="F32" s="20" t="e">
        <f>LOOKUP(D32,'Barême cotisation'!C$13:D$46,'Barême cotisation'!E$13:E$46)*E32</f>
        <v>#N/A</v>
      </c>
      <c r="G32" s="20" t="e">
        <f t="shared" si="8"/>
        <v>#N/A</v>
      </c>
      <c r="H32" s="99"/>
      <c r="I32" s="99"/>
      <c r="J32" s="99"/>
      <c r="K32" s="99"/>
      <c r="L32" s="99"/>
      <c r="M32" s="99"/>
      <c r="N32" s="99"/>
      <c r="O32" s="99"/>
      <c r="P32" s="99"/>
      <c r="Q32" s="99"/>
      <c r="R32" s="99"/>
      <c r="S32" s="99"/>
      <c r="T32" s="20" t="e">
        <f t="shared" si="7"/>
        <v>#N/A</v>
      </c>
      <c r="U32" s="116">
        <f t="shared" si="1"/>
        <v>0</v>
      </c>
      <c r="V32" s="116">
        <f t="shared" si="2"/>
        <v>0</v>
      </c>
      <c r="W32" s="117">
        <f t="shared" si="3"/>
        <v>0</v>
      </c>
      <c r="X32" s="117">
        <f t="shared" si="4"/>
        <v>0</v>
      </c>
      <c r="Y32" s="118">
        <f t="shared" si="5"/>
        <v>0</v>
      </c>
      <c r="Z32" s="118">
        <f t="shared" si="6"/>
        <v>0</v>
      </c>
    </row>
    <row r="33" spans="1:26" ht="14.25" customHeight="1" thickBot="1" x14ac:dyDescent="0.25">
      <c r="A33" s="96"/>
      <c r="B33" s="109"/>
      <c r="C33" s="109"/>
      <c r="D33" s="110"/>
      <c r="E33" s="109"/>
      <c r="F33" s="20" t="e">
        <f>LOOKUP(D33,'Barême cotisation'!C$13:D$46,'Barême cotisation'!E$13:E$46)*E33</f>
        <v>#N/A</v>
      </c>
      <c r="G33" s="20" t="e">
        <f t="shared" si="8"/>
        <v>#N/A</v>
      </c>
      <c r="H33" s="99"/>
      <c r="I33" s="99"/>
      <c r="J33" s="99"/>
      <c r="K33" s="99"/>
      <c r="L33" s="99"/>
      <c r="M33" s="99"/>
      <c r="N33" s="99"/>
      <c r="O33" s="99"/>
      <c r="P33" s="99"/>
      <c r="Q33" s="99"/>
      <c r="R33" s="99"/>
      <c r="S33" s="99"/>
      <c r="T33" s="20" t="e">
        <f t="shared" si="7"/>
        <v>#N/A</v>
      </c>
      <c r="U33" s="116">
        <f t="shared" si="1"/>
        <v>0</v>
      </c>
      <c r="V33" s="116">
        <f t="shared" si="2"/>
        <v>0</v>
      </c>
      <c r="W33" s="117">
        <f t="shared" si="3"/>
        <v>0</v>
      </c>
      <c r="X33" s="117">
        <f t="shared" si="4"/>
        <v>0</v>
      </c>
      <c r="Y33" s="118">
        <f t="shared" si="5"/>
        <v>0</v>
      </c>
      <c r="Z33" s="118">
        <f t="shared" si="6"/>
        <v>0</v>
      </c>
    </row>
    <row r="34" spans="1:26" ht="14.25" customHeight="1" thickBot="1" x14ac:dyDescent="0.25">
      <c r="A34" s="96"/>
      <c r="B34" s="109"/>
      <c r="C34" s="109"/>
      <c r="D34" s="110"/>
      <c r="E34" s="109"/>
      <c r="F34" s="20" t="e">
        <f>LOOKUP(D34,'Barême cotisation'!C$13:D$46,'Barême cotisation'!E$13:E$46)*E34</f>
        <v>#N/A</v>
      </c>
      <c r="G34" s="20" t="e">
        <f t="shared" si="8"/>
        <v>#N/A</v>
      </c>
      <c r="H34" s="99"/>
      <c r="I34" s="99"/>
      <c r="J34" s="99"/>
      <c r="K34" s="99"/>
      <c r="L34" s="99"/>
      <c r="M34" s="99"/>
      <c r="N34" s="99"/>
      <c r="O34" s="99"/>
      <c r="P34" s="99"/>
      <c r="Q34" s="99"/>
      <c r="R34" s="99"/>
      <c r="S34" s="99"/>
      <c r="T34" s="20" t="e">
        <f t="shared" si="7"/>
        <v>#N/A</v>
      </c>
      <c r="U34" s="116">
        <f t="shared" si="1"/>
        <v>0</v>
      </c>
      <c r="V34" s="116">
        <f t="shared" si="2"/>
        <v>0</v>
      </c>
      <c r="W34" s="117">
        <f t="shared" si="3"/>
        <v>0</v>
      </c>
      <c r="X34" s="117">
        <f t="shared" si="4"/>
        <v>0</v>
      </c>
      <c r="Y34" s="118">
        <f t="shared" si="5"/>
        <v>0</v>
      </c>
      <c r="Z34" s="118">
        <f t="shared" si="6"/>
        <v>0</v>
      </c>
    </row>
    <row r="35" spans="1:26" ht="14.25" customHeight="1" thickBot="1" x14ac:dyDescent="0.25">
      <c r="A35" s="96"/>
      <c r="B35" s="109"/>
      <c r="C35" s="109"/>
      <c r="D35" s="110"/>
      <c r="E35" s="109"/>
      <c r="F35" s="20" t="e">
        <f>LOOKUP(D35,'Barême cotisation'!C$13:D$46,'Barême cotisation'!E$13:E$46)*E35</f>
        <v>#N/A</v>
      </c>
      <c r="G35" s="20" t="e">
        <f t="shared" si="8"/>
        <v>#N/A</v>
      </c>
      <c r="H35" s="99"/>
      <c r="I35" s="99"/>
      <c r="J35" s="99"/>
      <c r="K35" s="99"/>
      <c r="L35" s="99"/>
      <c r="M35" s="99"/>
      <c r="N35" s="99"/>
      <c r="O35" s="99"/>
      <c r="P35" s="99"/>
      <c r="Q35" s="99"/>
      <c r="R35" s="99"/>
      <c r="S35" s="99"/>
      <c r="T35" s="20" t="e">
        <f t="shared" si="7"/>
        <v>#N/A</v>
      </c>
      <c r="U35" s="116">
        <f t="shared" si="1"/>
        <v>0</v>
      </c>
      <c r="V35" s="116">
        <f t="shared" si="2"/>
        <v>0</v>
      </c>
      <c r="W35" s="117">
        <f t="shared" si="3"/>
        <v>0</v>
      </c>
      <c r="X35" s="117">
        <f t="shared" si="4"/>
        <v>0</v>
      </c>
      <c r="Y35" s="118">
        <f t="shared" si="5"/>
        <v>0</v>
      </c>
      <c r="Z35" s="118">
        <f t="shared" si="6"/>
        <v>0</v>
      </c>
    </row>
    <row r="36" spans="1:26" ht="14.25" customHeight="1" thickBot="1" x14ac:dyDescent="0.25">
      <c r="A36" s="96"/>
      <c r="B36" s="109"/>
      <c r="C36" s="109"/>
      <c r="D36" s="110"/>
      <c r="E36" s="109"/>
      <c r="F36" s="20" t="e">
        <f>LOOKUP(D36,'Barême cotisation'!C$13:D$46,'Barême cotisation'!E$13:E$46)*E36</f>
        <v>#N/A</v>
      </c>
      <c r="G36" s="20" t="e">
        <f t="shared" si="8"/>
        <v>#N/A</v>
      </c>
      <c r="H36" s="99"/>
      <c r="I36" s="99"/>
      <c r="J36" s="99"/>
      <c r="K36" s="99"/>
      <c r="L36" s="99"/>
      <c r="M36" s="99"/>
      <c r="N36" s="99"/>
      <c r="O36" s="99"/>
      <c r="P36" s="99"/>
      <c r="Q36" s="99"/>
      <c r="R36" s="99"/>
      <c r="S36" s="99"/>
      <c r="T36" s="20" t="e">
        <f t="shared" si="7"/>
        <v>#N/A</v>
      </c>
      <c r="U36" s="116">
        <f t="shared" si="1"/>
        <v>0</v>
      </c>
      <c r="V36" s="116">
        <f t="shared" si="2"/>
        <v>0</v>
      </c>
      <c r="W36" s="117">
        <f t="shared" si="3"/>
        <v>0</v>
      </c>
      <c r="X36" s="117">
        <f t="shared" si="4"/>
        <v>0</v>
      </c>
      <c r="Y36" s="118">
        <f t="shared" si="5"/>
        <v>0</v>
      </c>
      <c r="Z36" s="118">
        <f t="shared" si="6"/>
        <v>0</v>
      </c>
    </row>
    <row r="37" spans="1:26" ht="14.25" customHeight="1" thickBot="1" x14ac:dyDescent="0.25">
      <c r="A37" s="96"/>
      <c r="B37" s="109"/>
      <c r="C37" s="109"/>
      <c r="D37" s="110"/>
      <c r="E37" s="109"/>
      <c r="F37" s="20" t="e">
        <f>LOOKUP(D37,'Barême cotisation'!C$13:D$46,'Barême cotisation'!E$13:E$46)*E37</f>
        <v>#N/A</v>
      </c>
      <c r="G37" s="20" t="e">
        <f t="shared" si="8"/>
        <v>#N/A</v>
      </c>
      <c r="H37" s="99"/>
      <c r="I37" s="99"/>
      <c r="J37" s="99"/>
      <c r="K37" s="99"/>
      <c r="L37" s="99"/>
      <c r="M37" s="99"/>
      <c r="N37" s="99"/>
      <c r="O37" s="99"/>
      <c r="P37" s="99"/>
      <c r="Q37" s="99"/>
      <c r="R37" s="99"/>
      <c r="S37" s="99"/>
      <c r="T37" s="20" t="e">
        <f t="shared" si="7"/>
        <v>#N/A</v>
      </c>
      <c r="U37" s="116">
        <f t="shared" si="1"/>
        <v>0</v>
      </c>
      <c r="V37" s="116">
        <f t="shared" si="2"/>
        <v>0</v>
      </c>
      <c r="W37" s="117">
        <f t="shared" si="3"/>
        <v>0</v>
      </c>
      <c r="X37" s="117">
        <f t="shared" si="4"/>
        <v>0</v>
      </c>
      <c r="Y37" s="118">
        <f t="shared" si="5"/>
        <v>0</v>
      </c>
      <c r="Z37" s="118">
        <f t="shared" si="6"/>
        <v>0</v>
      </c>
    </row>
    <row r="38" spans="1:26" ht="14.25" customHeight="1" thickBot="1" x14ac:dyDescent="0.25">
      <c r="A38" s="96"/>
      <c r="B38" s="109"/>
      <c r="C38" s="109"/>
      <c r="D38" s="110"/>
      <c r="E38" s="109"/>
      <c r="F38" s="20" t="e">
        <f>LOOKUP(D38,'Barême cotisation'!C$13:D$46,'Barême cotisation'!E$13:E$46)*E38</f>
        <v>#N/A</v>
      </c>
      <c r="G38" s="20" t="e">
        <f t="shared" si="8"/>
        <v>#N/A</v>
      </c>
      <c r="H38" s="99"/>
      <c r="I38" s="99"/>
      <c r="J38" s="99"/>
      <c r="K38" s="99"/>
      <c r="L38" s="99"/>
      <c r="M38" s="99"/>
      <c r="N38" s="99"/>
      <c r="O38" s="99"/>
      <c r="P38" s="99"/>
      <c r="Q38" s="99"/>
      <c r="R38" s="99"/>
      <c r="S38" s="99"/>
      <c r="T38" s="20" t="e">
        <f t="shared" si="7"/>
        <v>#N/A</v>
      </c>
      <c r="U38" s="116">
        <f t="shared" si="1"/>
        <v>0</v>
      </c>
      <c r="V38" s="116">
        <f t="shared" si="2"/>
        <v>0</v>
      </c>
      <c r="W38" s="117">
        <f t="shared" si="3"/>
        <v>0</v>
      </c>
      <c r="X38" s="117">
        <f t="shared" si="4"/>
        <v>0</v>
      </c>
      <c r="Y38" s="118">
        <f t="shared" si="5"/>
        <v>0</v>
      </c>
      <c r="Z38" s="118">
        <f t="shared" si="6"/>
        <v>0</v>
      </c>
    </row>
    <row r="39" spans="1:26" ht="14.25" customHeight="1" thickBot="1" x14ac:dyDescent="0.25">
      <c r="A39" s="96"/>
      <c r="B39" s="109"/>
      <c r="C39" s="109"/>
      <c r="D39" s="110"/>
      <c r="E39" s="109"/>
      <c r="F39" s="20" t="e">
        <f>LOOKUP(D39,'Barême cotisation'!C$13:D$46,'Barême cotisation'!E$13:E$46)*E39</f>
        <v>#N/A</v>
      </c>
      <c r="G39" s="20" t="e">
        <f t="shared" si="8"/>
        <v>#N/A</v>
      </c>
      <c r="H39" s="99"/>
      <c r="I39" s="99"/>
      <c r="J39" s="99"/>
      <c r="K39" s="99"/>
      <c r="L39" s="99"/>
      <c r="M39" s="99"/>
      <c r="N39" s="99"/>
      <c r="O39" s="99"/>
      <c r="P39" s="99"/>
      <c r="Q39" s="99"/>
      <c r="R39" s="99"/>
      <c r="S39" s="99"/>
      <c r="T39" s="20" t="e">
        <f t="shared" si="7"/>
        <v>#N/A</v>
      </c>
      <c r="U39" s="116">
        <f t="shared" si="1"/>
        <v>0</v>
      </c>
      <c r="V39" s="116">
        <f t="shared" si="2"/>
        <v>0</v>
      </c>
      <c r="W39" s="117">
        <f t="shared" si="3"/>
        <v>0</v>
      </c>
      <c r="X39" s="117">
        <f t="shared" si="4"/>
        <v>0</v>
      </c>
      <c r="Y39" s="118">
        <f t="shared" si="5"/>
        <v>0</v>
      </c>
      <c r="Z39" s="118">
        <f t="shared" si="6"/>
        <v>0</v>
      </c>
    </row>
    <row r="40" spans="1:26" ht="14.25" customHeight="1" thickBot="1" x14ac:dyDescent="0.25">
      <c r="A40" s="96"/>
      <c r="B40" s="109"/>
      <c r="C40" s="109"/>
      <c r="D40" s="110"/>
      <c r="E40" s="109"/>
      <c r="F40" s="20" t="e">
        <f>LOOKUP(D40,'Barême cotisation'!C$13:D$46,'Barême cotisation'!E$13:E$46)*E40</f>
        <v>#N/A</v>
      </c>
      <c r="G40" s="20" t="e">
        <f t="shared" si="8"/>
        <v>#N/A</v>
      </c>
      <c r="H40" s="99"/>
      <c r="I40" s="99"/>
      <c r="J40" s="99"/>
      <c r="K40" s="99"/>
      <c r="L40" s="99"/>
      <c r="M40" s="99"/>
      <c r="N40" s="99"/>
      <c r="O40" s="99"/>
      <c r="P40" s="99"/>
      <c r="Q40" s="99"/>
      <c r="R40" s="99"/>
      <c r="S40" s="99"/>
      <c r="T40" s="20" t="e">
        <f t="shared" si="7"/>
        <v>#N/A</v>
      </c>
      <c r="U40" s="116">
        <f t="shared" si="1"/>
        <v>0</v>
      </c>
      <c r="V40" s="116">
        <f t="shared" si="2"/>
        <v>0</v>
      </c>
      <c r="W40" s="117">
        <f t="shared" si="3"/>
        <v>0</v>
      </c>
      <c r="X40" s="117">
        <f t="shared" si="4"/>
        <v>0</v>
      </c>
      <c r="Y40" s="118">
        <f t="shared" si="5"/>
        <v>0</v>
      </c>
      <c r="Z40" s="118">
        <f t="shared" si="6"/>
        <v>0</v>
      </c>
    </row>
    <row r="41" spans="1:26" ht="14.25" customHeight="1" thickBot="1" x14ac:dyDescent="0.25">
      <c r="A41" s="96"/>
      <c r="B41" s="109"/>
      <c r="C41" s="109"/>
      <c r="D41" s="110"/>
      <c r="E41" s="109"/>
      <c r="F41" s="20" t="e">
        <f>LOOKUP(D41,'Barême cotisation'!C$13:D$46,'Barême cotisation'!E$13:E$46)*E41</f>
        <v>#N/A</v>
      </c>
      <c r="G41" s="20" t="e">
        <f t="shared" si="8"/>
        <v>#N/A</v>
      </c>
      <c r="H41" s="99"/>
      <c r="I41" s="99"/>
      <c r="J41" s="99"/>
      <c r="K41" s="99"/>
      <c r="L41" s="99"/>
      <c r="M41" s="99"/>
      <c r="N41" s="99"/>
      <c r="O41" s="99"/>
      <c r="P41" s="99"/>
      <c r="Q41" s="99"/>
      <c r="R41" s="99"/>
      <c r="S41" s="99"/>
      <c r="T41" s="20" t="e">
        <f t="shared" si="7"/>
        <v>#N/A</v>
      </c>
      <c r="U41" s="116">
        <f t="shared" si="1"/>
        <v>0</v>
      </c>
      <c r="V41" s="116">
        <f t="shared" si="2"/>
        <v>0</v>
      </c>
      <c r="W41" s="117">
        <f t="shared" si="3"/>
        <v>0</v>
      </c>
      <c r="X41" s="117">
        <f t="shared" si="4"/>
        <v>0</v>
      </c>
      <c r="Y41" s="118">
        <f t="shared" si="5"/>
        <v>0</v>
      </c>
      <c r="Z41" s="118">
        <f t="shared" si="6"/>
        <v>0</v>
      </c>
    </row>
    <row r="42" spans="1:26" ht="14.25" customHeight="1" thickBot="1" x14ac:dyDescent="0.25">
      <c r="A42" s="96"/>
      <c r="B42" s="109"/>
      <c r="C42" s="109"/>
      <c r="D42" s="110"/>
      <c r="E42" s="109"/>
      <c r="F42" s="20" t="e">
        <f>LOOKUP(D42,'Barême cotisation'!C$13:D$46,'Barême cotisation'!E$13:E$46)*E42</f>
        <v>#N/A</v>
      </c>
      <c r="G42" s="20" t="e">
        <f t="shared" si="8"/>
        <v>#N/A</v>
      </c>
      <c r="H42" s="99"/>
      <c r="I42" s="99"/>
      <c r="J42" s="99"/>
      <c r="K42" s="99"/>
      <c r="L42" s="99"/>
      <c r="M42" s="99"/>
      <c r="N42" s="99"/>
      <c r="O42" s="99"/>
      <c r="P42" s="99"/>
      <c r="Q42" s="99"/>
      <c r="R42" s="99"/>
      <c r="S42" s="99"/>
      <c r="T42" s="20" t="e">
        <f t="shared" si="7"/>
        <v>#N/A</v>
      </c>
      <c r="U42" s="116">
        <f t="shared" si="1"/>
        <v>0</v>
      </c>
      <c r="V42" s="116">
        <f t="shared" si="2"/>
        <v>0</v>
      </c>
      <c r="W42" s="117">
        <f t="shared" si="3"/>
        <v>0</v>
      </c>
      <c r="X42" s="117">
        <f t="shared" si="4"/>
        <v>0</v>
      </c>
      <c r="Y42" s="118">
        <f t="shared" si="5"/>
        <v>0</v>
      </c>
      <c r="Z42" s="118">
        <f t="shared" si="6"/>
        <v>0</v>
      </c>
    </row>
    <row r="43" spans="1:26" ht="14.25" customHeight="1" thickBot="1" x14ac:dyDescent="0.25">
      <c r="A43" s="96"/>
      <c r="B43" s="109"/>
      <c r="C43" s="109"/>
      <c r="D43" s="110"/>
      <c r="E43" s="109"/>
      <c r="F43" s="20" t="e">
        <f>LOOKUP(D43,'Barême cotisation'!C$13:D$46,'Barême cotisation'!E$13:E$46)*E43</f>
        <v>#N/A</v>
      </c>
      <c r="G43" s="20" t="e">
        <f t="shared" si="8"/>
        <v>#N/A</v>
      </c>
      <c r="H43" s="99"/>
      <c r="I43" s="99"/>
      <c r="J43" s="99"/>
      <c r="K43" s="99"/>
      <c r="L43" s="99"/>
      <c r="M43" s="99"/>
      <c r="N43" s="99"/>
      <c r="O43" s="99"/>
      <c r="P43" s="99"/>
      <c r="Q43" s="99"/>
      <c r="R43" s="99"/>
      <c r="S43" s="99"/>
      <c r="T43" s="20" t="e">
        <f t="shared" si="7"/>
        <v>#N/A</v>
      </c>
      <c r="U43" s="116">
        <f t="shared" si="1"/>
        <v>0</v>
      </c>
      <c r="V43" s="116">
        <f t="shared" si="2"/>
        <v>0</v>
      </c>
      <c r="W43" s="117">
        <f t="shared" si="3"/>
        <v>0</v>
      </c>
      <c r="X43" s="117">
        <f t="shared" si="4"/>
        <v>0</v>
      </c>
      <c r="Y43" s="118">
        <f t="shared" si="5"/>
        <v>0</v>
      </c>
      <c r="Z43" s="118">
        <f t="shared" si="6"/>
        <v>0</v>
      </c>
    </row>
    <row r="44" spans="1:26" ht="14.25" customHeight="1" thickBot="1" x14ac:dyDescent="0.25">
      <c r="A44" s="96"/>
      <c r="B44" s="109"/>
      <c r="C44" s="109"/>
      <c r="D44" s="110"/>
      <c r="E44" s="109"/>
      <c r="F44" s="20" t="e">
        <f>LOOKUP(D44,'Barême cotisation'!C$13:D$46,'Barême cotisation'!E$13:E$46)*E44</f>
        <v>#N/A</v>
      </c>
      <c r="G44" s="20" t="e">
        <f t="shared" si="8"/>
        <v>#N/A</v>
      </c>
      <c r="H44" s="99"/>
      <c r="I44" s="99"/>
      <c r="J44" s="99"/>
      <c r="K44" s="99"/>
      <c r="L44" s="99"/>
      <c r="M44" s="99"/>
      <c r="N44" s="99"/>
      <c r="O44" s="99"/>
      <c r="P44" s="99"/>
      <c r="Q44" s="99"/>
      <c r="R44" s="99"/>
      <c r="S44" s="99"/>
      <c r="T44" s="20" t="e">
        <f t="shared" si="7"/>
        <v>#N/A</v>
      </c>
      <c r="U44" s="116">
        <f t="shared" si="1"/>
        <v>0</v>
      </c>
      <c r="V44" s="116">
        <f t="shared" si="2"/>
        <v>0</v>
      </c>
      <c r="W44" s="117">
        <f t="shared" si="3"/>
        <v>0</v>
      </c>
      <c r="X44" s="117">
        <f t="shared" si="4"/>
        <v>0</v>
      </c>
      <c r="Y44" s="118">
        <f t="shared" si="5"/>
        <v>0</v>
      </c>
      <c r="Z44" s="118">
        <f t="shared" si="6"/>
        <v>0</v>
      </c>
    </row>
    <row r="45" spans="1:26" ht="14.25" customHeight="1" thickBot="1" x14ac:dyDescent="0.25">
      <c r="A45" s="96"/>
      <c r="B45" s="109"/>
      <c r="C45" s="109"/>
      <c r="D45" s="110"/>
      <c r="E45" s="109"/>
      <c r="F45" s="20" t="e">
        <f>LOOKUP(D45,'Barême cotisation'!C$13:D$46,'Barême cotisation'!E$13:E$46)*E45</f>
        <v>#N/A</v>
      </c>
      <c r="G45" s="20" t="e">
        <f t="shared" si="8"/>
        <v>#N/A</v>
      </c>
      <c r="H45" s="99"/>
      <c r="I45" s="99"/>
      <c r="J45" s="99"/>
      <c r="K45" s="99"/>
      <c r="L45" s="99"/>
      <c r="M45" s="99"/>
      <c r="N45" s="99"/>
      <c r="O45" s="99"/>
      <c r="P45" s="99"/>
      <c r="Q45" s="99"/>
      <c r="R45" s="99"/>
      <c r="S45" s="99"/>
      <c r="T45" s="20" t="e">
        <f t="shared" si="7"/>
        <v>#N/A</v>
      </c>
      <c r="U45" s="116">
        <f t="shared" si="1"/>
        <v>0</v>
      </c>
      <c r="V45" s="116">
        <f t="shared" si="2"/>
        <v>0</v>
      </c>
      <c r="W45" s="117">
        <f t="shared" si="3"/>
        <v>0</v>
      </c>
      <c r="X45" s="117">
        <f t="shared" si="4"/>
        <v>0</v>
      </c>
      <c r="Y45" s="118">
        <f t="shared" si="5"/>
        <v>0</v>
      </c>
      <c r="Z45" s="118">
        <f t="shared" si="6"/>
        <v>0</v>
      </c>
    </row>
    <row r="46" spans="1:26" ht="13.5" customHeight="1" thickBot="1" x14ac:dyDescent="0.25">
      <c r="U46" s="19">
        <f t="shared" ref="U46:Z46" si="9">SUM(U4:U45)</f>
        <v>0</v>
      </c>
      <c r="V46" s="19">
        <f t="shared" si="9"/>
        <v>0</v>
      </c>
      <c r="W46" s="19">
        <f t="shared" si="9"/>
        <v>0</v>
      </c>
      <c r="X46" s="19">
        <f t="shared" si="9"/>
        <v>0</v>
      </c>
      <c r="Y46" s="19">
        <f t="shared" si="9"/>
        <v>0</v>
      </c>
      <c r="Z46" s="19">
        <f t="shared" si="9"/>
        <v>0</v>
      </c>
    </row>
    <row r="47" spans="1:26" ht="14.25" customHeight="1" thickTop="1" thickBot="1" x14ac:dyDescent="0.25">
      <c r="F47" s="21" t="s">
        <v>23</v>
      </c>
      <c r="G47" s="23">
        <f>COUNTIF(H4:S45,"FNI")</f>
        <v>0</v>
      </c>
      <c r="J47" s="21" t="s">
        <v>90</v>
      </c>
      <c r="K47" s="101"/>
      <c r="L47" s="23">
        <f>COUNTIF(H4:S45,"X")</f>
        <v>0</v>
      </c>
      <c r="N47" s="21" t="s">
        <v>92</v>
      </c>
      <c r="O47" s="105"/>
      <c r="P47" s="103">
        <f>COUNTIF(H4:S45,"rejet")</f>
        <v>0</v>
      </c>
      <c r="R47" s="21" t="s">
        <v>93</v>
      </c>
      <c r="S47" s="105"/>
      <c r="T47" s="102">
        <f>COUNTIF(H4:S45,"arret")</f>
        <v>0</v>
      </c>
      <c r="U47" s="19"/>
      <c r="V47" s="19"/>
      <c r="W47" s="19"/>
      <c r="X47" s="19"/>
      <c r="Y47" s="19"/>
      <c r="Z47" s="19"/>
    </row>
    <row r="48" spans="1:26" ht="13.5" customHeight="1" thickTop="1" x14ac:dyDescent="0.2">
      <c r="U48" s="19"/>
      <c r="V48" s="19"/>
      <c r="W48" s="19"/>
      <c r="X48" s="19"/>
      <c r="Y48" s="19"/>
      <c r="Z48" s="19"/>
    </row>
    <row r="49" spans="21:26" ht="12.75" customHeight="1" x14ac:dyDescent="0.2">
      <c r="U49" s="19"/>
      <c r="V49" s="19"/>
      <c r="W49" s="19"/>
      <c r="X49" s="19"/>
      <c r="Y49" s="19"/>
      <c r="Z49" s="19"/>
    </row>
    <row r="50" spans="21:26" ht="12.75" customHeight="1" x14ac:dyDescent="0.2">
      <c r="U50" s="19"/>
      <c r="V50" s="19"/>
      <c r="W50" s="19"/>
      <c r="X50" s="19"/>
      <c r="Y50" s="19"/>
      <c r="Z50" s="19"/>
    </row>
    <row r="60" spans="21:26" x14ac:dyDescent="0.2">
      <c r="U60">
        <f>SUM(U4:U45)</f>
        <v>0</v>
      </c>
    </row>
  </sheetData>
  <customSheetViews>
    <customSheetView guid="{65CEAD86-84F4-4CAF-85FC-B7A670DEE43F}" hiddenColumns="1">
      <selection activeCell="B4" sqref="B4:E22"/>
      <pageMargins left="0.7" right="0.7" top="0.75" bottom="0.75" header="0.3" footer="0.3"/>
      <pageSetup paperSize="9" orientation="portrait" horizontalDpi="200" verticalDpi="200" r:id="rId1"/>
    </customSheetView>
  </customSheetViews>
  <phoneticPr fontId="10" type="noConversion"/>
  <conditionalFormatting sqref="B3:C3">
    <cfRule type="containsText" dxfId="139" priority="25" stopIfTrue="1" operator="containsText" text="arret">
      <formula>NOT(ISERROR(SEARCH("arret",B3)))</formula>
    </cfRule>
    <cfRule type="containsText" dxfId="138" priority="26" stopIfTrue="1" operator="containsText" text="rejet">
      <formula>NOT(ISERROR(SEARCH("rejet",B3)))</formula>
    </cfRule>
    <cfRule type="containsText" dxfId="137" priority="27" stopIfTrue="1" operator="containsText" text="x">
      <formula>NOT(ISERROR(SEARCH("x",B3)))</formula>
    </cfRule>
    <cfRule type="containsText" dxfId="136" priority="28" stopIfTrue="1" operator="containsText" text="FNI">
      <formula>NOT(ISERROR(SEARCH("FNI",B3)))</formula>
    </cfRule>
  </conditionalFormatting>
  <conditionalFormatting sqref="L4:S45">
    <cfRule type="containsText" dxfId="135" priority="17" stopIfTrue="1" operator="containsText" text="arret">
      <formula>NOT(ISERROR(SEARCH("arret",L4)))</formula>
    </cfRule>
    <cfRule type="containsText" dxfId="134" priority="18" stopIfTrue="1" operator="containsText" text="rejet">
      <formula>NOT(ISERROR(SEARCH("rejet",L4)))</formula>
    </cfRule>
    <cfRule type="containsText" dxfId="133" priority="19" stopIfTrue="1" operator="containsText" text="x">
      <formula>NOT(ISERROR(SEARCH("x",L4)))</formula>
    </cfRule>
    <cfRule type="containsText" dxfId="132" priority="20" stopIfTrue="1" operator="containsText" text="FNI">
      <formula>NOT(ISERROR(SEARCH("FNI",L4)))</formula>
    </cfRule>
  </conditionalFormatting>
  <conditionalFormatting sqref="H28:K45">
    <cfRule type="containsText" dxfId="131" priority="13" stopIfTrue="1" operator="containsText" text="arret">
      <formula>NOT(ISERROR(SEARCH("arret",H28)))</formula>
    </cfRule>
    <cfRule type="containsText" dxfId="130" priority="14" stopIfTrue="1" operator="containsText" text="rejet">
      <formula>NOT(ISERROR(SEARCH("rejet",H28)))</formula>
    </cfRule>
    <cfRule type="containsText" dxfId="129" priority="15" stopIfTrue="1" operator="containsText" text="x">
      <formula>NOT(ISERROR(SEARCH("x",H28)))</formula>
    </cfRule>
    <cfRule type="containsText" dxfId="128" priority="16" stopIfTrue="1" operator="containsText" text="FNI">
      <formula>NOT(ISERROR(SEARCH("FNI",H28)))</formula>
    </cfRule>
  </conditionalFormatting>
  <conditionalFormatting sqref="H21:K27">
    <cfRule type="containsText" dxfId="127" priority="9" stopIfTrue="1" operator="containsText" text="arret">
      <formula>NOT(ISERROR(SEARCH("arret",H21)))</formula>
    </cfRule>
    <cfRule type="containsText" dxfId="126" priority="10" stopIfTrue="1" operator="containsText" text="rejet">
      <formula>NOT(ISERROR(SEARCH("rejet",H21)))</formula>
    </cfRule>
    <cfRule type="containsText" dxfId="125" priority="11" stopIfTrue="1" operator="containsText" text="x">
      <formula>NOT(ISERROR(SEARCH("x",H21)))</formula>
    </cfRule>
    <cfRule type="containsText" dxfId="124" priority="12" stopIfTrue="1" operator="containsText" text="FNI">
      <formula>NOT(ISERROR(SEARCH("FNI",H21)))</formula>
    </cfRule>
  </conditionalFormatting>
  <conditionalFormatting sqref="H4:K20">
    <cfRule type="containsText" dxfId="123" priority="1" stopIfTrue="1" operator="containsText" text="arret">
      <formula>NOT(ISERROR(SEARCH("arret",H4)))</formula>
    </cfRule>
    <cfRule type="containsText" dxfId="122" priority="2" stopIfTrue="1" operator="containsText" text="rejet">
      <formula>NOT(ISERROR(SEARCH("rejet",H4)))</formula>
    </cfRule>
    <cfRule type="containsText" dxfId="121" priority="3" stopIfTrue="1" operator="containsText" text="x">
      <formula>NOT(ISERROR(SEARCH("x",H4)))</formula>
    </cfRule>
    <cfRule type="containsText" dxfId="120" priority="4" stopIfTrue="1" operator="containsText" text="FNI">
      <formula>NOT(ISERROR(SEARCH("FNI",H4)))</formula>
    </cfRule>
  </conditionalFormatting>
  <pageMargins left="0.7" right="0.7" top="0.75" bottom="0.75" header="0.3" footer="0.3"/>
  <pageSetup paperSize="9" orientation="portrait" horizontalDpi="200" verticalDpi="200"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00B0F0"/>
  </sheetPr>
  <dimension ref="A2:Z50"/>
  <sheetViews>
    <sheetView workbookViewId="0">
      <selection activeCell="B4" sqref="B4:E10"/>
    </sheetView>
  </sheetViews>
  <sheetFormatPr baseColWidth="10" defaultRowHeight="12.75" outlineLevelRow="1" x14ac:dyDescent="0.2"/>
  <cols>
    <col min="1" max="1" width="5.42578125" customWidth="1"/>
    <col min="2" max="2" width="17.5703125" customWidth="1"/>
    <col min="3" max="3" width="11.42578125" hidden="1" customWidth="1"/>
    <col min="5" max="5" width="12" bestFit="1" customWidth="1"/>
    <col min="8" max="19" width="8" customWidth="1"/>
    <col min="21" max="26" width="5.42578125" customWidth="1"/>
  </cols>
  <sheetData>
    <row r="2" spans="1:26" ht="13.5" thickBot="1" x14ac:dyDescent="0.25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</row>
    <row r="3" spans="1:26" ht="23.25" thickBot="1" x14ac:dyDescent="0.25">
      <c r="A3" s="19"/>
      <c r="B3" s="99" t="s">
        <v>13</v>
      </c>
      <c r="C3" s="24"/>
      <c r="D3" s="107" t="s">
        <v>14</v>
      </c>
      <c r="E3" s="107" t="s">
        <v>78</v>
      </c>
      <c r="F3" s="107" t="s">
        <v>3</v>
      </c>
      <c r="G3" s="108" t="s">
        <v>79</v>
      </c>
      <c r="H3" s="107" t="s">
        <v>15</v>
      </c>
      <c r="I3" s="107" t="s">
        <v>16</v>
      </c>
      <c r="J3" s="107" t="s">
        <v>17</v>
      </c>
      <c r="K3" s="107" t="s">
        <v>18</v>
      </c>
      <c r="L3" s="107" t="s">
        <v>17</v>
      </c>
      <c r="M3" s="107" t="s">
        <v>15</v>
      </c>
      <c r="N3" s="107" t="s">
        <v>15</v>
      </c>
      <c r="O3" s="107" t="s">
        <v>18</v>
      </c>
      <c r="P3" s="107" t="s">
        <v>19</v>
      </c>
      <c r="Q3" s="107" t="s">
        <v>20</v>
      </c>
      <c r="R3" s="107" t="s">
        <v>21</v>
      </c>
      <c r="S3" s="107" t="s">
        <v>22</v>
      </c>
      <c r="T3" s="107" t="s">
        <v>11</v>
      </c>
      <c r="U3" s="119" t="s">
        <v>97</v>
      </c>
      <c r="V3" s="119"/>
      <c r="W3" s="119" t="s">
        <v>97</v>
      </c>
      <c r="X3" s="119"/>
      <c r="Y3" s="119" t="s">
        <v>97</v>
      </c>
      <c r="Z3" s="119"/>
    </row>
    <row r="4" spans="1:26" ht="13.5" thickBot="1" x14ac:dyDescent="0.25">
      <c r="A4" s="96">
        <v>18</v>
      </c>
      <c r="B4" s="109"/>
      <c r="C4" s="109"/>
      <c r="D4" s="110"/>
      <c r="E4" s="109"/>
      <c r="F4" s="20" t="e">
        <f>LOOKUP(D4,'Barême cotisation'!C$13:D$46,'Barême cotisation'!E$13:E$46)*E4</f>
        <v>#N/A</v>
      </c>
      <c r="G4" s="20" t="e">
        <f t="shared" ref="G4:G9" si="0">F4*2</f>
        <v>#N/A</v>
      </c>
      <c r="H4" s="99"/>
      <c r="I4" s="99"/>
      <c r="J4" s="99"/>
      <c r="K4" s="99"/>
      <c r="L4" s="99"/>
      <c r="M4" s="99"/>
      <c r="N4" s="99"/>
      <c r="O4" s="99"/>
      <c r="P4" s="99"/>
      <c r="Q4" s="99"/>
      <c r="R4" s="99"/>
      <c r="S4" s="99"/>
      <c r="T4" s="20" t="e">
        <f>SUM(U4:Z4)*F4</f>
        <v>#N/A</v>
      </c>
      <c r="U4" s="116">
        <f t="shared" ref="U4:U45" si="1">COUNTIF(H4:K4,"fni")</f>
        <v>0</v>
      </c>
      <c r="V4" s="116">
        <f t="shared" ref="V4:V45" si="2">COUNTIF(H4:K4,"x")</f>
        <v>0</v>
      </c>
      <c r="W4" s="117">
        <f t="shared" ref="W4:W45" si="3">COUNTIF(L4:O4,"fni")</f>
        <v>0</v>
      </c>
      <c r="X4" s="117">
        <f t="shared" ref="X4:X45" si="4">COUNTIF(L4:O4,"x")</f>
        <v>0</v>
      </c>
      <c r="Y4" s="118">
        <f t="shared" ref="Y4:Y45" si="5">COUNTIF(P4:S4,"fni")</f>
        <v>0</v>
      </c>
      <c r="Z4" s="118">
        <f t="shared" ref="Z4:Z45" si="6">COUNTIF(P4:S4,"x")</f>
        <v>0</v>
      </c>
    </row>
    <row r="5" spans="1:26" ht="13.5" thickBot="1" x14ac:dyDescent="0.25">
      <c r="A5" s="96"/>
      <c r="B5" s="109"/>
      <c r="C5" s="109"/>
      <c r="D5" s="110"/>
      <c r="E5" s="109"/>
      <c r="F5" s="20" t="e">
        <f>LOOKUP(D5,'Barême cotisation'!C$13:D$46,'Barême cotisation'!E$13:E$46)*E5</f>
        <v>#N/A</v>
      </c>
      <c r="G5" s="20" t="e">
        <f t="shared" si="0"/>
        <v>#N/A</v>
      </c>
      <c r="H5" s="99"/>
      <c r="I5" s="99"/>
      <c r="J5" s="99"/>
      <c r="K5" s="99"/>
      <c r="L5" s="99"/>
      <c r="M5" s="99"/>
      <c r="N5" s="99"/>
      <c r="O5" s="99"/>
      <c r="P5" s="99"/>
      <c r="Q5" s="99"/>
      <c r="R5" s="99"/>
      <c r="S5" s="99"/>
      <c r="T5" s="20" t="e">
        <f t="shared" ref="T5:T44" si="7">SUM(U5:Z5)*F5</f>
        <v>#N/A</v>
      </c>
      <c r="U5" s="116">
        <f t="shared" si="1"/>
        <v>0</v>
      </c>
      <c r="V5" s="116">
        <f t="shared" si="2"/>
        <v>0</v>
      </c>
      <c r="W5" s="117">
        <f t="shared" si="3"/>
        <v>0</v>
      </c>
      <c r="X5" s="117">
        <f t="shared" si="4"/>
        <v>0</v>
      </c>
      <c r="Y5" s="118">
        <f t="shared" si="5"/>
        <v>0</v>
      </c>
      <c r="Z5" s="118">
        <f t="shared" si="6"/>
        <v>0</v>
      </c>
    </row>
    <row r="6" spans="1:26" ht="13.5" thickBot="1" x14ac:dyDescent="0.25">
      <c r="A6" s="96">
        <v>20</v>
      </c>
      <c r="B6" s="109"/>
      <c r="C6" s="109"/>
      <c r="D6" s="110"/>
      <c r="E6" s="109"/>
      <c r="F6" s="20" t="e">
        <f>LOOKUP(D6,'Barême cotisation'!C$13:D$46,'Barême cotisation'!E$13:E$46)*E6</f>
        <v>#N/A</v>
      </c>
      <c r="G6" s="20" t="e">
        <f t="shared" si="0"/>
        <v>#N/A</v>
      </c>
      <c r="H6" s="99"/>
      <c r="I6" s="99"/>
      <c r="J6" s="99"/>
      <c r="K6" s="99"/>
      <c r="L6" s="99"/>
      <c r="M6" s="99"/>
      <c r="N6" s="99"/>
      <c r="O6" s="99"/>
      <c r="P6" s="99"/>
      <c r="Q6" s="99"/>
      <c r="R6" s="99"/>
      <c r="S6" s="99"/>
      <c r="T6" s="20" t="e">
        <f t="shared" si="7"/>
        <v>#N/A</v>
      </c>
      <c r="U6" s="116">
        <f t="shared" si="1"/>
        <v>0</v>
      </c>
      <c r="V6" s="116">
        <f t="shared" si="2"/>
        <v>0</v>
      </c>
      <c r="W6" s="117">
        <f t="shared" si="3"/>
        <v>0</v>
      </c>
      <c r="X6" s="117">
        <f t="shared" si="4"/>
        <v>0</v>
      </c>
      <c r="Y6" s="118">
        <f t="shared" si="5"/>
        <v>0</v>
      </c>
      <c r="Z6" s="118">
        <f t="shared" si="6"/>
        <v>0</v>
      </c>
    </row>
    <row r="7" spans="1:26" ht="13.5" thickBot="1" x14ac:dyDescent="0.25">
      <c r="A7" s="96"/>
      <c r="B7" s="109"/>
      <c r="C7" s="109"/>
      <c r="D7" s="110"/>
      <c r="E7" s="109"/>
      <c r="F7" s="20" t="e">
        <f>LOOKUP(D7,'Barême cotisation'!C$13:D$46,'Barême cotisation'!E$13:E$46)*E7</f>
        <v>#N/A</v>
      </c>
      <c r="G7" s="20" t="e">
        <f t="shared" si="0"/>
        <v>#N/A</v>
      </c>
      <c r="H7" s="99"/>
      <c r="I7" s="99"/>
      <c r="J7" s="99"/>
      <c r="K7" s="99"/>
      <c r="L7" s="99"/>
      <c r="M7" s="99"/>
      <c r="N7" s="99"/>
      <c r="O7" s="99"/>
      <c r="P7" s="99"/>
      <c r="Q7" s="99"/>
      <c r="R7" s="99"/>
      <c r="S7" s="99"/>
      <c r="T7" s="20" t="e">
        <f t="shared" si="7"/>
        <v>#N/A</v>
      </c>
      <c r="U7" s="116">
        <f t="shared" si="1"/>
        <v>0</v>
      </c>
      <c r="V7" s="116">
        <f t="shared" si="2"/>
        <v>0</v>
      </c>
      <c r="W7" s="117">
        <f t="shared" si="3"/>
        <v>0</v>
      </c>
      <c r="X7" s="117">
        <f t="shared" si="4"/>
        <v>0</v>
      </c>
      <c r="Y7" s="118">
        <f t="shared" si="5"/>
        <v>0</v>
      </c>
      <c r="Z7" s="118">
        <f t="shared" si="6"/>
        <v>0</v>
      </c>
    </row>
    <row r="8" spans="1:26" ht="13.5" thickBot="1" x14ac:dyDescent="0.25">
      <c r="A8" s="96"/>
      <c r="B8" s="109"/>
      <c r="C8" s="109"/>
      <c r="D8" s="110"/>
      <c r="E8" s="109"/>
      <c r="F8" s="20" t="e">
        <f>LOOKUP(D8,'Barême cotisation'!C$13:D$46,'Barême cotisation'!E$13:E$46)*E8</f>
        <v>#N/A</v>
      </c>
      <c r="G8" s="20" t="e">
        <f t="shared" si="0"/>
        <v>#N/A</v>
      </c>
      <c r="H8" s="99"/>
      <c r="I8" s="99"/>
      <c r="J8" s="99"/>
      <c r="K8" s="99"/>
      <c r="L8" s="99"/>
      <c r="M8" s="99"/>
      <c r="N8" s="99"/>
      <c r="O8" s="99"/>
      <c r="P8" s="99"/>
      <c r="Q8" s="99"/>
      <c r="R8" s="99"/>
      <c r="S8" s="99"/>
      <c r="T8" s="20" t="e">
        <f t="shared" si="7"/>
        <v>#N/A</v>
      </c>
      <c r="U8" s="116">
        <f t="shared" si="1"/>
        <v>0</v>
      </c>
      <c r="V8" s="116">
        <f t="shared" si="2"/>
        <v>0</v>
      </c>
      <c r="W8" s="117">
        <f t="shared" si="3"/>
        <v>0</v>
      </c>
      <c r="X8" s="117">
        <f t="shared" si="4"/>
        <v>0</v>
      </c>
      <c r="Y8" s="118">
        <f t="shared" si="5"/>
        <v>0</v>
      </c>
      <c r="Z8" s="118">
        <f t="shared" si="6"/>
        <v>0</v>
      </c>
    </row>
    <row r="9" spans="1:26" ht="13.5" thickBot="1" x14ac:dyDescent="0.25">
      <c r="A9" s="96">
        <v>22</v>
      </c>
      <c r="B9" s="109"/>
      <c r="C9" s="109"/>
      <c r="D9" s="110"/>
      <c r="E9" s="109"/>
      <c r="F9" s="20" t="e">
        <f>LOOKUP(D9,'Barême cotisation'!C$13:D$46,'Barême cotisation'!E$13:E$46)*E9</f>
        <v>#N/A</v>
      </c>
      <c r="G9" s="20" t="e">
        <f t="shared" si="0"/>
        <v>#N/A</v>
      </c>
      <c r="H9" s="99"/>
      <c r="I9" s="99"/>
      <c r="J9" s="99"/>
      <c r="K9" s="99"/>
      <c r="L9" s="99"/>
      <c r="M9" s="99"/>
      <c r="N9" s="99"/>
      <c r="O9" s="99"/>
      <c r="P9" s="99"/>
      <c r="Q9" s="99"/>
      <c r="R9" s="99"/>
      <c r="S9" s="99"/>
      <c r="T9" s="20" t="e">
        <f t="shared" si="7"/>
        <v>#N/A</v>
      </c>
      <c r="U9" s="116">
        <f t="shared" si="1"/>
        <v>0</v>
      </c>
      <c r="V9" s="116">
        <f t="shared" si="2"/>
        <v>0</v>
      </c>
      <c r="W9" s="117">
        <f t="shared" si="3"/>
        <v>0</v>
      </c>
      <c r="X9" s="117">
        <f t="shared" si="4"/>
        <v>0</v>
      </c>
      <c r="Y9" s="118">
        <f t="shared" si="5"/>
        <v>0</v>
      </c>
      <c r="Z9" s="118">
        <f t="shared" si="6"/>
        <v>0</v>
      </c>
    </row>
    <row r="10" spans="1:26" ht="13.5" outlineLevel="1" thickBot="1" x14ac:dyDescent="0.25">
      <c r="A10" s="96"/>
      <c r="B10" s="109"/>
      <c r="C10" s="109"/>
      <c r="D10" s="110"/>
      <c r="E10" s="109"/>
      <c r="F10" s="20" t="e">
        <f>LOOKUP(D10,'Barême cotisation'!C$13:D$46,'Barême cotisation'!E$13:E$46)*E10</f>
        <v>#N/A</v>
      </c>
      <c r="G10" s="20" t="e">
        <f t="shared" ref="G10:G44" si="8">F10*2</f>
        <v>#N/A</v>
      </c>
      <c r="H10" s="99"/>
      <c r="I10" s="99"/>
      <c r="J10" s="99"/>
      <c r="K10" s="99"/>
      <c r="L10" s="99"/>
      <c r="M10" s="99"/>
      <c r="N10" s="99"/>
      <c r="O10" s="99"/>
      <c r="P10" s="99"/>
      <c r="Q10" s="99"/>
      <c r="R10" s="99"/>
      <c r="S10" s="99"/>
      <c r="T10" s="20" t="e">
        <f t="shared" si="7"/>
        <v>#N/A</v>
      </c>
      <c r="U10" s="116">
        <f t="shared" si="1"/>
        <v>0</v>
      </c>
      <c r="V10" s="116">
        <f t="shared" si="2"/>
        <v>0</v>
      </c>
      <c r="W10" s="117">
        <f t="shared" si="3"/>
        <v>0</v>
      </c>
      <c r="X10" s="117">
        <f t="shared" si="4"/>
        <v>0</v>
      </c>
      <c r="Y10" s="118">
        <f t="shared" si="5"/>
        <v>0</v>
      </c>
      <c r="Z10" s="118">
        <f t="shared" si="6"/>
        <v>0</v>
      </c>
    </row>
    <row r="11" spans="1:26" ht="13.5" outlineLevel="1" thickBot="1" x14ac:dyDescent="0.25">
      <c r="A11" s="96"/>
      <c r="B11" s="109"/>
      <c r="C11" s="109"/>
      <c r="D11" s="110"/>
      <c r="E11" s="109"/>
      <c r="F11" s="20" t="e">
        <f>LOOKUP(D11,'Barême cotisation'!C$13:D$46,'Barême cotisation'!E$13:E$46)*E11</f>
        <v>#N/A</v>
      </c>
      <c r="G11" s="20" t="e">
        <f t="shared" si="8"/>
        <v>#N/A</v>
      </c>
      <c r="H11" s="99"/>
      <c r="I11" s="99"/>
      <c r="J11" s="99"/>
      <c r="K11" s="99"/>
      <c r="L11" s="99"/>
      <c r="M11" s="99"/>
      <c r="N11" s="99"/>
      <c r="O11" s="99"/>
      <c r="P11" s="99"/>
      <c r="Q11" s="99"/>
      <c r="R11" s="99"/>
      <c r="S11" s="99"/>
      <c r="T11" s="20" t="e">
        <f t="shared" si="7"/>
        <v>#N/A</v>
      </c>
      <c r="U11" s="116">
        <f t="shared" si="1"/>
        <v>0</v>
      </c>
      <c r="V11" s="116">
        <f t="shared" si="2"/>
        <v>0</v>
      </c>
      <c r="W11" s="117">
        <f t="shared" si="3"/>
        <v>0</v>
      </c>
      <c r="X11" s="117">
        <f t="shared" si="4"/>
        <v>0</v>
      </c>
      <c r="Y11" s="118">
        <f t="shared" si="5"/>
        <v>0</v>
      </c>
      <c r="Z11" s="118">
        <f t="shared" si="6"/>
        <v>0</v>
      </c>
    </row>
    <row r="12" spans="1:26" ht="13.5" outlineLevel="1" thickBot="1" x14ac:dyDescent="0.25">
      <c r="A12" s="96"/>
      <c r="B12" s="109"/>
      <c r="C12" s="109"/>
      <c r="D12" s="110"/>
      <c r="E12" s="109"/>
      <c r="F12" s="20" t="e">
        <f>LOOKUP(D12,'Barême cotisation'!C$13:D$46,'Barême cotisation'!E$13:E$46)*E12</f>
        <v>#N/A</v>
      </c>
      <c r="G12" s="20" t="e">
        <f t="shared" si="8"/>
        <v>#N/A</v>
      </c>
      <c r="H12" s="99"/>
      <c r="I12" s="99"/>
      <c r="J12" s="99"/>
      <c r="K12" s="99"/>
      <c r="L12" s="99"/>
      <c r="M12" s="99"/>
      <c r="N12" s="99"/>
      <c r="O12" s="99"/>
      <c r="P12" s="99"/>
      <c r="Q12" s="99"/>
      <c r="R12" s="99"/>
      <c r="S12" s="99"/>
      <c r="T12" s="20" t="e">
        <f t="shared" si="7"/>
        <v>#N/A</v>
      </c>
      <c r="U12" s="116">
        <f t="shared" si="1"/>
        <v>0</v>
      </c>
      <c r="V12" s="116">
        <f t="shared" si="2"/>
        <v>0</v>
      </c>
      <c r="W12" s="117">
        <f t="shared" si="3"/>
        <v>0</v>
      </c>
      <c r="X12" s="117">
        <f t="shared" si="4"/>
        <v>0</v>
      </c>
      <c r="Y12" s="118">
        <f t="shared" si="5"/>
        <v>0</v>
      </c>
      <c r="Z12" s="118">
        <f t="shared" si="6"/>
        <v>0</v>
      </c>
    </row>
    <row r="13" spans="1:26" ht="13.5" outlineLevel="1" thickBot="1" x14ac:dyDescent="0.25">
      <c r="A13" s="96"/>
      <c r="B13" s="109"/>
      <c r="C13" s="109"/>
      <c r="D13" s="110"/>
      <c r="E13" s="109"/>
      <c r="F13" s="20" t="e">
        <f>LOOKUP(D13,'Barême cotisation'!C$13:D$46,'Barême cotisation'!E$13:E$46)*E13</f>
        <v>#N/A</v>
      </c>
      <c r="G13" s="20" t="e">
        <f t="shared" si="8"/>
        <v>#N/A</v>
      </c>
      <c r="H13" s="99"/>
      <c r="I13" s="99"/>
      <c r="J13" s="99"/>
      <c r="K13" s="99"/>
      <c r="L13" s="99"/>
      <c r="M13" s="99"/>
      <c r="N13" s="99"/>
      <c r="O13" s="99"/>
      <c r="P13" s="99"/>
      <c r="Q13" s="99"/>
      <c r="R13" s="99"/>
      <c r="S13" s="99"/>
      <c r="T13" s="20" t="e">
        <f t="shared" si="7"/>
        <v>#N/A</v>
      </c>
      <c r="U13" s="116">
        <f t="shared" si="1"/>
        <v>0</v>
      </c>
      <c r="V13" s="116">
        <f t="shared" si="2"/>
        <v>0</v>
      </c>
      <c r="W13" s="117">
        <f t="shared" si="3"/>
        <v>0</v>
      </c>
      <c r="X13" s="117">
        <f t="shared" si="4"/>
        <v>0</v>
      </c>
      <c r="Y13" s="118">
        <f t="shared" si="5"/>
        <v>0</v>
      </c>
      <c r="Z13" s="118">
        <f t="shared" si="6"/>
        <v>0</v>
      </c>
    </row>
    <row r="14" spans="1:26" ht="13.5" outlineLevel="1" thickBot="1" x14ac:dyDescent="0.25">
      <c r="A14" s="96"/>
      <c r="B14" s="109"/>
      <c r="C14" s="109"/>
      <c r="D14" s="110"/>
      <c r="E14" s="109"/>
      <c r="F14" s="20" t="e">
        <f>LOOKUP(D14,'Barême cotisation'!C$13:D$46,'Barême cotisation'!E$13:E$46)*E14</f>
        <v>#N/A</v>
      </c>
      <c r="G14" s="20" t="e">
        <f t="shared" si="8"/>
        <v>#N/A</v>
      </c>
      <c r="H14" s="99"/>
      <c r="I14" s="99"/>
      <c r="J14" s="99"/>
      <c r="K14" s="99"/>
      <c r="L14" s="99"/>
      <c r="M14" s="99"/>
      <c r="N14" s="99"/>
      <c r="O14" s="99"/>
      <c r="P14" s="99"/>
      <c r="Q14" s="99"/>
      <c r="R14" s="99"/>
      <c r="S14" s="99"/>
      <c r="T14" s="20" t="e">
        <f t="shared" si="7"/>
        <v>#N/A</v>
      </c>
      <c r="U14" s="116">
        <f t="shared" si="1"/>
        <v>0</v>
      </c>
      <c r="V14" s="116">
        <f t="shared" si="2"/>
        <v>0</v>
      </c>
      <c r="W14" s="117">
        <f t="shared" si="3"/>
        <v>0</v>
      </c>
      <c r="X14" s="117">
        <f t="shared" si="4"/>
        <v>0</v>
      </c>
      <c r="Y14" s="118">
        <f t="shared" si="5"/>
        <v>0</v>
      </c>
      <c r="Z14" s="118">
        <f t="shared" si="6"/>
        <v>0</v>
      </c>
    </row>
    <row r="15" spans="1:26" ht="13.5" outlineLevel="1" thickBot="1" x14ac:dyDescent="0.25">
      <c r="A15" s="96"/>
      <c r="B15" s="109"/>
      <c r="C15" s="109"/>
      <c r="D15" s="110"/>
      <c r="E15" s="109"/>
      <c r="F15" s="20" t="e">
        <f>LOOKUP(D15,'Barême cotisation'!C$13:D$46,'Barême cotisation'!E$13:E$46)*E15</f>
        <v>#N/A</v>
      </c>
      <c r="G15" s="20" t="e">
        <f t="shared" si="8"/>
        <v>#N/A</v>
      </c>
      <c r="H15" s="99"/>
      <c r="I15" s="99"/>
      <c r="J15" s="99"/>
      <c r="K15" s="99"/>
      <c r="L15" s="99"/>
      <c r="M15" s="99"/>
      <c r="N15" s="99"/>
      <c r="O15" s="99"/>
      <c r="P15" s="99"/>
      <c r="Q15" s="99"/>
      <c r="R15" s="99"/>
      <c r="S15" s="99"/>
      <c r="T15" s="20" t="e">
        <f t="shared" si="7"/>
        <v>#N/A</v>
      </c>
      <c r="U15" s="116">
        <f t="shared" si="1"/>
        <v>0</v>
      </c>
      <c r="V15" s="116">
        <f t="shared" si="2"/>
        <v>0</v>
      </c>
      <c r="W15" s="117">
        <f t="shared" si="3"/>
        <v>0</v>
      </c>
      <c r="X15" s="117">
        <f t="shared" si="4"/>
        <v>0</v>
      </c>
      <c r="Y15" s="118">
        <f t="shared" si="5"/>
        <v>0</v>
      </c>
      <c r="Z15" s="118">
        <f t="shared" si="6"/>
        <v>0</v>
      </c>
    </row>
    <row r="16" spans="1:26" ht="13.5" outlineLevel="1" thickBot="1" x14ac:dyDescent="0.25">
      <c r="A16" s="96"/>
      <c r="B16" s="109"/>
      <c r="C16" s="109"/>
      <c r="D16" s="110"/>
      <c r="E16" s="109"/>
      <c r="F16" s="20" t="e">
        <f>LOOKUP(D16,'Barême cotisation'!C$13:D$46,'Barême cotisation'!E$13:E$46)*E16</f>
        <v>#N/A</v>
      </c>
      <c r="G16" s="20" t="e">
        <f t="shared" si="8"/>
        <v>#N/A</v>
      </c>
      <c r="H16" s="99"/>
      <c r="I16" s="99"/>
      <c r="J16" s="99"/>
      <c r="K16" s="99"/>
      <c r="L16" s="99"/>
      <c r="M16" s="99"/>
      <c r="N16" s="99"/>
      <c r="O16" s="99"/>
      <c r="P16" s="99"/>
      <c r="Q16" s="99"/>
      <c r="R16" s="99"/>
      <c r="S16" s="99"/>
      <c r="T16" s="20" t="e">
        <f t="shared" si="7"/>
        <v>#N/A</v>
      </c>
      <c r="U16" s="116">
        <f t="shared" si="1"/>
        <v>0</v>
      </c>
      <c r="V16" s="116">
        <f t="shared" si="2"/>
        <v>0</v>
      </c>
      <c r="W16" s="117">
        <f t="shared" si="3"/>
        <v>0</v>
      </c>
      <c r="X16" s="117">
        <f t="shared" si="4"/>
        <v>0</v>
      </c>
      <c r="Y16" s="118">
        <f t="shared" si="5"/>
        <v>0</v>
      </c>
      <c r="Z16" s="118">
        <f t="shared" si="6"/>
        <v>0</v>
      </c>
    </row>
    <row r="17" spans="1:26" ht="13.5" outlineLevel="1" thickBot="1" x14ac:dyDescent="0.25">
      <c r="A17" s="96"/>
      <c r="B17" s="109"/>
      <c r="C17" s="109"/>
      <c r="D17" s="110"/>
      <c r="E17" s="109"/>
      <c r="F17" s="20" t="e">
        <f>LOOKUP(D17,'Barême cotisation'!C$13:D$46,'Barême cotisation'!E$13:E$46)*E17</f>
        <v>#N/A</v>
      </c>
      <c r="G17" s="20" t="e">
        <f t="shared" si="8"/>
        <v>#N/A</v>
      </c>
      <c r="H17" s="99"/>
      <c r="I17" s="99"/>
      <c r="J17" s="99"/>
      <c r="K17" s="99"/>
      <c r="L17" s="99"/>
      <c r="M17" s="99"/>
      <c r="N17" s="99"/>
      <c r="O17" s="99"/>
      <c r="P17" s="99"/>
      <c r="Q17" s="99"/>
      <c r="R17" s="99"/>
      <c r="S17" s="99"/>
      <c r="T17" s="20" t="e">
        <f t="shared" si="7"/>
        <v>#N/A</v>
      </c>
      <c r="U17" s="116">
        <f t="shared" si="1"/>
        <v>0</v>
      </c>
      <c r="V17" s="116">
        <f t="shared" si="2"/>
        <v>0</v>
      </c>
      <c r="W17" s="117">
        <f t="shared" si="3"/>
        <v>0</v>
      </c>
      <c r="X17" s="117">
        <f t="shared" si="4"/>
        <v>0</v>
      </c>
      <c r="Y17" s="118">
        <f t="shared" si="5"/>
        <v>0</v>
      </c>
      <c r="Z17" s="118">
        <f t="shared" si="6"/>
        <v>0</v>
      </c>
    </row>
    <row r="18" spans="1:26" ht="13.5" outlineLevel="1" thickBot="1" x14ac:dyDescent="0.25">
      <c r="A18" s="96"/>
      <c r="B18" s="109"/>
      <c r="C18" s="109"/>
      <c r="D18" s="110"/>
      <c r="E18" s="109"/>
      <c r="F18" s="20" t="e">
        <f>LOOKUP(D18,'Barême cotisation'!C$13:D$46,'Barême cotisation'!E$13:E$46)*E18</f>
        <v>#N/A</v>
      </c>
      <c r="G18" s="20" t="e">
        <f t="shared" si="8"/>
        <v>#N/A</v>
      </c>
      <c r="H18" s="99"/>
      <c r="I18" s="99"/>
      <c r="J18" s="99"/>
      <c r="K18" s="99"/>
      <c r="L18" s="99"/>
      <c r="M18" s="99"/>
      <c r="N18" s="99"/>
      <c r="O18" s="99"/>
      <c r="P18" s="99"/>
      <c r="Q18" s="99"/>
      <c r="R18" s="99"/>
      <c r="S18" s="99"/>
      <c r="T18" s="20" t="e">
        <f t="shared" si="7"/>
        <v>#N/A</v>
      </c>
      <c r="U18" s="116">
        <f t="shared" si="1"/>
        <v>0</v>
      </c>
      <c r="V18" s="116">
        <f t="shared" si="2"/>
        <v>0</v>
      </c>
      <c r="W18" s="117">
        <f t="shared" si="3"/>
        <v>0</v>
      </c>
      <c r="X18" s="117">
        <f t="shared" si="4"/>
        <v>0</v>
      </c>
      <c r="Y18" s="118">
        <f t="shared" si="5"/>
        <v>0</v>
      </c>
      <c r="Z18" s="118">
        <f t="shared" si="6"/>
        <v>0</v>
      </c>
    </row>
    <row r="19" spans="1:26" ht="13.5" outlineLevel="1" thickBot="1" x14ac:dyDescent="0.25">
      <c r="A19" s="96"/>
      <c r="B19" s="109"/>
      <c r="C19" s="109"/>
      <c r="D19" s="110"/>
      <c r="E19" s="109"/>
      <c r="F19" s="20" t="e">
        <f>LOOKUP(D19,'Barême cotisation'!C$13:D$46,'Barême cotisation'!E$13:E$46)*E19</f>
        <v>#N/A</v>
      </c>
      <c r="G19" s="20" t="e">
        <f t="shared" si="8"/>
        <v>#N/A</v>
      </c>
      <c r="H19" s="99"/>
      <c r="I19" s="99"/>
      <c r="J19" s="99"/>
      <c r="K19" s="99"/>
      <c r="L19" s="99"/>
      <c r="M19" s="99"/>
      <c r="N19" s="99"/>
      <c r="O19" s="99"/>
      <c r="P19" s="99"/>
      <c r="Q19" s="99"/>
      <c r="R19" s="99"/>
      <c r="S19" s="99"/>
      <c r="T19" s="20" t="e">
        <f t="shared" si="7"/>
        <v>#N/A</v>
      </c>
      <c r="U19" s="116">
        <f t="shared" si="1"/>
        <v>0</v>
      </c>
      <c r="V19" s="116">
        <f t="shared" si="2"/>
        <v>0</v>
      </c>
      <c r="W19" s="117">
        <f t="shared" si="3"/>
        <v>0</v>
      </c>
      <c r="X19" s="117">
        <f t="shared" si="4"/>
        <v>0</v>
      </c>
      <c r="Y19" s="118">
        <f t="shared" si="5"/>
        <v>0</v>
      </c>
      <c r="Z19" s="118">
        <f t="shared" si="6"/>
        <v>0</v>
      </c>
    </row>
    <row r="20" spans="1:26" ht="13.5" outlineLevel="1" thickBot="1" x14ac:dyDescent="0.25">
      <c r="A20" s="96"/>
      <c r="B20" s="109"/>
      <c r="C20" s="109"/>
      <c r="D20" s="110"/>
      <c r="E20" s="109"/>
      <c r="F20" s="20" t="e">
        <f>LOOKUP(D20,'Barême cotisation'!C$13:D$46,'Barême cotisation'!E$13:E$46)*E20</f>
        <v>#N/A</v>
      </c>
      <c r="G20" s="20" t="e">
        <f t="shared" si="8"/>
        <v>#N/A</v>
      </c>
      <c r="H20" s="99"/>
      <c r="I20" s="99"/>
      <c r="J20" s="99"/>
      <c r="K20" s="99"/>
      <c r="L20" s="99"/>
      <c r="M20" s="99"/>
      <c r="N20" s="99"/>
      <c r="O20" s="99"/>
      <c r="P20" s="99"/>
      <c r="Q20" s="99"/>
      <c r="R20" s="99"/>
      <c r="S20" s="99"/>
      <c r="T20" s="20" t="e">
        <f t="shared" si="7"/>
        <v>#N/A</v>
      </c>
      <c r="U20" s="116">
        <f t="shared" si="1"/>
        <v>0</v>
      </c>
      <c r="V20" s="116">
        <f t="shared" si="2"/>
        <v>0</v>
      </c>
      <c r="W20" s="117">
        <f t="shared" si="3"/>
        <v>0</v>
      </c>
      <c r="X20" s="117">
        <f t="shared" si="4"/>
        <v>0</v>
      </c>
      <c r="Y20" s="118">
        <f t="shared" si="5"/>
        <v>0</v>
      </c>
      <c r="Z20" s="118">
        <f t="shared" si="6"/>
        <v>0</v>
      </c>
    </row>
    <row r="21" spans="1:26" ht="13.5" outlineLevel="1" thickBot="1" x14ac:dyDescent="0.25">
      <c r="A21" s="96"/>
      <c r="B21" s="109"/>
      <c r="C21" s="109"/>
      <c r="D21" s="110"/>
      <c r="E21" s="109"/>
      <c r="F21" s="20" t="e">
        <f>LOOKUP(D21,'Barême cotisation'!C$13:D$46,'Barême cotisation'!E$13:E$46)*E21</f>
        <v>#N/A</v>
      </c>
      <c r="G21" s="20" t="e">
        <f t="shared" si="8"/>
        <v>#N/A</v>
      </c>
      <c r="H21" s="99"/>
      <c r="I21" s="99"/>
      <c r="J21" s="99"/>
      <c r="K21" s="99"/>
      <c r="L21" s="99"/>
      <c r="M21" s="99"/>
      <c r="N21" s="99"/>
      <c r="O21" s="99"/>
      <c r="P21" s="99"/>
      <c r="Q21" s="99"/>
      <c r="R21" s="99"/>
      <c r="S21" s="99"/>
      <c r="T21" s="20" t="e">
        <f t="shared" si="7"/>
        <v>#N/A</v>
      </c>
      <c r="U21" s="116">
        <f t="shared" si="1"/>
        <v>0</v>
      </c>
      <c r="V21" s="116">
        <f t="shared" si="2"/>
        <v>0</v>
      </c>
      <c r="W21" s="117">
        <f t="shared" si="3"/>
        <v>0</v>
      </c>
      <c r="X21" s="117">
        <f t="shared" si="4"/>
        <v>0</v>
      </c>
      <c r="Y21" s="118">
        <f t="shared" si="5"/>
        <v>0</v>
      </c>
      <c r="Z21" s="118">
        <f t="shared" si="6"/>
        <v>0</v>
      </c>
    </row>
    <row r="22" spans="1:26" ht="13.5" outlineLevel="1" thickBot="1" x14ac:dyDescent="0.25">
      <c r="A22" s="96"/>
      <c r="B22" s="109"/>
      <c r="C22" s="109"/>
      <c r="D22" s="110"/>
      <c r="E22" s="109"/>
      <c r="F22" s="20" t="e">
        <f>LOOKUP(D22,'Barême cotisation'!C$13:D$46,'Barême cotisation'!E$13:E$46)*E22</f>
        <v>#N/A</v>
      </c>
      <c r="G22" s="20" t="e">
        <f t="shared" si="8"/>
        <v>#N/A</v>
      </c>
      <c r="H22" s="99"/>
      <c r="I22" s="99"/>
      <c r="J22" s="99"/>
      <c r="K22" s="99"/>
      <c r="L22" s="99"/>
      <c r="M22" s="99"/>
      <c r="N22" s="99"/>
      <c r="O22" s="99"/>
      <c r="P22" s="99"/>
      <c r="Q22" s="99"/>
      <c r="R22" s="99"/>
      <c r="S22" s="99"/>
      <c r="T22" s="20" t="e">
        <f t="shared" si="7"/>
        <v>#N/A</v>
      </c>
      <c r="U22" s="116">
        <f t="shared" si="1"/>
        <v>0</v>
      </c>
      <c r="V22" s="116">
        <f t="shared" si="2"/>
        <v>0</v>
      </c>
      <c r="W22" s="117">
        <f t="shared" si="3"/>
        <v>0</v>
      </c>
      <c r="X22" s="117">
        <f t="shared" si="4"/>
        <v>0</v>
      </c>
      <c r="Y22" s="118">
        <f t="shared" si="5"/>
        <v>0</v>
      </c>
      <c r="Z22" s="118">
        <f t="shared" si="6"/>
        <v>0</v>
      </c>
    </row>
    <row r="23" spans="1:26" ht="13.5" outlineLevel="1" thickBot="1" x14ac:dyDescent="0.25">
      <c r="A23" s="96"/>
      <c r="B23" s="109"/>
      <c r="C23" s="109"/>
      <c r="D23" s="110"/>
      <c r="E23" s="109"/>
      <c r="F23" s="20" t="e">
        <f>LOOKUP(D23,'Barême cotisation'!C$13:D$46,'Barême cotisation'!E$13:E$46)*E23</f>
        <v>#N/A</v>
      </c>
      <c r="G23" s="20" t="e">
        <f t="shared" si="8"/>
        <v>#N/A</v>
      </c>
      <c r="H23" s="99"/>
      <c r="I23" s="99"/>
      <c r="J23" s="99"/>
      <c r="K23" s="99"/>
      <c r="L23" s="99"/>
      <c r="M23" s="99"/>
      <c r="N23" s="99"/>
      <c r="O23" s="99"/>
      <c r="P23" s="99"/>
      <c r="Q23" s="99"/>
      <c r="R23" s="99"/>
      <c r="S23" s="99"/>
      <c r="T23" s="20" t="e">
        <f t="shared" si="7"/>
        <v>#N/A</v>
      </c>
      <c r="U23" s="116">
        <f t="shared" si="1"/>
        <v>0</v>
      </c>
      <c r="V23" s="116">
        <f t="shared" si="2"/>
        <v>0</v>
      </c>
      <c r="W23" s="117">
        <f t="shared" si="3"/>
        <v>0</v>
      </c>
      <c r="X23" s="117">
        <f t="shared" si="4"/>
        <v>0</v>
      </c>
      <c r="Y23" s="118">
        <f t="shared" si="5"/>
        <v>0</v>
      </c>
      <c r="Z23" s="118">
        <f t="shared" si="6"/>
        <v>0</v>
      </c>
    </row>
    <row r="24" spans="1:26" ht="13.5" outlineLevel="1" thickBot="1" x14ac:dyDescent="0.25">
      <c r="A24" s="96"/>
      <c r="B24" s="109"/>
      <c r="C24" s="109"/>
      <c r="D24" s="110"/>
      <c r="E24" s="109"/>
      <c r="F24" s="20" t="e">
        <f>LOOKUP(D24,'Barême cotisation'!C$13:D$46,'Barême cotisation'!E$13:E$46)*E24</f>
        <v>#N/A</v>
      </c>
      <c r="G24" s="20" t="e">
        <f t="shared" si="8"/>
        <v>#N/A</v>
      </c>
      <c r="H24" s="99"/>
      <c r="I24" s="99"/>
      <c r="J24" s="99"/>
      <c r="K24" s="99"/>
      <c r="L24" s="99"/>
      <c r="M24" s="99"/>
      <c r="N24" s="99"/>
      <c r="O24" s="99"/>
      <c r="P24" s="99"/>
      <c r="Q24" s="99"/>
      <c r="R24" s="99"/>
      <c r="S24" s="99"/>
      <c r="T24" s="20" t="e">
        <f t="shared" si="7"/>
        <v>#N/A</v>
      </c>
      <c r="U24" s="116">
        <f t="shared" si="1"/>
        <v>0</v>
      </c>
      <c r="V24" s="116">
        <f t="shared" si="2"/>
        <v>0</v>
      </c>
      <c r="W24" s="117">
        <f t="shared" si="3"/>
        <v>0</v>
      </c>
      <c r="X24" s="117">
        <f t="shared" si="4"/>
        <v>0</v>
      </c>
      <c r="Y24" s="118">
        <f t="shared" si="5"/>
        <v>0</v>
      </c>
      <c r="Z24" s="118">
        <f t="shared" si="6"/>
        <v>0</v>
      </c>
    </row>
    <row r="25" spans="1:26" ht="13.5" outlineLevel="1" thickBot="1" x14ac:dyDescent="0.25">
      <c r="A25" s="96"/>
      <c r="B25" s="109"/>
      <c r="C25" s="109"/>
      <c r="D25" s="110"/>
      <c r="E25" s="109"/>
      <c r="F25" s="20" t="e">
        <f>LOOKUP(D25,'Barême cotisation'!C$13:D$46,'Barême cotisation'!E$13:E$46)*E25</f>
        <v>#N/A</v>
      </c>
      <c r="G25" s="20" t="e">
        <f t="shared" si="8"/>
        <v>#N/A</v>
      </c>
      <c r="H25" s="99"/>
      <c r="I25" s="99"/>
      <c r="J25" s="99"/>
      <c r="K25" s="99"/>
      <c r="L25" s="99"/>
      <c r="M25" s="99"/>
      <c r="N25" s="99"/>
      <c r="O25" s="99"/>
      <c r="P25" s="99"/>
      <c r="Q25" s="99"/>
      <c r="R25" s="99"/>
      <c r="S25" s="99"/>
      <c r="T25" s="20" t="e">
        <f t="shared" si="7"/>
        <v>#N/A</v>
      </c>
      <c r="U25" s="116">
        <f t="shared" si="1"/>
        <v>0</v>
      </c>
      <c r="V25" s="116">
        <f t="shared" si="2"/>
        <v>0</v>
      </c>
      <c r="W25" s="117">
        <f t="shared" si="3"/>
        <v>0</v>
      </c>
      <c r="X25" s="117">
        <f t="shared" si="4"/>
        <v>0</v>
      </c>
      <c r="Y25" s="118">
        <f t="shared" si="5"/>
        <v>0</v>
      </c>
      <c r="Z25" s="118">
        <f t="shared" si="6"/>
        <v>0</v>
      </c>
    </row>
    <row r="26" spans="1:26" ht="13.5" outlineLevel="1" thickBot="1" x14ac:dyDescent="0.25">
      <c r="A26" s="96"/>
      <c r="B26" s="109"/>
      <c r="C26" s="109"/>
      <c r="D26" s="110"/>
      <c r="E26" s="109"/>
      <c r="F26" s="20" t="e">
        <f>LOOKUP(D26,'Barême cotisation'!C$13:D$46,'Barême cotisation'!E$13:E$46)*E26</f>
        <v>#N/A</v>
      </c>
      <c r="G26" s="20" t="e">
        <f t="shared" si="8"/>
        <v>#N/A</v>
      </c>
      <c r="H26" s="99"/>
      <c r="I26" s="99"/>
      <c r="J26" s="99"/>
      <c r="K26" s="99"/>
      <c r="L26" s="99"/>
      <c r="M26" s="99"/>
      <c r="N26" s="99"/>
      <c r="O26" s="99"/>
      <c r="P26" s="99"/>
      <c r="Q26" s="99"/>
      <c r="R26" s="99"/>
      <c r="S26" s="99"/>
      <c r="T26" s="20" t="e">
        <f t="shared" si="7"/>
        <v>#N/A</v>
      </c>
      <c r="U26" s="116">
        <f t="shared" si="1"/>
        <v>0</v>
      </c>
      <c r="V26" s="116">
        <f t="shared" si="2"/>
        <v>0</v>
      </c>
      <c r="W26" s="117">
        <f t="shared" si="3"/>
        <v>0</v>
      </c>
      <c r="X26" s="117">
        <f t="shared" si="4"/>
        <v>0</v>
      </c>
      <c r="Y26" s="118">
        <f t="shared" si="5"/>
        <v>0</v>
      </c>
      <c r="Z26" s="118">
        <f t="shared" si="6"/>
        <v>0</v>
      </c>
    </row>
    <row r="27" spans="1:26" ht="13.5" outlineLevel="1" thickBot="1" x14ac:dyDescent="0.25">
      <c r="A27" s="96"/>
      <c r="B27" s="109"/>
      <c r="C27" s="109"/>
      <c r="D27" s="110"/>
      <c r="E27" s="109"/>
      <c r="F27" s="20" t="e">
        <f>LOOKUP(D27,'Barême cotisation'!C$13:D$46,'Barême cotisation'!E$13:E$46)*E27</f>
        <v>#N/A</v>
      </c>
      <c r="G27" s="20" t="e">
        <f t="shared" si="8"/>
        <v>#N/A</v>
      </c>
      <c r="H27" s="99"/>
      <c r="I27" s="99"/>
      <c r="J27" s="99"/>
      <c r="K27" s="99"/>
      <c r="L27" s="99"/>
      <c r="M27" s="99"/>
      <c r="N27" s="99"/>
      <c r="O27" s="99"/>
      <c r="P27" s="99"/>
      <c r="Q27" s="99"/>
      <c r="R27" s="99"/>
      <c r="S27" s="99"/>
      <c r="T27" s="20" t="e">
        <f t="shared" si="7"/>
        <v>#N/A</v>
      </c>
      <c r="U27" s="116">
        <f t="shared" si="1"/>
        <v>0</v>
      </c>
      <c r="V27" s="116">
        <f t="shared" si="2"/>
        <v>0</v>
      </c>
      <c r="W27" s="117">
        <f t="shared" si="3"/>
        <v>0</v>
      </c>
      <c r="X27" s="117">
        <f t="shared" si="4"/>
        <v>0</v>
      </c>
      <c r="Y27" s="118">
        <f t="shared" si="5"/>
        <v>0</v>
      </c>
      <c r="Z27" s="118">
        <f t="shared" si="6"/>
        <v>0</v>
      </c>
    </row>
    <row r="28" spans="1:26" ht="13.5" outlineLevel="1" thickBot="1" x14ac:dyDescent="0.25">
      <c r="A28" s="96"/>
      <c r="B28" s="109"/>
      <c r="C28" s="109"/>
      <c r="D28" s="110"/>
      <c r="E28" s="109"/>
      <c r="F28" s="20" t="e">
        <f>LOOKUP(D28,'Barême cotisation'!C$13:D$46,'Barême cotisation'!E$13:E$46)*E28</f>
        <v>#N/A</v>
      </c>
      <c r="G28" s="20" t="e">
        <f t="shared" si="8"/>
        <v>#N/A</v>
      </c>
      <c r="H28" s="99"/>
      <c r="I28" s="99"/>
      <c r="J28" s="99"/>
      <c r="K28" s="99"/>
      <c r="L28" s="99"/>
      <c r="M28" s="99"/>
      <c r="N28" s="99"/>
      <c r="O28" s="99"/>
      <c r="P28" s="99"/>
      <c r="Q28" s="99"/>
      <c r="R28" s="99"/>
      <c r="S28" s="99"/>
      <c r="T28" s="20" t="e">
        <f t="shared" si="7"/>
        <v>#N/A</v>
      </c>
      <c r="U28" s="116">
        <f t="shared" si="1"/>
        <v>0</v>
      </c>
      <c r="V28" s="116">
        <f t="shared" si="2"/>
        <v>0</v>
      </c>
      <c r="W28" s="117">
        <f t="shared" si="3"/>
        <v>0</v>
      </c>
      <c r="X28" s="117">
        <f t="shared" si="4"/>
        <v>0</v>
      </c>
      <c r="Y28" s="118">
        <f t="shared" si="5"/>
        <v>0</v>
      </c>
      <c r="Z28" s="118">
        <f t="shared" si="6"/>
        <v>0</v>
      </c>
    </row>
    <row r="29" spans="1:26" ht="13.5" outlineLevel="1" thickBot="1" x14ac:dyDescent="0.25">
      <c r="A29" s="96"/>
      <c r="B29" s="109"/>
      <c r="C29" s="109"/>
      <c r="D29" s="110"/>
      <c r="E29" s="109"/>
      <c r="F29" s="20" t="e">
        <f>LOOKUP(D29,'Barême cotisation'!C$13:D$46,'Barême cotisation'!E$13:E$46)*E29</f>
        <v>#N/A</v>
      </c>
      <c r="G29" s="20" t="e">
        <f t="shared" si="8"/>
        <v>#N/A</v>
      </c>
      <c r="H29" s="99"/>
      <c r="I29" s="99"/>
      <c r="J29" s="99"/>
      <c r="K29" s="99"/>
      <c r="L29" s="99"/>
      <c r="M29" s="99"/>
      <c r="N29" s="99"/>
      <c r="O29" s="99"/>
      <c r="P29" s="99"/>
      <c r="Q29" s="99"/>
      <c r="R29" s="99"/>
      <c r="S29" s="99"/>
      <c r="T29" s="20" t="e">
        <f t="shared" si="7"/>
        <v>#N/A</v>
      </c>
      <c r="U29" s="116">
        <f t="shared" si="1"/>
        <v>0</v>
      </c>
      <c r="V29" s="116">
        <f t="shared" si="2"/>
        <v>0</v>
      </c>
      <c r="W29" s="117">
        <f t="shared" si="3"/>
        <v>0</v>
      </c>
      <c r="X29" s="117">
        <f t="shared" si="4"/>
        <v>0</v>
      </c>
      <c r="Y29" s="118">
        <f t="shared" si="5"/>
        <v>0</v>
      </c>
      <c r="Z29" s="118">
        <f t="shared" si="6"/>
        <v>0</v>
      </c>
    </row>
    <row r="30" spans="1:26" ht="13.5" outlineLevel="1" thickBot="1" x14ac:dyDescent="0.25">
      <c r="A30" s="96"/>
      <c r="B30" s="109"/>
      <c r="C30" s="109"/>
      <c r="D30" s="110"/>
      <c r="E30" s="109"/>
      <c r="F30" s="20" t="e">
        <f>LOOKUP(D30,'Barême cotisation'!C$13:D$46,'Barême cotisation'!E$13:E$46)*E30</f>
        <v>#N/A</v>
      </c>
      <c r="G30" s="20" t="e">
        <f t="shared" si="8"/>
        <v>#N/A</v>
      </c>
      <c r="H30" s="99"/>
      <c r="I30" s="99"/>
      <c r="J30" s="99"/>
      <c r="K30" s="99"/>
      <c r="L30" s="99"/>
      <c r="M30" s="99"/>
      <c r="N30" s="99"/>
      <c r="O30" s="99"/>
      <c r="P30" s="99"/>
      <c r="Q30" s="99"/>
      <c r="R30" s="99"/>
      <c r="S30" s="99"/>
      <c r="T30" s="20" t="e">
        <f t="shared" si="7"/>
        <v>#N/A</v>
      </c>
      <c r="U30" s="116">
        <f t="shared" si="1"/>
        <v>0</v>
      </c>
      <c r="V30" s="116">
        <f t="shared" si="2"/>
        <v>0</v>
      </c>
      <c r="W30" s="117">
        <f t="shared" si="3"/>
        <v>0</v>
      </c>
      <c r="X30" s="117">
        <f t="shared" si="4"/>
        <v>0</v>
      </c>
      <c r="Y30" s="118">
        <f t="shared" si="5"/>
        <v>0</v>
      </c>
      <c r="Z30" s="118">
        <f t="shared" si="6"/>
        <v>0</v>
      </c>
    </row>
    <row r="31" spans="1:26" ht="13.5" outlineLevel="1" thickBot="1" x14ac:dyDescent="0.25">
      <c r="A31" s="96"/>
      <c r="B31" s="109"/>
      <c r="C31" s="109"/>
      <c r="D31" s="110"/>
      <c r="E31" s="109"/>
      <c r="F31" s="20" t="e">
        <f>LOOKUP(D31,'Barême cotisation'!C$13:D$46,'Barême cotisation'!E$13:E$46)*E31</f>
        <v>#N/A</v>
      </c>
      <c r="G31" s="20" t="e">
        <f t="shared" si="8"/>
        <v>#N/A</v>
      </c>
      <c r="H31" s="99"/>
      <c r="I31" s="99"/>
      <c r="J31" s="99"/>
      <c r="K31" s="99"/>
      <c r="L31" s="99"/>
      <c r="M31" s="99"/>
      <c r="N31" s="99"/>
      <c r="O31" s="99"/>
      <c r="P31" s="99"/>
      <c r="Q31" s="99"/>
      <c r="R31" s="99"/>
      <c r="S31" s="99"/>
      <c r="T31" s="20" t="e">
        <f t="shared" si="7"/>
        <v>#N/A</v>
      </c>
      <c r="U31" s="116">
        <f t="shared" si="1"/>
        <v>0</v>
      </c>
      <c r="V31" s="116">
        <f t="shared" si="2"/>
        <v>0</v>
      </c>
      <c r="W31" s="117">
        <f t="shared" si="3"/>
        <v>0</v>
      </c>
      <c r="X31" s="117">
        <f t="shared" si="4"/>
        <v>0</v>
      </c>
      <c r="Y31" s="118">
        <f t="shared" si="5"/>
        <v>0</v>
      </c>
      <c r="Z31" s="118">
        <f t="shared" si="6"/>
        <v>0</v>
      </c>
    </row>
    <row r="32" spans="1:26" ht="13.5" outlineLevel="1" thickBot="1" x14ac:dyDescent="0.25">
      <c r="A32" s="96"/>
      <c r="B32" s="109"/>
      <c r="C32" s="109"/>
      <c r="D32" s="110"/>
      <c r="E32" s="109"/>
      <c r="F32" s="20" t="e">
        <f>LOOKUP(D32,'Barême cotisation'!C$13:D$46,'Barême cotisation'!E$13:E$46)*E32</f>
        <v>#N/A</v>
      </c>
      <c r="G32" s="20" t="e">
        <f t="shared" si="8"/>
        <v>#N/A</v>
      </c>
      <c r="H32" s="99"/>
      <c r="I32" s="99"/>
      <c r="J32" s="99"/>
      <c r="K32" s="99"/>
      <c r="L32" s="99"/>
      <c r="M32" s="99"/>
      <c r="N32" s="99"/>
      <c r="O32" s="99"/>
      <c r="P32" s="99"/>
      <c r="Q32" s="99"/>
      <c r="R32" s="99"/>
      <c r="S32" s="99"/>
      <c r="T32" s="20" t="e">
        <f t="shared" si="7"/>
        <v>#N/A</v>
      </c>
      <c r="U32" s="116">
        <f t="shared" si="1"/>
        <v>0</v>
      </c>
      <c r="V32" s="116">
        <f t="shared" si="2"/>
        <v>0</v>
      </c>
      <c r="W32" s="117">
        <f t="shared" si="3"/>
        <v>0</v>
      </c>
      <c r="X32" s="117">
        <f t="shared" si="4"/>
        <v>0</v>
      </c>
      <c r="Y32" s="118">
        <f t="shared" si="5"/>
        <v>0</v>
      </c>
      <c r="Z32" s="118">
        <f t="shared" si="6"/>
        <v>0</v>
      </c>
    </row>
    <row r="33" spans="1:26" ht="13.5" outlineLevel="1" thickBot="1" x14ac:dyDescent="0.25">
      <c r="A33" s="96"/>
      <c r="B33" s="109"/>
      <c r="C33" s="109"/>
      <c r="D33" s="110"/>
      <c r="E33" s="109"/>
      <c r="F33" s="20" t="e">
        <f>LOOKUP(D33,'Barême cotisation'!C$13:D$46,'Barême cotisation'!E$13:E$46)*E33</f>
        <v>#N/A</v>
      </c>
      <c r="G33" s="20" t="e">
        <f t="shared" si="8"/>
        <v>#N/A</v>
      </c>
      <c r="H33" s="99"/>
      <c r="I33" s="99"/>
      <c r="J33" s="99"/>
      <c r="K33" s="99"/>
      <c r="L33" s="99"/>
      <c r="M33" s="99"/>
      <c r="N33" s="99"/>
      <c r="O33" s="99"/>
      <c r="P33" s="99"/>
      <c r="Q33" s="99"/>
      <c r="R33" s="99"/>
      <c r="S33" s="99"/>
      <c r="T33" s="20" t="e">
        <f t="shared" si="7"/>
        <v>#N/A</v>
      </c>
      <c r="U33" s="116">
        <f t="shared" si="1"/>
        <v>0</v>
      </c>
      <c r="V33" s="116">
        <f t="shared" si="2"/>
        <v>0</v>
      </c>
      <c r="W33" s="117">
        <f t="shared" si="3"/>
        <v>0</v>
      </c>
      <c r="X33" s="117">
        <f t="shared" si="4"/>
        <v>0</v>
      </c>
      <c r="Y33" s="118">
        <f t="shared" si="5"/>
        <v>0</v>
      </c>
      <c r="Z33" s="118">
        <f t="shared" si="6"/>
        <v>0</v>
      </c>
    </row>
    <row r="34" spans="1:26" ht="13.5" outlineLevel="1" thickBot="1" x14ac:dyDescent="0.25">
      <c r="A34" s="96"/>
      <c r="B34" s="109"/>
      <c r="C34" s="109"/>
      <c r="D34" s="110"/>
      <c r="E34" s="109"/>
      <c r="F34" s="20" t="e">
        <f>LOOKUP(D34,'Barême cotisation'!C$13:D$46,'Barême cotisation'!E$13:E$46)*E34</f>
        <v>#N/A</v>
      </c>
      <c r="G34" s="20" t="e">
        <f t="shared" si="8"/>
        <v>#N/A</v>
      </c>
      <c r="H34" s="99"/>
      <c r="I34" s="99"/>
      <c r="J34" s="99"/>
      <c r="K34" s="99"/>
      <c r="L34" s="99"/>
      <c r="M34" s="99"/>
      <c r="N34" s="99"/>
      <c r="O34" s="99"/>
      <c r="P34" s="99"/>
      <c r="Q34" s="99"/>
      <c r="R34" s="99"/>
      <c r="S34" s="99"/>
      <c r="T34" s="20" t="e">
        <f t="shared" si="7"/>
        <v>#N/A</v>
      </c>
      <c r="U34" s="116">
        <f t="shared" si="1"/>
        <v>0</v>
      </c>
      <c r="V34" s="116">
        <f t="shared" si="2"/>
        <v>0</v>
      </c>
      <c r="W34" s="117">
        <f t="shared" si="3"/>
        <v>0</v>
      </c>
      <c r="X34" s="117">
        <f t="shared" si="4"/>
        <v>0</v>
      </c>
      <c r="Y34" s="118">
        <f t="shared" si="5"/>
        <v>0</v>
      </c>
      <c r="Z34" s="118">
        <f t="shared" si="6"/>
        <v>0</v>
      </c>
    </row>
    <row r="35" spans="1:26" ht="13.5" outlineLevel="1" thickBot="1" x14ac:dyDescent="0.25">
      <c r="A35" s="96"/>
      <c r="B35" s="109"/>
      <c r="C35" s="109"/>
      <c r="D35" s="110"/>
      <c r="E35" s="109"/>
      <c r="F35" s="20" t="e">
        <f>LOOKUP(D35,'Barême cotisation'!C$13:D$46,'Barême cotisation'!E$13:E$46)*E35</f>
        <v>#N/A</v>
      </c>
      <c r="G35" s="20" t="e">
        <f t="shared" si="8"/>
        <v>#N/A</v>
      </c>
      <c r="H35" s="99"/>
      <c r="I35" s="99"/>
      <c r="J35" s="99"/>
      <c r="K35" s="99"/>
      <c r="L35" s="99"/>
      <c r="M35" s="99"/>
      <c r="N35" s="99"/>
      <c r="O35" s="99"/>
      <c r="P35" s="99"/>
      <c r="Q35" s="99"/>
      <c r="R35" s="99"/>
      <c r="S35" s="99"/>
      <c r="T35" s="20" t="e">
        <f t="shared" si="7"/>
        <v>#N/A</v>
      </c>
      <c r="U35" s="116">
        <f t="shared" si="1"/>
        <v>0</v>
      </c>
      <c r="V35" s="116">
        <f t="shared" si="2"/>
        <v>0</v>
      </c>
      <c r="W35" s="117">
        <f t="shared" si="3"/>
        <v>0</v>
      </c>
      <c r="X35" s="117">
        <f t="shared" si="4"/>
        <v>0</v>
      </c>
      <c r="Y35" s="118">
        <f t="shared" si="5"/>
        <v>0</v>
      </c>
      <c r="Z35" s="118">
        <f t="shared" si="6"/>
        <v>0</v>
      </c>
    </row>
    <row r="36" spans="1:26" ht="13.5" outlineLevel="1" thickBot="1" x14ac:dyDescent="0.25">
      <c r="A36" s="96"/>
      <c r="B36" s="109"/>
      <c r="C36" s="109"/>
      <c r="D36" s="110"/>
      <c r="E36" s="109"/>
      <c r="F36" s="20" t="e">
        <f>LOOKUP(D36,'Barême cotisation'!C$13:D$46,'Barême cotisation'!E$13:E$46)*E36</f>
        <v>#N/A</v>
      </c>
      <c r="G36" s="20" t="e">
        <f t="shared" si="8"/>
        <v>#N/A</v>
      </c>
      <c r="H36" s="99"/>
      <c r="I36" s="99"/>
      <c r="J36" s="99"/>
      <c r="K36" s="99"/>
      <c r="L36" s="99"/>
      <c r="M36" s="99"/>
      <c r="N36" s="99"/>
      <c r="O36" s="99"/>
      <c r="P36" s="99"/>
      <c r="Q36" s="99"/>
      <c r="R36" s="99"/>
      <c r="S36" s="99"/>
      <c r="T36" s="20" t="e">
        <f t="shared" si="7"/>
        <v>#N/A</v>
      </c>
      <c r="U36" s="116">
        <f t="shared" si="1"/>
        <v>0</v>
      </c>
      <c r="V36" s="116">
        <f t="shared" si="2"/>
        <v>0</v>
      </c>
      <c r="W36" s="117">
        <f t="shared" si="3"/>
        <v>0</v>
      </c>
      <c r="X36" s="117">
        <f t="shared" si="4"/>
        <v>0</v>
      </c>
      <c r="Y36" s="118">
        <f t="shared" si="5"/>
        <v>0</v>
      </c>
      <c r="Z36" s="118">
        <f t="shared" si="6"/>
        <v>0</v>
      </c>
    </row>
    <row r="37" spans="1:26" ht="13.5" outlineLevel="1" thickBot="1" x14ac:dyDescent="0.25">
      <c r="A37" s="96"/>
      <c r="B37" s="109"/>
      <c r="C37" s="109"/>
      <c r="D37" s="110"/>
      <c r="E37" s="109"/>
      <c r="F37" s="20" t="e">
        <f>LOOKUP(D37,'Barême cotisation'!C$13:D$46,'Barême cotisation'!E$13:E$46)*E37</f>
        <v>#N/A</v>
      </c>
      <c r="G37" s="20" t="e">
        <f t="shared" si="8"/>
        <v>#N/A</v>
      </c>
      <c r="H37" s="99"/>
      <c r="I37" s="99"/>
      <c r="J37" s="99"/>
      <c r="K37" s="99"/>
      <c r="L37" s="99"/>
      <c r="M37" s="99"/>
      <c r="N37" s="99"/>
      <c r="O37" s="99"/>
      <c r="P37" s="99"/>
      <c r="Q37" s="99"/>
      <c r="R37" s="99"/>
      <c r="S37" s="99"/>
      <c r="T37" s="20" t="e">
        <f t="shared" si="7"/>
        <v>#N/A</v>
      </c>
      <c r="U37" s="116">
        <f t="shared" si="1"/>
        <v>0</v>
      </c>
      <c r="V37" s="116">
        <f t="shared" si="2"/>
        <v>0</v>
      </c>
      <c r="W37" s="117">
        <f t="shared" si="3"/>
        <v>0</v>
      </c>
      <c r="X37" s="117">
        <f t="shared" si="4"/>
        <v>0</v>
      </c>
      <c r="Y37" s="118">
        <f t="shared" si="5"/>
        <v>0</v>
      </c>
      <c r="Z37" s="118">
        <f t="shared" si="6"/>
        <v>0</v>
      </c>
    </row>
    <row r="38" spans="1:26" ht="13.5" outlineLevel="1" thickBot="1" x14ac:dyDescent="0.25">
      <c r="A38" s="96"/>
      <c r="B38" s="109"/>
      <c r="C38" s="109"/>
      <c r="D38" s="110"/>
      <c r="E38" s="109"/>
      <c r="F38" s="20" t="e">
        <f>LOOKUP(D38,'Barême cotisation'!C$13:D$46,'Barême cotisation'!E$13:E$46)*E38</f>
        <v>#N/A</v>
      </c>
      <c r="G38" s="20" t="e">
        <f t="shared" si="8"/>
        <v>#N/A</v>
      </c>
      <c r="H38" s="99"/>
      <c r="I38" s="99"/>
      <c r="J38" s="99"/>
      <c r="K38" s="99"/>
      <c r="L38" s="99"/>
      <c r="M38" s="99"/>
      <c r="N38" s="99"/>
      <c r="O38" s="99"/>
      <c r="P38" s="99"/>
      <c r="Q38" s="99"/>
      <c r="R38" s="99"/>
      <c r="S38" s="99"/>
      <c r="T38" s="20" t="e">
        <f t="shared" si="7"/>
        <v>#N/A</v>
      </c>
      <c r="U38" s="116">
        <f t="shared" si="1"/>
        <v>0</v>
      </c>
      <c r="V38" s="116">
        <f t="shared" si="2"/>
        <v>0</v>
      </c>
      <c r="W38" s="117">
        <f t="shared" si="3"/>
        <v>0</v>
      </c>
      <c r="X38" s="117">
        <f t="shared" si="4"/>
        <v>0</v>
      </c>
      <c r="Y38" s="118">
        <f t="shared" si="5"/>
        <v>0</v>
      </c>
      <c r="Z38" s="118">
        <f t="shared" si="6"/>
        <v>0</v>
      </c>
    </row>
    <row r="39" spans="1:26" ht="13.5" outlineLevel="1" thickBot="1" x14ac:dyDescent="0.25">
      <c r="A39" s="96"/>
      <c r="B39" s="109"/>
      <c r="C39" s="109"/>
      <c r="D39" s="110"/>
      <c r="E39" s="109"/>
      <c r="F39" s="20" t="e">
        <f>LOOKUP(D39,'Barême cotisation'!C$13:D$46,'Barême cotisation'!E$13:E$46)*E39</f>
        <v>#N/A</v>
      </c>
      <c r="G39" s="20" t="e">
        <f t="shared" si="8"/>
        <v>#N/A</v>
      </c>
      <c r="H39" s="99"/>
      <c r="I39" s="99"/>
      <c r="J39" s="99"/>
      <c r="K39" s="99"/>
      <c r="L39" s="99"/>
      <c r="M39" s="99"/>
      <c r="N39" s="99"/>
      <c r="O39" s="99"/>
      <c r="P39" s="99"/>
      <c r="Q39" s="99"/>
      <c r="R39" s="99"/>
      <c r="S39" s="99"/>
      <c r="T39" s="20" t="e">
        <f t="shared" si="7"/>
        <v>#N/A</v>
      </c>
      <c r="U39" s="116">
        <f t="shared" si="1"/>
        <v>0</v>
      </c>
      <c r="V39" s="116">
        <f t="shared" si="2"/>
        <v>0</v>
      </c>
      <c r="W39" s="117">
        <f t="shared" si="3"/>
        <v>0</v>
      </c>
      <c r="X39" s="117">
        <f t="shared" si="4"/>
        <v>0</v>
      </c>
      <c r="Y39" s="118">
        <f t="shared" si="5"/>
        <v>0</v>
      </c>
      <c r="Z39" s="118">
        <f t="shared" si="6"/>
        <v>0</v>
      </c>
    </row>
    <row r="40" spans="1:26" ht="13.5" outlineLevel="1" thickBot="1" x14ac:dyDescent="0.25">
      <c r="A40" s="96"/>
      <c r="B40" s="109"/>
      <c r="C40" s="109"/>
      <c r="D40" s="110"/>
      <c r="E40" s="109"/>
      <c r="F40" s="20" t="e">
        <f>LOOKUP(D40,'Barême cotisation'!C$13:D$46,'Barême cotisation'!E$13:E$46)*E40</f>
        <v>#N/A</v>
      </c>
      <c r="G40" s="20" t="e">
        <f t="shared" si="8"/>
        <v>#N/A</v>
      </c>
      <c r="H40" s="99"/>
      <c r="I40" s="99"/>
      <c r="J40" s="99"/>
      <c r="K40" s="99"/>
      <c r="L40" s="99"/>
      <c r="M40" s="99"/>
      <c r="N40" s="99"/>
      <c r="O40" s="99"/>
      <c r="P40" s="99"/>
      <c r="Q40" s="99"/>
      <c r="R40" s="99"/>
      <c r="S40" s="99"/>
      <c r="T40" s="20" t="e">
        <f t="shared" si="7"/>
        <v>#N/A</v>
      </c>
      <c r="U40" s="116">
        <f t="shared" si="1"/>
        <v>0</v>
      </c>
      <c r="V40" s="116">
        <f t="shared" si="2"/>
        <v>0</v>
      </c>
      <c r="W40" s="117">
        <f t="shared" si="3"/>
        <v>0</v>
      </c>
      <c r="X40" s="117">
        <f t="shared" si="4"/>
        <v>0</v>
      </c>
      <c r="Y40" s="118">
        <f t="shared" si="5"/>
        <v>0</v>
      </c>
      <c r="Z40" s="118">
        <f t="shared" si="6"/>
        <v>0</v>
      </c>
    </row>
    <row r="41" spans="1:26" ht="13.5" outlineLevel="1" thickBot="1" x14ac:dyDescent="0.25">
      <c r="A41" s="96"/>
      <c r="B41" s="109"/>
      <c r="C41" s="109"/>
      <c r="D41" s="110"/>
      <c r="E41" s="109"/>
      <c r="F41" s="20" t="e">
        <f>LOOKUP(D41,'Barême cotisation'!C$13:D$46,'Barême cotisation'!E$13:E$46)*E41</f>
        <v>#N/A</v>
      </c>
      <c r="G41" s="20" t="e">
        <f t="shared" si="8"/>
        <v>#N/A</v>
      </c>
      <c r="H41" s="99"/>
      <c r="I41" s="99"/>
      <c r="J41" s="99"/>
      <c r="K41" s="99"/>
      <c r="L41" s="99"/>
      <c r="M41" s="99"/>
      <c r="N41" s="99"/>
      <c r="O41" s="99"/>
      <c r="P41" s="99"/>
      <c r="Q41" s="99"/>
      <c r="R41" s="99"/>
      <c r="S41" s="99"/>
      <c r="T41" s="20" t="e">
        <f t="shared" si="7"/>
        <v>#N/A</v>
      </c>
      <c r="U41" s="116">
        <f t="shared" si="1"/>
        <v>0</v>
      </c>
      <c r="V41" s="116">
        <f t="shared" si="2"/>
        <v>0</v>
      </c>
      <c r="W41" s="117">
        <f t="shared" si="3"/>
        <v>0</v>
      </c>
      <c r="X41" s="117">
        <f t="shared" si="4"/>
        <v>0</v>
      </c>
      <c r="Y41" s="118">
        <f t="shared" si="5"/>
        <v>0</v>
      </c>
      <c r="Z41" s="118">
        <f t="shared" si="6"/>
        <v>0</v>
      </c>
    </row>
    <row r="42" spans="1:26" ht="13.5" outlineLevel="1" thickBot="1" x14ac:dyDescent="0.25">
      <c r="A42" s="96"/>
      <c r="B42" s="109"/>
      <c r="C42" s="109"/>
      <c r="D42" s="110"/>
      <c r="E42" s="109"/>
      <c r="F42" s="20" t="e">
        <f>LOOKUP(D42,'Barême cotisation'!C$13:D$46,'Barême cotisation'!E$13:E$46)*E42</f>
        <v>#N/A</v>
      </c>
      <c r="G42" s="20" t="e">
        <f t="shared" si="8"/>
        <v>#N/A</v>
      </c>
      <c r="H42" s="99"/>
      <c r="I42" s="99"/>
      <c r="J42" s="99"/>
      <c r="K42" s="99"/>
      <c r="L42" s="99"/>
      <c r="M42" s="99"/>
      <c r="N42" s="99"/>
      <c r="O42" s="99"/>
      <c r="P42" s="99"/>
      <c r="Q42" s="99"/>
      <c r="R42" s="99"/>
      <c r="S42" s="99"/>
      <c r="T42" s="20" t="e">
        <f t="shared" si="7"/>
        <v>#N/A</v>
      </c>
      <c r="U42" s="116">
        <f t="shared" si="1"/>
        <v>0</v>
      </c>
      <c r="V42" s="116">
        <f t="shared" si="2"/>
        <v>0</v>
      </c>
      <c r="W42" s="117">
        <f t="shared" si="3"/>
        <v>0</v>
      </c>
      <c r="X42" s="117">
        <f t="shared" si="4"/>
        <v>0</v>
      </c>
      <c r="Y42" s="118">
        <f t="shared" si="5"/>
        <v>0</v>
      </c>
      <c r="Z42" s="118">
        <f t="shared" si="6"/>
        <v>0</v>
      </c>
    </row>
    <row r="43" spans="1:26" ht="13.5" outlineLevel="1" thickBot="1" x14ac:dyDescent="0.25">
      <c r="A43" s="96"/>
      <c r="B43" s="109"/>
      <c r="C43" s="109"/>
      <c r="D43" s="110"/>
      <c r="E43" s="109"/>
      <c r="F43" s="20" t="e">
        <f>LOOKUP(D43,'Barême cotisation'!C$13:D$46,'Barême cotisation'!E$13:E$46)*E43</f>
        <v>#N/A</v>
      </c>
      <c r="G43" s="20" t="e">
        <f t="shared" si="8"/>
        <v>#N/A</v>
      </c>
      <c r="H43" s="99"/>
      <c r="I43" s="99"/>
      <c r="J43" s="99"/>
      <c r="K43" s="99"/>
      <c r="L43" s="99"/>
      <c r="M43" s="99"/>
      <c r="N43" s="99"/>
      <c r="O43" s="99"/>
      <c r="P43" s="99"/>
      <c r="Q43" s="99"/>
      <c r="R43" s="99"/>
      <c r="S43" s="99"/>
      <c r="T43" s="20" t="e">
        <f t="shared" si="7"/>
        <v>#N/A</v>
      </c>
      <c r="U43" s="116">
        <f t="shared" si="1"/>
        <v>0</v>
      </c>
      <c r="V43" s="116">
        <f t="shared" si="2"/>
        <v>0</v>
      </c>
      <c r="W43" s="117">
        <f t="shared" si="3"/>
        <v>0</v>
      </c>
      <c r="X43" s="117">
        <f t="shared" si="4"/>
        <v>0</v>
      </c>
      <c r="Y43" s="118">
        <f t="shared" si="5"/>
        <v>0</v>
      </c>
      <c r="Z43" s="118">
        <f t="shared" si="6"/>
        <v>0</v>
      </c>
    </row>
    <row r="44" spans="1:26" ht="13.5" outlineLevel="1" thickBot="1" x14ac:dyDescent="0.25">
      <c r="A44" s="96"/>
      <c r="B44" s="109"/>
      <c r="C44" s="109"/>
      <c r="D44" s="110"/>
      <c r="E44" s="109"/>
      <c r="F44" s="20" t="e">
        <f>LOOKUP(D44,'Barême cotisation'!C$13:D$46,'Barême cotisation'!E$13:E$46)*E44</f>
        <v>#N/A</v>
      </c>
      <c r="G44" s="20" t="e">
        <f t="shared" si="8"/>
        <v>#N/A</v>
      </c>
      <c r="H44" s="99"/>
      <c r="I44" s="99"/>
      <c r="J44" s="99"/>
      <c r="K44" s="99"/>
      <c r="L44" s="99"/>
      <c r="M44" s="99"/>
      <c r="N44" s="99"/>
      <c r="O44" s="99"/>
      <c r="P44" s="99"/>
      <c r="Q44" s="99"/>
      <c r="R44" s="99"/>
      <c r="S44" s="99"/>
      <c r="T44" s="20" t="e">
        <f t="shared" si="7"/>
        <v>#N/A</v>
      </c>
      <c r="U44" s="116">
        <f t="shared" si="1"/>
        <v>0</v>
      </c>
      <c r="V44" s="116">
        <f t="shared" si="2"/>
        <v>0</v>
      </c>
      <c r="W44" s="117">
        <f t="shared" si="3"/>
        <v>0</v>
      </c>
      <c r="X44" s="117">
        <f t="shared" si="4"/>
        <v>0</v>
      </c>
      <c r="Y44" s="118">
        <f t="shared" si="5"/>
        <v>0</v>
      </c>
      <c r="Z44" s="118">
        <f t="shared" si="6"/>
        <v>0</v>
      </c>
    </row>
    <row r="45" spans="1:26" ht="13.5" outlineLevel="1" thickBot="1" x14ac:dyDescent="0.25">
      <c r="A45" s="96"/>
      <c r="B45" s="109"/>
      <c r="C45" s="109"/>
      <c r="D45" s="110"/>
      <c r="E45" s="109"/>
      <c r="F45" s="20" t="e">
        <f>LOOKUP(D45,'Barême cotisation'!C$13:D$46,'Barême cotisation'!E$13:E$46)*E45</f>
        <v>#N/A</v>
      </c>
      <c r="G45" s="20" t="e">
        <f>F45*2</f>
        <v>#N/A</v>
      </c>
      <c r="H45" s="99"/>
      <c r="I45" s="99"/>
      <c r="J45" s="99"/>
      <c r="K45" s="99"/>
      <c r="L45" s="99"/>
      <c r="M45" s="99"/>
      <c r="N45" s="99"/>
      <c r="O45" s="99"/>
      <c r="P45" s="99"/>
      <c r="Q45" s="99"/>
      <c r="R45" s="99"/>
      <c r="S45" s="99"/>
      <c r="T45" s="20" t="e">
        <f>SUM(U45:Z45)*F45</f>
        <v>#N/A</v>
      </c>
      <c r="U45" s="116">
        <f t="shared" si="1"/>
        <v>0</v>
      </c>
      <c r="V45" s="116">
        <f t="shared" si="2"/>
        <v>0</v>
      </c>
      <c r="W45" s="117">
        <f t="shared" si="3"/>
        <v>0</v>
      </c>
      <c r="X45" s="117">
        <f t="shared" si="4"/>
        <v>0</v>
      </c>
      <c r="Y45" s="118">
        <f t="shared" si="5"/>
        <v>0</v>
      </c>
      <c r="Z45" s="118">
        <f t="shared" si="6"/>
        <v>0</v>
      </c>
    </row>
    <row r="46" spans="1:26" ht="13.5" thickBot="1" x14ac:dyDescent="0.25">
      <c r="A46" s="19"/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>
        <f t="shared" ref="U46:Z46" si="9">SUM(U4:U45)</f>
        <v>0</v>
      </c>
      <c r="V46" s="19">
        <f t="shared" si="9"/>
        <v>0</v>
      </c>
      <c r="W46" s="19">
        <f t="shared" si="9"/>
        <v>0</v>
      </c>
      <c r="X46" s="19">
        <f t="shared" si="9"/>
        <v>0</v>
      </c>
      <c r="Y46" s="19">
        <f t="shared" si="9"/>
        <v>0</v>
      </c>
      <c r="Z46" s="19">
        <f t="shared" si="9"/>
        <v>0</v>
      </c>
    </row>
    <row r="47" spans="1:26" ht="14.25" thickTop="1" thickBot="1" x14ac:dyDescent="0.25">
      <c r="A47" s="19"/>
      <c r="D47" s="19"/>
      <c r="E47" s="19"/>
      <c r="F47" s="21" t="s">
        <v>23</v>
      </c>
      <c r="G47" s="23">
        <f>COUNTIF(H4:S45,"FNI")</f>
        <v>0</v>
      </c>
      <c r="I47" s="19"/>
      <c r="J47" s="21" t="s">
        <v>90</v>
      </c>
      <c r="K47" s="101"/>
      <c r="L47" s="23">
        <f>COUNTIF(H4:S45,"X")</f>
        <v>0</v>
      </c>
      <c r="M47" s="19"/>
      <c r="N47" s="21" t="s">
        <v>92</v>
      </c>
      <c r="O47" s="105"/>
      <c r="P47" s="103">
        <f>COUNTIF(H4:S45,"rejet")</f>
        <v>0</v>
      </c>
      <c r="R47" s="21" t="s">
        <v>93</v>
      </c>
      <c r="S47" s="105"/>
      <c r="T47" s="102">
        <f>COUNTIF(H4:S45,"arret")</f>
        <v>0</v>
      </c>
      <c r="U47" s="19"/>
      <c r="V47" s="19"/>
      <c r="W47" s="19"/>
      <c r="X47" s="19"/>
      <c r="Y47" s="19"/>
      <c r="Z47" s="19"/>
    </row>
    <row r="48" spans="1:26" ht="13.5" thickTop="1" x14ac:dyDescent="0.2">
      <c r="A48" s="19"/>
      <c r="U48" s="19"/>
      <c r="V48" s="19"/>
      <c r="W48" s="19"/>
      <c r="X48" s="19"/>
      <c r="Y48" s="19"/>
      <c r="Z48" s="19"/>
    </row>
    <row r="49" spans="1:26" x14ac:dyDescent="0.2">
      <c r="A49" s="19"/>
      <c r="U49" s="19"/>
      <c r="V49" s="19"/>
      <c r="W49" s="19"/>
      <c r="X49" s="19"/>
      <c r="Y49" s="19"/>
      <c r="Z49" s="19"/>
    </row>
    <row r="50" spans="1:26" x14ac:dyDescent="0.2">
      <c r="A50" s="19"/>
      <c r="U50" s="19"/>
      <c r="V50" s="19"/>
      <c r="W50" s="19"/>
      <c r="X50" s="19"/>
      <c r="Y50" s="19"/>
      <c r="Z50" s="19"/>
    </row>
  </sheetData>
  <customSheetViews>
    <customSheetView guid="{65CEAD86-84F4-4CAF-85FC-B7A670DEE43F}" hiddenColumns="1">
      <selection activeCell="B4" sqref="B4:E10"/>
      <pageMargins left="0.7" right="0.7" top="0.75" bottom="0.75" header="0.3" footer="0.3"/>
    </customSheetView>
  </customSheetViews>
  <phoneticPr fontId="10" type="noConversion"/>
  <conditionalFormatting sqref="B3:C3">
    <cfRule type="containsText" dxfId="119" priority="29" stopIfTrue="1" operator="containsText" text="arret">
      <formula>NOT(ISERROR(SEARCH("arret",B3)))</formula>
    </cfRule>
    <cfRule type="containsText" dxfId="118" priority="30" stopIfTrue="1" operator="containsText" text="rejet">
      <formula>NOT(ISERROR(SEARCH("rejet",B3)))</formula>
    </cfRule>
    <cfRule type="containsText" dxfId="117" priority="31" stopIfTrue="1" operator="containsText" text="x">
      <formula>NOT(ISERROR(SEARCH("x",B3)))</formula>
    </cfRule>
    <cfRule type="containsText" dxfId="116" priority="32" stopIfTrue="1" operator="containsText" text="FNI">
      <formula>NOT(ISERROR(SEARCH("FNI",B3)))</formula>
    </cfRule>
  </conditionalFormatting>
  <conditionalFormatting sqref="L4:S45">
    <cfRule type="containsText" dxfId="115" priority="21" stopIfTrue="1" operator="containsText" text="arret">
      <formula>NOT(ISERROR(SEARCH("arret",L4)))</formula>
    </cfRule>
    <cfRule type="containsText" dxfId="114" priority="22" stopIfTrue="1" operator="containsText" text="rejet">
      <formula>NOT(ISERROR(SEARCH("rejet",L4)))</formula>
    </cfRule>
    <cfRule type="containsText" dxfId="113" priority="23" stopIfTrue="1" operator="containsText" text="x">
      <formula>NOT(ISERROR(SEARCH("x",L4)))</formula>
    </cfRule>
    <cfRule type="containsText" dxfId="112" priority="24" stopIfTrue="1" operator="containsText" text="FNI">
      <formula>NOT(ISERROR(SEARCH("FNI",L4)))</formula>
    </cfRule>
  </conditionalFormatting>
  <conditionalFormatting sqref="H28:K45">
    <cfRule type="containsText" dxfId="111" priority="17" stopIfTrue="1" operator="containsText" text="arret">
      <formula>NOT(ISERROR(SEARCH("arret",H28)))</formula>
    </cfRule>
    <cfRule type="containsText" dxfId="110" priority="18" stopIfTrue="1" operator="containsText" text="rejet">
      <formula>NOT(ISERROR(SEARCH("rejet",H28)))</formula>
    </cfRule>
    <cfRule type="containsText" dxfId="109" priority="19" stopIfTrue="1" operator="containsText" text="x">
      <formula>NOT(ISERROR(SEARCH("x",H28)))</formula>
    </cfRule>
    <cfRule type="containsText" dxfId="108" priority="20" stopIfTrue="1" operator="containsText" text="FNI">
      <formula>NOT(ISERROR(SEARCH("FNI",H28)))</formula>
    </cfRule>
  </conditionalFormatting>
  <conditionalFormatting sqref="H16:K27">
    <cfRule type="containsText" dxfId="107" priority="13" stopIfTrue="1" operator="containsText" text="arret">
      <formula>NOT(ISERROR(SEARCH("arret",H16)))</formula>
    </cfRule>
    <cfRule type="containsText" dxfId="106" priority="14" stopIfTrue="1" operator="containsText" text="rejet">
      <formula>NOT(ISERROR(SEARCH("rejet",H16)))</formula>
    </cfRule>
    <cfRule type="containsText" dxfId="105" priority="15" stopIfTrue="1" operator="containsText" text="x">
      <formula>NOT(ISERROR(SEARCH("x",H16)))</formula>
    </cfRule>
    <cfRule type="containsText" dxfId="104" priority="16" stopIfTrue="1" operator="containsText" text="FNI">
      <formula>NOT(ISERROR(SEARCH("FNI",H16)))</formula>
    </cfRule>
  </conditionalFormatting>
  <conditionalFormatting sqref="H8:K15">
    <cfRule type="containsText" dxfId="103" priority="5" stopIfTrue="1" operator="containsText" text="arret">
      <formula>NOT(ISERROR(SEARCH("arret",H8)))</formula>
    </cfRule>
    <cfRule type="containsText" dxfId="102" priority="6" stopIfTrue="1" operator="containsText" text="rejet">
      <formula>NOT(ISERROR(SEARCH("rejet",H8)))</formula>
    </cfRule>
    <cfRule type="containsText" dxfId="101" priority="7" stopIfTrue="1" operator="containsText" text="x">
      <formula>NOT(ISERROR(SEARCH("x",H8)))</formula>
    </cfRule>
    <cfRule type="containsText" dxfId="100" priority="8" stopIfTrue="1" operator="containsText" text="FNI">
      <formula>NOT(ISERROR(SEARCH("FNI",H8)))</formula>
    </cfRule>
  </conditionalFormatting>
  <conditionalFormatting sqref="H4:K7">
    <cfRule type="containsText" dxfId="99" priority="1" stopIfTrue="1" operator="containsText" text="arret">
      <formula>NOT(ISERROR(SEARCH("arret",H4)))</formula>
    </cfRule>
    <cfRule type="containsText" dxfId="98" priority="2" stopIfTrue="1" operator="containsText" text="rejet">
      <formula>NOT(ISERROR(SEARCH("rejet",H4)))</formula>
    </cfRule>
    <cfRule type="containsText" dxfId="97" priority="3" stopIfTrue="1" operator="containsText" text="x">
      <formula>NOT(ISERROR(SEARCH("x",H4)))</formula>
    </cfRule>
    <cfRule type="containsText" dxfId="96" priority="4" stopIfTrue="1" operator="containsText" text="FNI">
      <formula>NOT(ISERROR(SEARCH("FNI",H4)))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00B0F0"/>
  </sheetPr>
  <dimension ref="A2:Z50"/>
  <sheetViews>
    <sheetView topLeftCell="A22" workbookViewId="0">
      <selection activeCell="B4" sqref="B4:E6"/>
    </sheetView>
  </sheetViews>
  <sheetFormatPr baseColWidth="10" defaultRowHeight="12.75" outlineLevelRow="1" x14ac:dyDescent="0.2"/>
  <cols>
    <col min="1" max="1" width="5.42578125" customWidth="1"/>
    <col min="2" max="2" width="16.85546875" customWidth="1"/>
    <col min="3" max="3" width="11.42578125" hidden="1" customWidth="1"/>
    <col min="5" max="5" width="12" bestFit="1" customWidth="1"/>
    <col min="8" max="19" width="8" customWidth="1"/>
    <col min="21" max="26" width="5.42578125" customWidth="1"/>
  </cols>
  <sheetData>
    <row r="2" spans="1:26" ht="13.5" thickBot="1" x14ac:dyDescent="0.25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</row>
    <row r="3" spans="1:26" ht="23.25" thickBot="1" x14ac:dyDescent="0.25">
      <c r="A3" s="19"/>
      <c r="B3" s="99" t="s">
        <v>13</v>
      </c>
      <c r="C3" s="24"/>
      <c r="D3" s="107" t="s">
        <v>14</v>
      </c>
      <c r="E3" s="107" t="s">
        <v>78</v>
      </c>
      <c r="F3" s="107" t="s">
        <v>3</v>
      </c>
      <c r="G3" s="108" t="s">
        <v>79</v>
      </c>
      <c r="H3" s="107" t="s">
        <v>15</v>
      </c>
      <c r="I3" s="107" t="s">
        <v>16</v>
      </c>
      <c r="J3" s="107" t="s">
        <v>17</v>
      </c>
      <c r="K3" s="107" t="s">
        <v>18</v>
      </c>
      <c r="L3" s="107" t="s">
        <v>17</v>
      </c>
      <c r="M3" s="107" t="s">
        <v>15</v>
      </c>
      <c r="N3" s="107" t="s">
        <v>15</v>
      </c>
      <c r="O3" s="107" t="s">
        <v>18</v>
      </c>
      <c r="P3" s="107" t="s">
        <v>19</v>
      </c>
      <c r="Q3" s="107" t="s">
        <v>20</v>
      </c>
      <c r="R3" s="107" t="s">
        <v>21</v>
      </c>
      <c r="S3" s="107" t="s">
        <v>22</v>
      </c>
      <c r="T3" s="107" t="s">
        <v>11</v>
      </c>
      <c r="U3" s="119" t="s">
        <v>97</v>
      </c>
      <c r="V3" s="119"/>
      <c r="W3" s="119" t="s">
        <v>97</v>
      </c>
      <c r="X3" s="119"/>
      <c r="Y3" s="119" t="s">
        <v>97</v>
      </c>
      <c r="Z3" s="119"/>
    </row>
    <row r="4" spans="1:26" ht="13.5" thickBot="1" x14ac:dyDescent="0.25">
      <c r="A4" s="19"/>
      <c r="B4" s="109"/>
      <c r="C4" s="109"/>
      <c r="D4" s="110"/>
      <c r="E4" s="109"/>
      <c r="F4" s="20" t="e">
        <f>LOOKUP(D4,'Barême cotisation'!C$13:D$46,'Barême cotisation'!E$13:E$46)*E4</f>
        <v>#N/A</v>
      </c>
      <c r="G4" s="20" t="e">
        <f>F4*2</f>
        <v>#N/A</v>
      </c>
      <c r="H4" s="99"/>
      <c r="I4" s="99"/>
      <c r="J4" s="99"/>
      <c r="K4" s="99"/>
      <c r="L4" s="99"/>
      <c r="M4" s="99"/>
      <c r="N4" s="99"/>
      <c r="O4" s="99"/>
      <c r="P4" s="99"/>
      <c r="Q4" s="99"/>
      <c r="R4" s="99"/>
      <c r="S4" s="99"/>
      <c r="T4" s="20" t="e">
        <f>SUM(U4:Z4)*F4</f>
        <v>#N/A</v>
      </c>
      <c r="U4" s="116">
        <f>COUNTIF(H4:K4,"fni")</f>
        <v>0</v>
      </c>
      <c r="V4" s="116">
        <f>COUNTIF(H4:K4,"x")</f>
        <v>0</v>
      </c>
      <c r="W4" s="117">
        <f>COUNTIF(L4:O4,"fni")</f>
        <v>0</v>
      </c>
      <c r="X4" s="117">
        <f>COUNTIF(L4:O4,"x")</f>
        <v>0</v>
      </c>
      <c r="Y4" s="118">
        <f>COUNTIF(P4:S4,"fni")</f>
        <v>0</v>
      </c>
      <c r="Z4" s="118">
        <f>COUNTIF(P4:S4,"x")</f>
        <v>0</v>
      </c>
    </row>
    <row r="5" spans="1:26" ht="13.5" thickBot="1" x14ac:dyDescent="0.25">
      <c r="A5" s="19" t="s">
        <v>40</v>
      </c>
      <c r="B5" s="109"/>
      <c r="C5" s="109"/>
      <c r="D5" s="110"/>
      <c r="E5" s="109"/>
      <c r="F5" s="20" t="e">
        <f>LOOKUP(D5,'Barême cotisation'!C$13:D$46,'Barême cotisation'!E$13:E$46)*E5</f>
        <v>#N/A</v>
      </c>
      <c r="G5" s="20" t="e">
        <f>F5*2</f>
        <v>#N/A</v>
      </c>
      <c r="H5" s="99"/>
      <c r="I5" s="99"/>
      <c r="J5" s="99"/>
      <c r="K5" s="99"/>
      <c r="L5" s="99"/>
      <c r="M5" s="99"/>
      <c r="N5" s="99"/>
      <c r="O5" s="99"/>
      <c r="P5" s="99"/>
      <c r="Q5" s="99"/>
      <c r="R5" s="99"/>
      <c r="S5" s="99"/>
      <c r="T5" s="20" t="e">
        <f t="shared" ref="T5:T45" si="0">SUM(U5:Z5)*F5</f>
        <v>#N/A</v>
      </c>
      <c r="U5" s="116">
        <f t="shared" ref="U5:U45" si="1">COUNTIF(H5:K5,"fni")</f>
        <v>0</v>
      </c>
      <c r="V5" s="116">
        <f t="shared" ref="V5:V45" si="2">COUNTIF(H5:K5,"x")</f>
        <v>0</v>
      </c>
      <c r="W5" s="117">
        <f t="shared" ref="W5:W45" si="3">COUNTIF(L5:O5,"fni")</f>
        <v>0</v>
      </c>
      <c r="X5" s="117">
        <f t="shared" ref="X5:X45" si="4">COUNTIF(L5:O5,"x")</f>
        <v>0</v>
      </c>
      <c r="Y5" s="118">
        <f t="shared" ref="Y5:Y45" si="5">COUNTIF(P5:S5,"fni")</f>
        <v>0</v>
      </c>
      <c r="Z5" s="118">
        <f t="shared" ref="Z5:Z45" si="6">COUNTIF(P5:S5,"x")</f>
        <v>0</v>
      </c>
    </row>
    <row r="6" spans="1:26" ht="13.5" outlineLevel="1" thickBot="1" x14ac:dyDescent="0.25">
      <c r="A6" s="19"/>
      <c r="B6" s="109"/>
      <c r="C6" s="109"/>
      <c r="D6" s="110"/>
      <c r="E6" s="109"/>
      <c r="F6" s="20" t="e">
        <f>LOOKUP(D6,'Barême cotisation'!C$13:D$46,'Barême cotisation'!E$13:E$46)*E6</f>
        <v>#N/A</v>
      </c>
      <c r="G6" s="20" t="e">
        <f t="shared" ref="G6:G45" si="7">F6*2</f>
        <v>#N/A</v>
      </c>
      <c r="H6" s="99"/>
      <c r="I6" s="99"/>
      <c r="J6" s="99"/>
      <c r="K6" s="99"/>
      <c r="L6" s="99"/>
      <c r="M6" s="99"/>
      <c r="N6" s="99"/>
      <c r="O6" s="99"/>
      <c r="P6" s="99"/>
      <c r="Q6" s="99"/>
      <c r="R6" s="99"/>
      <c r="S6" s="99"/>
      <c r="T6" s="20" t="e">
        <f t="shared" si="0"/>
        <v>#N/A</v>
      </c>
      <c r="U6" s="116">
        <f t="shared" si="1"/>
        <v>0</v>
      </c>
      <c r="V6" s="116">
        <f t="shared" si="2"/>
        <v>0</v>
      </c>
      <c r="W6" s="117">
        <f t="shared" si="3"/>
        <v>0</v>
      </c>
      <c r="X6" s="117">
        <f t="shared" si="4"/>
        <v>0</v>
      </c>
      <c r="Y6" s="118">
        <f t="shared" si="5"/>
        <v>0</v>
      </c>
      <c r="Z6" s="118">
        <f t="shared" si="6"/>
        <v>0</v>
      </c>
    </row>
    <row r="7" spans="1:26" ht="13.5" outlineLevel="1" thickBot="1" x14ac:dyDescent="0.25">
      <c r="A7" s="19"/>
      <c r="B7" s="109"/>
      <c r="C7" s="109"/>
      <c r="D7" s="110"/>
      <c r="E7" s="109"/>
      <c r="F7" s="20" t="e">
        <f>LOOKUP(D7,'Barême cotisation'!C$13:D$46,'Barême cotisation'!E$13:E$46)*E7</f>
        <v>#N/A</v>
      </c>
      <c r="G7" s="20" t="e">
        <f t="shared" si="7"/>
        <v>#N/A</v>
      </c>
      <c r="H7" s="99"/>
      <c r="I7" s="99"/>
      <c r="J7" s="99"/>
      <c r="K7" s="99"/>
      <c r="L7" s="99"/>
      <c r="M7" s="99"/>
      <c r="N7" s="99"/>
      <c r="O7" s="99"/>
      <c r="P7" s="99"/>
      <c r="Q7" s="99"/>
      <c r="R7" s="99"/>
      <c r="S7" s="99"/>
      <c r="T7" s="20" t="e">
        <f t="shared" si="0"/>
        <v>#N/A</v>
      </c>
      <c r="U7" s="116">
        <f t="shared" si="1"/>
        <v>0</v>
      </c>
      <c r="V7" s="116">
        <f t="shared" si="2"/>
        <v>0</v>
      </c>
      <c r="W7" s="117">
        <f t="shared" si="3"/>
        <v>0</v>
      </c>
      <c r="X7" s="117">
        <f t="shared" si="4"/>
        <v>0</v>
      </c>
      <c r="Y7" s="118">
        <f t="shared" si="5"/>
        <v>0</v>
      </c>
      <c r="Z7" s="118">
        <f t="shared" si="6"/>
        <v>0</v>
      </c>
    </row>
    <row r="8" spans="1:26" ht="13.5" outlineLevel="1" thickBot="1" x14ac:dyDescent="0.25">
      <c r="A8" s="19"/>
      <c r="B8" s="109"/>
      <c r="C8" s="109"/>
      <c r="D8" s="110"/>
      <c r="E8" s="109"/>
      <c r="F8" s="20" t="e">
        <f>LOOKUP(D8,'Barême cotisation'!C$13:D$46,'Barême cotisation'!E$13:E$46)*E8</f>
        <v>#N/A</v>
      </c>
      <c r="G8" s="20" t="e">
        <f t="shared" si="7"/>
        <v>#N/A</v>
      </c>
      <c r="H8" s="99"/>
      <c r="I8" s="99"/>
      <c r="J8" s="99"/>
      <c r="K8" s="99"/>
      <c r="L8" s="99"/>
      <c r="M8" s="99"/>
      <c r="N8" s="99"/>
      <c r="O8" s="99"/>
      <c r="P8" s="99"/>
      <c r="Q8" s="99"/>
      <c r="R8" s="99"/>
      <c r="S8" s="99"/>
      <c r="T8" s="20" t="e">
        <f t="shared" si="0"/>
        <v>#N/A</v>
      </c>
      <c r="U8" s="116">
        <f t="shared" si="1"/>
        <v>0</v>
      </c>
      <c r="V8" s="116">
        <f t="shared" si="2"/>
        <v>0</v>
      </c>
      <c r="W8" s="117">
        <f t="shared" si="3"/>
        <v>0</v>
      </c>
      <c r="X8" s="117">
        <f t="shared" si="4"/>
        <v>0</v>
      </c>
      <c r="Y8" s="118">
        <f t="shared" si="5"/>
        <v>0</v>
      </c>
      <c r="Z8" s="118">
        <f t="shared" si="6"/>
        <v>0</v>
      </c>
    </row>
    <row r="9" spans="1:26" ht="13.5" outlineLevel="1" thickBot="1" x14ac:dyDescent="0.25">
      <c r="A9" s="19"/>
      <c r="B9" s="109"/>
      <c r="C9" s="109"/>
      <c r="D9" s="110"/>
      <c r="E9" s="109"/>
      <c r="F9" s="20" t="e">
        <f>LOOKUP(D9,'Barême cotisation'!C$13:D$46,'Barême cotisation'!E$13:E$46)*E9</f>
        <v>#N/A</v>
      </c>
      <c r="G9" s="20" t="e">
        <f t="shared" si="7"/>
        <v>#N/A</v>
      </c>
      <c r="H9" s="99"/>
      <c r="I9" s="99"/>
      <c r="J9" s="99"/>
      <c r="K9" s="99"/>
      <c r="L9" s="99"/>
      <c r="M9" s="99"/>
      <c r="N9" s="99"/>
      <c r="O9" s="99"/>
      <c r="P9" s="99"/>
      <c r="Q9" s="99"/>
      <c r="R9" s="99"/>
      <c r="S9" s="99"/>
      <c r="T9" s="20" t="e">
        <f t="shared" si="0"/>
        <v>#N/A</v>
      </c>
      <c r="U9" s="116">
        <f t="shared" si="1"/>
        <v>0</v>
      </c>
      <c r="V9" s="116">
        <f t="shared" si="2"/>
        <v>0</v>
      </c>
      <c r="W9" s="117">
        <f t="shared" si="3"/>
        <v>0</v>
      </c>
      <c r="X9" s="117">
        <f t="shared" si="4"/>
        <v>0</v>
      </c>
      <c r="Y9" s="118">
        <f t="shared" si="5"/>
        <v>0</v>
      </c>
      <c r="Z9" s="118">
        <f t="shared" si="6"/>
        <v>0</v>
      </c>
    </row>
    <row r="10" spans="1:26" ht="13.5" outlineLevel="1" thickBot="1" x14ac:dyDescent="0.25">
      <c r="A10" s="19"/>
      <c r="B10" s="109"/>
      <c r="C10" s="109"/>
      <c r="D10" s="110"/>
      <c r="E10" s="109"/>
      <c r="F10" s="20" t="e">
        <f>LOOKUP(D10,'Barême cotisation'!C$13:D$46,'Barême cotisation'!E$13:E$46)*E10</f>
        <v>#N/A</v>
      </c>
      <c r="G10" s="20" t="e">
        <f t="shared" si="7"/>
        <v>#N/A</v>
      </c>
      <c r="H10" s="99"/>
      <c r="I10" s="99"/>
      <c r="J10" s="99"/>
      <c r="K10" s="99"/>
      <c r="L10" s="99"/>
      <c r="M10" s="99"/>
      <c r="N10" s="99"/>
      <c r="O10" s="99"/>
      <c r="P10" s="99"/>
      <c r="Q10" s="99"/>
      <c r="R10" s="99"/>
      <c r="S10" s="99"/>
      <c r="T10" s="20" t="e">
        <f t="shared" si="0"/>
        <v>#N/A</v>
      </c>
      <c r="U10" s="116">
        <f t="shared" si="1"/>
        <v>0</v>
      </c>
      <c r="V10" s="116">
        <f t="shared" si="2"/>
        <v>0</v>
      </c>
      <c r="W10" s="117">
        <f t="shared" si="3"/>
        <v>0</v>
      </c>
      <c r="X10" s="117">
        <f t="shared" si="4"/>
        <v>0</v>
      </c>
      <c r="Y10" s="118">
        <f t="shared" si="5"/>
        <v>0</v>
      </c>
      <c r="Z10" s="118">
        <f t="shared" si="6"/>
        <v>0</v>
      </c>
    </row>
    <row r="11" spans="1:26" ht="13.5" outlineLevel="1" thickBot="1" x14ac:dyDescent="0.25">
      <c r="A11" s="19"/>
      <c r="B11" s="109"/>
      <c r="C11" s="109"/>
      <c r="D11" s="110"/>
      <c r="E11" s="109"/>
      <c r="F11" s="20" t="e">
        <f>LOOKUP(D11,'Barême cotisation'!C$13:D$46,'Barême cotisation'!E$13:E$46)*E11</f>
        <v>#N/A</v>
      </c>
      <c r="G11" s="20" t="e">
        <f t="shared" si="7"/>
        <v>#N/A</v>
      </c>
      <c r="H11" s="99"/>
      <c r="I11" s="99"/>
      <c r="J11" s="99"/>
      <c r="K11" s="99"/>
      <c r="L11" s="99"/>
      <c r="M11" s="99"/>
      <c r="N11" s="99"/>
      <c r="O11" s="99"/>
      <c r="P11" s="99"/>
      <c r="Q11" s="99"/>
      <c r="R11" s="99"/>
      <c r="S11" s="99"/>
      <c r="T11" s="20" t="e">
        <f t="shared" si="0"/>
        <v>#N/A</v>
      </c>
      <c r="U11" s="116">
        <f t="shared" si="1"/>
        <v>0</v>
      </c>
      <c r="V11" s="116">
        <f t="shared" si="2"/>
        <v>0</v>
      </c>
      <c r="W11" s="117">
        <f t="shared" si="3"/>
        <v>0</v>
      </c>
      <c r="X11" s="117">
        <f t="shared" si="4"/>
        <v>0</v>
      </c>
      <c r="Y11" s="118">
        <f t="shared" si="5"/>
        <v>0</v>
      </c>
      <c r="Z11" s="118">
        <f t="shared" si="6"/>
        <v>0</v>
      </c>
    </row>
    <row r="12" spans="1:26" ht="13.5" outlineLevel="1" thickBot="1" x14ac:dyDescent="0.25">
      <c r="A12" s="19"/>
      <c r="B12" s="109"/>
      <c r="C12" s="109"/>
      <c r="D12" s="110"/>
      <c r="E12" s="109"/>
      <c r="F12" s="20" t="e">
        <f>LOOKUP(D12,'Barême cotisation'!C$13:D$46,'Barême cotisation'!E$13:E$46)*E12</f>
        <v>#N/A</v>
      </c>
      <c r="G12" s="20" t="e">
        <f t="shared" si="7"/>
        <v>#N/A</v>
      </c>
      <c r="H12" s="99"/>
      <c r="I12" s="99"/>
      <c r="J12" s="99"/>
      <c r="K12" s="99"/>
      <c r="L12" s="99"/>
      <c r="M12" s="99"/>
      <c r="N12" s="99"/>
      <c r="O12" s="99"/>
      <c r="P12" s="99"/>
      <c r="Q12" s="99"/>
      <c r="R12" s="99"/>
      <c r="S12" s="99"/>
      <c r="T12" s="20" t="e">
        <f t="shared" si="0"/>
        <v>#N/A</v>
      </c>
      <c r="U12" s="116">
        <f t="shared" si="1"/>
        <v>0</v>
      </c>
      <c r="V12" s="116">
        <f t="shared" si="2"/>
        <v>0</v>
      </c>
      <c r="W12" s="117">
        <f t="shared" si="3"/>
        <v>0</v>
      </c>
      <c r="X12" s="117">
        <f t="shared" si="4"/>
        <v>0</v>
      </c>
      <c r="Y12" s="118">
        <f t="shared" si="5"/>
        <v>0</v>
      </c>
      <c r="Z12" s="118">
        <f t="shared" si="6"/>
        <v>0</v>
      </c>
    </row>
    <row r="13" spans="1:26" ht="13.5" outlineLevel="1" thickBot="1" x14ac:dyDescent="0.25">
      <c r="A13" s="19"/>
      <c r="B13" s="109"/>
      <c r="C13" s="109"/>
      <c r="D13" s="110"/>
      <c r="E13" s="109"/>
      <c r="F13" s="20" t="e">
        <f>LOOKUP(D13,'Barême cotisation'!C$13:D$46,'Barême cotisation'!E$13:E$46)*E13</f>
        <v>#N/A</v>
      </c>
      <c r="G13" s="20" t="e">
        <f t="shared" si="7"/>
        <v>#N/A</v>
      </c>
      <c r="H13" s="99"/>
      <c r="I13" s="99"/>
      <c r="J13" s="99"/>
      <c r="K13" s="99"/>
      <c r="L13" s="99"/>
      <c r="M13" s="99"/>
      <c r="N13" s="99"/>
      <c r="O13" s="99"/>
      <c r="P13" s="99"/>
      <c r="Q13" s="99"/>
      <c r="R13" s="99"/>
      <c r="S13" s="99"/>
      <c r="T13" s="20" t="e">
        <f t="shared" si="0"/>
        <v>#N/A</v>
      </c>
      <c r="U13" s="116">
        <f t="shared" si="1"/>
        <v>0</v>
      </c>
      <c r="V13" s="116">
        <f t="shared" si="2"/>
        <v>0</v>
      </c>
      <c r="W13" s="117">
        <f t="shared" si="3"/>
        <v>0</v>
      </c>
      <c r="X13" s="117">
        <f t="shared" si="4"/>
        <v>0</v>
      </c>
      <c r="Y13" s="118">
        <f t="shared" si="5"/>
        <v>0</v>
      </c>
      <c r="Z13" s="118">
        <f t="shared" si="6"/>
        <v>0</v>
      </c>
    </row>
    <row r="14" spans="1:26" ht="13.5" outlineLevel="1" thickBot="1" x14ac:dyDescent="0.25">
      <c r="A14" s="19"/>
      <c r="B14" s="109"/>
      <c r="C14" s="109"/>
      <c r="D14" s="110"/>
      <c r="E14" s="109"/>
      <c r="F14" s="20" t="e">
        <f>LOOKUP(D14,'Barême cotisation'!C$13:D$46,'Barême cotisation'!E$13:E$46)*E14</f>
        <v>#N/A</v>
      </c>
      <c r="G14" s="20" t="e">
        <f t="shared" si="7"/>
        <v>#N/A</v>
      </c>
      <c r="H14" s="99"/>
      <c r="I14" s="99"/>
      <c r="J14" s="99"/>
      <c r="K14" s="99"/>
      <c r="L14" s="99"/>
      <c r="M14" s="99"/>
      <c r="N14" s="99"/>
      <c r="O14" s="99"/>
      <c r="P14" s="99"/>
      <c r="Q14" s="99"/>
      <c r="R14" s="99"/>
      <c r="S14" s="99"/>
      <c r="T14" s="20" t="e">
        <f t="shared" si="0"/>
        <v>#N/A</v>
      </c>
      <c r="U14" s="116">
        <f t="shared" si="1"/>
        <v>0</v>
      </c>
      <c r="V14" s="116">
        <f t="shared" si="2"/>
        <v>0</v>
      </c>
      <c r="W14" s="117">
        <f t="shared" si="3"/>
        <v>0</v>
      </c>
      <c r="X14" s="117">
        <f t="shared" si="4"/>
        <v>0</v>
      </c>
      <c r="Y14" s="118">
        <f t="shared" si="5"/>
        <v>0</v>
      </c>
      <c r="Z14" s="118">
        <f t="shared" si="6"/>
        <v>0</v>
      </c>
    </row>
    <row r="15" spans="1:26" ht="13.5" outlineLevel="1" thickBot="1" x14ac:dyDescent="0.25">
      <c r="A15" s="19"/>
      <c r="B15" s="109"/>
      <c r="C15" s="109"/>
      <c r="D15" s="110"/>
      <c r="E15" s="109"/>
      <c r="F15" s="20" t="e">
        <f>LOOKUP(D15,'Barême cotisation'!C$13:D$46,'Barême cotisation'!E$13:E$46)*E15</f>
        <v>#N/A</v>
      </c>
      <c r="G15" s="20" t="e">
        <f t="shared" si="7"/>
        <v>#N/A</v>
      </c>
      <c r="H15" s="99"/>
      <c r="I15" s="99"/>
      <c r="J15" s="99"/>
      <c r="K15" s="99"/>
      <c r="L15" s="99"/>
      <c r="M15" s="99"/>
      <c r="N15" s="99"/>
      <c r="O15" s="99"/>
      <c r="P15" s="99"/>
      <c r="Q15" s="99"/>
      <c r="R15" s="99"/>
      <c r="S15" s="99"/>
      <c r="T15" s="20" t="e">
        <f t="shared" si="0"/>
        <v>#N/A</v>
      </c>
      <c r="U15" s="116">
        <f t="shared" si="1"/>
        <v>0</v>
      </c>
      <c r="V15" s="116">
        <f t="shared" si="2"/>
        <v>0</v>
      </c>
      <c r="W15" s="117">
        <f t="shared" si="3"/>
        <v>0</v>
      </c>
      <c r="X15" s="117">
        <f t="shared" si="4"/>
        <v>0</v>
      </c>
      <c r="Y15" s="118">
        <f t="shared" si="5"/>
        <v>0</v>
      </c>
      <c r="Z15" s="118">
        <f t="shared" si="6"/>
        <v>0</v>
      </c>
    </row>
    <row r="16" spans="1:26" ht="13.5" outlineLevel="1" thickBot="1" x14ac:dyDescent="0.25">
      <c r="A16" s="19"/>
      <c r="B16" s="109"/>
      <c r="C16" s="109"/>
      <c r="D16" s="110"/>
      <c r="E16" s="109"/>
      <c r="F16" s="20" t="e">
        <f>LOOKUP(D16,'Barême cotisation'!C$13:D$46,'Barême cotisation'!E$13:E$46)*E16</f>
        <v>#N/A</v>
      </c>
      <c r="G16" s="20" t="e">
        <f t="shared" si="7"/>
        <v>#N/A</v>
      </c>
      <c r="H16" s="99"/>
      <c r="I16" s="99"/>
      <c r="J16" s="99"/>
      <c r="K16" s="99"/>
      <c r="L16" s="99"/>
      <c r="M16" s="99"/>
      <c r="N16" s="99"/>
      <c r="O16" s="99"/>
      <c r="P16" s="99"/>
      <c r="Q16" s="99"/>
      <c r="R16" s="99"/>
      <c r="S16" s="99"/>
      <c r="T16" s="20" t="e">
        <f t="shared" si="0"/>
        <v>#N/A</v>
      </c>
      <c r="U16" s="116">
        <f t="shared" si="1"/>
        <v>0</v>
      </c>
      <c r="V16" s="116">
        <f t="shared" si="2"/>
        <v>0</v>
      </c>
      <c r="W16" s="117">
        <f t="shared" si="3"/>
        <v>0</v>
      </c>
      <c r="X16" s="117">
        <f t="shared" si="4"/>
        <v>0</v>
      </c>
      <c r="Y16" s="118">
        <f t="shared" si="5"/>
        <v>0</v>
      </c>
      <c r="Z16" s="118">
        <f t="shared" si="6"/>
        <v>0</v>
      </c>
    </row>
    <row r="17" spans="1:26" ht="13.5" outlineLevel="1" thickBot="1" x14ac:dyDescent="0.25">
      <c r="A17" s="19"/>
      <c r="B17" s="109"/>
      <c r="C17" s="109"/>
      <c r="D17" s="110"/>
      <c r="E17" s="109"/>
      <c r="F17" s="20" t="e">
        <f>LOOKUP(D17,'Barême cotisation'!C$13:D$46,'Barême cotisation'!E$13:E$46)*E17</f>
        <v>#N/A</v>
      </c>
      <c r="G17" s="20" t="e">
        <f t="shared" si="7"/>
        <v>#N/A</v>
      </c>
      <c r="H17" s="99"/>
      <c r="I17" s="99"/>
      <c r="J17" s="99"/>
      <c r="K17" s="99"/>
      <c r="L17" s="99"/>
      <c r="M17" s="99"/>
      <c r="N17" s="99"/>
      <c r="O17" s="99"/>
      <c r="P17" s="99"/>
      <c r="Q17" s="99"/>
      <c r="R17" s="99"/>
      <c r="S17" s="99"/>
      <c r="T17" s="20" t="e">
        <f t="shared" si="0"/>
        <v>#N/A</v>
      </c>
      <c r="U17" s="116">
        <f t="shared" si="1"/>
        <v>0</v>
      </c>
      <c r="V17" s="116">
        <f t="shared" si="2"/>
        <v>0</v>
      </c>
      <c r="W17" s="117">
        <f t="shared" si="3"/>
        <v>0</v>
      </c>
      <c r="X17" s="117">
        <f t="shared" si="4"/>
        <v>0</v>
      </c>
      <c r="Y17" s="118">
        <f t="shared" si="5"/>
        <v>0</v>
      </c>
      <c r="Z17" s="118">
        <f t="shared" si="6"/>
        <v>0</v>
      </c>
    </row>
    <row r="18" spans="1:26" ht="13.5" outlineLevel="1" thickBot="1" x14ac:dyDescent="0.25">
      <c r="A18" s="19"/>
      <c r="B18" s="109"/>
      <c r="C18" s="109"/>
      <c r="D18" s="110"/>
      <c r="E18" s="109"/>
      <c r="F18" s="20" t="e">
        <f>LOOKUP(D18,'Barême cotisation'!C$13:D$46,'Barême cotisation'!E$13:E$46)*E18</f>
        <v>#N/A</v>
      </c>
      <c r="G18" s="20" t="e">
        <f t="shared" si="7"/>
        <v>#N/A</v>
      </c>
      <c r="H18" s="99"/>
      <c r="I18" s="99"/>
      <c r="J18" s="99"/>
      <c r="K18" s="99"/>
      <c r="L18" s="99"/>
      <c r="M18" s="99"/>
      <c r="N18" s="99"/>
      <c r="O18" s="99"/>
      <c r="P18" s="99"/>
      <c r="Q18" s="99"/>
      <c r="R18" s="99"/>
      <c r="S18" s="99"/>
      <c r="T18" s="20" t="e">
        <f t="shared" si="0"/>
        <v>#N/A</v>
      </c>
      <c r="U18" s="116">
        <f t="shared" si="1"/>
        <v>0</v>
      </c>
      <c r="V18" s="116">
        <f t="shared" si="2"/>
        <v>0</v>
      </c>
      <c r="W18" s="117">
        <f t="shared" si="3"/>
        <v>0</v>
      </c>
      <c r="X18" s="117">
        <f t="shared" si="4"/>
        <v>0</v>
      </c>
      <c r="Y18" s="118">
        <f t="shared" si="5"/>
        <v>0</v>
      </c>
      <c r="Z18" s="118">
        <f t="shared" si="6"/>
        <v>0</v>
      </c>
    </row>
    <row r="19" spans="1:26" ht="13.5" outlineLevel="1" thickBot="1" x14ac:dyDescent="0.25">
      <c r="A19" s="19"/>
      <c r="B19" s="109"/>
      <c r="C19" s="109"/>
      <c r="D19" s="110"/>
      <c r="E19" s="109"/>
      <c r="F19" s="20" t="e">
        <f>LOOKUP(D19,'Barême cotisation'!C$13:D$46,'Barême cotisation'!E$13:E$46)*E19</f>
        <v>#N/A</v>
      </c>
      <c r="G19" s="20" t="e">
        <f t="shared" si="7"/>
        <v>#N/A</v>
      </c>
      <c r="H19" s="99"/>
      <c r="I19" s="99"/>
      <c r="J19" s="99"/>
      <c r="K19" s="99"/>
      <c r="L19" s="99"/>
      <c r="M19" s="99"/>
      <c r="N19" s="99"/>
      <c r="O19" s="99"/>
      <c r="P19" s="99"/>
      <c r="Q19" s="99"/>
      <c r="R19" s="99"/>
      <c r="S19" s="99"/>
      <c r="T19" s="20" t="e">
        <f t="shared" si="0"/>
        <v>#N/A</v>
      </c>
      <c r="U19" s="116">
        <f t="shared" si="1"/>
        <v>0</v>
      </c>
      <c r="V19" s="116">
        <f t="shared" si="2"/>
        <v>0</v>
      </c>
      <c r="W19" s="117">
        <f t="shared" si="3"/>
        <v>0</v>
      </c>
      <c r="X19" s="117">
        <f t="shared" si="4"/>
        <v>0</v>
      </c>
      <c r="Y19" s="118">
        <f t="shared" si="5"/>
        <v>0</v>
      </c>
      <c r="Z19" s="118">
        <f t="shared" si="6"/>
        <v>0</v>
      </c>
    </row>
    <row r="20" spans="1:26" ht="13.5" outlineLevel="1" thickBot="1" x14ac:dyDescent="0.25">
      <c r="A20" s="19"/>
      <c r="B20" s="109"/>
      <c r="C20" s="109"/>
      <c r="D20" s="110"/>
      <c r="E20" s="109"/>
      <c r="F20" s="20" t="e">
        <f>LOOKUP(D20,'Barême cotisation'!C$13:D$46,'Barême cotisation'!E$13:E$46)*E20</f>
        <v>#N/A</v>
      </c>
      <c r="G20" s="20" t="e">
        <f t="shared" si="7"/>
        <v>#N/A</v>
      </c>
      <c r="H20" s="99"/>
      <c r="I20" s="99"/>
      <c r="J20" s="99"/>
      <c r="K20" s="99"/>
      <c r="L20" s="99"/>
      <c r="M20" s="99"/>
      <c r="N20" s="99"/>
      <c r="O20" s="99"/>
      <c r="P20" s="99"/>
      <c r="Q20" s="99"/>
      <c r="R20" s="99"/>
      <c r="S20" s="99"/>
      <c r="T20" s="20" t="e">
        <f t="shared" si="0"/>
        <v>#N/A</v>
      </c>
      <c r="U20" s="116">
        <f t="shared" si="1"/>
        <v>0</v>
      </c>
      <c r="V20" s="116">
        <f t="shared" si="2"/>
        <v>0</v>
      </c>
      <c r="W20" s="117">
        <f t="shared" si="3"/>
        <v>0</v>
      </c>
      <c r="X20" s="117">
        <f t="shared" si="4"/>
        <v>0</v>
      </c>
      <c r="Y20" s="118">
        <f t="shared" si="5"/>
        <v>0</v>
      </c>
      <c r="Z20" s="118">
        <f t="shared" si="6"/>
        <v>0</v>
      </c>
    </row>
    <row r="21" spans="1:26" ht="13.5" outlineLevel="1" thickBot="1" x14ac:dyDescent="0.25">
      <c r="A21" s="19"/>
      <c r="B21" s="109"/>
      <c r="C21" s="109"/>
      <c r="D21" s="110"/>
      <c r="E21" s="109"/>
      <c r="F21" s="20" t="e">
        <f>LOOKUP(D21,'Barême cotisation'!C$13:D$46,'Barême cotisation'!E$13:E$46)*E21</f>
        <v>#N/A</v>
      </c>
      <c r="G21" s="20" t="e">
        <f t="shared" si="7"/>
        <v>#N/A</v>
      </c>
      <c r="H21" s="99"/>
      <c r="I21" s="99"/>
      <c r="J21" s="99"/>
      <c r="K21" s="99"/>
      <c r="L21" s="99"/>
      <c r="M21" s="99"/>
      <c r="N21" s="99"/>
      <c r="O21" s="99"/>
      <c r="P21" s="99"/>
      <c r="Q21" s="99"/>
      <c r="R21" s="99"/>
      <c r="S21" s="99"/>
      <c r="T21" s="20" t="e">
        <f t="shared" si="0"/>
        <v>#N/A</v>
      </c>
      <c r="U21" s="116">
        <f t="shared" si="1"/>
        <v>0</v>
      </c>
      <c r="V21" s="116">
        <f t="shared" si="2"/>
        <v>0</v>
      </c>
      <c r="W21" s="117">
        <f t="shared" si="3"/>
        <v>0</v>
      </c>
      <c r="X21" s="117">
        <f t="shared" si="4"/>
        <v>0</v>
      </c>
      <c r="Y21" s="118">
        <f t="shared" si="5"/>
        <v>0</v>
      </c>
      <c r="Z21" s="118">
        <f t="shared" si="6"/>
        <v>0</v>
      </c>
    </row>
    <row r="22" spans="1:26" ht="13.5" outlineLevel="1" thickBot="1" x14ac:dyDescent="0.25">
      <c r="A22" s="19"/>
      <c r="B22" s="109"/>
      <c r="C22" s="109"/>
      <c r="D22" s="110"/>
      <c r="E22" s="109"/>
      <c r="F22" s="20" t="e">
        <f>LOOKUP(D22,'Barême cotisation'!C$13:D$46,'Barême cotisation'!E$13:E$46)*E22</f>
        <v>#N/A</v>
      </c>
      <c r="G22" s="20" t="e">
        <f t="shared" si="7"/>
        <v>#N/A</v>
      </c>
      <c r="H22" s="99"/>
      <c r="I22" s="99"/>
      <c r="J22" s="99"/>
      <c r="K22" s="99"/>
      <c r="L22" s="99"/>
      <c r="M22" s="99"/>
      <c r="N22" s="99"/>
      <c r="O22" s="99"/>
      <c r="P22" s="99"/>
      <c r="Q22" s="99"/>
      <c r="R22" s="99"/>
      <c r="S22" s="99"/>
      <c r="T22" s="20" t="e">
        <f t="shared" si="0"/>
        <v>#N/A</v>
      </c>
      <c r="U22" s="116">
        <f t="shared" si="1"/>
        <v>0</v>
      </c>
      <c r="V22" s="116">
        <f t="shared" si="2"/>
        <v>0</v>
      </c>
      <c r="W22" s="117">
        <f t="shared" si="3"/>
        <v>0</v>
      </c>
      <c r="X22" s="117">
        <f t="shared" si="4"/>
        <v>0</v>
      </c>
      <c r="Y22" s="118">
        <f t="shared" si="5"/>
        <v>0</v>
      </c>
      <c r="Z22" s="118">
        <f t="shared" si="6"/>
        <v>0</v>
      </c>
    </row>
    <row r="23" spans="1:26" ht="13.5" outlineLevel="1" thickBot="1" x14ac:dyDescent="0.25">
      <c r="A23" s="19"/>
      <c r="B23" s="109"/>
      <c r="C23" s="109"/>
      <c r="D23" s="110"/>
      <c r="E23" s="109"/>
      <c r="F23" s="20" t="e">
        <f>LOOKUP(D23,'Barême cotisation'!C$13:D$46,'Barême cotisation'!E$13:E$46)*E23</f>
        <v>#N/A</v>
      </c>
      <c r="G23" s="20" t="e">
        <f t="shared" si="7"/>
        <v>#N/A</v>
      </c>
      <c r="H23" s="99"/>
      <c r="I23" s="99"/>
      <c r="J23" s="99"/>
      <c r="K23" s="99"/>
      <c r="L23" s="99"/>
      <c r="M23" s="99"/>
      <c r="N23" s="99"/>
      <c r="O23" s="99"/>
      <c r="P23" s="99"/>
      <c r="Q23" s="99"/>
      <c r="R23" s="99"/>
      <c r="S23" s="99"/>
      <c r="T23" s="20" t="e">
        <f t="shared" si="0"/>
        <v>#N/A</v>
      </c>
      <c r="U23" s="116">
        <f t="shared" si="1"/>
        <v>0</v>
      </c>
      <c r="V23" s="116">
        <f t="shared" si="2"/>
        <v>0</v>
      </c>
      <c r="W23" s="117">
        <f t="shared" si="3"/>
        <v>0</v>
      </c>
      <c r="X23" s="117">
        <f t="shared" si="4"/>
        <v>0</v>
      </c>
      <c r="Y23" s="118">
        <f t="shared" si="5"/>
        <v>0</v>
      </c>
      <c r="Z23" s="118">
        <f t="shared" si="6"/>
        <v>0</v>
      </c>
    </row>
    <row r="24" spans="1:26" ht="13.5" outlineLevel="1" thickBot="1" x14ac:dyDescent="0.25">
      <c r="A24" s="19"/>
      <c r="B24" s="109"/>
      <c r="C24" s="109"/>
      <c r="D24" s="110"/>
      <c r="E24" s="109"/>
      <c r="F24" s="20" t="e">
        <f>LOOKUP(D24,'Barême cotisation'!C$13:D$46,'Barême cotisation'!E$13:E$46)*E24</f>
        <v>#N/A</v>
      </c>
      <c r="G24" s="20" t="e">
        <f t="shared" si="7"/>
        <v>#N/A</v>
      </c>
      <c r="H24" s="99"/>
      <c r="I24" s="99"/>
      <c r="J24" s="99"/>
      <c r="K24" s="99"/>
      <c r="L24" s="99"/>
      <c r="M24" s="99"/>
      <c r="N24" s="99"/>
      <c r="O24" s="99"/>
      <c r="P24" s="99"/>
      <c r="Q24" s="99"/>
      <c r="R24" s="99"/>
      <c r="S24" s="99"/>
      <c r="T24" s="20" t="e">
        <f t="shared" si="0"/>
        <v>#N/A</v>
      </c>
      <c r="U24" s="116">
        <f t="shared" si="1"/>
        <v>0</v>
      </c>
      <c r="V24" s="116">
        <f t="shared" si="2"/>
        <v>0</v>
      </c>
      <c r="W24" s="117">
        <f t="shared" si="3"/>
        <v>0</v>
      </c>
      <c r="X24" s="117">
        <f t="shared" si="4"/>
        <v>0</v>
      </c>
      <c r="Y24" s="118">
        <f t="shared" si="5"/>
        <v>0</v>
      </c>
      <c r="Z24" s="118">
        <f t="shared" si="6"/>
        <v>0</v>
      </c>
    </row>
    <row r="25" spans="1:26" ht="13.5" outlineLevel="1" thickBot="1" x14ac:dyDescent="0.25">
      <c r="A25" s="19"/>
      <c r="B25" s="109"/>
      <c r="C25" s="109"/>
      <c r="D25" s="110"/>
      <c r="E25" s="109"/>
      <c r="F25" s="20" t="e">
        <f>LOOKUP(D25,'Barême cotisation'!C$13:D$46,'Barême cotisation'!E$13:E$46)*E25</f>
        <v>#N/A</v>
      </c>
      <c r="G25" s="20" t="e">
        <f t="shared" si="7"/>
        <v>#N/A</v>
      </c>
      <c r="H25" s="99"/>
      <c r="I25" s="99"/>
      <c r="J25" s="99"/>
      <c r="K25" s="99"/>
      <c r="L25" s="99"/>
      <c r="M25" s="99"/>
      <c r="N25" s="99"/>
      <c r="O25" s="99"/>
      <c r="P25" s="99"/>
      <c r="Q25" s="99"/>
      <c r="R25" s="99"/>
      <c r="S25" s="99"/>
      <c r="T25" s="20" t="e">
        <f t="shared" si="0"/>
        <v>#N/A</v>
      </c>
      <c r="U25" s="116">
        <f t="shared" si="1"/>
        <v>0</v>
      </c>
      <c r="V25" s="116">
        <f t="shared" si="2"/>
        <v>0</v>
      </c>
      <c r="W25" s="117">
        <f t="shared" si="3"/>
        <v>0</v>
      </c>
      <c r="X25" s="117">
        <f t="shared" si="4"/>
        <v>0</v>
      </c>
      <c r="Y25" s="118">
        <f t="shared" si="5"/>
        <v>0</v>
      </c>
      <c r="Z25" s="118">
        <f t="shared" si="6"/>
        <v>0</v>
      </c>
    </row>
    <row r="26" spans="1:26" ht="13.5" outlineLevel="1" thickBot="1" x14ac:dyDescent="0.25">
      <c r="A26" s="19"/>
      <c r="B26" s="109"/>
      <c r="C26" s="109"/>
      <c r="D26" s="110"/>
      <c r="E26" s="109"/>
      <c r="F26" s="20" t="e">
        <f>LOOKUP(D26,'Barême cotisation'!C$13:D$46,'Barême cotisation'!E$13:E$46)*E26</f>
        <v>#N/A</v>
      </c>
      <c r="G26" s="20" t="e">
        <f t="shared" si="7"/>
        <v>#N/A</v>
      </c>
      <c r="H26" s="99"/>
      <c r="I26" s="99"/>
      <c r="J26" s="99"/>
      <c r="K26" s="99"/>
      <c r="L26" s="99"/>
      <c r="M26" s="99"/>
      <c r="N26" s="99"/>
      <c r="O26" s="99"/>
      <c r="P26" s="99"/>
      <c r="Q26" s="99"/>
      <c r="R26" s="99"/>
      <c r="S26" s="99"/>
      <c r="T26" s="20" t="e">
        <f t="shared" si="0"/>
        <v>#N/A</v>
      </c>
      <c r="U26" s="116">
        <f t="shared" si="1"/>
        <v>0</v>
      </c>
      <c r="V26" s="116">
        <f t="shared" si="2"/>
        <v>0</v>
      </c>
      <c r="W26" s="117">
        <f t="shared" si="3"/>
        <v>0</v>
      </c>
      <c r="X26" s="117">
        <f t="shared" si="4"/>
        <v>0</v>
      </c>
      <c r="Y26" s="118">
        <f t="shared" si="5"/>
        <v>0</v>
      </c>
      <c r="Z26" s="118">
        <f t="shared" si="6"/>
        <v>0</v>
      </c>
    </row>
    <row r="27" spans="1:26" ht="13.5" outlineLevel="1" thickBot="1" x14ac:dyDescent="0.25">
      <c r="A27" s="19"/>
      <c r="B27" s="109"/>
      <c r="C27" s="109"/>
      <c r="D27" s="110"/>
      <c r="E27" s="109"/>
      <c r="F27" s="20" t="e">
        <f>LOOKUP(D27,'Barême cotisation'!C$13:D$46,'Barême cotisation'!E$13:E$46)*E27</f>
        <v>#N/A</v>
      </c>
      <c r="G27" s="20" t="e">
        <f t="shared" si="7"/>
        <v>#N/A</v>
      </c>
      <c r="H27" s="99"/>
      <c r="I27" s="99"/>
      <c r="J27" s="99"/>
      <c r="K27" s="99"/>
      <c r="L27" s="99"/>
      <c r="M27" s="99"/>
      <c r="N27" s="99"/>
      <c r="O27" s="99"/>
      <c r="P27" s="99"/>
      <c r="Q27" s="99"/>
      <c r="R27" s="99"/>
      <c r="S27" s="99"/>
      <c r="T27" s="20" t="e">
        <f t="shared" si="0"/>
        <v>#N/A</v>
      </c>
      <c r="U27" s="116">
        <f t="shared" si="1"/>
        <v>0</v>
      </c>
      <c r="V27" s="116">
        <f t="shared" si="2"/>
        <v>0</v>
      </c>
      <c r="W27" s="117">
        <f t="shared" si="3"/>
        <v>0</v>
      </c>
      <c r="X27" s="117">
        <f t="shared" si="4"/>
        <v>0</v>
      </c>
      <c r="Y27" s="118">
        <f t="shared" si="5"/>
        <v>0</v>
      </c>
      <c r="Z27" s="118">
        <f t="shared" si="6"/>
        <v>0</v>
      </c>
    </row>
    <row r="28" spans="1:26" ht="13.5" outlineLevel="1" thickBot="1" x14ac:dyDescent="0.25">
      <c r="A28" s="19"/>
      <c r="B28" s="109"/>
      <c r="C28" s="109"/>
      <c r="D28" s="110"/>
      <c r="E28" s="109"/>
      <c r="F28" s="20" t="e">
        <f>LOOKUP(D28,'Barême cotisation'!C$13:D$46,'Barême cotisation'!E$13:E$46)*E28</f>
        <v>#N/A</v>
      </c>
      <c r="G28" s="20" t="e">
        <f t="shared" si="7"/>
        <v>#N/A</v>
      </c>
      <c r="H28" s="99"/>
      <c r="I28" s="99"/>
      <c r="J28" s="99"/>
      <c r="K28" s="99"/>
      <c r="L28" s="99"/>
      <c r="M28" s="99"/>
      <c r="N28" s="99"/>
      <c r="O28" s="99"/>
      <c r="P28" s="99"/>
      <c r="Q28" s="99"/>
      <c r="R28" s="99"/>
      <c r="S28" s="99"/>
      <c r="T28" s="20" t="e">
        <f t="shared" si="0"/>
        <v>#N/A</v>
      </c>
      <c r="U28" s="116">
        <f t="shared" si="1"/>
        <v>0</v>
      </c>
      <c r="V28" s="116">
        <f t="shared" si="2"/>
        <v>0</v>
      </c>
      <c r="W28" s="117">
        <f t="shared" si="3"/>
        <v>0</v>
      </c>
      <c r="X28" s="117">
        <f t="shared" si="4"/>
        <v>0</v>
      </c>
      <c r="Y28" s="118">
        <f t="shared" si="5"/>
        <v>0</v>
      </c>
      <c r="Z28" s="118">
        <f t="shared" si="6"/>
        <v>0</v>
      </c>
    </row>
    <row r="29" spans="1:26" ht="13.5" outlineLevel="1" thickBot="1" x14ac:dyDescent="0.25">
      <c r="A29" s="19"/>
      <c r="B29" s="109"/>
      <c r="C29" s="109"/>
      <c r="D29" s="110"/>
      <c r="E29" s="109"/>
      <c r="F29" s="20" t="e">
        <f>LOOKUP(D29,'Barême cotisation'!C$13:D$46,'Barême cotisation'!E$13:E$46)*E29</f>
        <v>#N/A</v>
      </c>
      <c r="G29" s="20" t="e">
        <f t="shared" si="7"/>
        <v>#N/A</v>
      </c>
      <c r="H29" s="99"/>
      <c r="I29" s="99"/>
      <c r="J29" s="99"/>
      <c r="K29" s="99"/>
      <c r="L29" s="99"/>
      <c r="M29" s="99"/>
      <c r="N29" s="99"/>
      <c r="O29" s="99"/>
      <c r="P29" s="99"/>
      <c r="Q29" s="99"/>
      <c r="R29" s="99"/>
      <c r="S29" s="99"/>
      <c r="T29" s="20" t="e">
        <f t="shared" si="0"/>
        <v>#N/A</v>
      </c>
      <c r="U29" s="116">
        <f t="shared" si="1"/>
        <v>0</v>
      </c>
      <c r="V29" s="116">
        <f t="shared" si="2"/>
        <v>0</v>
      </c>
      <c r="W29" s="117">
        <f t="shared" si="3"/>
        <v>0</v>
      </c>
      <c r="X29" s="117">
        <f t="shared" si="4"/>
        <v>0</v>
      </c>
      <c r="Y29" s="118">
        <f t="shared" si="5"/>
        <v>0</v>
      </c>
      <c r="Z29" s="118">
        <f t="shared" si="6"/>
        <v>0</v>
      </c>
    </row>
    <row r="30" spans="1:26" ht="13.5" outlineLevel="1" thickBot="1" x14ac:dyDescent="0.25">
      <c r="A30" s="19"/>
      <c r="B30" s="109"/>
      <c r="C30" s="109"/>
      <c r="D30" s="110"/>
      <c r="E30" s="109"/>
      <c r="F30" s="20" t="e">
        <f>LOOKUP(D30,'Barême cotisation'!C$13:D$46,'Barême cotisation'!E$13:E$46)*E30</f>
        <v>#N/A</v>
      </c>
      <c r="G30" s="20" t="e">
        <f t="shared" si="7"/>
        <v>#N/A</v>
      </c>
      <c r="H30" s="99"/>
      <c r="I30" s="99"/>
      <c r="J30" s="99"/>
      <c r="K30" s="99"/>
      <c r="L30" s="99"/>
      <c r="M30" s="99"/>
      <c r="N30" s="99"/>
      <c r="O30" s="99"/>
      <c r="P30" s="99"/>
      <c r="Q30" s="99"/>
      <c r="R30" s="99"/>
      <c r="S30" s="99"/>
      <c r="T30" s="20" t="e">
        <f t="shared" si="0"/>
        <v>#N/A</v>
      </c>
      <c r="U30" s="116">
        <f t="shared" si="1"/>
        <v>0</v>
      </c>
      <c r="V30" s="116">
        <f t="shared" si="2"/>
        <v>0</v>
      </c>
      <c r="W30" s="117">
        <f t="shared" si="3"/>
        <v>0</v>
      </c>
      <c r="X30" s="117">
        <f t="shared" si="4"/>
        <v>0</v>
      </c>
      <c r="Y30" s="118">
        <f t="shared" si="5"/>
        <v>0</v>
      </c>
      <c r="Z30" s="118">
        <f t="shared" si="6"/>
        <v>0</v>
      </c>
    </row>
    <row r="31" spans="1:26" ht="13.5" outlineLevel="1" thickBot="1" x14ac:dyDescent="0.25">
      <c r="A31" s="19"/>
      <c r="B31" s="109"/>
      <c r="C31" s="109"/>
      <c r="D31" s="110"/>
      <c r="E31" s="109"/>
      <c r="F31" s="20" t="e">
        <f>LOOKUP(D31,'Barême cotisation'!C$13:D$46,'Barême cotisation'!E$13:E$46)*E31</f>
        <v>#N/A</v>
      </c>
      <c r="G31" s="20" t="e">
        <f t="shared" si="7"/>
        <v>#N/A</v>
      </c>
      <c r="H31" s="99"/>
      <c r="I31" s="99"/>
      <c r="J31" s="99"/>
      <c r="K31" s="99"/>
      <c r="L31" s="99"/>
      <c r="M31" s="99"/>
      <c r="N31" s="99"/>
      <c r="O31" s="99"/>
      <c r="P31" s="99"/>
      <c r="Q31" s="99"/>
      <c r="R31" s="99"/>
      <c r="S31" s="99"/>
      <c r="T31" s="20" t="e">
        <f t="shared" si="0"/>
        <v>#N/A</v>
      </c>
      <c r="U31" s="116">
        <f t="shared" si="1"/>
        <v>0</v>
      </c>
      <c r="V31" s="116">
        <f t="shared" si="2"/>
        <v>0</v>
      </c>
      <c r="W31" s="117">
        <f t="shared" si="3"/>
        <v>0</v>
      </c>
      <c r="X31" s="117">
        <f t="shared" si="4"/>
        <v>0</v>
      </c>
      <c r="Y31" s="118">
        <f t="shared" si="5"/>
        <v>0</v>
      </c>
      <c r="Z31" s="118">
        <f t="shared" si="6"/>
        <v>0</v>
      </c>
    </row>
    <row r="32" spans="1:26" ht="13.5" outlineLevel="1" thickBot="1" x14ac:dyDescent="0.25">
      <c r="A32" s="19"/>
      <c r="B32" s="109"/>
      <c r="C32" s="109"/>
      <c r="D32" s="110"/>
      <c r="E32" s="109"/>
      <c r="F32" s="20" t="e">
        <f>LOOKUP(D32,'Barême cotisation'!C$13:D$46,'Barême cotisation'!E$13:E$46)*E32</f>
        <v>#N/A</v>
      </c>
      <c r="G32" s="20" t="e">
        <f t="shared" si="7"/>
        <v>#N/A</v>
      </c>
      <c r="H32" s="99"/>
      <c r="I32" s="99"/>
      <c r="J32" s="99"/>
      <c r="K32" s="99"/>
      <c r="L32" s="99"/>
      <c r="M32" s="99"/>
      <c r="N32" s="99"/>
      <c r="O32" s="99"/>
      <c r="P32" s="99"/>
      <c r="Q32" s="99"/>
      <c r="R32" s="99"/>
      <c r="S32" s="99"/>
      <c r="T32" s="20" t="e">
        <f t="shared" si="0"/>
        <v>#N/A</v>
      </c>
      <c r="U32" s="116">
        <f t="shared" si="1"/>
        <v>0</v>
      </c>
      <c r="V32" s="116">
        <f t="shared" si="2"/>
        <v>0</v>
      </c>
      <c r="W32" s="117">
        <f t="shared" si="3"/>
        <v>0</v>
      </c>
      <c r="X32" s="117">
        <f t="shared" si="4"/>
        <v>0</v>
      </c>
      <c r="Y32" s="118">
        <f t="shared" si="5"/>
        <v>0</v>
      </c>
      <c r="Z32" s="118">
        <f t="shared" si="6"/>
        <v>0</v>
      </c>
    </row>
    <row r="33" spans="1:26" ht="13.5" outlineLevel="1" thickBot="1" x14ac:dyDescent="0.25">
      <c r="A33" s="19"/>
      <c r="B33" s="109"/>
      <c r="C33" s="109"/>
      <c r="D33" s="110"/>
      <c r="E33" s="109"/>
      <c r="F33" s="20" t="e">
        <f>LOOKUP(D33,'Barême cotisation'!C$13:D$46,'Barême cotisation'!E$13:E$46)*E33</f>
        <v>#N/A</v>
      </c>
      <c r="G33" s="20" t="e">
        <f t="shared" si="7"/>
        <v>#N/A</v>
      </c>
      <c r="H33" s="99"/>
      <c r="I33" s="99"/>
      <c r="J33" s="99"/>
      <c r="K33" s="99"/>
      <c r="L33" s="99"/>
      <c r="M33" s="99"/>
      <c r="N33" s="99"/>
      <c r="O33" s="99"/>
      <c r="P33" s="99"/>
      <c r="Q33" s="99"/>
      <c r="R33" s="99"/>
      <c r="S33" s="99"/>
      <c r="T33" s="20" t="e">
        <f t="shared" si="0"/>
        <v>#N/A</v>
      </c>
      <c r="U33" s="116">
        <f t="shared" si="1"/>
        <v>0</v>
      </c>
      <c r="V33" s="116">
        <f t="shared" si="2"/>
        <v>0</v>
      </c>
      <c r="W33" s="117">
        <f t="shared" si="3"/>
        <v>0</v>
      </c>
      <c r="X33" s="117">
        <f t="shared" si="4"/>
        <v>0</v>
      </c>
      <c r="Y33" s="118">
        <f t="shared" si="5"/>
        <v>0</v>
      </c>
      <c r="Z33" s="118">
        <f t="shared" si="6"/>
        <v>0</v>
      </c>
    </row>
    <row r="34" spans="1:26" ht="13.5" outlineLevel="1" thickBot="1" x14ac:dyDescent="0.25">
      <c r="A34" s="19"/>
      <c r="B34" s="109"/>
      <c r="C34" s="109"/>
      <c r="D34" s="110"/>
      <c r="E34" s="109"/>
      <c r="F34" s="20" t="e">
        <f>LOOKUP(D34,'Barême cotisation'!C$13:D$46,'Barême cotisation'!E$13:E$46)*E34</f>
        <v>#N/A</v>
      </c>
      <c r="G34" s="20" t="e">
        <f t="shared" si="7"/>
        <v>#N/A</v>
      </c>
      <c r="H34" s="99"/>
      <c r="I34" s="99"/>
      <c r="J34" s="99"/>
      <c r="K34" s="99"/>
      <c r="L34" s="99"/>
      <c r="M34" s="99"/>
      <c r="N34" s="99"/>
      <c r="O34" s="99"/>
      <c r="P34" s="99"/>
      <c r="Q34" s="99"/>
      <c r="R34" s="99"/>
      <c r="S34" s="99"/>
      <c r="T34" s="20" t="e">
        <f t="shared" si="0"/>
        <v>#N/A</v>
      </c>
      <c r="U34" s="116">
        <f t="shared" si="1"/>
        <v>0</v>
      </c>
      <c r="V34" s="116">
        <f t="shared" si="2"/>
        <v>0</v>
      </c>
      <c r="W34" s="117">
        <f t="shared" si="3"/>
        <v>0</v>
      </c>
      <c r="X34" s="117">
        <f t="shared" si="4"/>
        <v>0</v>
      </c>
      <c r="Y34" s="118">
        <f t="shared" si="5"/>
        <v>0</v>
      </c>
      <c r="Z34" s="118">
        <f t="shared" si="6"/>
        <v>0</v>
      </c>
    </row>
    <row r="35" spans="1:26" ht="13.5" outlineLevel="1" thickBot="1" x14ac:dyDescent="0.25">
      <c r="A35" s="19"/>
      <c r="B35" s="109"/>
      <c r="C35" s="109"/>
      <c r="D35" s="110"/>
      <c r="E35" s="109"/>
      <c r="F35" s="20" t="e">
        <f>LOOKUP(D35,'Barême cotisation'!C$13:D$46,'Barême cotisation'!E$13:E$46)*E35</f>
        <v>#N/A</v>
      </c>
      <c r="G35" s="20" t="e">
        <f t="shared" si="7"/>
        <v>#N/A</v>
      </c>
      <c r="H35" s="99"/>
      <c r="I35" s="99"/>
      <c r="J35" s="99"/>
      <c r="K35" s="99"/>
      <c r="L35" s="99"/>
      <c r="M35" s="99"/>
      <c r="N35" s="99"/>
      <c r="O35" s="99"/>
      <c r="P35" s="99"/>
      <c r="Q35" s="99"/>
      <c r="R35" s="99"/>
      <c r="S35" s="99"/>
      <c r="T35" s="20" t="e">
        <f t="shared" si="0"/>
        <v>#N/A</v>
      </c>
      <c r="U35" s="116">
        <f t="shared" si="1"/>
        <v>0</v>
      </c>
      <c r="V35" s="116">
        <f t="shared" si="2"/>
        <v>0</v>
      </c>
      <c r="W35" s="117">
        <f t="shared" si="3"/>
        <v>0</v>
      </c>
      <c r="X35" s="117">
        <f t="shared" si="4"/>
        <v>0</v>
      </c>
      <c r="Y35" s="118">
        <f t="shared" si="5"/>
        <v>0</v>
      </c>
      <c r="Z35" s="118">
        <f t="shared" si="6"/>
        <v>0</v>
      </c>
    </row>
    <row r="36" spans="1:26" ht="13.5" outlineLevel="1" thickBot="1" x14ac:dyDescent="0.25">
      <c r="A36" s="19"/>
      <c r="B36" s="109"/>
      <c r="C36" s="109"/>
      <c r="D36" s="110"/>
      <c r="E36" s="109"/>
      <c r="F36" s="20" t="e">
        <f>LOOKUP(D36,'Barême cotisation'!C$13:D$46,'Barême cotisation'!E$13:E$46)*E36</f>
        <v>#N/A</v>
      </c>
      <c r="G36" s="20" t="e">
        <f t="shared" si="7"/>
        <v>#N/A</v>
      </c>
      <c r="H36" s="99"/>
      <c r="I36" s="99"/>
      <c r="J36" s="99"/>
      <c r="K36" s="99"/>
      <c r="L36" s="99"/>
      <c r="M36" s="99"/>
      <c r="N36" s="99"/>
      <c r="O36" s="99"/>
      <c r="P36" s="99"/>
      <c r="Q36" s="99"/>
      <c r="R36" s="99"/>
      <c r="S36" s="99"/>
      <c r="T36" s="20" t="e">
        <f t="shared" si="0"/>
        <v>#N/A</v>
      </c>
      <c r="U36" s="116">
        <f t="shared" si="1"/>
        <v>0</v>
      </c>
      <c r="V36" s="116">
        <f t="shared" si="2"/>
        <v>0</v>
      </c>
      <c r="W36" s="117">
        <f t="shared" si="3"/>
        <v>0</v>
      </c>
      <c r="X36" s="117">
        <f t="shared" si="4"/>
        <v>0</v>
      </c>
      <c r="Y36" s="118">
        <f t="shared" si="5"/>
        <v>0</v>
      </c>
      <c r="Z36" s="118">
        <f t="shared" si="6"/>
        <v>0</v>
      </c>
    </row>
    <row r="37" spans="1:26" ht="13.5" outlineLevel="1" thickBot="1" x14ac:dyDescent="0.25">
      <c r="A37" s="19"/>
      <c r="B37" s="109"/>
      <c r="C37" s="109"/>
      <c r="D37" s="110"/>
      <c r="E37" s="109"/>
      <c r="F37" s="20" t="e">
        <f>LOOKUP(D37,'Barême cotisation'!C$13:D$46,'Barême cotisation'!E$13:E$46)*E37</f>
        <v>#N/A</v>
      </c>
      <c r="G37" s="20" t="e">
        <f t="shared" si="7"/>
        <v>#N/A</v>
      </c>
      <c r="H37" s="99"/>
      <c r="I37" s="99"/>
      <c r="J37" s="99"/>
      <c r="K37" s="99"/>
      <c r="L37" s="99"/>
      <c r="M37" s="99"/>
      <c r="N37" s="99"/>
      <c r="O37" s="99"/>
      <c r="P37" s="99"/>
      <c r="Q37" s="99"/>
      <c r="R37" s="99"/>
      <c r="S37" s="99"/>
      <c r="T37" s="20" t="e">
        <f t="shared" si="0"/>
        <v>#N/A</v>
      </c>
      <c r="U37" s="116">
        <f t="shared" si="1"/>
        <v>0</v>
      </c>
      <c r="V37" s="116">
        <f t="shared" si="2"/>
        <v>0</v>
      </c>
      <c r="W37" s="117">
        <f t="shared" si="3"/>
        <v>0</v>
      </c>
      <c r="X37" s="117">
        <f t="shared" si="4"/>
        <v>0</v>
      </c>
      <c r="Y37" s="118">
        <f t="shared" si="5"/>
        <v>0</v>
      </c>
      <c r="Z37" s="118">
        <f t="shared" si="6"/>
        <v>0</v>
      </c>
    </row>
    <row r="38" spans="1:26" ht="13.5" outlineLevel="1" thickBot="1" x14ac:dyDescent="0.25">
      <c r="A38" s="19"/>
      <c r="B38" s="109"/>
      <c r="C38" s="109"/>
      <c r="D38" s="110"/>
      <c r="E38" s="109"/>
      <c r="F38" s="20" t="e">
        <f>LOOKUP(D38,'Barême cotisation'!C$13:D$46,'Barême cotisation'!E$13:E$46)*E38</f>
        <v>#N/A</v>
      </c>
      <c r="G38" s="20" t="e">
        <f t="shared" si="7"/>
        <v>#N/A</v>
      </c>
      <c r="H38" s="99"/>
      <c r="I38" s="99"/>
      <c r="J38" s="99"/>
      <c r="K38" s="99"/>
      <c r="L38" s="99"/>
      <c r="M38" s="99"/>
      <c r="N38" s="99"/>
      <c r="O38" s="99"/>
      <c r="P38" s="99"/>
      <c r="Q38" s="99"/>
      <c r="R38" s="99"/>
      <c r="S38" s="99"/>
      <c r="T38" s="20" t="e">
        <f t="shared" si="0"/>
        <v>#N/A</v>
      </c>
      <c r="U38" s="116">
        <f t="shared" si="1"/>
        <v>0</v>
      </c>
      <c r="V38" s="116">
        <f t="shared" si="2"/>
        <v>0</v>
      </c>
      <c r="W38" s="117">
        <f t="shared" si="3"/>
        <v>0</v>
      </c>
      <c r="X38" s="117">
        <f t="shared" si="4"/>
        <v>0</v>
      </c>
      <c r="Y38" s="118">
        <f t="shared" si="5"/>
        <v>0</v>
      </c>
      <c r="Z38" s="118">
        <f t="shared" si="6"/>
        <v>0</v>
      </c>
    </row>
    <row r="39" spans="1:26" ht="13.5" outlineLevel="1" thickBot="1" x14ac:dyDescent="0.25">
      <c r="A39" s="19"/>
      <c r="B39" s="109"/>
      <c r="C39" s="109"/>
      <c r="D39" s="110"/>
      <c r="E39" s="109"/>
      <c r="F39" s="20" t="e">
        <f>LOOKUP(D39,'Barême cotisation'!C$13:D$46,'Barême cotisation'!E$13:E$46)*E39</f>
        <v>#N/A</v>
      </c>
      <c r="G39" s="20" t="e">
        <f t="shared" si="7"/>
        <v>#N/A</v>
      </c>
      <c r="H39" s="99"/>
      <c r="I39" s="99"/>
      <c r="J39" s="99"/>
      <c r="K39" s="99"/>
      <c r="L39" s="99"/>
      <c r="M39" s="99"/>
      <c r="N39" s="99"/>
      <c r="O39" s="99"/>
      <c r="P39" s="99"/>
      <c r="Q39" s="99"/>
      <c r="R39" s="99"/>
      <c r="S39" s="99"/>
      <c r="T39" s="20" t="e">
        <f t="shared" si="0"/>
        <v>#N/A</v>
      </c>
      <c r="U39" s="116">
        <f t="shared" si="1"/>
        <v>0</v>
      </c>
      <c r="V39" s="116">
        <f t="shared" si="2"/>
        <v>0</v>
      </c>
      <c r="W39" s="117">
        <f t="shared" si="3"/>
        <v>0</v>
      </c>
      <c r="X39" s="117">
        <f t="shared" si="4"/>
        <v>0</v>
      </c>
      <c r="Y39" s="118">
        <f t="shared" si="5"/>
        <v>0</v>
      </c>
      <c r="Z39" s="118">
        <f t="shared" si="6"/>
        <v>0</v>
      </c>
    </row>
    <row r="40" spans="1:26" ht="13.5" outlineLevel="1" thickBot="1" x14ac:dyDescent="0.25">
      <c r="A40" s="19"/>
      <c r="B40" s="109"/>
      <c r="C40" s="109"/>
      <c r="D40" s="110"/>
      <c r="E40" s="109"/>
      <c r="F40" s="20" t="e">
        <f>LOOKUP(D40,'Barême cotisation'!C$13:D$46,'Barême cotisation'!E$13:E$46)*E40</f>
        <v>#N/A</v>
      </c>
      <c r="G40" s="20" t="e">
        <f t="shared" si="7"/>
        <v>#N/A</v>
      </c>
      <c r="H40" s="99"/>
      <c r="I40" s="99"/>
      <c r="J40" s="99"/>
      <c r="K40" s="99"/>
      <c r="L40" s="99"/>
      <c r="M40" s="99"/>
      <c r="N40" s="99"/>
      <c r="O40" s="99"/>
      <c r="P40" s="99"/>
      <c r="Q40" s="99"/>
      <c r="R40" s="99"/>
      <c r="S40" s="99"/>
      <c r="T40" s="20" t="e">
        <f t="shared" si="0"/>
        <v>#N/A</v>
      </c>
      <c r="U40" s="116">
        <f t="shared" si="1"/>
        <v>0</v>
      </c>
      <c r="V40" s="116">
        <f t="shared" si="2"/>
        <v>0</v>
      </c>
      <c r="W40" s="117">
        <f t="shared" si="3"/>
        <v>0</v>
      </c>
      <c r="X40" s="117">
        <f t="shared" si="4"/>
        <v>0</v>
      </c>
      <c r="Y40" s="118">
        <f t="shared" si="5"/>
        <v>0</v>
      </c>
      <c r="Z40" s="118">
        <f t="shared" si="6"/>
        <v>0</v>
      </c>
    </row>
    <row r="41" spans="1:26" ht="13.5" outlineLevel="1" thickBot="1" x14ac:dyDescent="0.25">
      <c r="A41" s="19"/>
      <c r="B41" s="109"/>
      <c r="C41" s="109"/>
      <c r="D41" s="110"/>
      <c r="E41" s="109"/>
      <c r="F41" s="20" t="e">
        <f>LOOKUP(D41,'Barême cotisation'!C$13:D$46,'Barême cotisation'!E$13:E$46)*E41</f>
        <v>#N/A</v>
      </c>
      <c r="G41" s="20" t="e">
        <f t="shared" si="7"/>
        <v>#N/A</v>
      </c>
      <c r="H41" s="99"/>
      <c r="I41" s="99"/>
      <c r="J41" s="99"/>
      <c r="K41" s="99"/>
      <c r="L41" s="99"/>
      <c r="M41" s="99"/>
      <c r="N41" s="99"/>
      <c r="O41" s="99"/>
      <c r="P41" s="99"/>
      <c r="Q41" s="99"/>
      <c r="R41" s="99"/>
      <c r="S41" s="99"/>
      <c r="T41" s="20" t="e">
        <f t="shared" si="0"/>
        <v>#N/A</v>
      </c>
      <c r="U41" s="116">
        <f t="shared" si="1"/>
        <v>0</v>
      </c>
      <c r="V41" s="116">
        <f t="shared" si="2"/>
        <v>0</v>
      </c>
      <c r="W41" s="117">
        <f t="shared" si="3"/>
        <v>0</v>
      </c>
      <c r="X41" s="117">
        <f t="shared" si="4"/>
        <v>0</v>
      </c>
      <c r="Y41" s="118">
        <f t="shared" si="5"/>
        <v>0</v>
      </c>
      <c r="Z41" s="118">
        <f t="shared" si="6"/>
        <v>0</v>
      </c>
    </row>
    <row r="42" spans="1:26" ht="13.5" outlineLevel="1" thickBot="1" x14ac:dyDescent="0.25">
      <c r="A42" s="19"/>
      <c r="B42" s="109"/>
      <c r="C42" s="109"/>
      <c r="D42" s="110"/>
      <c r="E42" s="109"/>
      <c r="F42" s="20" t="e">
        <f>LOOKUP(D42,'Barême cotisation'!C$13:D$46,'Barême cotisation'!E$13:E$46)*E42</f>
        <v>#N/A</v>
      </c>
      <c r="G42" s="20" t="e">
        <f t="shared" si="7"/>
        <v>#N/A</v>
      </c>
      <c r="H42" s="99"/>
      <c r="I42" s="99"/>
      <c r="J42" s="99"/>
      <c r="K42" s="99"/>
      <c r="L42" s="99"/>
      <c r="M42" s="99"/>
      <c r="N42" s="99"/>
      <c r="O42" s="99"/>
      <c r="P42" s="99"/>
      <c r="Q42" s="99"/>
      <c r="R42" s="99"/>
      <c r="S42" s="99"/>
      <c r="T42" s="20" t="e">
        <f t="shared" si="0"/>
        <v>#N/A</v>
      </c>
      <c r="U42" s="116">
        <f t="shared" si="1"/>
        <v>0</v>
      </c>
      <c r="V42" s="116">
        <f t="shared" si="2"/>
        <v>0</v>
      </c>
      <c r="W42" s="117">
        <f t="shared" si="3"/>
        <v>0</v>
      </c>
      <c r="X42" s="117">
        <f t="shared" si="4"/>
        <v>0</v>
      </c>
      <c r="Y42" s="118">
        <f t="shared" si="5"/>
        <v>0</v>
      </c>
      <c r="Z42" s="118">
        <f t="shared" si="6"/>
        <v>0</v>
      </c>
    </row>
    <row r="43" spans="1:26" ht="13.5" outlineLevel="1" thickBot="1" x14ac:dyDescent="0.25">
      <c r="A43" s="19"/>
      <c r="B43" s="109"/>
      <c r="C43" s="109"/>
      <c r="D43" s="110"/>
      <c r="E43" s="109"/>
      <c r="F43" s="20" t="e">
        <f>LOOKUP(D43,'Barême cotisation'!C$13:D$46,'Barême cotisation'!E$13:E$46)*E43</f>
        <v>#N/A</v>
      </c>
      <c r="G43" s="20" t="e">
        <f t="shared" si="7"/>
        <v>#N/A</v>
      </c>
      <c r="H43" s="99"/>
      <c r="I43" s="99"/>
      <c r="J43" s="99"/>
      <c r="K43" s="99"/>
      <c r="L43" s="99"/>
      <c r="M43" s="99"/>
      <c r="N43" s="99"/>
      <c r="O43" s="99"/>
      <c r="P43" s="99"/>
      <c r="Q43" s="99"/>
      <c r="R43" s="99"/>
      <c r="S43" s="99"/>
      <c r="T43" s="20" t="e">
        <f t="shared" si="0"/>
        <v>#N/A</v>
      </c>
      <c r="U43" s="116">
        <f t="shared" si="1"/>
        <v>0</v>
      </c>
      <c r="V43" s="116">
        <f t="shared" si="2"/>
        <v>0</v>
      </c>
      <c r="W43" s="117">
        <f t="shared" si="3"/>
        <v>0</v>
      </c>
      <c r="X43" s="117">
        <f t="shared" si="4"/>
        <v>0</v>
      </c>
      <c r="Y43" s="118">
        <f t="shared" si="5"/>
        <v>0</v>
      </c>
      <c r="Z43" s="118">
        <f t="shared" si="6"/>
        <v>0</v>
      </c>
    </row>
    <row r="44" spans="1:26" ht="13.5" outlineLevel="1" thickBot="1" x14ac:dyDescent="0.25">
      <c r="A44" s="19"/>
      <c r="B44" s="109"/>
      <c r="C44" s="109"/>
      <c r="D44" s="110"/>
      <c r="E44" s="109"/>
      <c r="F44" s="20" t="e">
        <f>LOOKUP(D44,'Barême cotisation'!C$13:D$46,'Barême cotisation'!E$13:E$46)*E44</f>
        <v>#N/A</v>
      </c>
      <c r="G44" s="20" t="e">
        <f t="shared" si="7"/>
        <v>#N/A</v>
      </c>
      <c r="H44" s="99"/>
      <c r="I44" s="99"/>
      <c r="J44" s="99"/>
      <c r="K44" s="99"/>
      <c r="L44" s="99"/>
      <c r="M44" s="99"/>
      <c r="N44" s="99"/>
      <c r="O44" s="99"/>
      <c r="P44" s="99"/>
      <c r="Q44" s="99"/>
      <c r="R44" s="99"/>
      <c r="S44" s="99"/>
      <c r="T44" s="20" t="e">
        <f t="shared" si="0"/>
        <v>#N/A</v>
      </c>
      <c r="U44" s="116">
        <f t="shared" si="1"/>
        <v>0</v>
      </c>
      <c r="V44" s="116">
        <f t="shared" si="2"/>
        <v>0</v>
      </c>
      <c r="W44" s="117">
        <f t="shared" si="3"/>
        <v>0</v>
      </c>
      <c r="X44" s="117">
        <f t="shared" si="4"/>
        <v>0</v>
      </c>
      <c r="Y44" s="118">
        <f t="shared" si="5"/>
        <v>0</v>
      </c>
      <c r="Z44" s="118">
        <f t="shared" si="6"/>
        <v>0</v>
      </c>
    </row>
    <row r="45" spans="1:26" ht="13.5" outlineLevel="1" thickBot="1" x14ac:dyDescent="0.25">
      <c r="A45" s="19"/>
      <c r="B45" s="109"/>
      <c r="C45" s="109"/>
      <c r="D45" s="110"/>
      <c r="E45" s="109"/>
      <c r="F45" s="20" t="e">
        <f>LOOKUP(D45,'Barême cotisation'!C$13:D$46,'Barême cotisation'!E$13:E$46)*E45</f>
        <v>#N/A</v>
      </c>
      <c r="G45" s="20" t="e">
        <f t="shared" si="7"/>
        <v>#N/A</v>
      </c>
      <c r="H45" s="99"/>
      <c r="I45" s="99"/>
      <c r="J45" s="99"/>
      <c r="K45" s="99"/>
      <c r="L45" s="99"/>
      <c r="M45" s="99"/>
      <c r="N45" s="99"/>
      <c r="O45" s="99"/>
      <c r="P45" s="99"/>
      <c r="Q45" s="99"/>
      <c r="R45" s="99"/>
      <c r="S45" s="99"/>
      <c r="T45" s="20" t="e">
        <f t="shared" si="0"/>
        <v>#N/A</v>
      </c>
      <c r="U45" s="116">
        <f t="shared" si="1"/>
        <v>0</v>
      </c>
      <c r="V45" s="116">
        <f t="shared" si="2"/>
        <v>0</v>
      </c>
      <c r="W45" s="117">
        <f t="shared" si="3"/>
        <v>0</v>
      </c>
      <c r="X45" s="117">
        <f t="shared" si="4"/>
        <v>0</v>
      </c>
      <c r="Y45" s="118">
        <f t="shared" si="5"/>
        <v>0</v>
      </c>
      <c r="Z45" s="118">
        <f t="shared" si="6"/>
        <v>0</v>
      </c>
    </row>
    <row r="46" spans="1:26" ht="13.5" thickBot="1" x14ac:dyDescent="0.25">
      <c r="A46" s="19"/>
      <c r="B46" s="19"/>
      <c r="C46" s="19"/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>
        <f t="shared" ref="U46:Z46" si="8">SUM(U4:U45)</f>
        <v>0</v>
      </c>
      <c r="V46" s="19">
        <f t="shared" si="8"/>
        <v>0</v>
      </c>
      <c r="W46" s="19">
        <f t="shared" si="8"/>
        <v>0</v>
      </c>
      <c r="X46" s="19">
        <f t="shared" si="8"/>
        <v>0</v>
      </c>
      <c r="Y46" s="19">
        <f t="shared" si="8"/>
        <v>0</v>
      </c>
      <c r="Z46" s="19">
        <f t="shared" si="8"/>
        <v>0</v>
      </c>
    </row>
    <row r="47" spans="1:26" ht="14.25" thickTop="1" thickBot="1" x14ac:dyDescent="0.25">
      <c r="A47" s="19"/>
      <c r="B47" s="19"/>
      <c r="C47" s="19"/>
      <c r="D47" s="19"/>
      <c r="E47" s="19"/>
      <c r="F47" s="21" t="s">
        <v>23</v>
      </c>
      <c r="G47" s="23">
        <f>COUNTIF(H4:S45,"FNI")</f>
        <v>0</v>
      </c>
      <c r="I47" s="19"/>
      <c r="J47" s="21" t="s">
        <v>90</v>
      </c>
      <c r="K47" s="101"/>
      <c r="L47" s="23">
        <f>COUNTIF(H4:S45,"X")</f>
        <v>0</v>
      </c>
      <c r="M47" s="19"/>
      <c r="N47" s="21" t="s">
        <v>92</v>
      </c>
      <c r="O47" s="105"/>
      <c r="P47" s="103">
        <f>COUNTIF(H4:S45,"rejet")</f>
        <v>0</v>
      </c>
      <c r="R47" s="21" t="s">
        <v>93</v>
      </c>
      <c r="S47" s="105"/>
      <c r="T47" s="102">
        <f>COUNTIF(H4:S45,"arret")</f>
        <v>0</v>
      </c>
      <c r="U47" s="19"/>
      <c r="V47" s="19"/>
      <c r="W47" s="19"/>
      <c r="X47" s="19"/>
      <c r="Y47" s="19"/>
      <c r="Z47" s="19"/>
    </row>
    <row r="48" spans="1:26" ht="13.5" thickTop="1" x14ac:dyDescent="0.2">
      <c r="A48" s="19"/>
      <c r="B48" s="19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</row>
    <row r="49" spans="1:26" x14ac:dyDescent="0.2">
      <c r="A49" s="19"/>
      <c r="B49" s="19"/>
      <c r="C49" s="19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</row>
    <row r="50" spans="1:26" x14ac:dyDescent="0.2">
      <c r="A50" s="19"/>
      <c r="B50" s="19"/>
      <c r="C50" s="19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</row>
  </sheetData>
  <customSheetViews>
    <customSheetView guid="{65CEAD86-84F4-4CAF-85FC-B7A670DEE43F}" hiddenColumns="1">
      <selection activeCell="B4" sqref="B4:E6"/>
      <pageMargins left="0.7" right="0.7" top="0.75" bottom="0.75" header="0.3" footer="0.3"/>
    </customSheetView>
  </customSheetViews>
  <phoneticPr fontId="10" type="noConversion"/>
  <conditionalFormatting sqref="B3:C3">
    <cfRule type="containsText" dxfId="95" priority="33" stopIfTrue="1" operator="containsText" text="arret">
      <formula>NOT(ISERROR(SEARCH("arret",B3)))</formula>
    </cfRule>
    <cfRule type="containsText" dxfId="94" priority="34" stopIfTrue="1" operator="containsText" text="rejet">
      <formula>NOT(ISERROR(SEARCH("rejet",B3)))</formula>
    </cfRule>
    <cfRule type="containsText" dxfId="93" priority="35" stopIfTrue="1" operator="containsText" text="x">
      <formula>NOT(ISERROR(SEARCH("x",B3)))</formula>
    </cfRule>
    <cfRule type="containsText" dxfId="92" priority="36" stopIfTrue="1" operator="containsText" text="FNI">
      <formula>NOT(ISERROR(SEARCH("FNI",B3)))</formula>
    </cfRule>
  </conditionalFormatting>
  <conditionalFormatting sqref="L8:S45 M4:S7">
    <cfRule type="containsText" dxfId="91" priority="25" stopIfTrue="1" operator="containsText" text="arret">
      <formula>NOT(ISERROR(SEARCH("arret",L4)))</formula>
    </cfRule>
    <cfRule type="containsText" dxfId="90" priority="26" stopIfTrue="1" operator="containsText" text="rejet">
      <formula>NOT(ISERROR(SEARCH("rejet",L4)))</formula>
    </cfRule>
    <cfRule type="containsText" dxfId="89" priority="27" stopIfTrue="1" operator="containsText" text="x">
      <formula>NOT(ISERROR(SEARCH("x",L4)))</formula>
    </cfRule>
    <cfRule type="containsText" dxfId="88" priority="28" stopIfTrue="1" operator="containsText" text="FNI">
      <formula>NOT(ISERROR(SEARCH("FNI",L4)))</formula>
    </cfRule>
  </conditionalFormatting>
  <conditionalFormatting sqref="H28:K45">
    <cfRule type="containsText" dxfId="87" priority="21" stopIfTrue="1" operator="containsText" text="arret">
      <formula>NOT(ISERROR(SEARCH("arret",H28)))</formula>
    </cfRule>
    <cfRule type="containsText" dxfId="86" priority="22" stopIfTrue="1" operator="containsText" text="rejet">
      <formula>NOT(ISERROR(SEARCH("rejet",H28)))</formula>
    </cfRule>
    <cfRule type="containsText" dxfId="85" priority="23" stopIfTrue="1" operator="containsText" text="x">
      <formula>NOT(ISERROR(SEARCH("x",H28)))</formula>
    </cfRule>
    <cfRule type="containsText" dxfId="84" priority="24" stopIfTrue="1" operator="containsText" text="FNI">
      <formula>NOT(ISERROR(SEARCH("FNI",H28)))</formula>
    </cfRule>
  </conditionalFormatting>
  <conditionalFormatting sqref="H16:K27">
    <cfRule type="containsText" dxfId="83" priority="17" stopIfTrue="1" operator="containsText" text="arret">
      <formula>NOT(ISERROR(SEARCH("arret",H16)))</formula>
    </cfRule>
    <cfRule type="containsText" dxfId="82" priority="18" stopIfTrue="1" operator="containsText" text="rejet">
      <formula>NOT(ISERROR(SEARCH("rejet",H16)))</formula>
    </cfRule>
    <cfRule type="containsText" dxfId="81" priority="19" stopIfTrue="1" operator="containsText" text="x">
      <formula>NOT(ISERROR(SEARCH("x",H16)))</formula>
    </cfRule>
    <cfRule type="containsText" dxfId="80" priority="20" stopIfTrue="1" operator="containsText" text="FNI">
      <formula>NOT(ISERROR(SEARCH("FNI",H16)))</formula>
    </cfRule>
  </conditionalFormatting>
  <conditionalFormatting sqref="H8:K15">
    <cfRule type="containsText" dxfId="79" priority="9" stopIfTrue="1" operator="containsText" text="arret">
      <formula>NOT(ISERROR(SEARCH("arret",H8)))</formula>
    </cfRule>
    <cfRule type="containsText" dxfId="78" priority="10" stopIfTrue="1" operator="containsText" text="rejet">
      <formula>NOT(ISERROR(SEARCH("rejet",H8)))</formula>
    </cfRule>
    <cfRule type="containsText" dxfId="77" priority="11" stopIfTrue="1" operator="containsText" text="x">
      <formula>NOT(ISERROR(SEARCH("x",H8)))</formula>
    </cfRule>
    <cfRule type="containsText" dxfId="76" priority="12" stopIfTrue="1" operator="containsText" text="FNI">
      <formula>NOT(ISERROR(SEARCH("FNI",H8)))</formula>
    </cfRule>
  </conditionalFormatting>
  <conditionalFormatting sqref="H4:L7">
    <cfRule type="containsText" dxfId="75" priority="1" stopIfTrue="1" operator="containsText" text="arret">
      <formula>NOT(ISERROR(SEARCH("arret",H4)))</formula>
    </cfRule>
    <cfRule type="containsText" dxfId="74" priority="2" stopIfTrue="1" operator="containsText" text="rejet">
      <formula>NOT(ISERROR(SEARCH("rejet",H4)))</formula>
    </cfRule>
    <cfRule type="containsText" dxfId="73" priority="3" stopIfTrue="1" operator="containsText" text="x">
      <formula>NOT(ISERROR(SEARCH("x",H4)))</formula>
    </cfRule>
    <cfRule type="containsText" dxfId="72" priority="4" stopIfTrue="1" operator="containsText" text="FNI">
      <formula>NOT(ISERROR(SEARCH("FNI",H4)))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00B0F0"/>
  </sheetPr>
  <dimension ref="A2:Z50"/>
  <sheetViews>
    <sheetView workbookViewId="0">
      <selection activeCell="D4" sqref="D4"/>
    </sheetView>
  </sheetViews>
  <sheetFormatPr baseColWidth="10" defaultRowHeight="12.75" outlineLevelRow="1" x14ac:dyDescent="0.2"/>
  <cols>
    <col min="1" max="1" width="5.42578125" customWidth="1"/>
    <col min="2" max="2" width="17.28515625" customWidth="1"/>
    <col min="3" max="3" width="11.42578125" hidden="1" customWidth="1"/>
    <col min="5" max="5" width="12" bestFit="1" customWidth="1"/>
    <col min="8" max="19" width="8" customWidth="1"/>
    <col min="21" max="26" width="5.42578125" customWidth="1"/>
  </cols>
  <sheetData>
    <row r="2" spans="1:26" ht="13.5" thickBot="1" x14ac:dyDescent="0.25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</row>
    <row r="3" spans="1:26" ht="23.25" thickBot="1" x14ac:dyDescent="0.25">
      <c r="A3" s="19"/>
      <c r="B3" s="99" t="s">
        <v>13</v>
      </c>
      <c r="C3" s="24"/>
      <c r="D3" s="107" t="s">
        <v>14</v>
      </c>
      <c r="E3" s="107" t="s">
        <v>78</v>
      </c>
      <c r="F3" s="107" t="s">
        <v>3</v>
      </c>
      <c r="G3" s="108" t="s">
        <v>79</v>
      </c>
      <c r="H3" s="107" t="s">
        <v>15</v>
      </c>
      <c r="I3" s="107" t="s">
        <v>16</v>
      </c>
      <c r="J3" s="107" t="s">
        <v>17</v>
      </c>
      <c r="K3" s="107" t="s">
        <v>18</v>
      </c>
      <c r="L3" s="107" t="s">
        <v>17</v>
      </c>
      <c r="M3" s="107" t="s">
        <v>15</v>
      </c>
      <c r="N3" s="107" t="s">
        <v>15</v>
      </c>
      <c r="O3" s="107" t="s">
        <v>18</v>
      </c>
      <c r="P3" s="107" t="s">
        <v>19</v>
      </c>
      <c r="Q3" s="107" t="s">
        <v>20</v>
      </c>
      <c r="R3" s="107" t="s">
        <v>21</v>
      </c>
      <c r="S3" s="107" t="s">
        <v>22</v>
      </c>
      <c r="T3" s="107" t="s">
        <v>11</v>
      </c>
      <c r="U3" s="119" t="s">
        <v>97</v>
      </c>
      <c r="V3" s="119"/>
      <c r="W3" s="119" t="s">
        <v>97</v>
      </c>
      <c r="X3" s="119"/>
      <c r="Y3" s="119" t="s">
        <v>97</v>
      </c>
      <c r="Z3" s="119"/>
    </row>
    <row r="4" spans="1:26" ht="13.5" thickBot="1" x14ac:dyDescent="0.25">
      <c r="A4" s="19" t="s">
        <v>40</v>
      </c>
      <c r="B4" s="109"/>
      <c r="C4" s="109"/>
      <c r="D4" s="110"/>
      <c r="E4" s="109"/>
      <c r="F4" s="20" t="e">
        <f>LOOKUP(D4,'Barême cotisation'!C$13:D$46,'Barême cotisation'!E$13:E$46)*E4</f>
        <v>#N/A</v>
      </c>
      <c r="G4" s="20" t="e">
        <f>F4*2</f>
        <v>#N/A</v>
      </c>
      <c r="H4" s="99"/>
      <c r="I4" s="99"/>
      <c r="J4" s="99"/>
      <c r="K4" s="99"/>
      <c r="L4" s="99"/>
      <c r="M4" s="99"/>
      <c r="N4" s="99"/>
      <c r="O4" s="99"/>
      <c r="P4" s="99"/>
      <c r="Q4" s="99"/>
      <c r="R4" s="99"/>
      <c r="S4" s="99"/>
      <c r="T4" s="20" t="e">
        <f>SUM(U4:Z4)*F4</f>
        <v>#N/A</v>
      </c>
      <c r="U4" s="116">
        <f>COUNTIF(H4:K4,"fni")</f>
        <v>0</v>
      </c>
      <c r="V4" s="116">
        <f>COUNTIF(H4:K4,"x")</f>
        <v>0</v>
      </c>
      <c r="W4" s="117">
        <f>COUNTIF(L4:O4,"fni")</f>
        <v>0</v>
      </c>
      <c r="X4" s="117">
        <f>COUNTIF(L4:O4,"x")</f>
        <v>0</v>
      </c>
      <c r="Y4" s="118">
        <f>COUNTIF(P4:S4,"fni")</f>
        <v>0</v>
      </c>
      <c r="Z4" s="118">
        <f>COUNTIF(P4:S4,"x")</f>
        <v>0</v>
      </c>
    </row>
    <row r="5" spans="1:26" ht="13.5" thickBot="1" x14ac:dyDescent="0.25">
      <c r="A5" s="19" t="s">
        <v>40</v>
      </c>
      <c r="B5" s="109"/>
      <c r="C5" s="109"/>
      <c r="D5" s="110"/>
      <c r="E5" s="109"/>
      <c r="F5" s="20" t="e">
        <f>LOOKUP(D5,'Barême cotisation'!C$13:D$46,'Barême cotisation'!E$13:E$46)*E5</f>
        <v>#N/A</v>
      </c>
      <c r="G5" s="20" t="e">
        <f>F5*2</f>
        <v>#N/A</v>
      </c>
      <c r="H5" s="99"/>
      <c r="I5" s="99"/>
      <c r="J5" s="99"/>
      <c r="K5" s="99"/>
      <c r="L5" s="99"/>
      <c r="M5" s="99"/>
      <c r="N5" s="99"/>
      <c r="O5" s="99"/>
      <c r="P5" s="99"/>
      <c r="Q5" s="99"/>
      <c r="R5" s="99"/>
      <c r="S5" s="99"/>
      <c r="T5" s="20" t="e">
        <f t="shared" ref="T5:T45" si="0">SUM(U5:Z5)*F5</f>
        <v>#N/A</v>
      </c>
      <c r="U5" s="116">
        <f t="shared" ref="U5:U45" si="1">COUNTIF(H5:K5,"fni")</f>
        <v>0</v>
      </c>
      <c r="V5" s="116">
        <f t="shared" ref="V5:V45" si="2">COUNTIF(H5:K5,"x")</f>
        <v>0</v>
      </c>
      <c r="W5" s="117">
        <f t="shared" ref="W5:W45" si="3">COUNTIF(L5:O5,"fni")</f>
        <v>0</v>
      </c>
      <c r="X5" s="117">
        <f t="shared" ref="X5:X45" si="4">COUNTIF(L5:O5,"x")</f>
        <v>0</v>
      </c>
      <c r="Y5" s="118">
        <f t="shared" ref="Y5:Y45" si="5">COUNTIF(P5:S5,"fni")</f>
        <v>0</v>
      </c>
      <c r="Z5" s="118">
        <f t="shared" ref="Z5:Z45" si="6">COUNTIF(P5:S5,"x")</f>
        <v>0</v>
      </c>
    </row>
    <row r="6" spans="1:26" ht="13.5" thickBot="1" x14ac:dyDescent="0.25">
      <c r="A6" s="19" t="s">
        <v>40</v>
      </c>
      <c r="B6" s="109"/>
      <c r="C6" s="109"/>
      <c r="D6" s="110"/>
      <c r="E6" s="109"/>
      <c r="F6" s="20" t="e">
        <f>LOOKUP(D6,'Barême cotisation'!C$13:D$46,'Barême cotisation'!E$13:E$46)*E6</f>
        <v>#N/A</v>
      </c>
      <c r="G6" s="20" t="e">
        <f>F6*2</f>
        <v>#N/A</v>
      </c>
      <c r="H6" s="99"/>
      <c r="I6" s="99"/>
      <c r="J6" s="99"/>
      <c r="K6" s="99"/>
      <c r="L6" s="99"/>
      <c r="M6" s="99"/>
      <c r="N6" s="99"/>
      <c r="O6" s="99"/>
      <c r="P6" s="99"/>
      <c r="Q6" s="99"/>
      <c r="R6" s="99"/>
      <c r="S6" s="99"/>
      <c r="T6" s="20" t="e">
        <f t="shared" si="0"/>
        <v>#N/A</v>
      </c>
      <c r="U6" s="116">
        <f t="shared" si="1"/>
        <v>0</v>
      </c>
      <c r="V6" s="116">
        <f t="shared" si="2"/>
        <v>0</v>
      </c>
      <c r="W6" s="117">
        <f t="shared" si="3"/>
        <v>0</v>
      </c>
      <c r="X6" s="117">
        <f t="shared" si="4"/>
        <v>0</v>
      </c>
      <c r="Y6" s="118">
        <f t="shared" si="5"/>
        <v>0</v>
      </c>
      <c r="Z6" s="118">
        <f t="shared" si="6"/>
        <v>0</v>
      </c>
    </row>
    <row r="7" spans="1:26" ht="13.5" outlineLevel="1" thickBot="1" x14ac:dyDescent="0.25">
      <c r="A7" s="19"/>
      <c r="B7" s="109"/>
      <c r="C7" s="109"/>
      <c r="D7" s="110"/>
      <c r="E7" s="109"/>
      <c r="F7" s="20" t="e">
        <f>LOOKUP(D7,'Barême cotisation'!C$13:D$46,'Barême cotisation'!E$13:E$46)*E7</f>
        <v>#N/A</v>
      </c>
      <c r="G7" s="20" t="e">
        <f t="shared" ref="G7:G45" si="7">F7*2</f>
        <v>#N/A</v>
      </c>
      <c r="H7" s="99"/>
      <c r="I7" s="99"/>
      <c r="J7" s="99"/>
      <c r="K7" s="99"/>
      <c r="L7" s="99"/>
      <c r="M7" s="99"/>
      <c r="N7" s="99"/>
      <c r="O7" s="99"/>
      <c r="P7" s="99"/>
      <c r="Q7" s="99"/>
      <c r="R7" s="99"/>
      <c r="S7" s="99"/>
      <c r="T7" s="20" t="e">
        <f t="shared" si="0"/>
        <v>#N/A</v>
      </c>
      <c r="U7" s="116">
        <f t="shared" si="1"/>
        <v>0</v>
      </c>
      <c r="V7" s="116">
        <f t="shared" si="2"/>
        <v>0</v>
      </c>
      <c r="W7" s="117">
        <f t="shared" si="3"/>
        <v>0</v>
      </c>
      <c r="X7" s="117">
        <f t="shared" si="4"/>
        <v>0</v>
      </c>
      <c r="Y7" s="118">
        <f t="shared" si="5"/>
        <v>0</v>
      </c>
      <c r="Z7" s="118">
        <f t="shared" si="6"/>
        <v>0</v>
      </c>
    </row>
    <row r="8" spans="1:26" ht="13.5" outlineLevel="1" thickBot="1" x14ac:dyDescent="0.25">
      <c r="A8" s="19"/>
      <c r="B8" s="109"/>
      <c r="C8" s="109"/>
      <c r="D8" s="110"/>
      <c r="E8" s="109"/>
      <c r="F8" s="20" t="e">
        <f>LOOKUP(D8,'Barême cotisation'!C$13:D$46,'Barême cotisation'!E$13:E$46)*E8</f>
        <v>#N/A</v>
      </c>
      <c r="G8" s="20" t="e">
        <f t="shared" si="7"/>
        <v>#N/A</v>
      </c>
      <c r="H8" s="99"/>
      <c r="I8" s="99"/>
      <c r="J8" s="99"/>
      <c r="K8" s="99"/>
      <c r="L8" s="99"/>
      <c r="M8" s="99"/>
      <c r="N8" s="99"/>
      <c r="O8" s="99"/>
      <c r="P8" s="99"/>
      <c r="Q8" s="99"/>
      <c r="R8" s="99"/>
      <c r="S8" s="99"/>
      <c r="T8" s="20" t="e">
        <f t="shared" si="0"/>
        <v>#N/A</v>
      </c>
      <c r="U8" s="116">
        <f t="shared" si="1"/>
        <v>0</v>
      </c>
      <c r="V8" s="116">
        <f t="shared" si="2"/>
        <v>0</v>
      </c>
      <c r="W8" s="117">
        <f t="shared" si="3"/>
        <v>0</v>
      </c>
      <c r="X8" s="117">
        <f t="shared" si="4"/>
        <v>0</v>
      </c>
      <c r="Y8" s="118">
        <f t="shared" si="5"/>
        <v>0</v>
      </c>
      <c r="Z8" s="118">
        <f t="shared" si="6"/>
        <v>0</v>
      </c>
    </row>
    <row r="9" spans="1:26" ht="13.5" outlineLevel="1" thickBot="1" x14ac:dyDescent="0.25">
      <c r="A9" s="19"/>
      <c r="B9" s="109"/>
      <c r="C9" s="109"/>
      <c r="D9" s="110"/>
      <c r="E9" s="109"/>
      <c r="F9" s="20" t="e">
        <f>LOOKUP(D9,'Barême cotisation'!C$13:D$46,'Barême cotisation'!E$13:E$46)*E9</f>
        <v>#N/A</v>
      </c>
      <c r="G9" s="20" t="e">
        <f t="shared" si="7"/>
        <v>#N/A</v>
      </c>
      <c r="H9" s="99"/>
      <c r="I9" s="99"/>
      <c r="J9" s="99"/>
      <c r="K9" s="99"/>
      <c r="L9" s="99"/>
      <c r="M9" s="99"/>
      <c r="N9" s="99"/>
      <c r="O9" s="99"/>
      <c r="P9" s="99"/>
      <c r="Q9" s="99"/>
      <c r="R9" s="99"/>
      <c r="S9" s="99"/>
      <c r="T9" s="20" t="e">
        <f t="shared" si="0"/>
        <v>#N/A</v>
      </c>
      <c r="U9" s="116">
        <f t="shared" si="1"/>
        <v>0</v>
      </c>
      <c r="V9" s="116">
        <f t="shared" si="2"/>
        <v>0</v>
      </c>
      <c r="W9" s="117">
        <f t="shared" si="3"/>
        <v>0</v>
      </c>
      <c r="X9" s="117">
        <f t="shared" si="4"/>
        <v>0</v>
      </c>
      <c r="Y9" s="118">
        <f t="shared" si="5"/>
        <v>0</v>
      </c>
      <c r="Z9" s="118">
        <f t="shared" si="6"/>
        <v>0</v>
      </c>
    </row>
    <row r="10" spans="1:26" ht="13.5" outlineLevel="1" thickBot="1" x14ac:dyDescent="0.25">
      <c r="A10" s="19"/>
      <c r="B10" s="109"/>
      <c r="C10" s="109"/>
      <c r="D10" s="110"/>
      <c r="E10" s="109"/>
      <c r="F10" s="20" t="e">
        <f>LOOKUP(D10,'Barême cotisation'!C$13:D$46,'Barême cotisation'!E$13:E$46)*E10</f>
        <v>#N/A</v>
      </c>
      <c r="G10" s="20" t="e">
        <f t="shared" si="7"/>
        <v>#N/A</v>
      </c>
      <c r="H10" s="99"/>
      <c r="I10" s="99"/>
      <c r="J10" s="99"/>
      <c r="K10" s="99"/>
      <c r="L10" s="99"/>
      <c r="M10" s="99"/>
      <c r="N10" s="99"/>
      <c r="O10" s="99"/>
      <c r="P10" s="99"/>
      <c r="Q10" s="99"/>
      <c r="R10" s="99"/>
      <c r="S10" s="99"/>
      <c r="T10" s="20" t="e">
        <f t="shared" si="0"/>
        <v>#N/A</v>
      </c>
      <c r="U10" s="116">
        <f t="shared" si="1"/>
        <v>0</v>
      </c>
      <c r="V10" s="116">
        <f t="shared" si="2"/>
        <v>0</v>
      </c>
      <c r="W10" s="117">
        <f t="shared" si="3"/>
        <v>0</v>
      </c>
      <c r="X10" s="117">
        <f t="shared" si="4"/>
        <v>0</v>
      </c>
      <c r="Y10" s="118">
        <f t="shared" si="5"/>
        <v>0</v>
      </c>
      <c r="Z10" s="118">
        <f t="shared" si="6"/>
        <v>0</v>
      </c>
    </row>
    <row r="11" spans="1:26" ht="13.5" outlineLevel="1" thickBot="1" x14ac:dyDescent="0.25">
      <c r="A11" s="19"/>
      <c r="B11" s="109"/>
      <c r="C11" s="109"/>
      <c r="D11" s="110"/>
      <c r="E11" s="109"/>
      <c r="F11" s="20" t="e">
        <f>LOOKUP(D11,'Barême cotisation'!C$13:D$46,'Barême cotisation'!E$13:E$46)*E11</f>
        <v>#N/A</v>
      </c>
      <c r="G11" s="20" t="e">
        <f t="shared" si="7"/>
        <v>#N/A</v>
      </c>
      <c r="H11" s="99"/>
      <c r="I11" s="99"/>
      <c r="J11" s="99"/>
      <c r="K11" s="99"/>
      <c r="L11" s="99"/>
      <c r="M11" s="99"/>
      <c r="N11" s="99"/>
      <c r="O11" s="99"/>
      <c r="P11" s="99"/>
      <c r="Q11" s="99"/>
      <c r="R11" s="99"/>
      <c r="S11" s="99"/>
      <c r="T11" s="20" t="e">
        <f t="shared" si="0"/>
        <v>#N/A</v>
      </c>
      <c r="U11" s="116">
        <f t="shared" si="1"/>
        <v>0</v>
      </c>
      <c r="V11" s="116">
        <f t="shared" si="2"/>
        <v>0</v>
      </c>
      <c r="W11" s="117">
        <f t="shared" si="3"/>
        <v>0</v>
      </c>
      <c r="X11" s="117">
        <f t="shared" si="4"/>
        <v>0</v>
      </c>
      <c r="Y11" s="118">
        <f t="shared" si="5"/>
        <v>0</v>
      </c>
      <c r="Z11" s="118">
        <f t="shared" si="6"/>
        <v>0</v>
      </c>
    </row>
    <row r="12" spans="1:26" ht="13.5" outlineLevel="1" thickBot="1" x14ac:dyDescent="0.25">
      <c r="A12" s="19"/>
      <c r="B12" s="109"/>
      <c r="C12" s="109"/>
      <c r="D12" s="110"/>
      <c r="E12" s="109"/>
      <c r="F12" s="20" t="e">
        <f>LOOKUP(D12,'Barême cotisation'!C$13:D$46,'Barême cotisation'!E$13:E$46)*E12</f>
        <v>#N/A</v>
      </c>
      <c r="G12" s="20" t="e">
        <f t="shared" si="7"/>
        <v>#N/A</v>
      </c>
      <c r="H12" s="99"/>
      <c r="I12" s="99"/>
      <c r="J12" s="99"/>
      <c r="K12" s="99"/>
      <c r="L12" s="99"/>
      <c r="M12" s="99"/>
      <c r="N12" s="99"/>
      <c r="O12" s="99"/>
      <c r="P12" s="99"/>
      <c r="Q12" s="99"/>
      <c r="R12" s="99"/>
      <c r="S12" s="99"/>
      <c r="T12" s="20" t="e">
        <f t="shared" si="0"/>
        <v>#N/A</v>
      </c>
      <c r="U12" s="116">
        <f t="shared" si="1"/>
        <v>0</v>
      </c>
      <c r="V12" s="116">
        <f t="shared" si="2"/>
        <v>0</v>
      </c>
      <c r="W12" s="117">
        <f t="shared" si="3"/>
        <v>0</v>
      </c>
      <c r="X12" s="117">
        <f t="shared" si="4"/>
        <v>0</v>
      </c>
      <c r="Y12" s="118">
        <f t="shared" si="5"/>
        <v>0</v>
      </c>
      <c r="Z12" s="118">
        <f t="shared" si="6"/>
        <v>0</v>
      </c>
    </row>
    <row r="13" spans="1:26" ht="13.5" outlineLevel="1" thickBot="1" x14ac:dyDescent="0.25">
      <c r="A13" s="19"/>
      <c r="B13" s="109"/>
      <c r="C13" s="109"/>
      <c r="D13" s="110"/>
      <c r="E13" s="109"/>
      <c r="F13" s="20" t="e">
        <f>LOOKUP(D13,'Barême cotisation'!C$13:D$46,'Barême cotisation'!E$13:E$46)*E13</f>
        <v>#N/A</v>
      </c>
      <c r="G13" s="20" t="e">
        <f t="shared" si="7"/>
        <v>#N/A</v>
      </c>
      <c r="H13" s="99"/>
      <c r="I13" s="99"/>
      <c r="J13" s="99"/>
      <c r="K13" s="99"/>
      <c r="L13" s="99"/>
      <c r="M13" s="99"/>
      <c r="N13" s="99"/>
      <c r="O13" s="99"/>
      <c r="P13" s="99"/>
      <c r="Q13" s="99"/>
      <c r="R13" s="99"/>
      <c r="S13" s="99"/>
      <c r="T13" s="20" t="e">
        <f t="shared" si="0"/>
        <v>#N/A</v>
      </c>
      <c r="U13" s="116">
        <f t="shared" si="1"/>
        <v>0</v>
      </c>
      <c r="V13" s="116">
        <f t="shared" si="2"/>
        <v>0</v>
      </c>
      <c r="W13" s="117">
        <f t="shared" si="3"/>
        <v>0</v>
      </c>
      <c r="X13" s="117">
        <f t="shared" si="4"/>
        <v>0</v>
      </c>
      <c r="Y13" s="118">
        <f t="shared" si="5"/>
        <v>0</v>
      </c>
      <c r="Z13" s="118">
        <f t="shared" si="6"/>
        <v>0</v>
      </c>
    </row>
    <row r="14" spans="1:26" ht="13.5" outlineLevel="1" thickBot="1" x14ac:dyDescent="0.25">
      <c r="A14" s="19"/>
      <c r="B14" s="109"/>
      <c r="C14" s="109"/>
      <c r="D14" s="110"/>
      <c r="E14" s="109"/>
      <c r="F14" s="20" t="e">
        <f>LOOKUP(D14,'Barême cotisation'!C$13:D$46,'Barême cotisation'!E$13:E$46)*E14</f>
        <v>#N/A</v>
      </c>
      <c r="G14" s="20" t="e">
        <f t="shared" si="7"/>
        <v>#N/A</v>
      </c>
      <c r="H14" s="99"/>
      <c r="I14" s="99"/>
      <c r="J14" s="99"/>
      <c r="K14" s="99"/>
      <c r="L14" s="99"/>
      <c r="M14" s="99"/>
      <c r="N14" s="99"/>
      <c r="O14" s="99"/>
      <c r="P14" s="99"/>
      <c r="Q14" s="99"/>
      <c r="R14" s="99"/>
      <c r="S14" s="99"/>
      <c r="T14" s="20" t="e">
        <f t="shared" si="0"/>
        <v>#N/A</v>
      </c>
      <c r="U14" s="116">
        <f t="shared" si="1"/>
        <v>0</v>
      </c>
      <c r="V14" s="116">
        <f t="shared" si="2"/>
        <v>0</v>
      </c>
      <c r="W14" s="117">
        <f t="shared" si="3"/>
        <v>0</v>
      </c>
      <c r="X14" s="117">
        <f t="shared" si="4"/>
        <v>0</v>
      </c>
      <c r="Y14" s="118">
        <f t="shared" si="5"/>
        <v>0</v>
      </c>
      <c r="Z14" s="118">
        <f t="shared" si="6"/>
        <v>0</v>
      </c>
    </row>
    <row r="15" spans="1:26" ht="13.5" outlineLevel="1" thickBot="1" x14ac:dyDescent="0.25">
      <c r="A15" s="19"/>
      <c r="B15" s="109"/>
      <c r="C15" s="109"/>
      <c r="D15" s="110"/>
      <c r="E15" s="109"/>
      <c r="F15" s="20" t="e">
        <f>LOOKUP(D15,'Barême cotisation'!C$13:D$46,'Barême cotisation'!E$13:E$46)*E15</f>
        <v>#N/A</v>
      </c>
      <c r="G15" s="20" t="e">
        <f t="shared" si="7"/>
        <v>#N/A</v>
      </c>
      <c r="H15" s="99"/>
      <c r="I15" s="99"/>
      <c r="J15" s="99"/>
      <c r="K15" s="99"/>
      <c r="L15" s="99"/>
      <c r="M15" s="99"/>
      <c r="N15" s="99"/>
      <c r="O15" s="99"/>
      <c r="P15" s="99"/>
      <c r="Q15" s="99"/>
      <c r="R15" s="99"/>
      <c r="S15" s="99"/>
      <c r="T15" s="20" t="e">
        <f t="shared" si="0"/>
        <v>#N/A</v>
      </c>
      <c r="U15" s="116">
        <f t="shared" si="1"/>
        <v>0</v>
      </c>
      <c r="V15" s="116">
        <f t="shared" si="2"/>
        <v>0</v>
      </c>
      <c r="W15" s="117">
        <f t="shared" si="3"/>
        <v>0</v>
      </c>
      <c r="X15" s="117">
        <f t="shared" si="4"/>
        <v>0</v>
      </c>
      <c r="Y15" s="118">
        <f t="shared" si="5"/>
        <v>0</v>
      </c>
      <c r="Z15" s="118">
        <f t="shared" si="6"/>
        <v>0</v>
      </c>
    </row>
    <row r="16" spans="1:26" ht="13.5" outlineLevel="1" thickBot="1" x14ac:dyDescent="0.25">
      <c r="A16" s="19"/>
      <c r="B16" s="109"/>
      <c r="C16" s="109"/>
      <c r="D16" s="110"/>
      <c r="E16" s="109"/>
      <c r="F16" s="20" t="e">
        <f>LOOKUP(D16,'Barême cotisation'!C$13:D$46,'Barême cotisation'!E$13:E$46)*E16</f>
        <v>#N/A</v>
      </c>
      <c r="G16" s="20" t="e">
        <f t="shared" si="7"/>
        <v>#N/A</v>
      </c>
      <c r="H16" s="99"/>
      <c r="I16" s="99"/>
      <c r="J16" s="99"/>
      <c r="K16" s="99"/>
      <c r="L16" s="99"/>
      <c r="M16" s="99"/>
      <c r="N16" s="99"/>
      <c r="O16" s="99"/>
      <c r="P16" s="99"/>
      <c r="Q16" s="99"/>
      <c r="R16" s="99"/>
      <c r="S16" s="99"/>
      <c r="T16" s="20" t="e">
        <f t="shared" si="0"/>
        <v>#N/A</v>
      </c>
      <c r="U16" s="116">
        <f t="shared" si="1"/>
        <v>0</v>
      </c>
      <c r="V16" s="116">
        <f t="shared" si="2"/>
        <v>0</v>
      </c>
      <c r="W16" s="117">
        <f t="shared" si="3"/>
        <v>0</v>
      </c>
      <c r="X16" s="117">
        <f t="shared" si="4"/>
        <v>0</v>
      </c>
      <c r="Y16" s="118">
        <f t="shared" si="5"/>
        <v>0</v>
      </c>
      <c r="Z16" s="118">
        <f t="shared" si="6"/>
        <v>0</v>
      </c>
    </row>
    <row r="17" spans="1:26" ht="13.5" outlineLevel="1" thickBot="1" x14ac:dyDescent="0.25">
      <c r="A17" s="19"/>
      <c r="B17" s="109"/>
      <c r="C17" s="109"/>
      <c r="D17" s="110"/>
      <c r="E17" s="109"/>
      <c r="F17" s="20" t="e">
        <f>LOOKUP(D17,'Barême cotisation'!C$13:D$46,'Barême cotisation'!E$13:E$46)*E17</f>
        <v>#N/A</v>
      </c>
      <c r="G17" s="20" t="e">
        <f t="shared" si="7"/>
        <v>#N/A</v>
      </c>
      <c r="H17" s="99"/>
      <c r="I17" s="99"/>
      <c r="J17" s="99"/>
      <c r="K17" s="99"/>
      <c r="L17" s="99"/>
      <c r="M17" s="99"/>
      <c r="N17" s="99"/>
      <c r="O17" s="99"/>
      <c r="P17" s="99"/>
      <c r="Q17" s="99"/>
      <c r="R17" s="99"/>
      <c r="S17" s="99"/>
      <c r="T17" s="20" t="e">
        <f t="shared" si="0"/>
        <v>#N/A</v>
      </c>
      <c r="U17" s="116">
        <f t="shared" si="1"/>
        <v>0</v>
      </c>
      <c r="V17" s="116">
        <f t="shared" si="2"/>
        <v>0</v>
      </c>
      <c r="W17" s="117">
        <f t="shared" si="3"/>
        <v>0</v>
      </c>
      <c r="X17" s="117">
        <f t="shared" si="4"/>
        <v>0</v>
      </c>
      <c r="Y17" s="118">
        <f t="shared" si="5"/>
        <v>0</v>
      </c>
      <c r="Z17" s="118">
        <f t="shared" si="6"/>
        <v>0</v>
      </c>
    </row>
    <row r="18" spans="1:26" ht="13.5" outlineLevel="1" thickBot="1" x14ac:dyDescent="0.25">
      <c r="A18" s="19"/>
      <c r="B18" s="109"/>
      <c r="C18" s="109"/>
      <c r="D18" s="110"/>
      <c r="E18" s="109"/>
      <c r="F18" s="20" t="e">
        <f>LOOKUP(D18,'Barême cotisation'!C$13:D$46,'Barême cotisation'!E$13:E$46)*E18</f>
        <v>#N/A</v>
      </c>
      <c r="G18" s="20" t="e">
        <f t="shared" si="7"/>
        <v>#N/A</v>
      </c>
      <c r="H18" s="99"/>
      <c r="I18" s="99"/>
      <c r="J18" s="99"/>
      <c r="K18" s="99"/>
      <c r="L18" s="99"/>
      <c r="M18" s="99"/>
      <c r="N18" s="99"/>
      <c r="O18" s="99"/>
      <c r="P18" s="99"/>
      <c r="Q18" s="99"/>
      <c r="R18" s="99"/>
      <c r="S18" s="99"/>
      <c r="T18" s="20" t="e">
        <f t="shared" si="0"/>
        <v>#N/A</v>
      </c>
      <c r="U18" s="116">
        <f t="shared" si="1"/>
        <v>0</v>
      </c>
      <c r="V18" s="116">
        <f t="shared" si="2"/>
        <v>0</v>
      </c>
      <c r="W18" s="117">
        <f t="shared" si="3"/>
        <v>0</v>
      </c>
      <c r="X18" s="117">
        <f t="shared" si="4"/>
        <v>0</v>
      </c>
      <c r="Y18" s="118">
        <f t="shared" si="5"/>
        <v>0</v>
      </c>
      <c r="Z18" s="118">
        <f t="shared" si="6"/>
        <v>0</v>
      </c>
    </row>
    <row r="19" spans="1:26" ht="13.5" outlineLevel="1" thickBot="1" x14ac:dyDescent="0.25">
      <c r="A19" s="19"/>
      <c r="B19" s="109"/>
      <c r="C19" s="109"/>
      <c r="D19" s="110"/>
      <c r="E19" s="109"/>
      <c r="F19" s="20" t="e">
        <f>LOOKUP(D19,'Barême cotisation'!C$13:D$46,'Barême cotisation'!E$13:E$46)*E19</f>
        <v>#N/A</v>
      </c>
      <c r="G19" s="20" t="e">
        <f t="shared" si="7"/>
        <v>#N/A</v>
      </c>
      <c r="H19" s="99"/>
      <c r="I19" s="99"/>
      <c r="J19" s="99"/>
      <c r="K19" s="99"/>
      <c r="L19" s="99"/>
      <c r="M19" s="99"/>
      <c r="N19" s="99"/>
      <c r="O19" s="99"/>
      <c r="P19" s="99"/>
      <c r="Q19" s="99"/>
      <c r="R19" s="99"/>
      <c r="S19" s="99"/>
      <c r="T19" s="20" t="e">
        <f t="shared" si="0"/>
        <v>#N/A</v>
      </c>
      <c r="U19" s="116">
        <f t="shared" si="1"/>
        <v>0</v>
      </c>
      <c r="V19" s="116">
        <f t="shared" si="2"/>
        <v>0</v>
      </c>
      <c r="W19" s="117">
        <f t="shared" si="3"/>
        <v>0</v>
      </c>
      <c r="X19" s="117">
        <f t="shared" si="4"/>
        <v>0</v>
      </c>
      <c r="Y19" s="118">
        <f t="shared" si="5"/>
        <v>0</v>
      </c>
      <c r="Z19" s="118">
        <f t="shared" si="6"/>
        <v>0</v>
      </c>
    </row>
    <row r="20" spans="1:26" ht="13.5" outlineLevel="1" thickBot="1" x14ac:dyDescent="0.25">
      <c r="A20" s="19"/>
      <c r="B20" s="109"/>
      <c r="C20" s="109"/>
      <c r="D20" s="110"/>
      <c r="E20" s="109"/>
      <c r="F20" s="20" t="e">
        <f>LOOKUP(D20,'Barême cotisation'!C$13:D$46,'Barême cotisation'!E$13:E$46)*E20</f>
        <v>#N/A</v>
      </c>
      <c r="G20" s="20" t="e">
        <f t="shared" si="7"/>
        <v>#N/A</v>
      </c>
      <c r="H20" s="99"/>
      <c r="I20" s="99"/>
      <c r="J20" s="99"/>
      <c r="K20" s="99"/>
      <c r="L20" s="99"/>
      <c r="M20" s="99"/>
      <c r="N20" s="99"/>
      <c r="O20" s="99"/>
      <c r="P20" s="99"/>
      <c r="Q20" s="99"/>
      <c r="R20" s="99"/>
      <c r="S20" s="99"/>
      <c r="T20" s="20" t="e">
        <f t="shared" si="0"/>
        <v>#N/A</v>
      </c>
      <c r="U20" s="116">
        <f t="shared" si="1"/>
        <v>0</v>
      </c>
      <c r="V20" s="116">
        <f t="shared" si="2"/>
        <v>0</v>
      </c>
      <c r="W20" s="117">
        <f t="shared" si="3"/>
        <v>0</v>
      </c>
      <c r="X20" s="117">
        <f t="shared" si="4"/>
        <v>0</v>
      </c>
      <c r="Y20" s="118">
        <f t="shared" si="5"/>
        <v>0</v>
      </c>
      <c r="Z20" s="118">
        <f t="shared" si="6"/>
        <v>0</v>
      </c>
    </row>
    <row r="21" spans="1:26" ht="13.5" outlineLevel="1" thickBot="1" x14ac:dyDescent="0.25">
      <c r="A21" s="19"/>
      <c r="B21" s="109"/>
      <c r="C21" s="109"/>
      <c r="D21" s="110"/>
      <c r="E21" s="109"/>
      <c r="F21" s="20" t="e">
        <f>LOOKUP(D21,'Barême cotisation'!C$13:D$46,'Barême cotisation'!E$13:E$46)*E21</f>
        <v>#N/A</v>
      </c>
      <c r="G21" s="20" t="e">
        <f t="shared" si="7"/>
        <v>#N/A</v>
      </c>
      <c r="H21" s="99"/>
      <c r="I21" s="99"/>
      <c r="J21" s="99"/>
      <c r="K21" s="99"/>
      <c r="L21" s="99"/>
      <c r="M21" s="99"/>
      <c r="N21" s="99"/>
      <c r="O21" s="99"/>
      <c r="P21" s="99"/>
      <c r="Q21" s="99"/>
      <c r="R21" s="99"/>
      <c r="S21" s="99"/>
      <c r="T21" s="20" t="e">
        <f t="shared" si="0"/>
        <v>#N/A</v>
      </c>
      <c r="U21" s="116">
        <f t="shared" si="1"/>
        <v>0</v>
      </c>
      <c r="V21" s="116">
        <f t="shared" si="2"/>
        <v>0</v>
      </c>
      <c r="W21" s="117">
        <f t="shared" si="3"/>
        <v>0</v>
      </c>
      <c r="X21" s="117">
        <f t="shared" si="4"/>
        <v>0</v>
      </c>
      <c r="Y21" s="118">
        <f t="shared" si="5"/>
        <v>0</v>
      </c>
      <c r="Z21" s="118">
        <f t="shared" si="6"/>
        <v>0</v>
      </c>
    </row>
    <row r="22" spans="1:26" ht="13.5" outlineLevel="1" thickBot="1" x14ac:dyDescent="0.25">
      <c r="A22" s="19"/>
      <c r="B22" s="109"/>
      <c r="C22" s="109"/>
      <c r="D22" s="110"/>
      <c r="E22" s="109"/>
      <c r="F22" s="20" t="e">
        <f>LOOKUP(D22,'Barême cotisation'!C$13:D$46,'Barême cotisation'!E$13:E$46)*E22</f>
        <v>#N/A</v>
      </c>
      <c r="G22" s="20" t="e">
        <f t="shared" si="7"/>
        <v>#N/A</v>
      </c>
      <c r="H22" s="99"/>
      <c r="I22" s="99"/>
      <c r="J22" s="99"/>
      <c r="K22" s="99"/>
      <c r="L22" s="99"/>
      <c r="M22" s="99"/>
      <c r="N22" s="99"/>
      <c r="O22" s="99"/>
      <c r="P22" s="99"/>
      <c r="Q22" s="99"/>
      <c r="R22" s="99"/>
      <c r="S22" s="99"/>
      <c r="T22" s="20" t="e">
        <f t="shared" si="0"/>
        <v>#N/A</v>
      </c>
      <c r="U22" s="116">
        <f t="shared" si="1"/>
        <v>0</v>
      </c>
      <c r="V22" s="116">
        <f t="shared" si="2"/>
        <v>0</v>
      </c>
      <c r="W22" s="117">
        <f t="shared" si="3"/>
        <v>0</v>
      </c>
      <c r="X22" s="117">
        <f t="shared" si="4"/>
        <v>0</v>
      </c>
      <c r="Y22" s="118">
        <f t="shared" si="5"/>
        <v>0</v>
      </c>
      <c r="Z22" s="118">
        <f t="shared" si="6"/>
        <v>0</v>
      </c>
    </row>
    <row r="23" spans="1:26" ht="13.5" outlineLevel="1" thickBot="1" x14ac:dyDescent="0.25">
      <c r="A23" s="19"/>
      <c r="B23" s="109"/>
      <c r="C23" s="109"/>
      <c r="D23" s="110"/>
      <c r="E23" s="109"/>
      <c r="F23" s="20" t="e">
        <f>LOOKUP(D23,'Barême cotisation'!C$13:D$46,'Barême cotisation'!E$13:E$46)*E23</f>
        <v>#N/A</v>
      </c>
      <c r="G23" s="20" t="e">
        <f t="shared" si="7"/>
        <v>#N/A</v>
      </c>
      <c r="H23" s="99"/>
      <c r="I23" s="99"/>
      <c r="J23" s="99"/>
      <c r="K23" s="99"/>
      <c r="L23" s="99"/>
      <c r="M23" s="99"/>
      <c r="N23" s="99"/>
      <c r="O23" s="99"/>
      <c r="P23" s="99"/>
      <c r="Q23" s="99"/>
      <c r="R23" s="99"/>
      <c r="S23" s="99"/>
      <c r="T23" s="20" t="e">
        <f t="shared" si="0"/>
        <v>#N/A</v>
      </c>
      <c r="U23" s="116">
        <f t="shared" si="1"/>
        <v>0</v>
      </c>
      <c r="V23" s="116">
        <f t="shared" si="2"/>
        <v>0</v>
      </c>
      <c r="W23" s="117">
        <f t="shared" si="3"/>
        <v>0</v>
      </c>
      <c r="X23" s="117">
        <f t="shared" si="4"/>
        <v>0</v>
      </c>
      <c r="Y23" s="118">
        <f t="shared" si="5"/>
        <v>0</v>
      </c>
      <c r="Z23" s="118">
        <f t="shared" si="6"/>
        <v>0</v>
      </c>
    </row>
    <row r="24" spans="1:26" ht="13.5" outlineLevel="1" thickBot="1" x14ac:dyDescent="0.25">
      <c r="A24" s="19"/>
      <c r="B24" s="109"/>
      <c r="C24" s="109"/>
      <c r="D24" s="110"/>
      <c r="E24" s="109"/>
      <c r="F24" s="20" t="e">
        <f>LOOKUP(D24,'Barême cotisation'!C$13:D$46,'Barême cotisation'!E$13:E$46)*E24</f>
        <v>#N/A</v>
      </c>
      <c r="G24" s="20" t="e">
        <f t="shared" si="7"/>
        <v>#N/A</v>
      </c>
      <c r="H24" s="99"/>
      <c r="I24" s="99"/>
      <c r="J24" s="99"/>
      <c r="K24" s="99"/>
      <c r="L24" s="99"/>
      <c r="M24" s="99"/>
      <c r="N24" s="99"/>
      <c r="O24" s="99"/>
      <c r="P24" s="99"/>
      <c r="Q24" s="99"/>
      <c r="R24" s="99"/>
      <c r="S24" s="99"/>
      <c r="T24" s="20" t="e">
        <f t="shared" si="0"/>
        <v>#N/A</v>
      </c>
      <c r="U24" s="116">
        <f t="shared" si="1"/>
        <v>0</v>
      </c>
      <c r="V24" s="116">
        <f t="shared" si="2"/>
        <v>0</v>
      </c>
      <c r="W24" s="117">
        <f t="shared" si="3"/>
        <v>0</v>
      </c>
      <c r="X24" s="117">
        <f t="shared" si="4"/>
        <v>0</v>
      </c>
      <c r="Y24" s="118">
        <f t="shared" si="5"/>
        <v>0</v>
      </c>
      <c r="Z24" s="118">
        <f t="shared" si="6"/>
        <v>0</v>
      </c>
    </row>
    <row r="25" spans="1:26" ht="13.5" outlineLevel="1" thickBot="1" x14ac:dyDescent="0.25">
      <c r="A25" s="19"/>
      <c r="B25" s="109"/>
      <c r="C25" s="109"/>
      <c r="D25" s="110"/>
      <c r="E25" s="109"/>
      <c r="F25" s="20" t="e">
        <f>LOOKUP(D25,'Barême cotisation'!C$13:D$46,'Barême cotisation'!E$13:E$46)*E25</f>
        <v>#N/A</v>
      </c>
      <c r="G25" s="20" t="e">
        <f t="shared" si="7"/>
        <v>#N/A</v>
      </c>
      <c r="H25" s="99"/>
      <c r="I25" s="99"/>
      <c r="J25" s="99"/>
      <c r="K25" s="99"/>
      <c r="L25" s="99"/>
      <c r="M25" s="99"/>
      <c r="N25" s="99"/>
      <c r="O25" s="99"/>
      <c r="P25" s="99"/>
      <c r="Q25" s="99"/>
      <c r="R25" s="99"/>
      <c r="S25" s="99"/>
      <c r="T25" s="20" t="e">
        <f t="shared" si="0"/>
        <v>#N/A</v>
      </c>
      <c r="U25" s="116">
        <f t="shared" si="1"/>
        <v>0</v>
      </c>
      <c r="V25" s="116">
        <f t="shared" si="2"/>
        <v>0</v>
      </c>
      <c r="W25" s="117">
        <f t="shared" si="3"/>
        <v>0</v>
      </c>
      <c r="X25" s="117">
        <f t="shared" si="4"/>
        <v>0</v>
      </c>
      <c r="Y25" s="118">
        <f t="shared" si="5"/>
        <v>0</v>
      </c>
      <c r="Z25" s="118">
        <f t="shared" si="6"/>
        <v>0</v>
      </c>
    </row>
    <row r="26" spans="1:26" ht="13.5" outlineLevel="1" thickBot="1" x14ac:dyDescent="0.25">
      <c r="A26" s="19"/>
      <c r="B26" s="109"/>
      <c r="C26" s="109"/>
      <c r="D26" s="110"/>
      <c r="E26" s="109"/>
      <c r="F26" s="20" t="e">
        <f>LOOKUP(D26,'Barême cotisation'!C$13:D$46,'Barême cotisation'!E$13:E$46)*E26</f>
        <v>#N/A</v>
      </c>
      <c r="G26" s="20" t="e">
        <f t="shared" si="7"/>
        <v>#N/A</v>
      </c>
      <c r="H26" s="99"/>
      <c r="I26" s="99"/>
      <c r="J26" s="99"/>
      <c r="K26" s="99"/>
      <c r="L26" s="99"/>
      <c r="M26" s="99"/>
      <c r="N26" s="99"/>
      <c r="O26" s="99"/>
      <c r="P26" s="99"/>
      <c r="Q26" s="99"/>
      <c r="R26" s="99"/>
      <c r="S26" s="99"/>
      <c r="T26" s="20" t="e">
        <f t="shared" si="0"/>
        <v>#N/A</v>
      </c>
      <c r="U26" s="116">
        <f t="shared" si="1"/>
        <v>0</v>
      </c>
      <c r="V26" s="116">
        <f t="shared" si="2"/>
        <v>0</v>
      </c>
      <c r="W26" s="117">
        <f t="shared" si="3"/>
        <v>0</v>
      </c>
      <c r="X26" s="117">
        <f t="shared" si="4"/>
        <v>0</v>
      </c>
      <c r="Y26" s="118">
        <f t="shared" si="5"/>
        <v>0</v>
      </c>
      <c r="Z26" s="118">
        <f t="shared" si="6"/>
        <v>0</v>
      </c>
    </row>
    <row r="27" spans="1:26" ht="13.5" outlineLevel="1" thickBot="1" x14ac:dyDescent="0.25">
      <c r="A27" s="19"/>
      <c r="B27" s="109"/>
      <c r="C27" s="109"/>
      <c r="D27" s="110"/>
      <c r="E27" s="109"/>
      <c r="F27" s="20" t="e">
        <f>LOOKUP(D27,'Barême cotisation'!C$13:D$46,'Barême cotisation'!E$13:E$46)*E27</f>
        <v>#N/A</v>
      </c>
      <c r="G27" s="20" t="e">
        <f t="shared" si="7"/>
        <v>#N/A</v>
      </c>
      <c r="H27" s="99"/>
      <c r="I27" s="99"/>
      <c r="J27" s="99"/>
      <c r="K27" s="99"/>
      <c r="L27" s="99"/>
      <c r="M27" s="99"/>
      <c r="N27" s="99"/>
      <c r="O27" s="99"/>
      <c r="P27" s="99"/>
      <c r="Q27" s="99"/>
      <c r="R27" s="99"/>
      <c r="S27" s="99"/>
      <c r="T27" s="20" t="e">
        <f t="shared" si="0"/>
        <v>#N/A</v>
      </c>
      <c r="U27" s="116">
        <f t="shared" si="1"/>
        <v>0</v>
      </c>
      <c r="V27" s="116">
        <f t="shared" si="2"/>
        <v>0</v>
      </c>
      <c r="W27" s="117">
        <f t="shared" si="3"/>
        <v>0</v>
      </c>
      <c r="X27" s="117">
        <f t="shared" si="4"/>
        <v>0</v>
      </c>
      <c r="Y27" s="118">
        <f t="shared" si="5"/>
        <v>0</v>
      </c>
      <c r="Z27" s="118">
        <f t="shared" si="6"/>
        <v>0</v>
      </c>
    </row>
    <row r="28" spans="1:26" ht="13.5" outlineLevel="1" thickBot="1" x14ac:dyDescent="0.25">
      <c r="A28" s="19"/>
      <c r="B28" s="109"/>
      <c r="C28" s="109"/>
      <c r="D28" s="110"/>
      <c r="E28" s="109"/>
      <c r="F28" s="20" t="e">
        <f>LOOKUP(D28,'Barême cotisation'!C$13:D$46,'Barême cotisation'!E$13:E$46)*E28</f>
        <v>#N/A</v>
      </c>
      <c r="G28" s="20" t="e">
        <f t="shared" si="7"/>
        <v>#N/A</v>
      </c>
      <c r="H28" s="99"/>
      <c r="I28" s="99"/>
      <c r="J28" s="99"/>
      <c r="K28" s="99"/>
      <c r="L28" s="99"/>
      <c r="M28" s="99"/>
      <c r="N28" s="99"/>
      <c r="O28" s="99"/>
      <c r="P28" s="99"/>
      <c r="Q28" s="99"/>
      <c r="R28" s="99"/>
      <c r="S28" s="99"/>
      <c r="T28" s="20" t="e">
        <f t="shared" si="0"/>
        <v>#N/A</v>
      </c>
      <c r="U28" s="116">
        <f t="shared" si="1"/>
        <v>0</v>
      </c>
      <c r="V28" s="116">
        <f t="shared" si="2"/>
        <v>0</v>
      </c>
      <c r="W28" s="117">
        <f t="shared" si="3"/>
        <v>0</v>
      </c>
      <c r="X28" s="117">
        <f t="shared" si="4"/>
        <v>0</v>
      </c>
      <c r="Y28" s="118">
        <f t="shared" si="5"/>
        <v>0</v>
      </c>
      <c r="Z28" s="118">
        <f t="shared" si="6"/>
        <v>0</v>
      </c>
    </row>
    <row r="29" spans="1:26" ht="13.5" outlineLevel="1" thickBot="1" x14ac:dyDescent="0.25">
      <c r="A29" s="19"/>
      <c r="B29" s="109"/>
      <c r="C29" s="109"/>
      <c r="D29" s="110"/>
      <c r="E29" s="109"/>
      <c r="F29" s="20" t="e">
        <f>LOOKUP(D29,'Barême cotisation'!C$13:D$46,'Barême cotisation'!E$13:E$46)*E29</f>
        <v>#N/A</v>
      </c>
      <c r="G29" s="20" t="e">
        <f t="shared" si="7"/>
        <v>#N/A</v>
      </c>
      <c r="H29" s="99"/>
      <c r="I29" s="99"/>
      <c r="J29" s="99"/>
      <c r="K29" s="99"/>
      <c r="L29" s="99"/>
      <c r="M29" s="99"/>
      <c r="N29" s="99"/>
      <c r="O29" s="99"/>
      <c r="P29" s="99"/>
      <c r="Q29" s="99"/>
      <c r="R29" s="99"/>
      <c r="S29" s="99"/>
      <c r="T29" s="20" t="e">
        <f t="shared" si="0"/>
        <v>#N/A</v>
      </c>
      <c r="U29" s="116">
        <f t="shared" si="1"/>
        <v>0</v>
      </c>
      <c r="V29" s="116">
        <f t="shared" si="2"/>
        <v>0</v>
      </c>
      <c r="W29" s="117">
        <f t="shared" si="3"/>
        <v>0</v>
      </c>
      <c r="X29" s="117">
        <f t="shared" si="4"/>
        <v>0</v>
      </c>
      <c r="Y29" s="118">
        <f t="shared" si="5"/>
        <v>0</v>
      </c>
      <c r="Z29" s="118">
        <f t="shared" si="6"/>
        <v>0</v>
      </c>
    </row>
    <row r="30" spans="1:26" ht="13.5" outlineLevel="1" thickBot="1" x14ac:dyDescent="0.25">
      <c r="A30" s="19"/>
      <c r="B30" s="109"/>
      <c r="C30" s="109"/>
      <c r="D30" s="110"/>
      <c r="E30" s="109"/>
      <c r="F30" s="20" t="e">
        <f>LOOKUP(D30,'Barême cotisation'!C$13:D$46,'Barême cotisation'!E$13:E$46)*E30</f>
        <v>#N/A</v>
      </c>
      <c r="G30" s="20" t="e">
        <f t="shared" si="7"/>
        <v>#N/A</v>
      </c>
      <c r="H30" s="99"/>
      <c r="I30" s="99"/>
      <c r="J30" s="99"/>
      <c r="K30" s="99"/>
      <c r="L30" s="99"/>
      <c r="M30" s="99"/>
      <c r="N30" s="99"/>
      <c r="O30" s="99"/>
      <c r="P30" s="99"/>
      <c r="Q30" s="99"/>
      <c r="R30" s="99"/>
      <c r="S30" s="99"/>
      <c r="T30" s="20" t="e">
        <f t="shared" si="0"/>
        <v>#N/A</v>
      </c>
      <c r="U30" s="116">
        <f t="shared" si="1"/>
        <v>0</v>
      </c>
      <c r="V30" s="116">
        <f t="shared" si="2"/>
        <v>0</v>
      </c>
      <c r="W30" s="117">
        <f t="shared" si="3"/>
        <v>0</v>
      </c>
      <c r="X30" s="117">
        <f t="shared" si="4"/>
        <v>0</v>
      </c>
      <c r="Y30" s="118">
        <f t="shared" si="5"/>
        <v>0</v>
      </c>
      <c r="Z30" s="118">
        <f t="shared" si="6"/>
        <v>0</v>
      </c>
    </row>
    <row r="31" spans="1:26" ht="13.5" outlineLevel="1" thickBot="1" x14ac:dyDescent="0.25">
      <c r="A31" s="19"/>
      <c r="B31" s="109"/>
      <c r="C31" s="109"/>
      <c r="D31" s="110"/>
      <c r="E31" s="109"/>
      <c r="F31" s="20" t="e">
        <f>LOOKUP(D31,'Barême cotisation'!C$13:D$46,'Barême cotisation'!E$13:E$46)*E31</f>
        <v>#N/A</v>
      </c>
      <c r="G31" s="20" t="e">
        <f t="shared" si="7"/>
        <v>#N/A</v>
      </c>
      <c r="H31" s="99"/>
      <c r="I31" s="99"/>
      <c r="J31" s="99"/>
      <c r="K31" s="99"/>
      <c r="L31" s="99"/>
      <c r="M31" s="99"/>
      <c r="N31" s="99"/>
      <c r="O31" s="99"/>
      <c r="P31" s="99"/>
      <c r="Q31" s="99"/>
      <c r="R31" s="99"/>
      <c r="S31" s="99"/>
      <c r="T31" s="20" t="e">
        <f t="shared" si="0"/>
        <v>#N/A</v>
      </c>
      <c r="U31" s="116">
        <f t="shared" si="1"/>
        <v>0</v>
      </c>
      <c r="V31" s="116">
        <f t="shared" si="2"/>
        <v>0</v>
      </c>
      <c r="W31" s="117">
        <f t="shared" si="3"/>
        <v>0</v>
      </c>
      <c r="X31" s="117">
        <f t="shared" si="4"/>
        <v>0</v>
      </c>
      <c r="Y31" s="118">
        <f t="shared" si="5"/>
        <v>0</v>
      </c>
      <c r="Z31" s="118">
        <f t="shared" si="6"/>
        <v>0</v>
      </c>
    </row>
    <row r="32" spans="1:26" ht="13.5" outlineLevel="1" thickBot="1" x14ac:dyDescent="0.25">
      <c r="A32" s="19"/>
      <c r="B32" s="109"/>
      <c r="C32" s="109"/>
      <c r="D32" s="110"/>
      <c r="E32" s="109"/>
      <c r="F32" s="20" t="e">
        <f>LOOKUP(D32,'Barême cotisation'!C$13:D$46,'Barême cotisation'!E$13:E$46)*E32</f>
        <v>#N/A</v>
      </c>
      <c r="G32" s="20" t="e">
        <f t="shared" si="7"/>
        <v>#N/A</v>
      </c>
      <c r="H32" s="99"/>
      <c r="I32" s="99"/>
      <c r="J32" s="99"/>
      <c r="K32" s="99"/>
      <c r="L32" s="99"/>
      <c r="M32" s="99"/>
      <c r="N32" s="99"/>
      <c r="O32" s="99"/>
      <c r="P32" s="99"/>
      <c r="Q32" s="99"/>
      <c r="R32" s="99"/>
      <c r="S32" s="99"/>
      <c r="T32" s="20" t="e">
        <f t="shared" si="0"/>
        <v>#N/A</v>
      </c>
      <c r="U32" s="116">
        <f t="shared" si="1"/>
        <v>0</v>
      </c>
      <c r="V32" s="116">
        <f t="shared" si="2"/>
        <v>0</v>
      </c>
      <c r="W32" s="117">
        <f t="shared" si="3"/>
        <v>0</v>
      </c>
      <c r="X32" s="117">
        <f t="shared" si="4"/>
        <v>0</v>
      </c>
      <c r="Y32" s="118">
        <f t="shared" si="5"/>
        <v>0</v>
      </c>
      <c r="Z32" s="118">
        <f t="shared" si="6"/>
        <v>0</v>
      </c>
    </row>
    <row r="33" spans="1:26" ht="13.5" outlineLevel="1" thickBot="1" x14ac:dyDescent="0.25">
      <c r="A33" s="19"/>
      <c r="B33" s="109"/>
      <c r="C33" s="109"/>
      <c r="D33" s="110"/>
      <c r="E33" s="109"/>
      <c r="F33" s="20" t="e">
        <f>LOOKUP(D33,'Barême cotisation'!C$13:D$46,'Barême cotisation'!E$13:E$46)*E33</f>
        <v>#N/A</v>
      </c>
      <c r="G33" s="20" t="e">
        <f t="shared" si="7"/>
        <v>#N/A</v>
      </c>
      <c r="H33" s="99"/>
      <c r="I33" s="99"/>
      <c r="J33" s="99"/>
      <c r="K33" s="99"/>
      <c r="L33" s="99"/>
      <c r="M33" s="99"/>
      <c r="N33" s="99"/>
      <c r="O33" s="99"/>
      <c r="P33" s="99"/>
      <c r="Q33" s="99"/>
      <c r="R33" s="99"/>
      <c r="S33" s="99"/>
      <c r="T33" s="20" t="e">
        <f t="shared" si="0"/>
        <v>#N/A</v>
      </c>
      <c r="U33" s="116">
        <f t="shared" si="1"/>
        <v>0</v>
      </c>
      <c r="V33" s="116">
        <f t="shared" si="2"/>
        <v>0</v>
      </c>
      <c r="W33" s="117">
        <f t="shared" si="3"/>
        <v>0</v>
      </c>
      <c r="X33" s="117">
        <f t="shared" si="4"/>
        <v>0</v>
      </c>
      <c r="Y33" s="118">
        <f t="shared" si="5"/>
        <v>0</v>
      </c>
      <c r="Z33" s="118">
        <f t="shared" si="6"/>
        <v>0</v>
      </c>
    </row>
    <row r="34" spans="1:26" ht="13.5" outlineLevel="1" thickBot="1" x14ac:dyDescent="0.25">
      <c r="A34" s="19"/>
      <c r="B34" s="109"/>
      <c r="C34" s="109"/>
      <c r="D34" s="110"/>
      <c r="E34" s="109"/>
      <c r="F34" s="20" t="e">
        <f>LOOKUP(D34,'Barême cotisation'!C$13:D$46,'Barême cotisation'!E$13:E$46)*E34</f>
        <v>#N/A</v>
      </c>
      <c r="G34" s="20" t="e">
        <f t="shared" si="7"/>
        <v>#N/A</v>
      </c>
      <c r="H34" s="99"/>
      <c r="I34" s="99"/>
      <c r="J34" s="99"/>
      <c r="K34" s="99"/>
      <c r="L34" s="99"/>
      <c r="M34" s="99"/>
      <c r="N34" s="99"/>
      <c r="O34" s="99"/>
      <c r="P34" s="99"/>
      <c r="Q34" s="99"/>
      <c r="R34" s="99"/>
      <c r="S34" s="99"/>
      <c r="T34" s="20" t="e">
        <f t="shared" si="0"/>
        <v>#N/A</v>
      </c>
      <c r="U34" s="116">
        <f t="shared" si="1"/>
        <v>0</v>
      </c>
      <c r="V34" s="116">
        <f t="shared" si="2"/>
        <v>0</v>
      </c>
      <c r="W34" s="117">
        <f t="shared" si="3"/>
        <v>0</v>
      </c>
      <c r="X34" s="117">
        <f t="shared" si="4"/>
        <v>0</v>
      </c>
      <c r="Y34" s="118">
        <f t="shared" si="5"/>
        <v>0</v>
      </c>
      <c r="Z34" s="118">
        <f t="shared" si="6"/>
        <v>0</v>
      </c>
    </row>
    <row r="35" spans="1:26" ht="13.5" outlineLevel="1" thickBot="1" x14ac:dyDescent="0.25">
      <c r="A35" s="19"/>
      <c r="B35" s="109"/>
      <c r="C35" s="109"/>
      <c r="D35" s="110"/>
      <c r="E35" s="109"/>
      <c r="F35" s="20" t="e">
        <f>LOOKUP(D35,'Barême cotisation'!C$13:D$46,'Barême cotisation'!E$13:E$46)*E35</f>
        <v>#N/A</v>
      </c>
      <c r="G35" s="20" t="e">
        <f t="shared" si="7"/>
        <v>#N/A</v>
      </c>
      <c r="H35" s="99"/>
      <c r="I35" s="99"/>
      <c r="J35" s="99"/>
      <c r="K35" s="99"/>
      <c r="L35" s="99"/>
      <c r="M35" s="99"/>
      <c r="N35" s="99"/>
      <c r="O35" s="99"/>
      <c r="P35" s="99"/>
      <c r="Q35" s="99"/>
      <c r="R35" s="99"/>
      <c r="S35" s="99"/>
      <c r="T35" s="20" t="e">
        <f t="shared" si="0"/>
        <v>#N/A</v>
      </c>
      <c r="U35" s="116">
        <f t="shared" si="1"/>
        <v>0</v>
      </c>
      <c r="V35" s="116">
        <f t="shared" si="2"/>
        <v>0</v>
      </c>
      <c r="W35" s="117">
        <f t="shared" si="3"/>
        <v>0</v>
      </c>
      <c r="X35" s="117">
        <f t="shared" si="4"/>
        <v>0</v>
      </c>
      <c r="Y35" s="118">
        <f t="shared" si="5"/>
        <v>0</v>
      </c>
      <c r="Z35" s="118">
        <f t="shared" si="6"/>
        <v>0</v>
      </c>
    </row>
    <row r="36" spans="1:26" ht="13.5" outlineLevel="1" thickBot="1" x14ac:dyDescent="0.25">
      <c r="A36" s="19"/>
      <c r="B36" s="109"/>
      <c r="C36" s="109"/>
      <c r="D36" s="110"/>
      <c r="E36" s="109"/>
      <c r="F36" s="20" t="e">
        <f>LOOKUP(D36,'Barême cotisation'!C$13:D$46,'Barême cotisation'!E$13:E$46)*E36</f>
        <v>#N/A</v>
      </c>
      <c r="G36" s="20" t="e">
        <f t="shared" si="7"/>
        <v>#N/A</v>
      </c>
      <c r="H36" s="99"/>
      <c r="I36" s="99"/>
      <c r="J36" s="99"/>
      <c r="K36" s="99"/>
      <c r="L36" s="99"/>
      <c r="M36" s="99"/>
      <c r="N36" s="99"/>
      <c r="O36" s="99"/>
      <c r="P36" s="99"/>
      <c r="Q36" s="99"/>
      <c r="R36" s="99"/>
      <c r="S36" s="99"/>
      <c r="T36" s="20" t="e">
        <f t="shared" si="0"/>
        <v>#N/A</v>
      </c>
      <c r="U36" s="116">
        <f t="shared" si="1"/>
        <v>0</v>
      </c>
      <c r="V36" s="116">
        <f t="shared" si="2"/>
        <v>0</v>
      </c>
      <c r="W36" s="117">
        <f t="shared" si="3"/>
        <v>0</v>
      </c>
      <c r="X36" s="117">
        <f t="shared" si="4"/>
        <v>0</v>
      </c>
      <c r="Y36" s="118">
        <f t="shared" si="5"/>
        <v>0</v>
      </c>
      <c r="Z36" s="118">
        <f t="shared" si="6"/>
        <v>0</v>
      </c>
    </row>
    <row r="37" spans="1:26" ht="13.5" outlineLevel="1" thickBot="1" x14ac:dyDescent="0.25">
      <c r="A37" s="19"/>
      <c r="B37" s="109"/>
      <c r="C37" s="109"/>
      <c r="D37" s="110"/>
      <c r="E37" s="109"/>
      <c r="F37" s="20" t="e">
        <f>LOOKUP(D37,'Barême cotisation'!C$13:D$46,'Barême cotisation'!E$13:E$46)*E37</f>
        <v>#N/A</v>
      </c>
      <c r="G37" s="20" t="e">
        <f t="shared" si="7"/>
        <v>#N/A</v>
      </c>
      <c r="H37" s="99"/>
      <c r="I37" s="99"/>
      <c r="J37" s="99"/>
      <c r="K37" s="99"/>
      <c r="L37" s="99"/>
      <c r="M37" s="99"/>
      <c r="N37" s="99"/>
      <c r="O37" s="99"/>
      <c r="P37" s="99"/>
      <c r="Q37" s="99"/>
      <c r="R37" s="99"/>
      <c r="S37" s="99"/>
      <c r="T37" s="20" t="e">
        <f t="shared" si="0"/>
        <v>#N/A</v>
      </c>
      <c r="U37" s="116">
        <f t="shared" si="1"/>
        <v>0</v>
      </c>
      <c r="V37" s="116">
        <f t="shared" si="2"/>
        <v>0</v>
      </c>
      <c r="W37" s="117">
        <f t="shared" si="3"/>
        <v>0</v>
      </c>
      <c r="X37" s="117">
        <f t="shared" si="4"/>
        <v>0</v>
      </c>
      <c r="Y37" s="118">
        <f t="shared" si="5"/>
        <v>0</v>
      </c>
      <c r="Z37" s="118">
        <f t="shared" si="6"/>
        <v>0</v>
      </c>
    </row>
    <row r="38" spans="1:26" ht="13.5" outlineLevel="1" thickBot="1" x14ac:dyDescent="0.25">
      <c r="A38" s="19"/>
      <c r="B38" s="109"/>
      <c r="C38" s="109"/>
      <c r="D38" s="110"/>
      <c r="E38" s="109"/>
      <c r="F38" s="20" t="e">
        <f>LOOKUP(D38,'Barême cotisation'!C$13:D$46,'Barême cotisation'!E$13:E$46)*E38</f>
        <v>#N/A</v>
      </c>
      <c r="G38" s="20" t="e">
        <f t="shared" si="7"/>
        <v>#N/A</v>
      </c>
      <c r="H38" s="99"/>
      <c r="I38" s="99"/>
      <c r="J38" s="99"/>
      <c r="K38" s="99"/>
      <c r="L38" s="99"/>
      <c r="M38" s="99"/>
      <c r="N38" s="99"/>
      <c r="O38" s="99"/>
      <c r="P38" s="99"/>
      <c r="Q38" s="99"/>
      <c r="R38" s="99"/>
      <c r="S38" s="99"/>
      <c r="T38" s="20" t="e">
        <f t="shared" si="0"/>
        <v>#N/A</v>
      </c>
      <c r="U38" s="116">
        <f t="shared" si="1"/>
        <v>0</v>
      </c>
      <c r="V38" s="116">
        <f t="shared" si="2"/>
        <v>0</v>
      </c>
      <c r="W38" s="117">
        <f t="shared" si="3"/>
        <v>0</v>
      </c>
      <c r="X38" s="117">
        <f t="shared" si="4"/>
        <v>0</v>
      </c>
      <c r="Y38" s="118">
        <f t="shared" si="5"/>
        <v>0</v>
      </c>
      <c r="Z38" s="118">
        <f t="shared" si="6"/>
        <v>0</v>
      </c>
    </row>
    <row r="39" spans="1:26" ht="13.5" outlineLevel="1" thickBot="1" x14ac:dyDescent="0.25">
      <c r="A39" s="19"/>
      <c r="B39" s="109"/>
      <c r="C39" s="109"/>
      <c r="D39" s="110"/>
      <c r="E39" s="109"/>
      <c r="F39" s="20" t="e">
        <f>LOOKUP(D39,'Barême cotisation'!C$13:D$46,'Barême cotisation'!E$13:E$46)*E39</f>
        <v>#N/A</v>
      </c>
      <c r="G39" s="20" t="e">
        <f t="shared" si="7"/>
        <v>#N/A</v>
      </c>
      <c r="H39" s="99"/>
      <c r="I39" s="99"/>
      <c r="J39" s="99"/>
      <c r="K39" s="99"/>
      <c r="L39" s="99"/>
      <c r="M39" s="99"/>
      <c r="N39" s="99"/>
      <c r="O39" s="99"/>
      <c r="P39" s="99"/>
      <c r="Q39" s="99"/>
      <c r="R39" s="99"/>
      <c r="S39" s="99"/>
      <c r="T39" s="20" t="e">
        <f t="shared" si="0"/>
        <v>#N/A</v>
      </c>
      <c r="U39" s="116">
        <f t="shared" si="1"/>
        <v>0</v>
      </c>
      <c r="V39" s="116">
        <f t="shared" si="2"/>
        <v>0</v>
      </c>
      <c r="W39" s="117">
        <f t="shared" si="3"/>
        <v>0</v>
      </c>
      <c r="X39" s="117">
        <f t="shared" si="4"/>
        <v>0</v>
      </c>
      <c r="Y39" s="118">
        <f t="shared" si="5"/>
        <v>0</v>
      </c>
      <c r="Z39" s="118">
        <f t="shared" si="6"/>
        <v>0</v>
      </c>
    </row>
    <row r="40" spans="1:26" ht="13.5" outlineLevel="1" thickBot="1" x14ac:dyDescent="0.25">
      <c r="A40" s="19"/>
      <c r="B40" s="109"/>
      <c r="C40" s="109"/>
      <c r="D40" s="110"/>
      <c r="E40" s="109"/>
      <c r="F40" s="20" t="e">
        <f>LOOKUP(D40,'Barême cotisation'!C$13:D$46,'Barême cotisation'!E$13:E$46)*E40</f>
        <v>#N/A</v>
      </c>
      <c r="G40" s="20" t="e">
        <f t="shared" si="7"/>
        <v>#N/A</v>
      </c>
      <c r="H40" s="99"/>
      <c r="I40" s="99"/>
      <c r="J40" s="99"/>
      <c r="K40" s="99"/>
      <c r="L40" s="99"/>
      <c r="M40" s="99"/>
      <c r="N40" s="99"/>
      <c r="O40" s="99"/>
      <c r="P40" s="99"/>
      <c r="Q40" s="99"/>
      <c r="R40" s="99"/>
      <c r="S40" s="99"/>
      <c r="T40" s="20" t="e">
        <f t="shared" si="0"/>
        <v>#N/A</v>
      </c>
      <c r="U40" s="116">
        <f t="shared" si="1"/>
        <v>0</v>
      </c>
      <c r="V40" s="116">
        <f t="shared" si="2"/>
        <v>0</v>
      </c>
      <c r="W40" s="117">
        <f t="shared" si="3"/>
        <v>0</v>
      </c>
      <c r="X40" s="117">
        <f t="shared" si="4"/>
        <v>0</v>
      </c>
      <c r="Y40" s="118">
        <f t="shared" si="5"/>
        <v>0</v>
      </c>
      <c r="Z40" s="118">
        <f t="shared" si="6"/>
        <v>0</v>
      </c>
    </row>
    <row r="41" spans="1:26" ht="13.5" outlineLevel="1" thickBot="1" x14ac:dyDescent="0.25">
      <c r="A41" s="19"/>
      <c r="B41" s="109"/>
      <c r="C41" s="109"/>
      <c r="D41" s="110"/>
      <c r="E41" s="109"/>
      <c r="F41" s="20" t="e">
        <f>LOOKUP(D41,'Barême cotisation'!C$13:D$46,'Barême cotisation'!E$13:E$46)*E41</f>
        <v>#N/A</v>
      </c>
      <c r="G41" s="20" t="e">
        <f t="shared" si="7"/>
        <v>#N/A</v>
      </c>
      <c r="H41" s="99"/>
      <c r="I41" s="99"/>
      <c r="J41" s="99"/>
      <c r="K41" s="99"/>
      <c r="L41" s="99"/>
      <c r="M41" s="99"/>
      <c r="N41" s="99"/>
      <c r="O41" s="99"/>
      <c r="P41" s="99"/>
      <c r="Q41" s="99"/>
      <c r="R41" s="99"/>
      <c r="S41" s="99"/>
      <c r="T41" s="20" t="e">
        <f t="shared" si="0"/>
        <v>#N/A</v>
      </c>
      <c r="U41" s="116">
        <f t="shared" si="1"/>
        <v>0</v>
      </c>
      <c r="V41" s="116">
        <f t="shared" si="2"/>
        <v>0</v>
      </c>
      <c r="W41" s="117">
        <f t="shared" si="3"/>
        <v>0</v>
      </c>
      <c r="X41" s="117">
        <f t="shared" si="4"/>
        <v>0</v>
      </c>
      <c r="Y41" s="118">
        <f t="shared" si="5"/>
        <v>0</v>
      </c>
      <c r="Z41" s="118">
        <f t="shared" si="6"/>
        <v>0</v>
      </c>
    </row>
    <row r="42" spans="1:26" ht="13.5" outlineLevel="1" thickBot="1" x14ac:dyDescent="0.25">
      <c r="A42" s="19"/>
      <c r="B42" s="109"/>
      <c r="C42" s="109"/>
      <c r="D42" s="110"/>
      <c r="E42" s="109"/>
      <c r="F42" s="20" t="e">
        <f>LOOKUP(D42,'Barême cotisation'!C$13:D$46,'Barême cotisation'!E$13:E$46)*E42</f>
        <v>#N/A</v>
      </c>
      <c r="G42" s="20" t="e">
        <f t="shared" si="7"/>
        <v>#N/A</v>
      </c>
      <c r="H42" s="99"/>
      <c r="I42" s="99"/>
      <c r="J42" s="99"/>
      <c r="K42" s="99"/>
      <c r="L42" s="99"/>
      <c r="M42" s="99"/>
      <c r="N42" s="99"/>
      <c r="O42" s="99"/>
      <c r="P42" s="99"/>
      <c r="Q42" s="99"/>
      <c r="R42" s="99"/>
      <c r="S42" s="99"/>
      <c r="T42" s="20" t="e">
        <f t="shared" si="0"/>
        <v>#N/A</v>
      </c>
      <c r="U42" s="116">
        <f t="shared" si="1"/>
        <v>0</v>
      </c>
      <c r="V42" s="116">
        <f t="shared" si="2"/>
        <v>0</v>
      </c>
      <c r="W42" s="117">
        <f t="shared" si="3"/>
        <v>0</v>
      </c>
      <c r="X42" s="117">
        <f t="shared" si="4"/>
        <v>0</v>
      </c>
      <c r="Y42" s="118">
        <f t="shared" si="5"/>
        <v>0</v>
      </c>
      <c r="Z42" s="118">
        <f t="shared" si="6"/>
        <v>0</v>
      </c>
    </row>
    <row r="43" spans="1:26" ht="13.5" outlineLevel="1" thickBot="1" x14ac:dyDescent="0.25">
      <c r="A43" s="19"/>
      <c r="B43" s="109"/>
      <c r="C43" s="109"/>
      <c r="D43" s="110"/>
      <c r="E43" s="109"/>
      <c r="F43" s="20" t="e">
        <f>LOOKUP(D43,'Barême cotisation'!C$13:D$46,'Barême cotisation'!E$13:E$46)*E43</f>
        <v>#N/A</v>
      </c>
      <c r="G43" s="20" t="e">
        <f t="shared" si="7"/>
        <v>#N/A</v>
      </c>
      <c r="H43" s="99"/>
      <c r="I43" s="99"/>
      <c r="J43" s="99"/>
      <c r="K43" s="99"/>
      <c r="L43" s="99"/>
      <c r="M43" s="99"/>
      <c r="N43" s="99"/>
      <c r="O43" s="99"/>
      <c r="P43" s="99"/>
      <c r="Q43" s="99"/>
      <c r="R43" s="99"/>
      <c r="S43" s="99"/>
      <c r="T43" s="20" t="e">
        <f t="shared" si="0"/>
        <v>#N/A</v>
      </c>
      <c r="U43" s="116">
        <f t="shared" si="1"/>
        <v>0</v>
      </c>
      <c r="V43" s="116">
        <f t="shared" si="2"/>
        <v>0</v>
      </c>
      <c r="W43" s="117">
        <f t="shared" si="3"/>
        <v>0</v>
      </c>
      <c r="X43" s="117">
        <f t="shared" si="4"/>
        <v>0</v>
      </c>
      <c r="Y43" s="118">
        <f t="shared" si="5"/>
        <v>0</v>
      </c>
      <c r="Z43" s="118">
        <f t="shared" si="6"/>
        <v>0</v>
      </c>
    </row>
    <row r="44" spans="1:26" ht="13.5" outlineLevel="1" thickBot="1" x14ac:dyDescent="0.25">
      <c r="A44" s="19"/>
      <c r="B44" s="109"/>
      <c r="C44" s="109"/>
      <c r="D44" s="110"/>
      <c r="E44" s="109"/>
      <c r="F44" s="20" t="e">
        <f>LOOKUP(D44,'Barême cotisation'!C$13:D$46,'Barême cotisation'!E$13:E$46)*E44</f>
        <v>#N/A</v>
      </c>
      <c r="G44" s="20" t="e">
        <f t="shared" si="7"/>
        <v>#N/A</v>
      </c>
      <c r="H44" s="99"/>
      <c r="I44" s="99"/>
      <c r="J44" s="99"/>
      <c r="K44" s="99"/>
      <c r="L44" s="99"/>
      <c r="M44" s="99"/>
      <c r="N44" s="99"/>
      <c r="O44" s="99"/>
      <c r="P44" s="99"/>
      <c r="Q44" s="99"/>
      <c r="R44" s="99"/>
      <c r="S44" s="99"/>
      <c r="T44" s="20" t="e">
        <f t="shared" si="0"/>
        <v>#N/A</v>
      </c>
      <c r="U44" s="116">
        <f t="shared" si="1"/>
        <v>0</v>
      </c>
      <c r="V44" s="116">
        <f t="shared" si="2"/>
        <v>0</v>
      </c>
      <c r="W44" s="117">
        <f t="shared" si="3"/>
        <v>0</v>
      </c>
      <c r="X44" s="117">
        <f t="shared" si="4"/>
        <v>0</v>
      </c>
      <c r="Y44" s="118">
        <f t="shared" si="5"/>
        <v>0</v>
      </c>
      <c r="Z44" s="118">
        <f t="shared" si="6"/>
        <v>0</v>
      </c>
    </row>
    <row r="45" spans="1:26" ht="13.5" outlineLevel="1" thickBot="1" x14ac:dyDescent="0.25">
      <c r="A45" s="19"/>
      <c r="B45" s="109"/>
      <c r="C45" s="109"/>
      <c r="D45" s="110"/>
      <c r="E45" s="109"/>
      <c r="F45" s="20" t="e">
        <f>LOOKUP(D45,'Barême cotisation'!C$13:D$46,'Barême cotisation'!E$13:E$46)*E45</f>
        <v>#N/A</v>
      </c>
      <c r="G45" s="20" t="e">
        <f t="shared" si="7"/>
        <v>#N/A</v>
      </c>
      <c r="H45" s="99"/>
      <c r="I45" s="99"/>
      <c r="J45" s="99"/>
      <c r="K45" s="99"/>
      <c r="L45" s="99"/>
      <c r="M45" s="99"/>
      <c r="N45" s="99"/>
      <c r="O45" s="99"/>
      <c r="P45" s="99"/>
      <c r="Q45" s="99"/>
      <c r="R45" s="99"/>
      <c r="S45" s="99"/>
      <c r="T45" s="20" t="e">
        <f t="shared" si="0"/>
        <v>#N/A</v>
      </c>
      <c r="U45" s="116">
        <f t="shared" si="1"/>
        <v>0</v>
      </c>
      <c r="V45" s="116">
        <f t="shared" si="2"/>
        <v>0</v>
      </c>
      <c r="W45" s="117">
        <f t="shared" si="3"/>
        <v>0</v>
      </c>
      <c r="X45" s="117">
        <f t="shared" si="4"/>
        <v>0</v>
      </c>
      <c r="Y45" s="118">
        <f t="shared" si="5"/>
        <v>0</v>
      </c>
      <c r="Z45" s="118">
        <f t="shared" si="6"/>
        <v>0</v>
      </c>
    </row>
    <row r="46" spans="1:26" ht="13.5" thickBot="1" x14ac:dyDescent="0.25">
      <c r="A46" s="19"/>
      <c r="B46" s="19"/>
      <c r="C46" s="19"/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>
        <f t="shared" ref="U46:Z46" si="8">SUM(U4:U45)</f>
        <v>0</v>
      </c>
      <c r="V46" s="19">
        <f t="shared" si="8"/>
        <v>0</v>
      </c>
      <c r="W46" s="19">
        <f t="shared" si="8"/>
        <v>0</v>
      </c>
      <c r="X46" s="19">
        <f t="shared" si="8"/>
        <v>0</v>
      </c>
      <c r="Y46" s="19">
        <f t="shared" si="8"/>
        <v>0</v>
      </c>
      <c r="Z46" s="19">
        <f t="shared" si="8"/>
        <v>0</v>
      </c>
    </row>
    <row r="47" spans="1:26" ht="14.25" thickTop="1" thickBot="1" x14ac:dyDescent="0.25">
      <c r="A47" s="19"/>
      <c r="B47" s="19"/>
      <c r="C47" s="19"/>
      <c r="D47" s="19"/>
      <c r="E47" s="19"/>
      <c r="F47" s="21" t="s">
        <v>23</v>
      </c>
      <c r="G47" s="23">
        <f>COUNTIF(H4:S45,"FNI")</f>
        <v>0</v>
      </c>
      <c r="I47" s="19"/>
      <c r="J47" s="21" t="s">
        <v>11</v>
      </c>
      <c r="K47" s="101"/>
      <c r="L47" s="23">
        <f>COUNTIF(H4:S45,"X")</f>
        <v>0</v>
      </c>
      <c r="M47" s="19"/>
      <c r="N47" s="21" t="s">
        <v>92</v>
      </c>
      <c r="O47" s="105"/>
      <c r="P47" s="103">
        <f>COUNTIF(H4:S45,"rejet")</f>
        <v>0</v>
      </c>
      <c r="R47" s="21" t="s">
        <v>93</v>
      </c>
      <c r="S47" s="105"/>
      <c r="T47" s="102">
        <f>COUNTIF(H4:S45,"arret")</f>
        <v>0</v>
      </c>
      <c r="U47" s="19"/>
      <c r="V47" s="19"/>
      <c r="W47" s="19"/>
      <c r="X47" s="19"/>
      <c r="Y47" s="19"/>
      <c r="Z47" s="19"/>
    </row>
    <row r="48" spans="1:26" ht="13.5" thickTop="1" x14ac:dyDescent="0.2">
      <c r="A48" s="19"/>
      <c r="B48" s="19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</row>
    <row r="49" spans="1:26" x14ac:dyDescent="0.2">
      <c r="A49" s="19"/>
      <c r="B49" s="19"/>
      <c r="C49" s="19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</row>
    <row r="50" spans="1:26" x14ac:dyDescent="0.2">
      <c r="A50" s="19"/>
      <c r="B50" s="19"/>
      <c r="C50" s="19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</row>
  </sheetData>
  <customSheetViews>
    <customSheetView guid="{65CEAD86-84F4-4CAF-85FC-B7A670DEE43F}" hiddenColumns="1" topLeftCell="E1">
      <selection activeCell="T20" sqref="T20"/>
      <pageMargins left="0.7" right="0.7" top="0.75" bottom="0.75" header="0.3" footer="0.3"/>
    </customSheetView>
  </customSheetViews>
  <phoneticPr fontId="10" type="noConversion"/>
  <conditionalFormatting sqref="B3:C3">
    <cfRule type="containsText" dxfId="71" priority="25" stopIfTrue="1" operator="containsText" text="arret">
      <formula>NOT(ISERROR(SEARCH("arret",B3)))</formula>
    </cfRule>
    <cfRule type="containsText" dxfId="70" priority="26" stopIfTrue="1" operator="containsText" text="rejet">
      <formula>NOT(ISERROR(SEARCH("rejet",B3)))</formula>
    </cfRule>
    <cfRule type="containsText" dxfId="69" priority="27" stopIfTrue="1" operator="containsText" text="x">
      <formula>NOT(ISERROR(SEARCH("x",B3)))</formula>
    </cfRule>
    <cfRule type="containsText" dxfId="68" priority="28" stopIfTrue="1" operator="containsText" text="FNI">
      <formula>NOT(ISERROR(SEARCH("FNI",B3)))</formula>
    </cfRule>
  </conditionalFormatting>
  <conditionalFormatting sqref="H4:K5">
    <cfRule type="containsText" dxfId="67" priority="21" stopIfTrue="1" operator="containsText" text="arret">
      <formula>NOT(ISERROR(SEARCH("arret",H4)))</formula>
    </cfRule>
    <cfRule type="containsText" dxfId="66" priority="22" stopIfTrue="1" operator="containsText" text="rejet">
      <formula>NOT(ISERROR(SEARCH("rejet",H4)))</formula>
    </cfRule>
    <cfRule type="containsText" dxfId="65" priority="23" stopIfTrue="1" operator="containsText" text="x">
      <formula>NOT(ISERROR(SEARCH("x",H4)))</formula>
    </cfRule>
    <cfRule type="containsText" dxfId="64" priority="24" stopIfTrue="1" operator="containsText" text="FNI">
      <formula>NOT(ISERROR(SEARCH("FNI",H4)))</formula>
    </cfRule>
  </conditionalFormatting>
  <conditionalFormatting sqref="L4:S45">
    <cfRule type="containsText" dxfId="63" priority="17" stopIfTrue="1" operator="containsText" text="arret">
      <formula>NOT(ISERROR(SEARCH("arret",L4)))</formula>
    </cfRule>
    <cfRule type="containsText" dxfId="62" priority="18" stopIfTrue="1" operator="containsText" text="rejet">
      <formula>NOT(ISERROR(SEARCH("rejet",L4)))</formula>
    </cfRule>
    <cfRule type="containsText" dxfId="61" priority="19" stopIfTrue="1" operator="containsText" text="x">
      <formula>NOT(ISERROR(SEARCH("x",L4)))</formula>
    </cfRule>
    <cfRule type="containsText" dxfId="60" priority="20" stopIfTrue="1" operator="containsText" text="FNI">
      <formula>NOT(ISERROR(SEARCH("FNI",L4)))</formula>
    </cfRule>
  </conditionalFormatting>
  <conditionalFormatting sqref="H28:K45">
    <cfRule type="containsText" dxfId="59" priority="13" stopIfTrue="1" operator="containsText" text="arret">
      <formula>NOT(ISERROR(SEARCH("arret",H28)))</formula>
    </cfRule>
    <cfRule type="containsText" dxfId="58" priority="14" stopIfTrue="1" operator="containsText" text="rejet">
      <formula>NOT(ISERROR(SEARCH("rejet",H28)))</formula>
    </cfRule>
    <cfRule type="containsText" dxfId="57" priority="15" stopIfTrue="1" operator="containsText" text="x">
      <formula>NOT(ISERROR(SEARCH("x",H28)))</formula>
    </cfRule>
    <cfRule type="containsText" dxfId="56" priority="16" stopIfTrue="1" operator="containsText" text="FNI">
      <formula>NOT(ISERROR(SEARCH("FNI",H28)))</formula>
    </cfRule>
  </conditionalFormatting>
  <conditionalFormatting sqref="H16:K27">
    <cfRule type="containsText" dxfId="55" priority="9" stopIfTrue="1" operator="containsText" text="arret">
      <formula>NOT(ISERROR(SEARCH("arret",H16)))</formula>
    </cfRule>
    <cfRule type="containsText" dxfId="54" priority="10" stopIfTrue="1" operator="containsText" text="rejet">
      <formula>NOT(ISERROR(SEARCH("rejet",H16)))</formula>
    </cfRule>
    <cfRule type="containsText" dxfId="53" priority="11" stopIfTrue="1" operator="containsText" text="x">
      <formula>NOT(ISERROR(SEARCH("x",H16)))</formula>
    </cfRule>
    <cfRule type="containsText" dxfId="52" priority="12" stopIfTrue="1" operator="containsText" text="FNI">
      <formula>NOT(ISERROR(SEARCH("FNI",H16)))</formula>
    </cfRule>
  </conditionalFormatting>
  <conditionalFormatting sqref="H8:K15">
    <cfRule type="containsText" dxfId="51" priority="5" stopIfTrue="1" operator="containsText" text="arret">
      <formula>NOT(ISERROR(SEARCH("arret",H8)))</formula>
    </cfRule>
    <cfRule type="containsText" dxfId="50" priority="6" stopIfTrue="1" operator="containsText" text="rejet">
      <formula>NOT(ISERROR(SEARCH("rejet",H8)))</formula>
    </cfRule>
    <cfRule type="containsText" dxfId="49" priority="7" stopIfTrue="1" operator="containsText" text="x">
      <formula>NOT(ISERROR(SEARCH("x",H8)))</formula>
    </cfRule>
    <cfRule type="containsText" dxfId="48" priority="8" stopIfTrue="1" operator="containsText" text="FNI">
      <formula>NOT(ISERROR(SEARCH("FNI",H8)))</formula>
    </cfRule>
  </conditionalFormatting>
  <conditionalFormatting sqref="H6:K7">
    <cfRule type="containsText" dxfId="47" priority="1" stopIfTrue="1" operator="containsText" text="arret">
      <formula>NOT(ISERROR(SEARCH("arret",H6)))</formula>
    </cfRule>
    <cfRule type="containsText" dxfId="46" priority="2" stopIfTrue="1" operator="containsText" text="rejet">
      <formula>NOT(ISERROR(SEARCH("rejet",H6)))</formula>
    </cfRule>
    <cfRule type="containsText" dxfId="45" priority="3" stopIfTrue="1" operator="containsText" text="x">
      <formula>NOT(ISERROR(SEARCH("x",H6)))</formula>
    </cfRule>
    <cfRule type="containsText" dxfId="44" priority="4" stopIfTrue="1" operator="containsText" text="FNI">
      <formula>NOT(ISERROR(SEARCH("FNI",H6)))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00B0F0"/>
  </sheetPr>
  <dimension ref="A2:Z50"/>
  <sheetViews>
    <sheetView workbookViewId="0">
      <selection activeCell="B4" sqref="B4"/>
    </sheetView>
  </sheetViews>
  <sheetFormatPr baseColWidth="10" defaultRowHeight="12.75" outlineLevelRow="1" x14ac:dyDescent="0.2"/>
  <cols>
    <col min="1" max="1" width="5.42578125" customWidth="1"/>
    <col min="2" max="2" width="18.85546875" customWidth="1"/>
    <col min="3" max="3" width="11.42578125" hidden="1" customWidth="1"/>
    <col min="5" max="5" width="12" bestFit="1" customWidth="1"/>
    <col min="8" max="19" width="8" customWidth="1"/>
    <col min="21" max="26" width="5.42578125" customWidth="1"/>
  </cols>
  <sheetData>
    <row r="2" spans="1:26" ht="13.5" thickBot="1" x14ac:dyDescent="0.25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</row>
    <row r="3" spans="1:26" ht="23.25" thickBot="1" x14ac:dyDescent="0.25">
      <c r="A3" s="19"/>
      <c r="B3" s="99" t="s">
        <v>13</v>
      </c>
      <c r="C3" s="24"/>
      <c r="D3" s="107" t="s">
        <v>14</v>
      </c>
      <c r="E3" s="107" t="s">
        <v>78</v>
      </c>
      <c r="F3" s="107" t="s">
        <v>3</v>
      </c>
      <c r="G3" s="108" t="s">
        <v>79</v>
      </c>
      <c r="H3" s="107" t="s">
        <v>15</v>
      </c>
      <c r="I3" s="107" t="s">
        <v>16</v>
      </c>
      <c r="J3" s="107" t="s">
        <v>17</v>
      </c>
      <c r="K3" s="107" t="s">
        <v>18</v>
      </c>
      <c r="L3" s="107" t="s">
        <v>17</v>
      </c>
      <c r="M3" s="107" t="s">
        <v>15</v>
      </c>
      <c r="N3" s="107" t="s">
        <v>15</v>
      </c>
      <c r="O3" s="107" t="s">
        <v>18</v>
      </c>
      <c r="P3" s="107" t="s">
        <v>19</v>
      </c>
      <c r="Q3" s="107" t="s">
        <v>20</v>
      </c>
      <c r="R3" s="107" t="s">
        <v>21</v>
      </c>
      <c r="S3" s="107" t="s">
        <v>22</v>
      </c>
      <c r="T3" s="107" t="s">
        <v>11</v>
      </c>
      <c r="U3" s="119" t="s">
        <v>97</v>
      </c>
      <c r="V3" s="119"/>
      <c r="W3" s="119" t="s">
        <v>97</v>
      </c>
      <c r="X3" s="119"/>
      <c r="Y3" s="119" t="s">
        <v>97</v>
      </c>
      <c r="Z3" s="119"/>
    </row>
    <row r="4" spans="1:26" ht="13.5" thickBot="1" x14ac:dyDescent="0.25">
      <c r="A4" s="19" t="s">
        <v>40</v>
      </c>
      <c r="B4" s="109"/>
      <c r="C4" s="109"/>
      <c r="D4" s="110"/>
      <c r="E4" s="109"/>
      <c r="F4" s="20" t="e">
        <f>LOOKUP(D4,'Barême cotisation'!C$13:D$46,'Barême cotisation'!E$13:E$46)*E4</f>
        <v>#N/A</v>
      </c>
      <c r="G4" s="20" t="e">
        <f>F4*2</f>
        <v>#N/A</v>
      </c>
      <c r="H4" s="99"/>
      <c r="I4" s="99"/>
      <c r="J4" s="99"/>
      <c r="K4" s="99"/>
      <c r="L4" s="99"/>
      <c r="M4" s="99"/>
      <c r="N4" s="99"/>
      <c r="O4" s="99"/>
      <c r="P4" s="99"/>
      <c r="Q4" s="99"/>
      <c r="R4" s="99"/>
      <c r="S4" s="99"/>
      <c r="T4" s="20" t="e">
        <f>SUM(U4:Z4)*F4</f>
        <v>#N/A</v>
      </c>
      <c r="U4" s="116">
        <f>COUNTIF(H4:K4,"fni")</f>
        <v>0</v>
      </c>
      <c r="V4" s="116">
        <f>COUNTIF(H4:K4,"x")</f>
        <v>0</v>
      </c>
      <c r="W4" s="117">
        <f>COUNTIF(L4:O4,"fni")</f>
        <v>0</v>
      </c>
      <c r="X4" s="117">
        <f>COUNTIF(L4:O4,"x")</f>
        <v>0</v>
      </c>
      <c r="Y4" s="118">
        <f>COUNTIF(P4:S4,"fni")</f>
        <v>0</v>
      </c>
      <c r="Z4" s="118">
        <f>COUNTIF(P4:S4,"x")</f>
        <v>0</v>
      </c>
    </row>
    <row r="5" spans="1:26" ht="13.5" outlineLevel="1" thickBot="1" x14ac:dyDescent="0.25">
      <c r="A5" s="19"/>
      <c r="B5" s="109"/>
      <c r="C5" s="109"/>
      <c r="D5" s="110"/>
      <c r="E5" s="109"/>
      <c r="F5" s="20" t="e">
        <f>LOOKUP(D5,'Barême cotisation'!C$13:D$46,'Barême cotisation'!E$13:E$46)*E5</f>
        <v>#N/A</v>
      </c>
      <c r="G5" s="20" t="e">
        <f t="shared" ref="G5:G45" si="0">F5*2</f>
        <v>#N/A</v>
      </c>
      <c r="H5" s="99"/>
      <c r="I5" s="99"/>
      <c r="J5" s="99"/>
      <c r="K5" s="99"/>
      <c r="L5" s="99"/>
      <c r="M5" s="99"/>
      <c r="N5" s="99"/>
      <c r="O5" s="99"/>
      <c r="P5" s="99"/>
      <c r="Q5" s="99"/>
      <c r="R5" s="99"/>
      <c r="S5" s="99"/>
      <c r="T5" s="20" t="e">
        <f t="shared" ref="T5:T45" si="1">SUM(U5:Z5)*F5</f>
        <v>#N/A</v>
      </c>
      <c r="U5" s="116">
        <f t="shared" ref="U5:U45" si="2">COUNTIF(H5:K5,"fni")</f>
        <v>0</v>
      </c>
      <c r="V5" s="116">
        <f t="shared" ref="V5:V45" si="3">COUNTIF(H5:K5,"x")</f>
        <v>0</v>
      </c>
      <c r="W5" s="117">
        <f t="shared" ref="W5:W45" si="4">COUNTIF(L5:O5,"fni")</f>
        <v>0</v>
      </c>
      <c r="X5" s="117">
        <f t="shared" ref="X5:X45" si="5">COUNTIF(L5:O5,"x")</f>
        <v>0</v>
      </c>
      <c r="Y5" s="118">
        <f t="shared" ref="Y5:Y45" si="6">COUNTIF(P5:S5,"fni")</f>
        <v>0</v>
      </c>
      <c r="Z5" s="118">
        <f t="shared" ref="Z5:Z45" si="7">COUNTIF(P5:S5,"x")</f>
        <v>0</v>
      </c>
    </row>
    <row r="6" spans="1:26" ht="13.5" outlineLevel="1" thickBot="1" x14ac:dyDescent="0.25">
      <c r="A6" s="19"/>
      <c r="B6" s="109"/>
      <c r="C6" s="109"/>
      <c r="D6" s="110"/>
      <c r="E6" s="109"/>
      <c r="F6" s="20" t="e">
        <f>LOOKUP(D6,'Barême cotisation'!C$13:D$46,'Barême cotisation'!E$13:E$46)*E6</f>
        <v>#N/A</v>
      </c>
      <c r="G6" s="20" t="e">
        <f t="shared" si="0"/>
        <v>#N/A</v>
      </c>
      <c r="H6" s="99"/>
      <c r="I6" s="99"/>
      <c r="J6" s="99"/>
      <c r="K6" s="99"/>
      <c r="L6" s="99"/>
      <c r="M6" s="99"/>
      <c r="N6" s="99"/>
      <c r="O6" s="99"/>
      <c r="P6" s="99"/>
      <c r="Q6" s="99"/>
      <c r="R6" s="99"/>
      <c r="S6" s="99"/>
      <c r="T6" s="20" t="e">
        <f t="shared" si="1"/>
        <v>#N/A</v>
      </c>
      <c r="U6" s="116">
        <f t="shared" si="2"/>
        <v>0</v>
      </c>
      <c r="V6" s="116">
        <f t="shared" si="3"/>
        <v>0</v>
      </c>
      <c r="W6" s="117">
        <f t="shared" si="4"/>
        <v>0</v>
      </c>
      <c r="X6" s="117">
        <f t="shared" si="5"/>
        <v>0</v>
      </c>
      <c r="Y6" s="118">
        <f t="shared" si="6"/>
        <v>0</v>
      </c>
      <c r="Z6" s="118">
        <f t="shared" si="7"/>
        <v>0</v>
      </c>
    </row>
    <row r="7" spans="1:26" ht="13.5" outlineLevel="1" thickBot="1" x14ac:dyDescent="0.25">
      <c r="A7" s="19"/>
      <c r="B7" s="109"/>
      <c r="C7" s="109"/>
      <c r="D7" s="110"/>
      <c r="E7" s="109"/>
      <c r="F7" s="20" t="e">
        <f>LOOKUP(D7,'Barême cotisation'!C$13:D$46,'Barême cotisation'!E$13:E$46)*E7</f>
        <v>#N/A</v>
      </c>
      <c r="G7" s="20" t="e">
        <f t="shared" si="0"/>
        <v>#N/A</v>
      </c>
      <c r="H7" s="99"/>
      <c r="I7" s="99"/>
      <c r="J7" s="99"/>
      <c r="K7" s="99"/>
      <c r="L7" s="99"/>
      <c r="M7" s="99"/>
      <c r="N7" s="99"/>
      <c r="O7" s="99"/>
      <c r="P7" s="99"/>
      <c r="Q7" s="99"/>
      <c r="R7" s="99"/>
      <c r="S7" s="99"/>
      <c r="T7" s="20" t="e">
        <f t="shared" si="1"/>
        <v>#N/A</v>
      </c>
      <c r="U7" s="116">
        <f t="shared" si="2"/>
        <v>0</v>
      </c>
      <c r="V7" s="116">
        <f t="shared" si="3"/>
        <v>0</v>
      </c>
      <c r="W7" s="117">
        <f t="shared" si="4"/>
        <v>0</v>
      </c>
      <c r="X7" s="117">
        <f t="shared" si="5"/>
        <v>0</v>
      </c>
      <c r="Y7" s="118">
        <f t="shared" si="6"/>
        <v>0</v>
      </c>
      <c r="Z7" s="118">
        <f t="shared" si="7"/>
        <v>0</v>
      </c>
    </row>
    <row r="8" spans="1:26" ht="13.5" outlineLevel="1" thickBot="1" x14ac:dyDescent="0.25">
      <c r="A8" s="19"/>
      <c r="B8" s="109"/>
      <c r="C8" s="109"/>
      <c r="D8" s="110"/>
      <c r="E8" s="109"/>
      <c r="F8" s="20" t="e">
        <f>LOOKUP(D8,'Barême cotisation'!C$13:D$46,'Barême cotisation'!E$13:E$46)*E8</f>
        <v>#N/A</v>
      </c>
      <c r="G8" s="20" t="e">
        <f t="shared" si="0"/>
        <v>#N/A</v>
      </c>
      <c r="H8" s="99"/>
      <c r="I8" s="99"/>
      <c r="J8" s="99"/>
      <c r="K8" s="99"/>
      <c r="L8" s="99"/>
      <c r="M8" s="99"/>
      <c r="N8" s="99"/>
      <c r="O8" s="99"/>
      <c r="P8" s="99"/>
      <c r="Q8" s="99"/>
      <c r="R8" s="99"/>
      <c r="S8" s="99"/>
      <c r="T8" s="20" t="e">
        <f t="shared" si="1"/>
        <v>#N/A</v>
      </c>
      <c r="U8" s="116">
        <f t="shared" si="2"/>
        <v>0</v>
      </c>
      <c r="V8" s="116">
        <f t="shared" si="3"/>
        <v>0</v>
      </c>
      <c r="W8" s="117">
        <f t="shared" si="4"/>
        <v>0</v>
      </c>
      <c r="X8" s="117">
        <f t="shared" si="5"/>
        <v>0</v>
      </c>
      <c r="Y8" s="118">
        <f t="shared" si="6"/>
        <v>0</v>
      </c>
      <c r="Z8" s="118">
        <f t="shared" si="7"/>
        <v>0</v>
      </c>
    </row>
    <row r="9" spans="1:26" ht="13.5" outlineLevel="1" thickBot="1" x14ac:dyDescent="0.25">
      <c r="A9" s="19"/>
      <c r="B9" s="109"/>
      <c r="C9" s="109"/>
      <c r="D9" s="110"/>
      <c r="E9" s="109"/>
      <c r="F9" s="20" t="e">
        <f>LOOKUP(D9,'Barême cotisation'!C$13:D$46,'Barême cotisation'!E$13:E$46)*E9</f>
        <v>#N/A</v>
      </c>
      <c r="G9" s="20" t="e">
        <f t="shared" si="0"/>
        <v>#N/A</v>
      </c>
      <c r="H9" s="99"/>
      <c r="I9" s="99"/>
      <c r="J9" s="99"/>
      <c r="K9" s="99"/>
      <c r="L9" s="99"/>
      <c r="M9" s="99"/>
      <c r="N9" s="99"/>
      <c r="O9" s="99"/>
      <c r="P9" s="99"/>
      <c r="Q9" s="99"/>
      <c r="R9" s="99"/>
      <c r="S9" s="99"/>
      <c r="T9" s="20" t="e">
        <f t="shared" si="1"/>
        <v>#N/A</v>
      </c>
      <c r="U9" s="116">
        <f t="shared" si="2"/>
        <v>0</v>
      </c>
      <c r="V9" s="116">
        <f t="shared" si="3"/>
        <v>0</v>
      </c>
      <c r="W9" s="117">
        <f t="shared" si="4"/>
        <v>0</v>
      </c>
      <c r="X9" s="117">
        <f t="shared" si="5"/>
        <v>0</v>
      </c>
      <c r="Y9" s="118">
        <f t="shared" si="6"/>
        <v>0</v>
      </c>
      <c r="Z9" s="118">
        <f t="shared" si="7"/>
        <v>0</v>
      </c>
    </row>
    <row r="10" spans="1:26" ht="13.5" outlineLevel="1" thickBot="1" x14ac:dyDescent="0.25">
      <c r="A10" s="19"/>
      <c r="B10" s="109"/>
      <c r="C10" s="109"/>
      <c r="D10" s="110"/>
      <c r="E10" s="109"/>
      <c r="F10" s="20" t="e">
        <f>LOOKUP(D10,'Barême cotisation'!C$13:D$46,'Barême cotisation'!E$13:E$46)*E10</f>
        <v>#N/A</v>
      </c>
      <c r="G10" s="20" t="e">
        <f t="shared" si="0"/>
        <v>#N/A</v>
      </c>
      <c r="H10" s="99"/>
      <c r="I10" s="99"/>
      <c r="J10" s="99"/>
      <c r="K10" s="99"/>
      <c r="L10" s="99"/>
      <c r="M10" s="99"/>
      <c r="N10" s="99"/>
      <c r="O10" s="99"/>
      <c r="P10" s="99"/>
      <c r="Q10" s="99"/>
      <c r="R10" s="99"/>
      <c r="S10" s="99"/>
      <c r="T10" s="20" t="e">
        <f t="shared" si="1"/>
        <v>#N/A</v>
      </c>
      <c r="U10" s="116">
        <f t="shared" si="2"/>
        <v>0</v>
      </c>
      <c r="V10" s="116">
        <f t="shared" si="3"/>
        <v>0</v>
      </c>
      <c r="W10" s="117">
        <f t="shared" si="4"/>
        <v>0</v>
      </c>
      <c r="X10" s="117">
        <f t="shared" si="5"/>
        <v>0</v>
      </c>
      <c r="Y10" s="118">
        <f t="shared" si="6"/>
        <v>0</v>
      </c>
      <c r="Z10" s="118">
        <f t="shared" si="7"/>
        <v>0</v>
      </c>
    </row>
    <row r="11" spans="1:26" ht="13.5" outlineLevel="1" thickBot="1" x14ac:dyDescent="0.25">
      <c r="A11" s="19"/>
      <c r="B11" s="109"/>
      <c r="C11" s="109"/>
      <c r="D11" s="110"/>
      <c r="E11" s="109"/>
      <c r="F11" s="20" t="e">
        <f>LOOKUP(D11,'Barême cotisation'!C$13:D$46,'Barême cotisation'!E$13:E$46)*E11</f>
        <v>#N/A</v>
      </c>
      <c r="G11" s="20" t="e">
        <f t="shared" si="0"/>
        <v>#N/A</v>
      </c>
      <c r="H11" s="99"/>
      <c r="I11" s="99"/>
      <c r="J11" s="99"/>
      <c r="K11" s="99"/>
      <c r="L11" s="99"/>
      <c r="M11" s="99"/>
      <c r="N11" s="99"/>
      <c r="O11" s="99"/>
      <c r="P11" s="99"/>
      <c r="Q11" s="99"/>
      <c r="R11" s="99"/>
      <c r="S11" s="99"/>
      <c r="T11" s="20" t="e">
        <f t="shared" si="1"/>
        <v>#N/A</v>
      </c>
      <c r="U11" s="116">
        <f t="shared" si="2"/>
        <v>0</v>
      </c>
      <c r="V11" s="116">
        <f t="shared" si="3"/>
        <v>0</v>
      </c>
      <c r="W11" s="117">
        <f t="shared" si="4"/>
        <v>0</v>
      </c>
      <c r="X11" s="117">
        <f t="shared" si="5"/>
        <v>0</v>
      </c>
      <c r="Y11" s="118">
        <f t="shared" si="6"/>
        <v>0</v>
      </c>
      <c r="Z11" s="118">
        <f t="shared" si="7"/>
        <v>0</v>
      </c>
    </row>
    <row r="12" spans="1:26" ht="13.5" outlineLevel="1" thickBot="1" x14ac:dyDescent="0.25">
      <c r="A12" s="19"/>
      <c r="B12" s="109"/>
      <c r="C12" s="109"/>
      <c r="D12" s="110"/>
      <c r="E12" s="109"/>
      <c r="F12" s="20" t="e">
        <f>LOOKUP(D12,'Barême cotisation'!C$13:D$46,'Barême cotisation'!E$13:E$46)*E12</f>
        <v>#N/A</v>
      </c>
      <c r="G12" s="20" t="e">
        <f t="shared" si="0"/>
        <v>#N/A</v>
      </c>
      <c r="H12" s="99"/>
      <c r="I12" s="99"/>
      <c r="J12" s="99"/>
      <c r="K12" s="99"/>
      <c r="L12" s="99"/>
      <c r="M12" s="99"/>
      <c r="N12" s="99"/>
      <c r="O12" s="99"/>
      <c r="P12" s="99"/>
      <c r="Q12" s="99"/>
      <c r="R12" s="99"/>
      <c r="S12" s="99"/>
      <c r="T12" s="20" t="e">
        <f t="shared" si="1"/>
        <v>#N/A</v>
      </c>
      <c r="U12" s="116">
        <f t="shared" si="2"/>
        <v>0</v>
      </c>
      <c r="V12" s="116">
        <f t="shared" si="3"/>
        <v>0</v>
      </c>
      <c r="W12" s="117">
        <f t="shared" si="4"/>
        <v>0</v>
      </c>
      <c r="X12" s="117">
        <f t="shared" si="5"/>
        <v>0</v>
      </c>
      <c r="Y12" s="118">
        <f t="shared" si="6"/>
        <v>0</v>
      </c>
      <c r="Z12" s="118">
        <f t="shared" si="7"/>
        <v>0</v>
      </c>
    </row>
    <row r="13" spans="1:26" ht="13.5" outlineLevel="1" thickBot="1" x14ac:dyDescent="0.25">
      <c r="A13" s="19"/>
      <c r="B13" s="109"/>
      <c r="C13" s="109"/>
      <c r="D13" s="110"/>
      <c r="E13" s="109"/>
      <c r="F13" s="20" t="e">
        <f>LOOKUP(D13,'Barême cotisation'!C$13:D$46,'Barême cotisation'!E$13:E$46)*E13</f>
        <v>#N/A</v>
      </c>
      <c r="G13" s="20" t="e">
        <f t="shared" si="0"/>
        <v>#N/A</v>
      </c>
      <c r="H13" s="99"/>
      <c r="I13" s="99"/>
      <c r="J13" s="99"/>
      <c r="K13" s="99"/>
      <c r="L13" s="99"/>
      <c r="M13" s="99"/>
      <c r="N13" s="99"/>
      <c r="O13" s="99"/>
      <c r="P13" s="99"/>
      <c r="Q13" s="99"/>
      <c r="R13" s="99"/>
      <c r="S13" s="99"/>
      <c r="T13" s="20" t="e">
        <f t="shared" si="1"/>
        <v>#N/A</v>
      </c>
      <c r="U13" s="116">
        <f t="shared" si="2"/>
        <v>0</v>
      </c>
      <c r="V13" s="116">
        <f t="shared" si="3"/>
        <v>0</v>
      </c>
      <c r="W13" s="117">
        <f t="shared" si="4"/>
        <v>0</v>
      </c>
      <c r="X13" s="117">
        <f t="shared" si="5"/>
        <v>0</v>
      </c>
      <c r="Y13" s="118">
        <f t="shared" si="6"/>
        <v>0</v>
      </c>
      <c r="Z13" s="118">
        <f t="shared" si="7"/>
        <v>0</v>
      </c>
    </row>
    <row r="14" spans="1:26" ht="13.5" outlineLevel="1" thickBot="1" x14ac:dyDescent="0.25">
      <c r="A14" s="19"/>
      <c r="B14" s="109"/>
      <c r="C14" s="109"/>
      <c r="D14" s="110"/>
      <c r="E14" s="109"/>
      <c r="F14" s="20" t="e">
        <f>LOOKUP(D14,'Barême cotisation'!C$13:D$46,'Barême cotisation'!E$13:E$46)*E14</f>
        <v>#N/A</v>
      </c>
      <c r="G14" s="20" t="e">
        <f t="shared" si="0"/>
        <v>#N/A</v>
      </c>
      <c r="H14" s="99"/>
      <c r="I14" s="99"/>
      <c r="J14" s="99"/>
      <c r="K14" s="99"/>
      <c r="L14" s="99"/>
      <c r="M14" s="99"/>
      <c r="N14" s="99"/>
      <c r="O14" s="99"/>
      <c r="P14" s="99"/>
      <c r="Q14" s="99"/>
      <c r="R14" s="99"/>
      <c r="S14" s="99"/>
      <c r="T14" s="20" t="e">
        <f t="shared" si="1"/>
        <v>#N/A</v>
      </c>
      <c r="U14" s="116">
        <f t="shared" si="2"/>
        <v>0</v>
      </c>
      <c r="V14" s="116">
        <f t="shared" si="3"/>
        <v>0</v>
      </c>
      <c r="W14" s="117">
        <f t="shared" si="4"/>
        <v>0</v>
      </c>
      <c r="X14" s="117">
        <f t="shared" si="5"/>
        <v>0</v>
      </c>
      <c r="Y14" s="118">
        <f t="shared" si="6"/>
        <v>0</v>
      </c>
      <c r="Z14" s="118">
        <f t="shared" si="7"/>
        <v>0</v>
      </c>
    </row>
    <row r="15" spans="1:26" ht="13.5" outlineLevel="1" thickBot="1" x14ac:dyDescent="0.25">
      <c r="A15" s="19"/>
      <c r="B15" s="109"/>
      <c r="C15" s="109"/>
      <c r="D15" s="110"/>
      <c r="E15" s="109"/>
      <c r="F15" s="20" t="e">
        <f>LOOKUP(D15,'Barême cotisation'!C$13:D$46,'Barême cotisation'!E$13:E$46)*E15</f>
        <v>#N/A</v>
      </c>
      <c r="G15" s="20" t="e">
        <f t="shared" si="0"/>
        <v>#N/A</v>
      </c>
      <c r="H15" s="99"/>
      <c r="I15" s="99"/>
      <c r="J15" s="99"/>
      <c r="K15" s="99"/>
      <c r="L15" s="99"/>
      <c r="M15" s="99"/>
      <c r="N15" s="99"/>
      <c r="O15" s="99"/>
      <c r="P15" s="99"/>
      <c r="Q15" s="99"/>
      <c r="R15" s="99"/>
      <c r="S15" s="99"/>
      <c r="T15" s="20" t="e">
        <f t="shared" si="1"/>
        <v>#N/A</v>
      </c>
      <c r="U15" s="116">
        <f t="shared" si="2"/>
        <v>0</v>
      </c>
      <c r="V15" s="116">
        <f t="shared" si="3"/>
        <v>0</v>
      </c>
      <c r="W15" s="117">
        <f t="shared" si="4"/>
        <v>0</v>
      </c>
      <c r="X15" s="117">
        <f t="shared" si="5"/>
        <v>0</v>
      </c>
      <c r="Y15" s="118">
        <f t="shared" si="6"/>
        <v>0</v>
      </c>
      <c r="Z15" s="118">
        <f t="shared" si="7"/>
        <v>0</v>
      </c>
    </row>
    <row r="16" spans="1:26" ht="13.5" outlineLevel="1" thickBot="1" x14ac:dyDescent="0.25">
      <c r="A16" s="19"/>
      <c r="B16" s="109"/>
      <c r="C16" s="109"/>
      <c r="D16" s="110"/>
      <c r="E16" s="109"/>
      <c r="F16" s="20" t="e">
        <f>LOOKUP(D16,'Barême cotisation'!C$13:D$46,'Barême cotisation'!E$13:E$46)*E16</f>
        <v>#N/A</v>
      </c>
      <c r="G16" s="20" t="e">
        <f t="shared" si="0"/>
        <v>#N/A</v>
      </c>
      <c r="H16" s="99"/>
      <c r="I16" s="99"/>
      <c r="J16" s="99"/>
      <c r="K16" s="99"/>
      <c r="L16" s="99"/>
      <c r="M16" s="99"/>
      <c r="N16" s="99"/>
      <c r="O16" s="99"/>
      <c r="P16" s="99"/>
      <c r="Q16" s="99"/>
      <c r="R16" s="99"/>
      <c r="S16" s="99"/>
      <c r="T16" s="20" t="e">
        <f t="shared" si="1"/>
        <v>#N/A</v>
      </c>
      <c r="U16" s="116">
        <f t="shared" si="2"/>
        <v>0</v>
      </c>
      <c r="V16" s="116">
        <f t="shared" si="3"/>
        <v>0</v>
      </c>
      <c r="W16" s="117">
        <f t="shared" si="4"/>
        <v>0</v>
      </c>
      <c r="X16" s="117">
        <f t="shared" si="5"/>
        <v>0</v>
      </c>
      <c r="Y16" s="118">
        <f t="shared" si="6"/>
        <v>0</v>
      </c>
      <c r="Z16" s="118">
        <f t="shared" si="7"/>
        <v>0</v>
      </c>
    </row>
    <row r="17" spans="1:26" ht="13.5" outlineLevel="1" thickBot="1" x14ac:dyDescent="0.25">
      <c r="A17" s="19"/>
      <c r="B17" s="109"/>
      <c r="C17" s="109"/>
      <c r="D17" s="110"/>
      <c r="E17" s="109"/>
      <c r="F17" s="20" t="e">
        <f>LOOKUP(D17,'Barême cotisation'!C$13:D$46,'Barême cotisation'!E$13:E$46)*E17</f>
        <v>#N/A</v>
      </c>
      <c r="G17" s="20" t="e">
        <f t="shared" si="0"/>
        <v>#N/A</v>
      </c>
      <c r="H17" s="99"/>
      <c r="I17" s="99"/>
      <c r="J17" s="99"/>
      <c r="K17" s="99"/>
      <c r="L17" s="99"/>
      <c r="M17" s="99"/>
      <c r="N17" s="99"/>
      <c r="O17" s="99"/>
      <c r="P17" s="99"/>
      <c r="Q17" s="99"/>
      <c r="R17" s="99"/>
      <c r="S17" s="99"/>
      <c r="T17" s="20" t="e">
        <f t="shared" si="1"/>
        <v>#N/A</v>
      </c>
      <c r="U17" s="116">
        <f t="shared" si="2"/>
        <v>0</v>
      </c>
      <c r="V17" s="116">
        <f t="shared" si="3"/>
        <v>0</v>
      </c>
      <c r="W17" s="117">
        <f t="shared" si="4"/>
        <v>0</v>
      </c>
      <c r="X17" s="117">
        <f t="shared" si="5"/>
        <v>0</v>
      </c>
      <c r="Y17" s="118">
        <f t="shared" si="6"/>
        <v>0</v>
      </c>
      <c r="Z17" s="118">
        <f t="shared" si="7"/>
        <v>0</v>
      </c>
    </row>
    <row r="18" spans="1:26" ht="13.5" outlineLevel="1" thickBot="1" x14ac:dyDescent="0.25">
      <c r="A18" s="19"/>
      <c r="B18" s="109"/>
      <c r="C18" s="109"/>
      <c r="D18" s="110"/>
      <c r="E18" s="109"/>
      <c r="F18" s="20" t="e">
        <f>LOOKUP(D18,'Barême cotisation'!C$13:D$46,'Barême cotisation'!E$13:E$46)*E18</f>
        <v>#N/A</v>
      </c>
      <c r="G18" s="20" t="e">
        <f t="shared" si="0"/>
        <v>#N/A</v>
      </c>
      <c r="H18" s="99"/>
      <c r="I18" s="99"/>
      <c r="J18" s="99"/>
      <c r="K18" s="99"/>
      <c r="L18" s="99"/>
      <c r="M18" s="99"/>
      <c r="N18" s="99"/>
      <c r="O18" s="99"/>
      <c r="P18" s="99"/>
      <c r="Q18" s="99"/>
      <c r="R18" s="99"/>
      <c r="S18" s="99"/>
      <c r="T18" s="20" t="e">
        <f t="shared" si="1"/>
        <v>#N/A</v>
      </c>
      <c r="U18" s="116">
        <f t="shared" si="2"/>
        <v>0</v>
      </c>
      <c r="V18" s="116">
        <f t="shared" si="3"/>
        <v>0</v>
      </c>
      <c r="W18" s="117">
        <f t="shared" si="4"/>
        <v>0</v>
      </c>
      <c r="X18" s="117">
        <f t="shared" si="5"/>
        <v>0</v>
      </c>
      <c r="Y18" s="118">
        <f t="shared" si="6"/>
        <v>0</v>
      </c>
      <c r="Z18" s="118">
        <f t="shared" si="7"/>
        <v>0</v>
      </c>
    </row>
    <row r="19" spans="1:26" ht="13.5" outlineLevel="1" thickBot="1" x14ac:dyDescent="0.25">
      <c r="A19" s="19"/>
      <c r="B19" s="109"/>
      <c r="C19" s="109"/>
      <c r="D19" s="110"/>
      <c r="E19" s="109"/>
      <c r="F19" s="20" t="e">
        <f>LOOKUP(D19,'Barême cotisation'!C$13:D$46,'Barême cotisation'!E$13:E$46)*E19</f>
        <v>#N/A</v>
      </c>
      <c r="G19" s="20" t="e">
        <f t="shared" si="0"/>
        <v>#N/A</v>
      </c>
      <c r="H19" s="99"/>
      <c r="I19" s="99"/>
      <c r="J19" s="99"/>
      <c r="K19" s="99"/>
      <c r="L19" s="99"/>
      <c r="M19" s="99"/>
      <c r="N19" s="99"/>
      <c r="O19" s="99"/>
      <c r="P19" s="99"/>
      <c r="Q19" s="99"/>
      <c r="R19" s="99"/>
      <c r="S19" s="99"/>
      <c r="T19" s="20" t="e">
        <f t="shared" si="1"/>
        <v>#N/A</v>
      </c>
      <c r="U19" s="116">
        <f t="shared" si="2"/>
        <v>0</v>
      </c>
      <c r="V19" s="116">
        <f t="shared" si="3"/>
        <v>0</v>
      </c>
      <c r="W19" s="117">
        <f t="shared" si="4"/>
        <v>0</v>
      </c>
      <c r="X19" s="117">
        <f t="shared" si="5"/>
        <v>0</v>
      </c>
      <c r="Y19" s="118">
        <f t="shared" si="6"/>
        <v>0</v>
      </c>
      <c r="Z19" s="118">
        <f t="shared" si="7"/>
        <v>0</v>
      </c>
    </row>
    <row r="20" spans="1:26" ht="13.5" outlineLevel="1" thickBot="1" x14ac:dyDescent="0.25">
      <c r="A20" s="19"/>
      <c r="B20" s="109"/>
      <c r="C20" s="109"/>
      <c r="D20" s="110"/>
      <c r="E20" s="109"/>
      <c r="F20" s="20" t="e">
        <f>LOOKUP(D20,'Barême cotisation'!C$13:D$46,'Barême cotisation'!E$13:E$46)*E20</f>
        <v>#N/A</v>
      </c>
      <c r="G20" s="20" t="e">
        <f t="shared" si="0"/>
        <v>#N/A</v>
      </c>
      <c r="H20" s="99"/>
      <c r="I20" s="99"/>
      <c r="J20" s="99"/>
      <c r="K20" s="99"/>
      <c r="L20" s="99"/>
      <c r="M20" s="99"/>
      <c r="N20" s="99"/>
      <c r="O20" s="99"/>
      <c r="P20" s="99"/>
      <c r="Q20" s="99"/>
      <c r="R20" s="99"/>
      <c r="S20" s="99"/>
      <c r="T20" s="20" t="e">
        <f t="shared" si="1"/>
        <v>#N/A</v>
      </c>
      <c r="U20" s="116">
        <f t="shared" si="2"/>
        <v>0</v>
      </c>
      <c r="V20" s="116">
        <f t="shared" si="3"/>
        <v>0</v>
      </c>
      <c r="W20" s="117">
        <f t="shared" si="4"/>
        <v>0</v>
      </c>
      <c r="X20" s="117">
        <f t="shared" si="5"/>
        <v>0</v>
      </c>
      <c r="Y20" s="118">
        <f t="shared" si="6"/>
        <v>0</v>
      </c>
      <c r="Z20" s="118">
        <f t="shared" si="7"/>
        <v>0</v>
      </c>
    </row>
    <row r="21" spans="1:26" ht="13.5" outlineLevel="1" thickBot="1" x14ac:dyDescent="0.25">
      <c r="A21" s="19"/>
      <c r="B21" s="109"/>
      <c r="C21" s="109"/>
      <c r="D21" s="110"/>
      <c r="E21" s="109"/>
      <c r="F21" s="20" t="e">
        <f>LOOKUP(D21,'Barême cotisation'!C$13:D$46,'Barême cotisation'!E$13:E$46)*E21</f>
        <v>#N/A</v>
      </c>
      <c r="G21" s="20" t="e">
        <f t="shared" si="0"/>
        <v>#N/A</v>
      </c>
      <c r="H21" s="99"/>
      <c r="I21" s="99"/>
      <c r="J21" s="99"/>
      <c r="K21" s="99"/>
      <c r="L21" s="99"/>
      <c r="M21" s="99"/>
      <c r="N21" s="99"/>
      <c r="O21" s="99"/>
      <c r="P21" s="99"/>
      <c r="Q21" s="99"/>
      <c r="R21" s="99"/>
      <c r="S21" s="99"/>
      <c r="T21" s="20" t="e">
        <f t="shared" si="1"/>
        <v>#N/A</v>
      </c>
      <c r="U21" s="116">
        <f t="shared" si="2"/>
        <v>0</v>
      </c>
      <c r="V21" s="116">
        <f t="shared" si="3"/>
        <v>0</v>
      </c>
      <c r="W21" s="117">
        <f t="shared" si="4"/>
        <v>0</v>
      </c>
      <c r="X21" s="117">
        <f t="shared" si="5"/>
        <v>0</v>
      </c>
      <c r="Y21" s="118">
        <f t="shared" si="6"/>
        <v>0</v>
      </c>
      <c r="Z21" s="118">
        <f t="shared" si="7"/>
        <v>0</v>
      </c>
    </row>
    <row r="22" spans="1:26" ht="13.5" outlineLevel="1" thickBot="1" x14ac:dyDescent="0.25">
      <c r="A22" s="19"/>
      <c r="B22" s="109"/>
      <c r="C22" s="109"/>
      <c r="D22" s="110"/>
      <c r="E22" s="109"/>
      <c r="F22" s="20" t="e">
        <f>LOOKUP(D22,'Barême cotisation'!C$13:D$46,'Barême cotisation'!E$13:E$46)*E22</f>
        <v>#N/A</v>
      </c>
      <c r="G22" s="20" t="e">
        <f t="shared" si="0"/>
        <v>#N/A</v>
      </c>
      <c r="H22" s="99"/>
      <c r="I22" s="99"/>
      <c r="J22" s="99"/>
      <c r="K22" s="99"/>
      <c r="L22" s="99"/>
      <c r="M22" s="99"/>
      <c r="N22" s="99"/>
      <c r="O22" s="99"/>
      <c r="P22" s="99"/>
      <c r="Q22" s="99"/>
      <c r="R22" s="99"/>
      <c r="S22" s="99"/>
      <c r="T22" s="20" t="e">
        <f t="shared" si="1"/>
        <v>#N/A</v>
      </c>
      <c r="U22" s="116">
        <f t="shared" si="2"/>
        <v>0</v>
      </c>
      <c r="V22" s="116">
        <f t="shared" si="3"/>
        <v>0</v>
      </c>
      <c r="W22" s="117">
        <f t="shared" si="4"/>
        <v>0</v>
      </c>
      <c r="X22" s="117">
        <f t="shared" si="5"/>
        <v>0</v>
      </c>
      <c r="Y22" s="118">
        <f t="shared" si="6"/>
        <v>0</v>
      </c>
      <c r="Z22" s="118">
        <f t="shared" si="7"/>
        <v>0</v>
      </c>
    </row>
    <row r="23" spans="1:26" ht="13.5" outlineLevel="1" thickBot="1" x14ac:dyDescent="0.25">
      <c r="A23" s="19"/>
      <c r="B23" s="109"/>
      <c r="C23" s="109"/>
      <c r="D23" s="110"/>
      <c r="E23" s="109"/>
      <c r="F23" s="20" t="e">
        <f>LOOKUP(D23,'Barême cotisation'!C$13:D$46,'Barême cotisation'!E$13:E$46)*E23</f>
        <v>#N/A</v>
      </c>
      <c r="G23" s="20" t="e">
        <f t="shared" si="0"/>
        <v>#N/A</v>
      </c>
      <c r="H23" s="99"/>
      <c r="I23" s="99"/>
      <c r="J23" s="99"/>
      <c r="K23" s="99"/>
      <c r="L23" s="99"/>
      <c r="M23" s="99"/>
      <c r="N23" s="99"/>
      <c r="O23" s="99"/>
      <c r="P23" s="99"/>
      <c r="Q23" s="99"/>
      <c r="R23" s="99"/>
      <c r="S23" s="99"/>
      <c r="T23" s="20" t="e">
        <f t="shared" si="1"/>
        <v>#N/A</v>
      </c>
      <c r="U23" s="116">
        <f t="shared" si="2"/>
        <v>0</v>
      </c>
      <c r="V23" s="116">
        <f t="shared" si="3"/>
        <v>0</v>
      </c>
      <c r="W23" s="117">
        <f t="shared" si="4"/>
        <v>0</v>
      </c>
      <c r="X23" s="117">
        <f t="shared" si="5"/>
        <v>0</v>
      </c>
      <c r="Y23" s="118">
        <f t="shared" si="6"/>
        <v>0</v>
      </c>
      <c r="Z23" s="118">
        <f t="shared" si="7"/>
        <v>0</v>
      </c>
    </row>
    <row r="24" spans="1:26" ht="13.5" outlineLevel="1" thickBot="1" x14ac:dyDescent="0.25">
      <c r="A24" s="19"/>
      <c r="B24" s="109"/>
      <c r="C24" s="109"/>
      <c r="D24" s="110"/>
      <c r="E24" s="109"/>
      <c r="F24" s="20" t="e">
        <f>LOOKUP(D24,'Barême cotisation'!C$13:D$46,'Barême cotisation'!E$13:E$46)*E24</f>
        <v>#N/A</v>
      </c>
      <c r="G24" s="20" t="e">
        <f t="shared" si="0"/>
        <v>#N/A</v>
      </c>
      <c r="H24" s="99"/>
      <c r="I24" s="99"/>
      <c r="J24" s="99"/>
      <c r="K24" s="99"/>
      <c r="L24" s="99"/>
      <c r="M24" s="99"/>
      <c r="N24" s="99"/>
      <c r="O24" s="99"/>
      <c r="P24" s="99"/>
      <c r="Q24" s="99"/>
      <c r="R24" s="99"/>
      <c r="S24" s="99"/>
      <c r="T24" s="20" t="e">
        <f t="shared" si="1"/>
        <v>#N/A</v>
      </c>
      <c r="U24" s="116">
        <f t="shared" si="2"/>
        <v>0</v>
      </c>
      <c r="V24" s="116">
        <f t="shared" si="3"/>
        <v>0</v>
      </c>
      <c r="W24" s="117">
        <f t="shared" si="4"/>
        <v>0</v>
      </c>
      <c r="X24" s="117">
        <f t="shared" si="5"/>
        <v>0</v>
      </c>
      <c r="Y24" s="118">
        <f t="shared" si="6"/>
        <v>0</v>
      </c>
      <c r="Z24" s="118">
        <f t="shared" si="7"/>
        <v>0</v>
      </c>
    </row>
    <row r="25" spans="1:26" ht="13.5" outlineLevel="1" thickBot="1" x14ac:dyDescent="0.25">
      <c r="A25" s="19"/>
      <c r="B25" s="109"/>
      <c r="C25" s="109"/>
      <c r="D25" s="110"/>
      <c r="E25" s="109"/>
      <c r="F25" s="20" t="e">
        <f>LOOKUP(D25,'Barême cotisation'!C$13:D$46,'Barême cotisation'!E$13:E$46)*E25</f>
        <v>#N/A</v>
      </c>
      <c r="G25" s="20" t="e">
        <f t="shared" si="0"/>
        <v>#N/A</v>
      </c>
      <c r="H25" s="99"/>
      <c r="I25" s="99"/>
      <c r="J25" s="99"/>
      <c r="K25" s="99"/>
      <c r="L25" s="99"/>
      <c r="M25" s="99"/>
      <c r="N25" s="99"/>
      <c r="O25" s="99"/>
      <c r="P25" s="99"/>
      <c r="Q25" s="99"/>
      <c r="R25" s="99"/>
      <c r="S25" s="99"/>
      <c r="T25" s="20" t="e">
        <f t="shared" si="1"/>
        <v>#N/A</v>
      </c>
      <c r="U25" s="116">
        <f t="shared" si="2"/>
        <v>0</v>
      </c>
      <c r="V25" s="116">
        <f t="shared" si="3"/>
        <v>0</v>
      </c>
      <c r="W25" s="117">
        <f t="shared" si="4"/>
        <v>0</v>
      </c>
      <c r="X25" s="117">
        <f t="shared" si="5"/>
        <v>0</v>
      </c>
      <c r="Y25" s="118">
        <f t="shared" si="6"/>
        <v>0</v>
      </c>
      <c r="Z25" s="118">
        <f t="shared" si="7"/>
        <v>0</v>
      </c>
    </row>
    <row r="26" spans="1:26" ht="13.5" outlineLevel="1" thickBot="1" x14ac:dyDescent="0.25">
      <c r="A26" s="19"/>
      <c r="B26" s="109"/>
      <c r="C26" s="109"/>
      <c r="D26" s="110"/>
      <c r="E26" s="109"/>
      <c r="F26" s="20" t="e">
        <f>LOOKUP(D26,'Barême cotisation'!C$13:D$46,'Barême cotisation'!E$13:E$46)*E26</f>
        <v>#N/A</v>
      </c>
      <c r="G26" s="20" t="e">
        <f t="shared" si="0"/>
        <v>#N/A</v>
      </c>
      <c r="H26" s="99"/>
      <c r="I26" s="99"/>
      <c r="J26" s="99"/>
      <c r="K26" s="99"/>
      <c r="L26" s="99"/>
      <c r="M26" s="99"/>
      <c r="N26" s="99"/>
      <c r="O26" s="99"/>
      <c r="P26" s="99"/>
      <c r="Q26" s="99"/>
      <c r="R26" s="99"/>
      <c r="S26" s="99"/>
      <c r="T26" s="20" t="e">
        <f t="shared" si="1"/>
        <v>#N/A</v>
      </c>
      <c r="U26" s="116">
        <f t="shared" si="2"/>
        <v>0</v>
      </c>
      <c r="V26" s="116">
        <f t="shared" si="3"/>
        <v>0</v>
      </c>
      <c r="W26" s="117">
        <f t="shared" si="4"/>
        <v>0</v>
      </c>
      <c r="X26" s="117">
        <f t="shared" si="5"/>
        <v>0</v>
      </c>
      <c r="Y26" s="118">
        <f t="shared" si="6"/>
        <v>0</v>
      </c>
      <c r="Z26" s="118">
        <f t="shared" si="7"/>
        <v>0</v>
      </c>
    </row>
    <row r="27" spans="1:26" ht="13.5" outlineLevel="1" thickBot="1" x14ac:dyDescent="0.25">
      <c r="A27" s="19"/>
      <c r="B27" s="109"/>
      <c r="C27" s="109"/>
      <c r="D27" s="110"/>
      <c r="E27" s="109"/>
      <c r="F27" s="20" t="e">
        <f>LOOKUP(D27,'Barême cotisation'!C$13:D$46,'Barême cotisation'!E$13:E$46)*E27</f>
        <v>#N/A</v>
      </c>
      <c r="G27" s="20" t="e">
        <f t="shared" si="0"/>
        <v>#N/A</v>
      </c>
      <c r="H27" s="99"/>
      <c r="I27" s="99"/>
      <c r="J27" s="99"/>
      <c r="K27" s="99"/>
      <c r="L27" s="99"/>
      <c r="M27" s="99"/>
      <c r="N27" s="99"/>
      <c r="O27" s="99"/>
      <c r="P27" s="99"/>
      <c r="Q27" s="99"/>
      <c r="R27" s="99"/>
      <c r="S27" s="99"/>
      <c r="T27" s="20" t="e">
        <f t="shared" si="1"/>
        <v>#N/A</v>
      </c>
      <c r="U27" s="116">
        <f t="shared" si="2"/>
        <v>0</v>
      </c>
      <c r="V27" s="116">
        <f t="shared" si="3"/>
        <v>0</v>
      </c>
      <c r="W27" s="117">
        <f t="shared" si="4"/>
        <v>0</v>
      </c>
      <c r="X27" s="117">
        <f t="shared" si="5"/>
        <v>0</v>
      </c>
      <c r="Y27" s="118">
        <f t="shared" si="6"/>
        <v>0</v>
      </c>
      <c r="Z27" s="118">
        <f t="shared" si="7"/>
        <v>0</v>
      </c>
    </row>
    <row r="28" spans="1:26" ht="13.5" outlineLevel="1" thickBot="1" x14ac:dyDescent="0.25">
      <c r="A28" s="19"/>
      <c r="B28" s="109"/>
      <c r="C28" s="109"/>
      <c r="D28" s="110"/>
      <c r="E28" s="109"/>
      <c r="F28" s="20" t="e">
        <f>LOOKUP(D28,'Barême cotisation'!C$13:D$46,'Barême cotisation'!E$13:E$46)*E28</f>
        <v>#N/A</v>
      </c>
      <c r="G28" s="20" t="e">
        <f t="shared" si="0"/>
        <v>#N/A</v>
      </c>
      <c r="H28" s="99"/>
      <c r="I28" s="99"/>
      <c r="J28" s="99"/>
      <c r="K28" s="99"/>
      <c r="L28" s="99"/>
      <c r="M28" s="99"/>
      <c r="N28" s="99"/>
      <c r="O28" s="99"/>
      <c r="P28" s="99"/>
      <c r="Q28" s="99"/>
      <c r="R28" s="99"/>
      <c r="S28" s="99"/>
      <c r="T28" s="20" t="e">
        <f t="shared" si="1"/>
        <v>#N/A</v>
      </c>
      <c r="U28" s="116">
        <f t="shared" si="2"/>
        <v>0</v>
      </c>
      <c r="V28" s="116">
        <f t="shared" si="3"/>
        <v>0</v>
      </c>
      <c r="W28" s="117">
        <f t="shared" si="4"/>
        <v>0</v>
      </c>
      <c r="X28" s="117">
        <f t="shared" si="5"/>
        <v>0</v>
      </c>
      <c r="Y28" s="118">
        <f t="shared" si="6"/>
        <v>0</v>
      </c>
      <c r="Z28" s="118">
        <f t="shared" si="7"/>
        <v>0</v>
      </c>
    </row>
    <row r="29" spans="1:26" ht="13.5" outlineLevel="1" thickBot="1" x14ac:dyDescent="0.25">
      <c r="A29" s="19"/>
      <c r="B29" s="109"/>
      <c r="C29" s="109"/>
      <c r="D29" s="110"/>
      <c r="E29" s="109"/>
      <c r="F29" s="20" t="e">
        <f>LOOKUP(D29,'Barême cotisation'!C$13:D$46,'Barême cotisation'!E$13:E$46)*E29</f>
        <v>#N/A</v>
      </c>
      <c r="G29" s="20" t="e">
        <f t="shared" si="0"/>
        <v>#N/A</v>
      </c>
      <c r="H29" s="99"/>
      <c r="I29" s="99"/>
      <c r="J29" s="99"/>
      <c r="K29" s="99"/>
      <c r="L29" s="99"/>
      <c r="M29" s="99"/>
      <c r="N29" s="99"/>
      <c r="O29" s="99"/>
      <c r="P29" s="99"/>
      <c r="Q29" s="99"/>
      <c r="R29" s="99"/>
      <c r="S29" s="99"/>
      <c r="T29" s="20" t="e">
        <f t="shared" si="1"/>
        <v>#N/A</v>
      </c>
      <c r="U29" s="116">
        <f t="shared" si="2"/>
        <v>0</v>
      </c>
      <c r="V29" s="116">
        <f t="shared" si="3"/>
        <v>0</v>
      </c>
      <c r="W29" s="117">
        <f t="shared" si="4"/>
        <v>0</v>
      </c>
      <c r="X29" s="117">
        <f t="shared" si="5"/>
        <v>0</v>
      </c>
      <c r="Y29" s="118">
        <f t="shared" si="6"/>
        <v>0</v>
      </c>
      <c r="Z29" s="118">
        <f t="shared" si="7"/>
        <v>0</v>
      </c>
    </row>
    <row r="30" spans="1:26" ht="13.5" outlineLevel="1" thickBot="1" x14ac:dyDescent="0.25">
      <c r="A30" s="19"/>
      <c r="B30" s="109"/>
      <c r="C30" s="109"/>
      <c r="D30" s="110"/>
      <c r="E30" s="109"/>
      <c r="F30" s="20" t="e">
        <f>LOOKUP(D30,'Barême cotisation'!C$13:D$46,'Barême cotisation'!E$13:E$46)*E30</f>
        <v>#N/A</v>
      </c>
      <c r="G30" s="20" t="e">
        <f t="shared" si="0"/>
        <v>#N/A</v>
      </c>
      <c r="H30" s="99"/>
      <c r="I30" s="99"/>
      <c r="J30" s="99"/>
      <c r="K30" s="99"/>
      <c r="L30" s="99"/>
      <c r="M30" s="99"/>
      <c r="N30" s="99"/>
      <c r="O30" s="99"/>
      <c r="P30" s="99"/>
      <c r="Q30" s="99"/>
      <c r="R30" s="99"/>
      <c r="S30" s="99"/>
      <c r="T30" s="20" t="e">
        <f t="shared" si="1"/>
        <v>#N/A</v>
      </c>
      <c r="U30" s="116">
        <f t="shared" si="2"/>
        <v>0</v>
      </c>
      <c r="V30" s="116">
        <f t="shared" si="3"/>
        <v>0</v>
      </c>
      <c r="W30" s="117">
        <f t="shared" si="4"/>
        <v>0</v>
      </c>
      <c r="X30" s="117">
        <f t="shared" si="5"/>
        <v>0</v>
      </c>
      <c r="Y30" s="118">
        <f t="shared" si="6"/>
        <v>0</v>
      </c>
      <c r="Z30" s="118">
        <f t="shared" si="7"/>
        <v>0</v>
      </c>
    </row>
    <row r="31" spans="1:26" ht="13.5" outlineLevel="1" thickBot="1" x14ac:dyDescent="0.25">
      <c r="A31" s="19"/>
      <c r="B31" s="109"/>
      <c r="C31" s="109"/>
      <c r="D31" s="110"/>
      <c r="E31" s="109"/>
      <c r="F31" s="20" t="e">
        <f>LOOKUP(D31,'Barême cotisation'!C$13:D$46,'Barême cotisation'!E$13:E$46)*E31</f>
        <v>#N/A</v>
      </c>
      <c r="G31" s="20" t="e">
        <f t="shared" si="0"/>
        <v>#N/A</v>
      </c>
      <c r="H31" s="99"/>
      <c r="I31" s="99"/>
      <c r="J31" s="99"/>
      <c r="K31" s="99"/>
      <c r="L31" s="99"/>
      <c r="M31" s="99"/>
      <c r="N31" s="99"/>
      <c r="O31" s="99"/>
      <c r="P31" s="99"/>
      <c r="Q31" s="99"/>
      <c r="R31" s="99"/>
      <c r="S31" s="99"/>
      <c r="T31" s="20" t="e">
        <f t="shared" si="1"/>
        <v>#N/A</v>
      </c>
      <c r="U31" s="116">
        <f t="shared" si="2"/>
        <v>0</v>
      </c>
      <c r="V31" s="116">
        <f t="shared" si="3"/>
        <v>0</v>
      </c>
      <c r="W31" s="117">
        <f t="shared" si="4"/>
        <v>0</v>
      </c>
      <c r="X31" s="117">
        <f t="shared" si="5"/>
        <v>0</v>
      </c>
      <c r="Y31" s="118">
        <f t="shared" si="6"/>
        <v>0</v>
      </c>
      <c r="Z31" s="118">
        <f t="shared" si="7"/>
        <v>0</v>
      </c>
    </row>
    <row r="32" spans="1:26" ht="13.5" outlineLevel="1" thickBot="1" x14ac:dyDescent="0.25">
      <c r="A32" s="19"/>
      <c r="B32" s="109"/>
      <c r="C32" s="109"/>
      <c r="D32" s="110"/>
      <c r="E32" s="109"/>
      <c r="F32" s="20" t="e">
        <f>LOOKUP(D32,'Barême cotisation'!C$13:D$46,'Barême cotisation'!E$13:E$46)*E32</f>
        <v>#N/A</v>
      </c>
      <c r="G32" s="20" t="e">
        <f t="shared" si="0"/>
        <v>#N/A</v>
      </c>
      <c r="H32" s="99"/>
      <c r="I32" s="99"/>
      <c r="J32" s="99"/>
      <c r="K32" s="99"/>
      <c r="L32" s="99"/>
      <c r="M32" s="99"/>
      <c r="N32" s="99"/>
      <c r="O32" s="99"/>
      <c r="P32" s="99"/>
      <c r="Q32" s="99"/>
      <c r="R32" s="99"/>
      <c r="S32" s="99"/>
      <c r="T32" s="20" t="e">
        <f t="shared" si="1"/>
        <v>#N/A</v>
      </c>
      <c r="U32" s="116">
        <f t="shared" si="2"/>
        <v>0</v>
      </c>
      <c r="V32" s="116">
        <f t="shared" si="3"/>
        <v>0</v>
      </c>
      <c r="W32" s="117">
        <f t="shared" si="4"/>
        <v>0</v>
      </c>
      <c r="X32" s="117">
        <f t="shared" si="5"/>
        <v>0</v>
      </c>
      <c r="Y32" s="118">
        <f t="shared" si="6"/>
        <v>0</v>
      </c>
      <c r="Z32" s="118">
        <f t="shared" si="7"/>
        <v>0</v>
      </c>
    </row>
    <row r="33" spans="1:26" ht="13.5" outlineLevel="1" thickBot="1" x14ac:dyDescent="0.25">
      <c r="A33" s="19"/>
      <c r="B33" s="109"/>
      <c r="C33" s="109"/>
      <c r="D33" s="110"/>
      <c r="E33" s="109"/>
      <c r="F33" s="20" t="e">
        <f>LOOKUP(D33,'Barême cotisation'!C$13:D$46,'Barême cotisation'!E$13:E$46)*E33</f>
        <v>#N/A</v>
      </c>
      <c r="G33" s="20" t="e">
        <f t="shared" si="0"/>
        <v>#N/A</v>
      </c>
      <c r="H33" s="99"/>
      <c r="I33" s="99"/>
      <c r="J33" s="99"/>
      <c r="K33" s="99"/>
      <c r="L33" s="99"/>
      <c r="M33" s="99"/>
      <c r="N33" s="99"/>
      <c r="O33" s="99"/>
      <c r="P33" s="99"/>
      <c r="Q33" s="99"/>
      <c r="R33" s="99"/>
      <c r="S33" s="99"/>
      <c r="T33" s="20" t="e">
        <f t="shared" si="1"/>
        <v>#N/A</v>
      </c>
      <c r="U33" s="116">
        <f t="shared" si="2"/>
        <v>0</v>
      </c>
      <c r="V33" s="116">
        <f t="shared" si="3"/>
        <v>0</v>
      </c>
      <c r="W33" s="117">
        <f t="shared" si="4"/>
        <v>0</v>
      </c>
      <c r="X33" s="117">
        <f t="shared" si="5"/>
        <v>0</v>
      </c>
      <c r="Y33" s="118">
        <f t="shared" si="6"/>
        <v>0</v>
      </c>
      <c r="Z33" s="118">
        <f t="shared" si="7"/>
        <v>0</v>
      </c>
    </row>
    <row r="34" spans="1:26" ht="13.5" outlineLevel="1" thickBot="1" x14ac:dyDescent="0.25">
      <c r="A34" s="19"/>
      <c r="B34" s="109"/>
      <c r="C34" s="109"/>
      <c r="D34" s="110"/>
      <c r="E34" s="109"/>
      <c r="F34" s="20" t="e">
        <f>LOOKUP(D34,'Barême cotisation'!C$13:D$46,'Barême cotisation'!E$13:E$46)*E34</f>
        <v>#N/A</v>
      </c>
      <c r="G34" s="20" t="e">
        <f t="shared" si="0"/>
        <v>#N/A</v>
      </c>
      <c r="H34" s="99"/>
      <c r="I34" s="99"/>
      <c r="J34" s="99"/>
      <c r="K34" s="99"/>
      <c r="L34" s="99"/>
      <c r="M34" s="99"/>
      <c r="N34" s="99"/>
      <c r="O34" s="99"/>
      <c r="P34" s="99"/>
      <c r="Q34" s="99"/>
      <c r="R34" s="99"/>
      <c r="S34" s="99"/>
      <c r="T34" s="20" t="e">
        <f t="shared" si="1"/>
        <v>#N/A</v>
      </c>
      <c r="U34" s="116">
        <f t="shared" si="2"/>
        <v>0</v>
      </c>
      <c r="V34" s="116">
        <f t="shared" si="3"/>
        <v>0</v>
      </c>
      <c r="W34" s="117">
        <f t="shared" si="4"/>
        <v>0</v>
      </c>
      <c r="X34" s="117">
        <f t="shared" si="5"/>
        <v>0</v>
      </c>
      <c r="Y34" s="118">
        <f t="shared" si="6"/>
        <v>0</v>
      </c>
      <c r="Z34" s="118">
        <f t="shared" si="7"/>
        <v>0</v>
      </c>
    </row>
    <row r="35" spans="1:26" ht="13.5" outlineLevel="1" thickBot="1" x14ac:dyDescent="0.25">
      <c r="A35" s="19"/>
      <c r="B35" s="109"/>
      <c r="C35" s="109"/>
      <c r="D35" s="110"/>
      <c r="E35" s="109"/>
      <c r="F35" s="20" t="e">
        <f>LOOKUP(D35,'Barême cotisation'!C$13:D$46,'Barême cotisation'!E$13:E$46)*E35</f>
        <v>#N/A</v>
      </c>
      <c r="G35" s="20" t="e">
        <f t="shared" si="0"/>
        <v>#N/A</v>
      </c>
      <c r="H35" s="99"/>
      <c r="I35" s="99"/>
      <c r="J35" s="99"/>
      <c r="K35" s="99"/>
      <c r="L35" s="99"/>
      <c r="M35" s="99"/>
      <c r="N35" s="99"/>
      <c r="O35" s="99"/>
      <c r="P35" s="99"/>
      <c r="Q35" s="99"/>
      <c r="R35" s="99"/>
      <c r="S35" s="99"/>
      <c r="T35" s="20" t="e">
        <f t="shared" si="1"/>
        <v>#N/A</v>
      </c>
      <c r="U35" s="116">
        <f t="shared" si="2"/>
        <v>0</v>
      </c>
      <c r="V35" s="116">
        <f t="shared" si="3"/>
        <v>0</v>
      </c>
      <c r="W35" s="117">
        <f t="shared" si="4"/>
        <v>0</v>
      </c>
      <c r="X35" s="117">
        <f t="shared" si="5"/>
        <v>0</v>
      </c>
      <c r="Y35" s="118">
        <f t="shared" si="6"/>
        <v>0</v>
      </c>
      <c r="Z35" s="118">
        <f t="shared" si="7"/>
        <v>0</v>
      </c>
    </row>
    <row r="36" spans="1:26" ht="13.5" outlineLevel="1" thickBot="1" x14ac:dyDescent="0.25">
      <c r="A36" s="19"/>
      <c r="B36" s="109"/>
      <c r="C36" s="109"/>
      <c r="D36" s="110"/>
      <c r="E36" s="109"/>
      <c r="F36" s="20" t="e">
        <f>LOOKUP(D36,'Barême cotisation'!C$13:D$46,'Barême cotisation'!E$13:E$46)*E36</f>
        <v>#N/A</v>
      </c>
      <c r="G36" s="20" t="e">
        <f t="shared" si="0"/>
        <v>#N/A</v>
      </c>
      <c r="H36" s="99"/>
      <c r="I36" s="99"/>
      <c r="J36" s="99"/>
      <c r="K36" s="99"/>
      <c r="L36" s="99"/>
      <c r="M36" s="99"/>
      <c r="N36" s="99"/>
      <c r="O36" s="99"/>
      <c r="P36" s="99"/>
      <c r="Q36" s="99"/>
      <c r="R36" s="99"/>
      <c r="S36" s="99"/>
      <c r="T36" s="20" t="e">
        <f t="shared" si="1"/>
        <v>#N/A</v>
      </c>
      <c r="U36" s="116">
        <f t="shared" si="2"/>
        <v>0</v>
      </c>
      <c r="V36" s="116">
        <f t="shared" si="3"/>
        <v>0</v>
      </c>
      <c r="W36" s="117">
        <f t="shared" si="4"/>
        <v>0</v>
      </c>
      <c r="X36" s="117">
        <f t="shared" si="5"/>
        <v>0</v>
      </c>
      <c r="Y36" s="118">
        <f t="shared" si="6"/>
        <v>0</v>
      </c>
      <c r="Z36" s="118">
        <f t="shared" si="7"/>
        <v>0</v>
      </c>
    </row>
    <row r="37" spans="1:26" ht="13.5" outlineLevel="1" thickBot="1" x14ac:dyDescent="0.25">
      <c r="A37" s="19"/>
      <c r="B37" s="109"/>
      <c r="C37" s="109"/>
      <c r="D37" s="110"/>
      <c r="E37" s="109"/>
      <c r="F37" s="20" t="e">
        <f>LOOKUP(D37,'Barême cotisation'!C$13:D$46,'Barême cotisation'!E$13:E$46)*E37</f>
        <v>#N/A</v>
      </c>
      <c r="G37" s="20" t="e">
        <f t="shared" si="0"/>
        <v>#N/A</v>
      </c>
      <c r="H37" s="99"/>
      <c r="I37" s="99"/>
      <c r="J37" s="99"/>
      <c r="K37" s="99"/>
      <c r="L37" s="99"/>
      <c r="M37" s="99"/>
      <c r="N37" s="99"/>
      <c r="O37" s="99"/>
      <c r="P37" s="99"/>
      <c r="Q37" s="99"/>
      <c r="R37" s="99"/>
      <c r="S37" s="99"/>
      <c r="T37" s="20" t="e">
        <f t="shared" si="1"/>
        <v>#N/A</v>
      </c>
      <c r="U37" s="116">
        <f t="shared" si="2"/>
        <v>0</v>
      </c>
      <c r="V37" s="116">
        <f t="shared" si="3"/>
        <v>0</v>
      </c>
      <c r="W37" s="117">
        <f t="shared" si="4"/>
        <v>0</v>
      </c>
      <c r="X37" s="117">
        <f t="shared" si="5"/>
        <v>0</v>
      </c>
      <c r="Y37" s="118">
        <f t="shared" si="6"/>
        <v>0</v>
      </c>
      <c r="Z37" s="118">
        <f t="shared" si="7"/>
        <v>0</v>
      </c>
    </row>
    <row r="38" spans="1:26" ht="13.5" outlineLevel="1" thickBot="1" x14ac:dyDescent="0.25">
      <c r="A38" s="19"/>
      <c r="B38" s="109"/>
      <c r="C38" s="109"/>
      <c r="D38" s="110"/>
      <c r="E38" s="109"/>
      <c r="F38" s="20" t="e">
        <f>LOOKUP(D38,'Barême cotisation'!C$13:D$46,'Barême cotisation'!E$13:E$46)*E38</f>
        <v>#N/A</v>
      </c>
      <c r="G38" s="20" t="e">
        <f t="shared" si="0"/>
        <v>#N/A</v>
      </c>
      <c r="H38" s="99"/>
      <c r="I38" s="99"/>
      <c r="J38" s="99"/>
      <c r="K38" s="99"/>
      <c r="L38" s="99"/>
      <c r="M38" s="99"/>
      <c r="N38" s="99"/>
      <c r="O38" s="99"/>
      <c r="P38" s="99"/>
      <c r="Q38" s="99"/>
      <c r="R38" s="99"/>
      <c r="S38" s="99"/>
      <c r="T38" s="20" t="e">
        <f t="shared" si="1"/>
        <v>#N/A</v>
      </c>
      <c r="U38" s="116">
        <f t="shared" si="2"/>
        <v>0</v>
      </c>
      <c r="V38" s="116">
        <f t="shared" si="3"/>
        <v>0</v>
      </c>
      <c r="W38" s="117">
        <f t="shared" si="4"/>
        <v>0</v>
      </c>
      <c r="X38" s="117">
        <f t="shared" si="5"/>
        <v>0</v>
      </c>
      <c r="Y38" s="118">
        <f t="shared" si="6"/>
        <v>0</v>
      </c>
      <c r="Z38" s="118">
        <f t="shared" si="7"/>
        <v>0</v>
      </c>
    </row>
    <row r="39" spans="1:26" ht="13.5" outlineLevel="1" thickBot="1" x14ac:dyDescent="0.25">
      <c r="A39" s="19"/>
      <c r="B39" s="109"/>
      <c r="C39" s="109"/>
      <c r="D39" s="110"/>
      <c r="E39" s="109"/>
      <c r="F39" s="20" t="e">
        <f>LOOKUP(D39,'Barême cotisation'!C$13:D$46,'Barême cotisation'!E$13:E$46)*E39</f>
        <v>#N/A</v>
      </c>
      <c r="G39" s="20" t="e">
        <f t="shared" si="0"/>
        <v>#N/A</v>
      </c>
      <c r="H39" s="99"/>
      <c r="I39" s="99"/>
      <c r="J39" s="99"/>
      <c r="K39" s="99"/>
      <c r="L39" s="99"/>
      <c r="M39" s="99"/>
      <c r="N39" s="99"/>
      <c r="O39" s="99"/>
      <c r="P39" s="99"/>
      <c r="Q39" s="99"/>
      <c r="R39" s="99"/>
      <c r="S39" s="99"/>
      <c r="T39" s="20" t="e">
        <f t="shared" si="1"/>
        <v>#N/A</v>
      </c>
      <c r="U39" s="116">
        <f t="shared" si="2"/>
        <v>0</v>
      </c>
      <c r="V39" s="116">
        <f t="shared" si="3"/>
        <v>0</v>
      </c>
      <c r="W39" s="117">
        <f t="shared" si="4"/>
        <v>0</v>
      </c>
      <c r="X39" s="117">
        <f t="shared" si="5"/>
        <v>0</v>
      </c>
      <c r="Y39" s="118">
        <f t="shared" si="6"/>
        <v>0</v>
      </c>
      <c r="Z39" s="118">
        <f t="shared" si="7"/>
        <v>0</v>
      </c>
    </row>
    <row r="40" spans="1:26" ht="13.5" outlineLevel="1" thickBot="1" x14ac:dyDescent="0.25">
      <c r="A40" s="19"/>
      <c r="B40" s="109"/>
      <c r="C40" s="109"/>
      <c r="D40" s="110"/>
      <c r="E40" s="109"/>
      <c r="F40" s="20" t="e">
        <f>LOOKUP(D40,'Barême cotisation'!C$13:D$46,'Barême cotisation'!E$13:E$46)*E40</f>
        <v>#N/A</v>
      </c>
      <c r="G40" s="20" t="e">
        <f t="shared" si="0"/>
        <v>#N/A</v>
      </c>
      <c r="H40" s="99"/>
      <c r="I40" s="99"/>
      <c r="J40" s="99"/>
      <c r="K40" s="99"/>
      <c r="L40" s="99"/>
      <c r="M40" s="99"/>
      <c r="N40" s="99"/>
      <c r="O40" s="99"/>
      <c r="P40" s="99"/>
      <c r="Q40" s="99"/>
      <c r="R40" s="99"/>
      <c r="S40" s="99"/>
      <c r="T40" s="20" t="e">
        <f t="shared" si="1"/>
        <v>#N/A</v>
      </c>
      <c r="U40" s="116">
        <f t="shared" si="2"/>
        <v>0</v>
      </c>
      <c r="V40" s="116">
        <f t="shared" si="3"/>
        <v>0</v>
      </c>
      <c r="W40" s="117">
        <f t="shared" si="4"/>
        <v>0</v>
      </c>
      <c r="X40" s="117">
        <f t="shared" si="5"/>
        <v>0</v>
      </c>
      <c r="Y40" s="118">
        <f t="shared" si="6"/>
        <v>0</v>
      </c>
      <c r="Z40" s="118">
        <f t="shared" si="7"/>
        <v>0</v>
      </c>
    </row>
    <row r="41" spans="1:26" ht="13.5" outlineLevel="1" thickBot="1" x14ac:dyDescent="0.25">
      <c r="A41" s="19"/>
      <c r="B41" s="109"/>
      <c r="C41" s="109"/>
      <c r="D41" s="110"/>
      <c r="E41" s="109"/>
      <c r="F41" s="20" t="e">
        <f>LOOKUP(D41,'Barême cotisation'!C$13:D$46,'Barême cotisation'!E$13:E$46)*E41</f>
        <v>#N/A</v>
      </c>
      <c r="G41" s="20" t="e">
        <f t="shared" si="0"/>
        <v>#N/A</v>
      </c>
      <c r="H41" s="99"/>
      <c r="I41" s="99"/>
      <c r="J41" s="99"/>
      <c r="K41" s="99"/>
      <c r="L41" s="99"/>
      <c r="M41" s="99"/>
      <c r="N41" s="99"/>
      <c r="O41" s="99"/>
      <c r="P41" s="99"/>
      <c r="Q41" s="99"/>
      <c r="R41" s="99"/>
      <c r="S41" s="99"/>
      <c r="T41" s="20" t="e">
        <f t="shared" si="1"/>
        <v>#N/A</v>
      </c>
      <c r="U41" s="116">
        <f t="shared" si="2"/>
        <v>0</v>
      </c>
      <c r="V41" s="116">
        <f t="shared" si="3"/>
        <v>0</v>
      </c>
      <c r="W41" s="117">
        <f t="shared" si="4"/>
        <v>0</v>
      </c>
      <c r="X41" s="117">
        <f t="shared" si="5"/>
        <v>0</v>
      </c>
      <c r="Y41" s="118">
        <f t="shared" si="6"/>
        <v>0</v>
      </c>
      <c r="Z41" s="118">
        <f t="shared" si="7"/>
        <v>0</v>
      </c>
    </row>
    <row r="42" spans="1:26" ht="13.5" outlineLevel="1" thickBot="1" x14ac:dyDescent="0.25">
      <c r="A42" s="19"/>
      <c r="B42" s="109"/>
      <c r="C42" s="109"/>
      <c r="D42" s="110"/>
      <c r="E42" s="109"/>
      <c r="F42" s="20" t="e">
        <f>LOOKUP(D42,'Barême cotisation'!C$13:D$46,'Barême cotisation'!E$13:E$46)*E42</f>
        <v>#N/A</v>
      </c>
      <c r="G42" s="20" t="e">
        <f t="shared" si="0"/>
        <v>#N/A</v>
      </c>
      <c r="H42" s="99"/>
      <c r="I42" s="99"/>
      <c r="J42" s="99"/>
      <c r="K42" s="99"/>
      <c r="L42" s="99"/>
      <c r="M42" s="99"/>
      <c r="N42" s="99"/>
      <c r="O42" s="99"/>
      <c r="P42" s="99"/>
      <c r="Q42" s="99"/>
      <c r="R42" s="99"/>
      <c r="S42" s="99"/>
      <c r="T42" s="20" t="e">
        <f t="shared" si="1"/>
        <v>#N/A</v>
      </c>
      <c r="U42" s="116">
        <f t="shared" si="2"/>
        <v>0</v>
      </c>
      <c r="V42" s="116">
        <f t="shared" si="3"/>
        <v>0</v>
      </c>
      <c r="W42" s="117">
        <f t="shared" si="4"/>
        <v>0</v>
      </c>
      <c r="X42" s="117">
        <f t="shared" si="5"/>
        <v>0</v>
      </c>
      <c r="Y42" s="118">
        <f t="shared" si="6"/>
        <v>0</v>
      </c>
      <c r="Z42" s="118">
        <f t="shared" si="7"/>
        <v>0</v>
      </c>
    </row>
    <row r="43" spans="1:26" ht="13.5" outlineLevel="1" thickBot="1" x14ac:dyDescent="0.25">
      <c r="A43" s="19"/>
      <c r="B43" s="109"/>
      <c r="C43" s="109"/>
      <c r="D43" s="110"/>
      <c r="E43" s="109"/>
      <c r="F43" s="20" t="e">
        <f>LOOKUP(D43,'Barême cotisation'!C$13:D$46,'Barême cotisation'!E$13:E$46)*E43</f>
        <v>#N/A</v>
      </c>
      <c r="G43" s="20" t="e">
        <f t="shared" si="0"/>
        <v>#N/A</v>
      </c>
      <c r="H43" s="99"/>
      <c r="I43" s="99"/>
      <c r="J43" s="99"/>
      <c r="K43" s="99"/>
      <c r="L43" s="99"/>
      <c r="M43" s="99"/>
      <c r="N43" s="99"/>
      <c r="O43" s="99"/>
      <c r="P43" s="99"/>
      <c r="Q43" s="99"/>
      <c r="R43" s="99"/>
      <c r="S43" s="99"/>
      <c r="T43" s="20" t="e">
        <f t="shared" si="1"/>
        <v>#N/A</v>
      </c>
      <c r="U43" s="116">
        <f t="shared" si="2"/>
        <v>0</v>
      </c>
      <c r="V43" s="116">
        <f t="shared" si="3"/>
        <v>0</v>
      </c>
      <c r="W43" s="117">
        <f t="shared" si="4"/>
        <v>0</v>
      </c>
      <c r="X43" s="117">
        <f t="shared" si="5"/>
        <v>0</v>
      </c>
      <c r="Y43" s="118">
        <f t="shared" si="6"/>
        <v>0</v>
      </c>
      <c r="Z43" s="118">
        <f t="shared" si="7"/>
        <v>0</v>
      </c>
    </row>
    <row r="44" spans="1:26" ht="13.5" outlineLevel="1" thickBot="1" x14ac:dyDescent="0.25">
      <c r="A44" s="19"/>
      <c r="B44" s="109"/>
      <c r="C44" s="109"/>
      <c r="D44" s="110"/>
      <c r="E44" s="109"/>
      <c r="F44" s="20" t="e">
        <f>LOOKUP(D44,'Barême cotisation'!C$13:D$46,'Barême cotisation'!E$13:E$46)*E44</f>
        <v>#N/A</v>
      </c>
      <c r="G44" s="20" t="e">
        <f t="shared" si="0"/>
        <v>#N/A</v>
      </c>
      <c r="H44" s="99"/>
      <c r="I44" s="99"/>
      <c r="J44" s="99"/>
      <c r="K44" s="99"/>
      <c r="L44" s="99"/>
      <c r="M44" s="99"/>
      <c r="N44" s="99"/>
      <c r="O44" s="99"/>
      <c r="P44" s="99"/>
      <c r="Q44" s="99"/>
      <c r="R44" s="99"/>
      <c r="S44" s="99"/>
      <c r="T44" s="20" t="e">
        <f t="shared" si="1"/>
        <v>#N/A</v>
      </c>
      <c r="U44" s="116">
        <f t="shared" si="2"/>
        <v>0</v>
      </c>
      <c r="V44" s="116">
        <f t="shared" si="3"/>
        <v>0</v>
      </c>
      <c r="W44" s="117">
        <f t="shared" si="4"/>
        <v>0</v>
      </c>
      <c r="X44" s="117">
        <f t="shared" si="5"/>
        <v>0</v>
      </c>
      <c r="Y44" s="118">
        <f t="shared" si="6"/>
        <v>0</v>
      </c>
      <c r="Z44" s="118">
        <f t="shared" si="7"/>
        <v>0</v>
      </c>
    </row>
    <row r="45" spans="1:26" ht="13.5" outlineLevel="1" thickBot="1" x14ac:dyDescent="0.25">
      <c r="A45" s="19"/>
      <c r="B45" s="109"/>
      <c r="C45" s="109"/>
      <c r="D45" s="110"/>
      <c r="E45" s="109"/>
      <c r="F45" s="20" t="e">
        <f>LOOKUP(D45,'Barême cotisation'!C$13:D$46,'Barême cotisation'!E$13:E$46)*E45</f>
        <v>#N/A</v>
      </c>
      <c r="G45" s="20" t="e">
        <f t="shared" si="0"/>
        <v>#N/A</v>
      </c>
      <c r="H45" s="99"/>
      <c r="I45" s="99"/>
      <c r="J45" s="99"/>
      <c r="K45" s="99"/>
      <c r="L45" s="99"/>
      <c r="M45" s="99"/>
      <c r="N45" s="99"/>
      <c r="O45" s="99"/>
      <c r="P45" s="99"/>
      <c r="Q45" s="99"/>
      <c r="R45" s="99"/>
      <c r="S45" s="99"/>
      <c r="T45" s="20" t="e">
        <f t="shared" si="1"/>
        <v>#N/A</v>
      </c>
      <c r="U45" s="116">
        <f t="shared" si="2"/>
        <v>0</v>
      </c>
      <c r="V45" s="116">
        <f t="shared" si="3"/>
        <v>0</v>
      </c>
      <c r="W45" s="117">
        <f t="shared" si="4"/>
        <v>0</v>
      </c>
      <c r="X45" s="117">
        <f t="shared" si="5"/>
        <v>0</v>
      </c>
      <c r="Y45" s="118">
        <f t="shared" si="6"/>
        <v>0</v>
      </c>
      <c r="Z45" s="118">
        <f t="shared" si="7"/>
        <v>0</v>
      </c>
    </row>
    <row r="46" spans="1:26" ht="13.5" thickBot="1" x14ac:dyDescent="0.25">
      <c r="A46" s="19"/>
      <c r="B46" s="19"/>
      <c r="C46" s="19"/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>
        <f t="shared" ref="U46:Z46" si="8">SUM(U4:U45)</f>
        <v>0</v>
      </c>
      <c r="V46" s="19">
        <f t="shared" si="8"/>
        <v>0</v>
      </c>
      <c r="W46" s="19">
        <f t="shared" si="8"/>
        <v>0</v>
      </c>
      <c r="X46" s="19">
        <f t="shared" si="8"/>
        <v>0</v>
      </c>
      <c r="Y46" s="19">
        <f t="shared" si="8"/>
        <v>0</v>
      </c>
      <c r="Z46" s="19">
        <f t="shared" si="8"/>
        <v>0</v>
      </c>
    </row>
    <row r="47" spans="1:26" ht="14.25" thickTop="1" thickBot="1" x14ac:dyDescent="0.25">
      <c r="A47" s="19"/>
      <c r="B47" s="19"/>
      <c r="C47" s="19"/>
      <c r="D47" s="19"/>
      <c r="E47" s="19"/>
      <c r="F47" s="21" t="s">
        <v>23</v>
      </c>
      <c r="G47" s="23">
        <f>COUNTIF(H4:S45,"FNI")</f>
        <v>0</v>
      </c>
      <c r="I47" s="19"/>
      <c r="J47" s="21" t="s">
        <v>90</v>
      </c>
      <c r="K47" s="101"/>
      <c r="L47" s="23">
        <f>COUNTIF(H4:S45,"X")</f>
        <v>0</v>
      </c>
      <c r="M47" s="19"/>
      <c r="N47" s="21" t="s">
        <v>92</v>
      </c>
      <c r="O47" s="105"/>
      <c r="P47" s="103">
        <f>COUNTIF(H4:S45,"rejet")</f>
        <v>0</v>
      </c>
      <c r="R47" s="21" t="s">
        <v>93</v>
      </c>
      <c r="S47" s="105"/>
      <c r="T47" s="102">
        <f>COUNTIF(H4:S45,"arret")</f>
        <v>0</v>
      </c>
      <c r="U47" s="19"/>
      <c r="V47" s="19"/>
      <c r="W47" s="19"/>
      <c r="X47" s="19"/>
      <c r="Y47" s="19"/>
      <c r="Z47" s="19"/>
    </row>
    <row r="48" spans="1:26" ht="13.5" thickTop="1" x14ac:dyDescent="0.2">
      <c r="A48" s="19"/>
      <c r="B48" s="19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</row>
    <row r="49" spans="1:26" x14ac:dyDescent="0.2">
      <c r="A49" s="19"/>
      <c r="B49" s="19"/>
      <c r="C49" s="19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</row>
    <row r="50" spans="1:26" x14ac:dyDescent="0.2">
      <c r="A50" s="19"/>
      <c r="B50" s="19"/>
      <c r="C50" s="19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</row>
  </sheetData>
  <customSheetViews>
    <customSheetView guid="{65CEAD86-84F4-4CAF-85FC-B7A670DEE43F}" hiddenColumns="1">
      <selection activeCell="T16" sqref="T16"/>
      <pageMargins left="0.7" right="0.7" top="0.75" bottom="0.75" header="0.3" footer="0.3"/>
    </customSheetView>
  </customSheetViews>
  <phoneticPr fontId="10" type="noConversion"/>
  <conditionalFormatting sqref="B3:C3">
    <cfRule type="containsText" dxfId="43" priority="29" stopIfTrue="1" operator="containsText" text="arret">
      <formula>NOT(ISERROR(SEARCH("arret",B3)))</formula>
    </cfRule>
    <cfRule type="containsText" dxfId="42" priority="30" stopIfTrue="1" operator="containsText" text="rejet">
      <formula>NOT(ISERROR(SEARCH("rejet",B3)))</formula>
    </cfRule>
    <cfRule type="containsText" dxfId="41" priority="31" stopIfTrue="1" operator="containsText" text="x">
      <formula>NOT(ISERROR(SEARCH("x",B3)))</formula>
    </cfRule>
    <cfRule type="containsText" dxfId="40" priority="32" stopIfTrue="1" operator="containsText" text="FNI">
      <formula>NOT(ISERROR(SEARCH("FNI",B3)))</formula>
    </cfRule>
  </conditionalFormatting>
  <conditionalFormatting sqref="H4:K4">
    <cfRule type="containsText" dxfId="39" priority="25" stopIfTrue="1" operator="containsText" text="arret">
      <formula>NOT(ISERROR(SEARCH("arret",H4)))</formula>
    </cfRule>
    <cfRule type="containsText" dxfId="38" priority="26" stopIfTrue="1" operator="containsText" text="rejet">
      <formula>NOT(ISERROR(SEARCH("rejet",H4)))</formula>
    </cfRule>
    <cfRule type="containsText" dxfId="37" priority="27" stopIfTrue="1" operator="containsText" text="x">
      <formula>NOT(ISERROR(SEARCH("x",H4)))</formula>
    </cfRule>
    <cfRule type="containsText" dxfId="36" priority="28" stopIfTrue="1" operator="containsText" text="FNI">
      <formula>NOT(ISERROR(SEARCH("FNI",H4)))</formula>
    </cfRule>
  </conditionalFormatting>
  <conditionalFormatting sqref="L4:S45">
    <cfRule type="containsText" dxfId="35" priority="21" stopIfTrue="1" operator="containsText" text="arret">
      <formula>NOT(ISERROR(SEARCH("arret",L4)))</formula>
    </cfRule>
    <cfRule type="containsText" dxfId="34" priority="22" stopIfTrue="1" operator="containsText" text="rejet">
      <formula>NOT(ISERROR(SEARCH("rejet",L4)))</formula>
    </cfRule>
    <cfRule type="containsText" dxfId="33" priority="23" stopIfTrue="1" operator="containsText" text="x">
      <formula>NOT(ISERROR(SEARCH("x",L4)))</formula>
    </cfRule>
    <cfRule type="containsText" dxfId="32" priority="24" stopIfTrue="1" operator="containsText" text="FNI">
      <formula>NOT(ISERROR(SEARCH("FNI",L4)))</formula>
    </cfRule>
  </conditionalFormatting>
  <conditionalFormatting sqref="H28:K45">
    <cfRule type="containsText" dxfId="31" priority="17" stopIfTrue="1" operator="containsText" text="arret">
      <formula>NOT(ISERROR(SEARCH("arret",H28)))</formula>
    </cfRule>
    <cfRule type="containsText" dxfId="30" priority="18" stopIfTrue="1" operator="containsText" text="rejet">
      <formula>NOT(ISERROR(SEARCH("rejet",H28)))</formula>
    </cfRule>
    <cfRule type="containsText" dxfId="29" priority="19" stopIfTrue="1" operator="containsText" text="x">
      <formula>NOT(ISERROR(SEARCH("x",H28)))</formula>
    </cfRule>
    <cfRule type="containsText" dxfId="28" priority="20" stopIfTrue="1" operator="containsText" text="FNI">
      <formula>NOT(ISERROR(SEARCH("FNI",H28)))</formula>
    </cfRule>
  </conditionalFormatting>
  <conditionalFormatting sqref="H16:K27">
    <cfRule type="containsText" dxfId="27" priority="13" stopIfTrue="1" operator="containsText" text="arret">
      <formula>NOT(ISERROR(SEARCH("arret",H16)))</formula>
    </cfRule>
    <cfRule type="containsText" dxfId="26" priority="14" stopIfTrue="1" operator="containsText" text="rejet">
      <formula>NOT(ISERROR(SEARCH("rejet",H16)))</formula>
    </cfRule>
    <cfRule type="containsText" dxfId="25" priority="15" stopIfTrue="1" operator="containsText" text="x">
      <formula>NOT(ISERROR(SEARCH("x",H16)))</formula>
    </cfRule>
    <cfRule type="containsText" dxfId="24" priority="16" stopIfTrue="1" operator="containsText" text="FNI">
      <formula>NOT(ISERROR(SEARCH("FNI",H16)))</formula>
    </cfRule>
  </conditionalFormatting>
  <conditionalFormatting sqref="H8:K15">
    <cfRule type="containsText" dxfId="23" priority="9" stopIfTrue="1" operator="containsText" text="arret">
      <formula>NOT(ISERROR(SEARCH("arret",H8)))</formula>
    </cfRule>
    <cfRule type="containsText" dxfId="22" priority="10" stopIfTrue="1" operator="containsText" text="rejet">
      <formula>NOT(ISERROR(SEARCH("rejet",H8)))</formula>
    </cfRule>
    <cfRule type="containsText" dxfId="21" priority="11" stopIfTrue="1" operator="containsText" text="x">
      <formula>NOT(ISERROR(SEARCH("x",H8)))</formula>
    </cfRule>
    <cfRule type="containsText" dxfId="20" priority="12" stopIfTrue="1" operator="containsText" text="FNI">
      <formula>NOT(ISERROR(SEARCH("FNI",H8)))</formula>
    </cfRule>
  </conditionalFormatting>
  <conditionalFormatting sqref="H7:K7">
    <cfRule type="containsText" dxfId="19" priority="5" stopIfTrue="1" operator="containsText" text="arret">
      <formula>NOT(ISERROR(SEARCH("arret",H7)))</formula>
    </cfRule>
    <cfRule type="containsText" dxfId="18" priority="6" stopIfTrue="1" operator="containsText" text="rejet">
      <formula>NOT(ISERROR(SEARCH("rejet",H7)))</formula>
    </cfRule>
    <cfRule type="containsText" dxfId="17" priority="7" stopIfTrue="1" operator="containsText" text="x">
      <formula>NOT(ISERROR(SEARCH("x",H7)))</formula>
    </cfRule>
    <cfRule type="containsText" dxfId="16" priority="8" stopIfTrue="1" operator="containsText" text="FNI">
      <formula>NOT(ISERROR(SEARCH("FNI",H7)))</formula>
    </cfRule>
  </conditionalFormatting>
  <conditionalFormatting sqref="H5:K6">
    <cfRule type="containsText" dxfId="15" priority="1" stopIfTrue="1" operator="containsText" text="arret">
      <formula>NOT(ISERROR(SEARCH("arret",H5)))</formula>
    </cfRule>
    <cfRule type="containsText" dxfId="14" priority="2" stopIfTrue="1" operator="containsText" text="rejet">
      <formula>NOT(ISERROR(SEARCH("rejet",H5)))</formula>
    </cfRule>
    <cfRule type="containsText" dxfId="13" priority="3" stopIfTrue="1" operator="containsText" text="x">
      <formula>NOT(ISERROR(SEARCH("x",H5)))</formula>
    </cfRule>
    <cfRule type="containsText" dxfId="12" priority="4" stopIfTrue="1" operator="containsText" text="FNI">
      <formula>NOT(ISERROR(SEARCH("FNI",H5)))</formula>
    </cfRule>
  </conditionalFormatting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00B050"/>
  </sheetPr>
  <dimension ref="A1:BJ58"/>
  <sheetViews>
    <sheetView tabSelected="1" topLeftCell="B1" workbookViewId="0">
      <selection activeCell="H8" sqref="H8"/>
    </sheetView>
  </sheetViews>
  <sheetFormatPr baseColWidth="10" defaultRowHeight="12.75" outlineLevelRow="1" x14ac:dyDescent="0.2"/>
  <cols>
    <col min="1" max="1" width="3.7109375" customWidth="1"/>
    <col min="2" max="2" width="17.28515625" customWidth="1"/>
    <col min="3" max="3" width="11.42578125" hidden="1" customWidth="1"/>
    <col min="4" max="4" width="9.28515625" customWidth="1"/>
    <col min="5" max="5" width="8.42578125" customWidth="1"/>
    <col min="8" max="8" width="14" customWidth="1"/>
    <col min="9" max="20" width="8" customWidth="1"/>
    <col min="21" max="23" width="11.42578125" customWidth="1"/>
    <col min="24" max="26" width="5.42578125" style="19" customWidth="1"/>
    <col min="27" max="59" width="5.7109375" style="19" customWidth="1"/>
  </cols>
  <sheetData>
    <row r="1" spans="1:62" x14ac:dyDescent="0.2">
      <c r="V1" s="132"/>
      <c r="W1" s="132"/>
      <c r="X1" s="154"/>
      <c r="Y1" s="154"/>
      <c r="Z1" s="154"/>
      <c r="AA1" s="154"/>
      <c r="AB1" s="154"/>
      <c r="AC1" s="154"/>
      <c r="AD1" s="154" t="s">
        <v>104</v>
      </c>
      <c r="AE1" s="154"/>
      <c r="AF1" s="154"/>
      <c r="AG1" s="154"/>
      <c r="AH1" s="154"/>
      <c r="AI1" s="154"/>
      <c r="AJ1" s="154"/>
      <c r="AK1" s="154"/>
      <c r="AL1" s="154"/>
      <c r="AM1" s="154"/>
      <c r="AN1" s="154"/>
      <c r="AO1" s="154"/>
      <c r="AP1" s="154" t="s">
        <v>105</v>
      </c>
      <c r="AQ1" s="154"/>
      <c r="AR1" s="154"/>
      <c r="AS1" s="154"/>
      <c r="AT1" s="154"/>
      <c r="AU1" s="154"/>
      <c r="AV1" s="154"/>
      <c r="AW1" s="154"/>
      <c r="AX1" s="154"/>
      <c r="AY1" s="154"/>
      <c r="AZ1" s="154"/>
      <c r="BA1" s="154"/>
      <c r="BB1" s="154" t="s">
        <v>106</v>
      </c>
      <c r="BC1" s="154"/>
      <c r="BD1" s="154"/>
      <c r="BE1" s="154"/>
      <c r="BF1" s="154"/>
      <c r="BG1" s="154"/>
    </row>
    <row r="2" spans="1:62" ht="13.5" thickBot="1" x14ac:dyDescent="0.25">
      <c r="V2" s="132"/>
      <c r="W2" s="132"/>
      <c r="X2" s="154"/>
      <c r="Y2" s="154"/>
      <c r="Z2" s="154" t="s">
        <v>35</v>
      </c>
      <c r="AA2" s="154"/>
      <c r="AB2" s="154"/>
      <c r="AC2" s="154"/>
      <c r="AD2" s="154"/>
      <c r="AE2" s="154"/>
      <c r="AF2" s="154" t="s">
        <v>107</v>
      </c>
      <c r="AG2" s="154"/>
      <c r="AH2" s="154"/>
      <c r="AI2" s="154"/>
      <c r="AJ2" s="154"/>
      <c r="AK2" s="154"/>
      <c r="AL2" s="154" t="s">
        <v>35</v>
      </c>
      <c r="AM2" s="154"/>
      <c r="AN2" s="154"/>
      <c r="AO2" s="154"/>
      <c r="AP2" s="154"/>
      <c r="AQ2" s="154"/>
      <c r="AR2" s="154"/>
      <c r="AS2" s="154" t="s">
        <v>107</v>
      </c>
      <c r="AT2" s="154"/>
      <c r="AU2" s="154"/>
      <c r="AV2" s="154"/>
      <c r="AW2" s="154"/>
      <c r="AX2" s="154" t="s">
        <v>35</v>
      </c>
      <c r="AY2" s="154"/>
      <c r="AZ2" s="154"/>
      <c r="BA2" s="154"/>
      <c r="BB2" s="154"/>
      <c r="BC2" s="154"/>
      <c r="BD2" s="154"/>
      <c r="BE2" s="154" t="s">
        <v>107</v>
      </c>
      <c r="BF2" s="154"/>
      <c r="BG2" s="154"/>
    </row>
    <row r="3" spans="1:62" s="19" customFormat="1" ht="23.25" customHeight="1" thickBot="1" x14ac:dyDescent="0.25">
      <c r="B3" s="99" t="s">
        <v>13</v>
      </c>
      <c r="C3" s="24"/>
      <c r="D3" s="107" t="s">
        <v>77</v>
      </c>
      <c r="E3" s="107" t="s">
        <v>14</v>
      </c>
      <c r="F3" s="107" t="s">
        <v>78</v>
      </c>
      <c r="G3" s="107" t="s">
        <v>3</v>
      </c>
      <c r="H3" s="108" t="s">
        <v>79</v>
      </c>
      <c r="I3" s="108" t="s">
        <v>15</v>
      </c>
      <c r="J3" s="107" t="s">
        <v>16</v>
      </c>
      <c r="K3" s="107" t="s">
        <v>17</v>
      </c>
      <c r="L3" s="107" t="s">
        <v>18</v>
      </c>
      <c r="M3" s="107" t="s">
        <v>17</v>
      </c>
      <c r="N3" s="107" t="s">
        <v>15</v>
      </c>
      <c r="O3" s="107" t="s">
        <v>15</v>
      </c>
      <c r="P3" s="107" t="s">
        <v>18</v>
      </c>
      <c r="Q3" s="107" t="s">
        <v>19</v>
      </c>
      <c r="R3" s="107" t="s">
        <v>20</v>
      </c>
      <c r="S3" s="107" t="s">
        <v>21</v>
      </c>
      <c r="T3" s="107" t="s">
        <v>22</v>
      </c>
      <c r="U3" s="120" t="s">
        <v>11</v>
      </c>
      <c r="V3" s="152" t="s">
        <v>108</v>
      </c>
      <c r="W3" s="152" t="s">
        <v>109</v>
      </c>
      <c r="X3" s="122" t="s">
        <v>98</v>
      </c>
      <c r="Y3" s="123" t="s">
        <v>99</v>
      </c>
      <c r="Z3" s="124" t="s">
        <v>100</v>
      </c>
      <c r="AA3" s="125" t="s">
        <v>101</v>
      </c>
      <c r="AB3" s="126" t="s">
        <v>102</v>
      </c>
      <c r="AC3" s="127" t="s">
        <v>103</v>
      </c>
      <c r="AD3" s="128" t="s">
        <v>98</v>
      </c>
      <c r="AE3" s="123" t="s">
        <v>99</v>
      </c>
      <c r="AF3" s="124" t="s">
        <v>100</v>
      </c>
      <c r="AG3" s="125" t="s">
        <v>101</v>
      </c>
      <c r="AH3" s="126" t="s">
        <v>102</v>
      </c>
      <c r="AI3" s="129" t="s">
        <v>103</v>
      </c>
      <c r="AJ3" s="122" t="s">
        <v>98</v>
      </c>
      <c r="AK3" s="123" t="s">
        <v>99</v>
      </c>
      <c r="AL3" s="124" t="s">
        <v>100</v>
      </c>
      <c r="AM3" s="125" t="s">
        <v>101</v>
      </c>
      <c r="AN3" s="126" t="s">
        <v>102</v>
      </c>
      <c r="AO3" s="127" t="s">
        <v>103</v>
      </c>
      <c r="AP3" s="128" t="s">
        <v>98</v>
      </c>
      <c r="AQ3" s="123" t="s">
        <v>99</v>
      </c>
      <c r="AR3" s="124" t="s">
        <v>100</v>
      </c>
      <c r="AS3" s="125" t="s">
        <v>101</v>
      </c>
      <c r="AT3" s="126" t="s">
        <v>102</v>
      </c>
      <c r="AU3" s="129" t="s">
        <v>103</v>
      </c>
      <c r="AV3" s="122" t="s">
        <v>98</v>
      </c>
      <c r="AW3" s="123" t="s">
        <v>99</v>
      </c>
      <c r="AX3" s="124" t="s">
        <v>100</v>
      </c>
      <c r="AY3" s="125" t="s">
        <v>101</v>
      </c>
      <c r="AZ3" s="126" t="s">
        <v>102</v>
      </c>
      <c r="BA3" s="127" t="s">
        <v>103</v>
      </c>
      <c r="BB3" s="128" t="s">
        <v>98</v>
      </c>
      <c r="BC3" s="123" t="s">
        <v>99</v>
      </c>
      <c r="BD3" s="124" t="s">
        <v>100</v>
      </c>
      <c r="BE3" s="125" t="s">
        <v>101</v>
      </c>
      <c r="BF3" s="126" t="s">
        <v>102</v>
      </c>
      <c r="BG3" s="129" t="s">
        <v>103</v>
      </c>
    </row>
    <row r="4" spans="1:62" ht="13.5" thickBot="1" x14ac:dyDescent="0.25">
      <c r="A4" s="98" t="s">
        <v>85</v>
      </c>
      <c r="B4" s="109"/>
      <c r="C4" s="109"/>
      <c r="D4" s="22"/>
      <c r="E4" s="22"/>
      <c r="F4" s="95"/>
      <c r="G4" s="18">
        <f>IF(D4="TA",LOOKUP(E4,'Barême cotisation'!H$15:I$22,'Barême cotisation'!J$15:J$22),IF(D4="TB",LOOKUP(E4,'Barême cotisation'!H$26:I$35,'Barême cotisation'!J$26:J$35)))*F4</f>
        <v>0</v>
      </c>
      <c r="H4" s="18">
        <f>G4*2</f>
        <v>0</v>
      </c>
      <c r="I4" s="99"/>
      <c r="J4" s="99"/>
      <c r="K4" s="99"/>
      <c r="L4" s="99"/>
      <c r="M4" s="99"/>
      <c r="N4" s="99"/>
      <c r="O4" s="99"/>
      <c r="P4" s="99"/>
      <c r="Q4" s="99"/>
      <c r="R4" s="99"/>
      <c r="S4" s="99"/>
      <c r="T4" s="99"/>
      <c r="U4" s="121">
        <f>SUM(V4+W4)*G4</f>
        <v>0</v>
      </c>
      <c r="V4" s="153">
        <f>COUNTIF(I4:T4,"fni")</f>
        <v>0</v>
      </c>
      <c r="W4" s="153">
        <f>COUNTIF(I4:T4,"x")</f>
        <v>0</v>
      </c>
      <c r="X4" s="130" t="b">
        <f>IF(D4="TA",IF(E4&gt;4,IF(E4&lt;9,COUNTIF(I4:L4,"fni"))))</f>
        <v>0</v>
      </c>
      <c r="Y4" s="133" t="b">
        <f>IF(D4="TA",IF(E4&gt;8,IF(E4&lt;13,COUNTIF(I4:L4,"fni"))))</f>
        <v>0</v>
      </c>
      <c r="Z4" s="134" t="b">
        <f>IF(D4="TB",IF(E4&gt;9,IF(E4&lt;12,COUNTIF(I4:L4,"fni"))))</f>
        <v>0</v>
      </c>
      <c r="AA4" s="135" t="b">
        <f>IF(D4="TB",IF(E4&gt;11,IF(E4&lt;15,COUNTIF(I4:L4,"fni"))))</f>
        <v>0</v>
      </c>
      <c r="AB4" s="136" t="b">
        <f>IF(D4="TB",IF(E4&gt;14,IF(E4&lt;18,COUNTIF(I4:L4,"fni"))))</f>
        <v>0</v>
      </c>
      <c r="AC4" s="137" t="b">
        <f>IF(D4="TB",IF(E4&gt;17,IF(E4&lt;20,COUNTIF(I4:L4,"fni"))))</f>
        <v>0</v>
      </c>
      <c r="AD4" s="138" t="b">
        <f>IF(D4="TA",IF(E4&gt;4,IF(E4&lt;9,COUNTIF(I4:L4,"x"))))</f>
        <v>0</v>
      </c>
      <c r="AE4" s="133" t="b">
        <f>IF(D4="TA",IF(E4&gt;8,IF(E4&lt;13,COUNTIF(I4:L4,"x"))))</f>
        <v>0</v>
      </c>
      <c r="AF4" s="134" t="b">
        <f>IF(D4="TB",IF(E4&gt;9,IF(E4&lt;12,COUNTIF(I4:L4,"x"))))</f>
        <v>0</v>
      </c>
      <c r="AG4" s="135" t="b">
        <f>IF(D4="TB",IF(E4&gt;11,IF(E4&lt;15,COUNTIF(I4:L4,"x"))))</f>
        <v>0</v>
      </c>
      <c r="AH4" s="136" t="b">
        <f>IF(D4="TB",IF(E4&gt;14,IF(E4&lt;18,COUNTIF(I4:L4,"x"))))</f>
        <v>0</v>
      </c>
      <c r="AI4" s="139" t="b">
        <f>IF(D4="TB",IF(E4&gt;17,IF(E4&lt;20,COUNTIF(I4:L4,"x"))))</f>
        <v>0</v>
      </c>
      <c r="AJ4" s="140" t="b">
        <f>IF(D4="TA",IF(E4&gt;4,IF(E4&lt;9,COUNTIF(M4:P4,"fni"))))</f>
        <v>0</v>
      </c>
      <c r="AK4" s="133" t="b">
        <f>IF(D4="TA",IF(E4&gt;8,IF(E4&lt;13,COUNTIF(M4:P4,"fni"))))</f>
        <v>0</v>
      </c>
      <c r="AL4" s="134" t="b">
        <f>IF(D4="TB",IF(E4&gt;9,IF(E4&lt;12,COUNTIF(M4:P4,"fni"))))</f>
        <v>0</v>
      </c>
      <c r="AM4" s="135" t="b">
        <f>IF(D4="TB",IF(E4&gt;11,IF(E4&lt;15,COUNTIF(M4:P4,"fni"))))</f>
        <v>0</v>
      </c>
      <c r="AN4" s="136" t="b">
        <f>IF(D4="TB",IF(E4&gt;14,IF(E4&lt;18,COUNTIF(M4:P4,"fni"))))</f>
        <v>0</v>
      </c>
      <c r="AO4" s="137" t="b">
        <f>IF(D4="TB",IF(E4&gt;17,IF(E4&lt;20,COUNTIF(M4:P4,"fni"))))</f>
        <v>0</v>
      </c>
      <c r="AP4" s="138" t="b">
        <f>IF(D4="TA",IF(E4&gt;4,IF(E4&lt;9,COUNTIF(M4:P4,"X"))))</f>
        <v>0</v>
      </c>
      <c r="AQ4" s="133" t="b">
        <f>IF(D4="TA",IF(E4&gt;8,IF(E4&lt;13,COUNTIF(M4:P4,"X"))))</f>
        <v>0</v>
      </c>
      <c r="AR4" s="134" t="b">
        <f>IF(D4="TB",IF(E4&gt;9,IF(E4&lt;12,COUNTIF(M4:P4,"X"))))</f>
        <v>0</v>
      </c>
      <c r="AS4" s="135" t="b">
        <f>IF(D4="TB",IF(E4&gt;11,IF(E4&lt;15,COUNTIF(M4:P4,"X"))))</f>
        <v>0</v>
      </c>
      <c r="AT4" s="136" t="b">
        <f>IF(D4="TB",IF(E4&gt;14,IF(E4&lt;18,COUNTIF(M4:P4,"X"))))</f>
        <v>0</v>
      </c>
      <c r="AU4" s="139" t="b">
        <f>IF(D4="TB",IF(E4&gt;17,IF(E4&lt;20,COUNTIF(M4:P4,"X"))))</f>
        <v>0</v>
      </c>
      <c r="AV4" s="140" t="b">
        <f>IF(D4="TA",IF(E4&gt;4,IF(E4&lt;9,COUNTIF(Q4:T4,"fni"))))</f>
        <v>0</v>
      </c>
      <c r="AW4" s="133" t="b">
        <f>IF(D4="TA",IF(E4&gt;8,IF(E4&lt;13,COUNTIF(Q4:T4,"fni"))))</f>
        <v>0</v>
      </c>
      <c r="AX4" s="134" t="b">
        <f>IF(D4="TB",IF(E4&gt;9,IF(E4&lt;12,COUNTIF(Q4:T4,"fni"))))</f>
        <v>0</v>
      </c>
      <c r="AY4" s="135" t="b">
        <f>IF(D4="TB",IF(E4&gt;11,IF(E4&lt;15,COUNTIF(Q4:T4,"fni"))))</f>
        <v>0</v>
      </c>
      <c r="AZ4" s="136" t="b">
        <f>IF(D4="TB",IF(E4&gt;14,IF(E4&lt;18,COUNTIF(Q4:T4,"fni"))))</f>
        <v>0</v>
      </c>
      <c r="BA4" s="137" t="b">
        <f>IF(D4="TB",IF(E4&gt;17,IF(E4&lt;20,COUNTIF(Q4:T4,"fni"))))</f>
        <v>0</v>
      </c>
      <c r="BB4" s="138" t="b">
        <f>IF(D4="TA",IF(E4&gt;4,IF(E4&lt;9,COUNTIF(Q4:T4,"X"))))</f>
        <v>0</v>
      </c>
      <c r="BC4" s="133" t="b">
        <f>IF(D4="TA",IF(E4&gt;8,IF(E4&lt;13,COUNTIF(Q4:T4,"X"))))</f>
        <v>0</v>
      </c>
      <c r="BD4" s="134" t="b">
        <f>IF(D4="TB",IF(E4&gt;9,IF(E4&lt;12,COUNTIF(Q4:T4,"X"))))</f>
        <v>0</v>
      </c>
      <c r="BE4" s="135" t="b">
        <f>IF(D4="TB",IF(E4&gt;11,IF(E4&lt;15,COUNTIF(Q4:T4,"X"))))</f>
        <v>0</v>
      </c>
      <c r="BF4" s="136" t="b">
        <f>IF(D4="TB",IF(E4&gt;14,IF(E4&lt;18,COUNTIF(Q4:T4,"X"))))</f>
        <v>0</v>
      </c>
      <c r="BG4" s="139" t="b">
        <f>IF(D4="TB",IF(E4&gt;17,IF(E4&lt;20,COUNTIF(Q4:T4,"X"))))</f>
        <v>0</v>
      </c>
      <c r="BH4" s="150"/>
      <c r="BI4" s="151"/>
      <c r="BJ4" s="151"/>
    </row>
    <row r="5" spans="1:62" ht="13.5" thickBot="1" x14ac:dyDescent="0.25">
      <c r="A5" s="98"/>
      <c r="B5" s="109"/>
      <c r="C5" s="109"/>
      <c r="D5" s="22"/>
      <c r="E5" s="22"/>
      <c r="F5" s="95"/>
      <c r="G5" s="18">
        <f>IF(D5="TA",LOOKUP(E5,'Barême cotisation'!H$15:I$22,'Barême cotisation'!J$15:J$22),IF(D5="TB",LOOKUP(E5,'Barême cotisation'!H$26:I$35,'Barême cotisation'!J$26:J$35)))*F5</f>
        <v>0</v>
      </c>
      <c r="H5" s="18">
        <f t="shared" ref="H5:H13" si="0">G5*2</f>
        <v>0</v>
      </c>
      <c r="I5" s="99"/>
      <c r="J5" s="99"/>
      <c r="K5" s="99"/>
      <c r="L5" s="99"/>
      <c r="M5" s="99"/>
      <c r="N5" s="99"/>
      <c r="O5" s="99"/>
      <c r="P5" s="99"/>
      <c r="Q5" s="99"/>
      <c r="R5" s="99"/>
      <c r="S5" s="99"/>
      <c r="T5" s="99"/>
      <c r="U5" s="121">
        <f t="shared" ref="U5:U45" si="1">SUM(V5+W5)*G5</f>
        <v>0</v>
      </c>
      <c r="V5" s="153">
        <f t="shared" ref="V5:V45" si="2">COUNTIF(I5:T5,"fni")</f>
        <v>0</v>
      </c>
      <c r="W5" s="153">
        <f t="shared" ref="W5:W45" si="3">COUNTIF(I5:T5,"x")</f>
        <v>0</v>
      </c>
      <c r="X5" s="130" t="b">
        <f>IF(D5="TA",IF(E5&gt;4,IF(E5&lt;9,COUNTIF(I5:L5,"fni"))))</f>
        <v>0</v>
      </c>
      <c r="Y5" s="133" t="b">
        <f t="shared" ref="Y5:Y45" si="4">IF(D5="TA",IF(E5&gt;8,IF(E5&lt;13,COUNTIF(I5:L5,"fni"))))</f>
        <v>0</v>
      </c>
      <c r="Z5" s="134" t="b">
        <f t="shared" ref="Z5:Z45" si="5">IF(D5="TB",IF(E5&gt;9,IF(E5&lt;12,COUNTIF(I5:L5,"fni"))))</f>
        <v>0</v>
      </c>
      <c r="AA5" s="135" t="b">
        <f t="shared" ref="AA5:AA45" si="6">IF(D5="TB",IF(E5&gt;11,IF(E5&lt;15,COUNTIF(I5:L5,"fni"))))</f>
        <v>0</v>
      </c>
      <c r="AB5" s="136" t="b">
        <f t="shared" ref="AB5:AB45" si="7">IF(D5="TB",IF(E5&gt;14,IF(E5&lt;18,COUNTIF(I5:L5,"fni"))))</f>
        <v>0</v>
      </c>
      <c r="AC5" s="137" t="b">
        <f t="shared" ref="AC5:AC45" si="8">IF(D5="TB",IF(E5&gt;17,IF(E5&lt;20,COUNTIF(I5:L5,"fni"))))</f>
        <v>0</v>
      </c>
      <c r="AD5" s="138" t="b">
        <f t="shared" ref="AD5:AD45" si="9">IF(D5="TA",IF(E5&gt;4,IF(E5&lt;9,COUNTIF(I5:L5,"x"))))</f>
        <v>0</v>
      </c>
      <c r="AE5" s="133" t="b">
        <f t="shared" ref="AE5:AE45" si="10">IF(D5="TA",IF(E5&gt;8,IF(E5&lt;13,COUNTIF(I5:L5,"x"))))</f>
        <v>0</v>
      </c>
      <c r="AF5" s="134" t="b">
        <f t="shared" ref="AF5:AF45" si="11">IF(D5="TB",IF(E5&gt;9,IF(E5&lt;12,COUNTIF(I5:L5,"x"))))</f>
        <v>0</v>
      </c>
      <c r="AG5" s="135" t="b">
        <f t="shared" ref="AG5:AG45" si="12">IF(D5="TB",IF(E5&gt;11,IF(E5&lt;15,COUNTIF(I5:L5,"x"))))</f>
        <v>0</v>
      </c>
      <c r="AH5" s="136" t="b">
        <f t="shared" ref="AH5:AH45" si="13">IF(D5="TB",IF(E5&gt;14,IF(E5&lt;18,COUNTIF(I5:L5,"x"))))</f>
        <v>0</v>
      </c>
      <c r="AI5" s="139" t="b">
        <f t="shared" ref="AI5:AI45" si="14">IF(D5="TB",IF(E5&gt;17,IF(E5&lt;20,COUNTIF(I5:L5,"x"))))</f>
        <v>0</v>
      </c>
      <c r="AJ5" s="140" t="b">
        <f t="shared" ref="AJ5:AJ45" si="15">IF(D5="TA",IF(E5&gt;4,IF(E5&lt;9,COUNTIF(M5:P5,"fni"))))</f>
        <v>0</v>
      </c>
      <c r="AK5" s="133" t="b">
        <f t="shared" ref="AK5:AK45" si="16">IF(D5="TA",IF(E5&gt;8,IF(E5&lt;13,COUNTIF(M5:P5,"fni"))))</f>
        <v>0</v>
      </c>
      <c r="AL5" s="134" t="b">
        <f t="shared" ref="AL5:AL45" si="17">IF(D5="TB",IF(E5&gt;9,IF(E5&lt;12,COUNTIF(M5:P5,"fni"))))</f>
        <v>0</v>
      </c>
      <c r="AM5" s="135" t="b">
        <f t="shared" ref="AM5:AM45" si="18">IF(D5="TB",IF(E5&gt;11,IF(E5&lt;15,COUNTIF(M5:P5,"fni"))))</f>
        <v>0</v>
      </c>
      <c r="AN5" s="136" t="b">
        <f t="shared" ref="AN5:AN45" si="19">IF(D5="TB",IF(E5&gt;14,IF(E5&lt;18,COUNTIF(M5:P5,"fni"))))</f>
        <v>0</v>
      </c>
      <c r="AO5" s="137" t="b">
        <f t="shared" ref="AO5:AO45" si="20">IF(D5="TB",IF(E5&gt;17,IF(E5&lt;20,COUNTIF(M5:P5,"fni"))))</f>
        <v>0</v>
      </c>
      <c r="AP5" s="138" t="b">
        <f t="shared" ref="AP5:AP45" si="21">IF(D5="TA",IF(E5&gt;4,IF(E5&lt;9,COUNTIF(M5:P5,"X"))))</f>
        <v>0</v>
      </c>
      <c r="AQ5" s="133" t="b">
        <f t="shared" ref="AQ5:AQ45" si="22">IF(D5="TA",IF(E5&gt;8,IF(E5&lt;13,COUNTIF(M5:P5,"X"))))</f>
        <v>0</v>
      </c>
      <c r="AR5" s="134" t="b">
        <f t="shared" ref="AR5:AR45" si="23">IF(D5="TB",IF(E5&gt;9,IF(E5&lt;12,COUNTIF(M5:P5,"X"))))</f>
        <v>0</v>
      </c>
      <c r="AS5" s="135" t="b">
        <f t="shared" ref="AS5:AS45" si="24">IF(D5="TB",IF(E5&gt;11,IF(E5&lt;15,COUNTIF(M5:P5,"X"))))</f>
        <v>0</v>
      </c>
      <c r="AT5" s="136" t="b">
        <f t="shared" ref="AT5:AT45" si="25">IF(D5="TB",IF(E5&gt;14,IF(E5&lt;18,COUNTIF(M5:P5,"X"))))</f>
        <v>0</v>
      </c>
      <c r="AU5" s="139" t="b">
        <f t="shared" ref="AU5:AU45" si="26">IF(D5="TB",IF(E5&gt;17,IF(E5&lt;20,COUNTIF(M5:P5,"X"))))</f>
        <v>0</v>
      </c>
      <c r="AV5" s="140" t="b">
        <f t="shared" ref="AV5:AV45" si="27">IF(D5="TA",IF(E5&gt;4,IF(E5&lt;9,COUNTIF(Q5:T5,"fni"))))</f>
        <v>0</v>
      </c>
      <c r="AW5" s="133" t="b">
        <f t="shared" ref="AW5:AW45" si="28">IF(D5="TA",IF(E5&gt;8,IF(E5&lt;13,COUNTIF(Q5:T5,"fni"))))</f>
        <v>0</v>
      </c>
      <c r="AX5" s="134" t="b">
        <f t="shared" ref="AX5:AX45" si="29">IF(D5="TB",IF(E5&gt;9,IF(E5&lt;12,COUNTIF(Q5:T5,"fni"))))</f>
        <v>0</v>
      </c>
      <c r="AY5" s="135" t="b">
        <f t="shared" ref="AY5:AY45" si="30">IF(D5="TB",IF(E5&gt;11,IF(E5&lt;15,COUNTIF(Q5:T5,"fni"))))</f>
        <v>0</v>
      </c>
      <c r="AZ5" s="136" t="b">
        <f t="shared" ref="AZ5:AZ45" si="31">IF(D5="TB",IF(E5&gt;14,IF(E5&lt;18,COUNTIF(Q5:T5,"fni"))))</f>
        <v>0</v>
      </c>
      <c r="BA5" s="137" t="b">
        <f t="shared" ref="BA5:BA45" si="32">IF(D5="TB",IF(E5&gt;17,IF(E5&lt;20,COUNTIF(Q5:T5,"fni"))))</f>
        <v>0</v>
      </c>
      <c r="BB5" s="138" t="b">
        <f t="shared" ref="BB5:BB45" si="33">IF(D5="TA",IF(E5&gt;4,IF(E5&lt;9,COUNTIF(Q5:T5,"X"))))</f>
        <v>0</v>
      </c>
      <c r="BC5" s="133" t="b">
        <f t="shared" ref="BC5:BC45" si="34">IF(D5="TA",IF(E5&gt;8,IF(E5&lt;13,COUNTIF(Q5:T5,"X"))))</f>
        <v>0</v>
      </c>
      <c r="BD5" s="134" t="b">
        <f t="shared" ref="BD5:BD45" si="35">IF(D5="TB",IF(E5&gt;9,IF(E5&lt;12,COUNTIF(Q5:T5,"X"))))</f>
        <v>0</v>
      </c>
      <c r="BE5" s="135" t="b">
        <f t="shared" ref="BE5:BE45" si="36">IF(D5="TB",IF(E5&gt;11,IF(E5&lt;15,COUNTIF(Q5:T5,"X"))))</f>
        <v>0</v>
      </c>
      <c r="BF5" s="136" t="b">
        <f t="shared" ref="BF5:BF45" si="37">IF(D5="TB",IF(E5&gt;14,IF(E5&lt;18,COUNTIF(Q5:T5,"X"))))</f>
        <v>0</v>
      </c>
      <c r="BG5" s="139" t="b">
        <f t="shared" ref="BG5:BG45" si="38">IF(D5="TB",IF(E5&gt;17,IF(E5&lt;20,COUNTIF(Q5:T5,"X"))))</f>
        <v>0</v>
      </c>
    </row>
    <row r="6" spans="1:62" ht="13.5" thickBot="1" x14ac:dyDescent="0.25">
      <c r="A6" s="98">
        <v>10</v>
      </c>
      <c r="B6" s="109"/>
      <c r="C6" s="109"/>
      <c r="D6" s="22"/>
      <c r="E6" s="22"/>
      <c r="F6" s="95"/>
      <c r="G6" s="18">
        <f>IF(D6="TA",LOOKUP(E6,'Barême cotisation'!H$15:I$22,'Barême cotisation'!J$15:J$22),IF(D6="TB",LOOKUP(E6,'Barême cotisation'!H$26:I$35,'Barême cotisation'!J$26:J$35)))*F6</f>
        <v>0</v>
      </c>
      <c r="H6" s="18">
        <f t="shared" si="0"/>
        <v>0</v>
      </c>
      <c r="I6" s="99"/>
      <c r="J6" s="99"/>
      <c r="K6" s="99"/>
      <c r="L6" s="99"/>
      <c r="M6" s="99"/>
      <c r="N6" s="99"/>
      <c r="O6" s="99"/>
      <c r="P6" s="99"/>
      <c r="Q6" s="99"/>
      <c r="R6" s="99"/>
      <c r="S6" s="99"/>
      <c r="T6" s="99"/>
      <c r="U6" s="121">
        <f t="shared" si="1"/>
        <v>0</v>
      </c>
      <c r="V6" s="153">
        <f t="shared" si="2"/>
        <v>0</v>
      </c>
      <c r="W6" s="153">
        <f t="shared" si="3"/>
        <v>0</v>
      </c>
      <c r="X6" s="130" t="b">
        <f t="shared" ref="X6:X45" si="39">IF(D6="TA",IF(E6&gt;4,IF(E6&lt;9,COUNTIF(I6:L6,"fni"))))</f>
        <v>0</v>
      </c>
      <c r="Y6" s="133" t="b">
        <f t="shared" si="4"/>
        <v>0</v>
      </c>
      <c r="Z6" s="134" t="b">
        <f t="shared" si="5"/>
        <v>0</v>
      </c>
      <c r="AA6" s="135" t="b">
        <f t="shared" si="6"/>
        <v>0</v>
      </c>
      <c r="AB6" s="136" t="b">
        <f t="shared" si="7"/>
        <v>0</v>
      </c>
      <c r="AC6" s="137" t="b">
        <f t="shared" si="8"/>
        <v>0</v>
      </c>
      <c r="AD6" s="138" t="b">
        <f t="shared" si="9"/>
        <v>0</v>
      </c>
      <c r="AE6" s="133" t="b">
        <f t="shared" si="10"/>
        <v>0</v>
      </c>
      <c r="AF6" s="134" t="b">
        <f t="shared" si="11"/>
        <v>0</v>
      </c>
      <c r="AG6" s="135" t="b">
        <f t="shared" si="12"/>
        <v>0</v>
      </c>
      <c r="AH6" s="136" t="b">
        <f t="shared" si="13"/>
        <v>0</v>
      </c>
      <c r="AI6" s="139" t="b">
        <f t="shared" si="14"/>
        <v>0</v>
      </c>
      <c r="AJ6" s="140" t="b">
        <f t="shared" si="15"/>
        <v>0</v>
      </c>
      <c r="AK6" s="133" t="b">
        <f t="shared" si="16"/>
        <v>0</v>
      </c>
      <c r="AL6" s="134" t="b">
        <f t="shared" si="17"/>
        <v>0</v>
      </c>
      <c r="AM6" s="135" t="b">
        <f t="shared" si="18"/>
        <v>0</v>
      </c>
      <c r="AN6" s="136" t="b">
        <f t="shared" si="19"/>
        <v>0</v>
      </c>
      <c r="AO6" s="137" t="b">
        <f t="shared" si="20"/>
        <v>0</v>
      </c>
      <c r="AP6" s="138" t="b">
        <f t="shared" si="21"/>
        <v>0</v>
      </c>
      <c r="AQ6" s="133" t="b">
        <f t="shared" si="22"/>
        <v>0</v>
      </c>
      <c r="AR6" s="134" t="b">
        <f t="shared" si="23"/>
        <v>0</v>
      </c>
      <c r="AS6" s="135" t="b">
        <f t="shared" si="24"/>
        <v>0</v>
      </c>
      <c r="AT6" s="136" t="b">
        <f t="shared" si="25"/>
        <v>0</v>
      </c>
      <c r="AU6" s="139" t="b">
        <f t="shared" si="26"/>
        <v>0</v>
      </c>
      <c r="AV6" s="140" t="b">
        <f t="shared" si="27"/>
        <v>0</v>
      </c>
      <c r="AW6" s="133" t="b">
        <f t="shared" si="28"/>
        <v>0</v>
      </c>
      <c r="AX6" s="134" t="b">
        <f t="shared" si="29"/>
        <v>0</v>
      </c>
      <c r="AY6" s="135" t="b">
        <f t="shared" si="30"/>
        <v>0</v>
      </c>
      <c r="AZ6" s="136" t="b">
        <f t="shared" si="31"/>
        <v>0</v>
      </c>
      <c r="BA6" s="137" t="b">
        <f t="shared" si="32"/>
        <v>0</v>
      </c>
      <c r="BB6" s="138" t="b">
        <f t="shared" si="33"/>
        <v>0</v>
      </c>
      <c r="BC6" s="133" t="b">
        <f t="shared" si="34"/>
        <v>0</v>
      </c>
      <c r="BD6" s="134" t="b">
        <f t="shared" si="35"/>
        <v>0</v>
      </c>
      <c r="BE6" s="135" t="b">
        <f t="shared" si="36"/>
        <v>0</v>
      </c>
      <c r="BF6" s="136" t="b">
        <f t="shared" si="37"/>
        <v>0</v>
      </c>
      <c r="BG6" s="139" t="b">
        <f t="shared" si="38"/>
        <v>0</v>
      </c>
    </row>
    <row r="7" spans="1:62" ht="13.5" thickBot="1" x14ac:dyDescent="0.25">
      <c r="A7" s="98">
        <v>17</v>
      </c>
      <c r="B7" s="109"/>
      <c r="C7" s="109"/>
      <c r="D7" s="22"/>
      <c r="E7" s="22"/>
      <c r="F7" s="95"/>
      <c r="G7" s="18">
        <f>IF(D7="TA",LOOKUP(E7,'Barême cotisation'!H$15:I$22,'Barême cotisation'!J$15:J$22),IF(D7="TB",LOOKUP(E7,'Barême cotisation'!H$26:I$35,'Barême cotisation'!J$26:J$35)))*F7</f>
        <v>0</v>
      </c>
      <c r="H7" s="18">
        <f t="shared" si="0"/>
        <v>0</v>
      </c>
      <c r="I7" s="99"/>
      <c r="J7" s="99"/>
      <c r="K7" s="99"/>
      <c r="L7" s="99"/>
      <c r="M7" s="99"/>
      <c r="N7" s="99"/>
      <c r="O7" s="99"/>
      <c r="P7" s="99"/>
      <c r="Q7" s="99"/>
      <c r="R7" s="99"/>
      <c r="S7" s="99"/>
      <c r="T7" s="99"/>
      <c r="U7" s="121">
        <f t="shared" si="1"/>
        <v>0</v>
      </c>
      <c r="V7" s="153">
        <f t="shared" si="2"/>
        <v>0</v>
      </c>
      <c r="W7" s="153">
        <f t="shared" si="3"/>
        <v>0</v>
      </c>
      <c r="X7" s="130" t="b">
        <f t="shared" si="39"/>
        <v>0</v>
      </c>
      <c r="Y7" s="133" t="b">
        <f t="shared" si="4"/>
        <v>0</v>
      </c>
      <c r="Z7" s="134" t="b">
        <f t="shared" si="5"/>
        <v>0</v>
      </c>
      <c r="AA7" s="135" t="b">
        <f t="shared" si="6"/>
        <v>0</v>
      </c>
      <c r="AB7" s="136" t="b">
        <f t="shared" si="7"/>
        <v>0</v>
      </c>
      <c r="AC7" s="137" t="b">
        <f t="shared" si="8"/>
        <v>0</v>
      </c>
      <c r="AD7" s="138" t="b">
        <f t="shared" si="9"/>
        <v>0</v>
      </c>
      <c r="AE7" s="133" t="b">
        <f t="shared" si="10"/>
        <v>0</v>
      </c>
      <c r="AF7" s="134" t="b">
        <f t="shared" si="11"/>
        <v>0</v>
      </c>
      <c r="AG7" s="135" t="b">
        <f t="shared" si="12"/>
        <v>0</v>
      </c>
      <c r="AH7" s="136" t="b">
        <f t="shared" si="13"/>
        <v>0</v>
      </c>
      <c r="AI7" s="139" t="b">
        <f t="shared" si="14"/>
        <v>0</v>
      </c>
      <c r="AJ7" s="140" t="b">
        <f t="shared" si="15"/>
        <v>0</v>
      </c>
      <c r="AK7" s="133" t="b">
        <f t="shared" si="16"/>
        <v>0</v>
      </c>
      <c r="AL7" s="134" t="b">
        <f t="shared" si="17"/>
        <v>0</v>
      </c>
      <c r="AM7" s="135" t="b">
        <f t="shared" si="18"/>
        <v>0</v>
      </c>
      <c r="AN7" s="136" t="b">
        <f t="shared" si="19"/>
        <v>0</v>
      </c>
      <c r="AO7" s="137" t="b">
        <f t="shared" si="20"/>
        <v>0</v>
      </c>
      <c r="AP7" s="138" t="b">
        <f t="shared" si="21"/>
        <v>0</v>
      </c>
      <c r="AQ7" s="133" t="b">
        <f t="shared" si="22"/>
        <v>0</v>
      </c>
      <c r="AR7" s="134" t="b">
        <f t="shared" si="23"/>
        <v>0</v>
      </c>
      <c r="AS7" s="135" t="b">
        <f t="shared" si="24"/>
        <v>0</v>
      </c>
      <c r="AT7" s="136" t="b">
        <f t="shared" si="25"/>
        <v>0</v>
      </c>
      <c r="AU7" s="139" t="b">
        <f t="shared" si="26"/>
        <v>0</v>
      </c>
      <c r="AV7" s="140" t="b">
        <f t="shared" si="27"/>
        <v>0</v>
      </c>
      <c r="AW7" s="133" t="b">
        <f t="shared" si="28"/>
        <v>0</v>
      </c>
      <c r="AX7" s="134" t="b">
        <f t="shared" si="29"/>
        <v>0</v>
      </c>
      <c r="AY7" s="135" t="b">
        <f t="shared" si="30"/>
        <v>0</v>
      </c>
      <c r="AZ7" s="136" t="b">
        <f t="shared" si="31"/>
        <v>0</v>
      </c>
      <c r="BA7" s="137" t="b">
        <f t="shared" si="32"/>
        <v>0</v>
      </c>
      <c r="BB7" s="138" t="b">
        <f t="shared" si="33"/>
        <v>0</v>
      </c>
      <c r="BC7" s="133" t="b">
        <f t="shared" si="34"/>
        <v>0</v>
      </c>
      <c r="BD7" s="134" t="b">
        <f t="shared" si="35"/>
        <v>0</v>
      </c>
      <c r="BE7" s="135" t="b">
        <f t="shared" si="36"/>
        <v>0</v>
      </c>
      <c r="BF7" s="136" t="b">
        <f t="shared" si="37"/>
        <v>0</v>
      </c>
      <c r="BG7" s="139" t="b">
        <f t="shared" si="38"/>
        <v>0</v>
      </c>
    </row>
    <row r="8" spans="1:62" ht="13.5" thickBot="1" x14ac:dyDescent="0.25">
      <c r="A8" s="98">
        <v>13</v>
      </c>
      <c r="B8" s="109"/>
      <c r="C8" s="109"/>
      <c r="D8" s="22"/>
      <c r="E8" s="22"/>
      <c r="F8" s="95"/>
      <c r="G8" s="18">
        <f>IF(D8="TA",LOOKUP(E8,'Barême cotisation'!H$15:I$22,'Barême cotisation'!J$15:J$22),IF(D8="TB",LOOKUP(E8,'Barême cotisation'!H$26:I$35,'Barême cotisation'!J$26:J$35)))*F8</f>
        <v>0</v>
      </c>
      <c r="H8" s="18">
        <f t="shared" si="0"/>
        <v>0</v>
      </c>
      <c r="I8" s="99"/>
      <c r="J8" s="99"/>
      <c r="K8" s="99"/>
      <c r="L8" s="99"/>
      <c r="M8" s="99"/>
      <c r="N8" s="99"/>
      <c r="O8" s="99"/>
      <c r="P8" s="99"/>
      <c r="Q8" s="99"/>
      <c r="R8" s="99"/>
      <c r="S8" s="99"/>
      <c r="T8" s="99"/>
      <c r="U8" s="121">
        <f t="shared" si="1"/>
        <v>0</v>
      </c>
      <c r="V8" s="153">
        <f t="shared" si="2"/>
        <v>0</v>
      </c>
      <c r="W8" s="153">
        <f t="shared" si="3"/>
        <v>0</v>
      </c>
      <c r="X8" s="130" t="b">
        <f t="shared" si="39"/>
        <v>0</v>
      </c>
      <c r="Y8" s="133" t="b">
        <f t="shared" si="4"/>
        <v>0</v>
      </c>
      <c r="Z8" s="134" t="b">
        <f t="shared" si="5"/>
        <v>0</v>
      </c>
      <c r="AA8" s="135" t="b">
        <f t="shared" si="6"/>
        <v>0</v>
      </c>
      <c r="AB8" s="136" t="b">
        <f t="shared" si="7"/>
        <v>0</v>
      </c>
      <c r="AC8" s="137" t="b">
        <f t="shared" si="8"/>
        <v>0</v>
      </c>
      <c r="AD8" s="138" t="b">
        <f t="shared" si="9"/>
        <v>0</v>
      </c>
      <c r="AE8" s="133" t="b">
        <f t="shared" si="10"/>
        <v>0</v>
      </c>
      <c r="AF8" s="134" t="b">
        <f t="shared" si="11"/>
        <v>0</v>
      </c>
      <c r="AG8" s="135" t="b">
        <f t="shared" si="12"/>
        <v>0</v>
      </c>
      <c r="AH8" s="136" t="b">
        <f t="shared" si="13"/>
        <v>0</v>
      </c>
      <c r="AI8" s="139" t="b">
        <f t="shared" si="14"/>
        <v>0</v>
      </c>
      <c r="AJ8" s="140" t="b">
        <f t="shared" si="15"/>
        <v>0</v>
      </c>
      <c r="AK8" s="133" t="b">
        <f t="shared" si="16"/>
        <v>0</v>
      </c>
      <c r="AL8" s="134" t="b">
        <f t="shared" si="17"/>
        <v>0</v>
      </c>
      <c r="AM8" s="135" t="b">
        <f t="shared" si="18"/>
        <v>0</v>
      </c>
      <c r="AN8" s="136" t="b">
        <f t="shared" si="19"/>
        <v>0</v>
      </c>
      <c r="AO8" s="137" t="b">
        <f t="shared" si="20"/>
        <v>0</v>
      </c>
      <c r="AP8" s="138" t="b">
        <f t="shared" si="21"/>
        <v>0</v>
      </c>
      <c r="AQ8" s="133" t="b">
        <f t="shared" si="22"/>
        <v>0</v>
      </c>
      <c r="AR8" s="134" t="b">
        <f t="shared" si="23"/>
        <v>0</v>
      </c>
      <c r="AS8" s="135" t="b">
        <f t="shared" si="24"/>
        <v>0</v>
      </c>
      <c r="AT8" s="136" t="b">
        <f t="shared" si="25"/>
        <v>0</v>
      </c>
      <c r="AU8" s="139" t="b">
        <f t="shared" si="26"/>
        <v>0</v>
      </c>
      <c r="AV8" s="140" t="b">
        <f t="shared" si="27"/>
        <v>0</v>
      </c>
      <c r="AW8" s="133" t="b">
        <f t="shared" si="28"/>
        <v>0</v>
      </c>
      <c r="AX8" s="134" t="b">
        <f t="shared" si="29"/>
        <v>0</v>
      </c>
      <c r="AY8" s="135" t="b">
        <f t="shared" si="30"/>
        <v>0</v>
      </c>
      <c r="AZ8" s="136" t="b">
        <f t="shared" si="31"/>
        <v>0</v>
      </c>
      <c r="BA8" s="137" t="b">
        <f t="shared" si="32"/>
        <v>0</v>
      </c>
      <c r="BB8" s="138" t="b">
        <f t="shared" si="33"/>
        <v>0</v>
      </c>
      <c r="BC8" s="133" t="b">
        <f t="shared" si="34"/>
        <v>0</v>
      </c>
      <c r="BD8" s="134" t="b">
        <f t="shared" si="35"/>
        <v>0</v>
      </c>
      <c r="BE8" s="135" t="b">
        <f t="shared" si="36"/>
        <v>0</v>
      </c>
      <c r="BF8" s="136" t="b">
        <f t="shared" si="37"/>
        <v>0</v>
      </c>
      <c r="BG8" s="139" t="b">
        <f t="shared" si="38"/>
        <v>0</v>
      </c>
    </row>
    <row r="9" spans="1:62" ht="13.5" thickBot="1" x14ac:dyDescent="0.25">
      <c r="A9" s="98">
        <v>13</v>
      </c>
      <c r="B9" s="109"/>
      <c r="C9" s="109"/>
      <c r="D9" s="22"/>
      <c r="E9" s="22"/>
      <c r="F9" s="95"/>
      <c r="G9" s="18">
        <f>IF(D9="TA",LOOKUP(E9,'Barême cotisation'!H$15:I$22,'Barême cotisation'!J$15:J$22),IF(D9="TB",LOOKUP(E9,'Barême cotisation'!H$26:I$35,'Barême cotisation'!J$26:J$35)))*F9</f>
        <v>0</v>
      </c>
      <c r="H9" s="18">
        <f t="shared" si="0"/>
        <v>0</v>
      </c>
      <c r="I9" s="99"/>
      <c r="J9" s="99"/>
      <c r="K9" s="99"/>
      <c r="L9" s="99"/>
      <c r="M9" s="99"/>
      <c r="N9" s="99"/>
      <c r="O9" s="99"/>
      <c r="P9" s="99"/>
      <c r="Q9" s="99"/>
      <c r="R9" s="99"/>
      <c r="S9" s="99"/>
      <c r="T9" s="99"/>
      <c r="U9" s="121">
        <f t="shared" si="1"/>
        <v>0</v>
      </c>
      <c r="V9" s="153">
        <f t="shared" si="2"/>
        <v>0</v>
      </c>
      <c r="W9" s="153">
        <f t="shared" si="3"/>
        <v>0</v>
      </c>
      <c r="X9" s="130" t="b">
        <f t="shared" si="39"/>
        <v>0</v>
      </c>
      <c r="Y9" s="133" t="b">
        <f t="shared" si="4"/>
        <v>0</v>
      </c>
      <c r="Z9" s="134" t="b">
        <f t="shared" si="5"/>
        <v>0</v>
      </c>
      <c r="AA9" s="135" t="b">
        <f t="shared" si="6"/>
        <v>0</v>
      </c>
      <c r="AB9" s="136" t="b">
        <f t="shared" si="7"/>
        <v>0</v>
      </c>
      <c r="AC9" s="137" t="b">
        <f t="shared" si="8"/>
        <v>0</v>
      </c>
      <c r="AD9" s="138" t="b">
        <f t="shared" si="9"/>
        <v>0</v>
      </c>
      <c r="AE9" s="133" t="b">
        <f t="shared" si="10"/>
        <v>0</v>
      </c>
      <c r="AF9" s="134" t="b">
        <f t="shared" si="11"/>
        <v>0</v>
      </c>
      <c r="AG9" s="135" t="b">
        <f t="shared" si="12"/>
        <v>0</v>
      </c>
      <c r="AH9" s="136" t="b">
        <f t="shared" si="13"/>
        <v>0</v>
      </c>
      <c r="AI9" s="139" t="b">
        <f t="shared" si="14"/>
        <v>0</v>
      </c>
      <c r="AJ9" s="140" t="b">
        <f t="shared" si="15"/>
        <v>0</v>
      </c>
      <c r="AK9" s="133" t="b">
        <f t="shared" si="16"/>
        <v>0</v>
      </c>
      <c r="AL9" s="134" t="b">
        <f t="shared" si="17"/>
        <v>0</v>
      </c>
      <c r="AM9" s="135" t="b">
        <f t="shared" si="18"/>
        <v>0</v>
      </c>
      <c r="AN9" s="136" t="b">
        <f t="shared" si="19"/>
        <v>0</v>
      </c>
      <c r="AO9" s="137" t="b">
        <f t="shared" si="20"/>
        <v>0</v>
      </c>
      <c r="AP9" s="138" t="b">
        <f t="shared" si="21"/>
        <v>0</v>
      </c>
      <c r="AQ9" s="133" t="b">
        <f t="shared" si="22"/>
        <v>0</v>
      </c>
      <c r="AR9" s="134" t="b">
        <f t="shared" si="23"/>
        <v>0</v>
      </c>
      <c r="AS9" s="135" t="b">
        <f t="shared" si="24"/>
        <v>0</v>
      </c>
      <c r="AT9" s="136" t="b">
        <f t="shared" si="25"/>
        <v>0</v>
      </c>
      <c r="AU9" s="139" t="b">
        <f t="shared" si="26"/>
        <v>0</v>
      </c>
      <c r="AV9" s="140" t="b">
        <f t="shared" si="27"/>
        <v>0</v>
      </c>
      <c r="AW9" s="133" t="b">
        <f t="shared" si="28"/>
        <v>0</v>
      </c>
      <c r="AX9" s="134" t="b">
        <f t="shared" si="29"/>
        <v>0</v>
      </c>
      <c r="AY9" s="135" t="b">
        <f t="shared" si="30"/>
        <v>0</v>
      </c>
      <c r="AZ9" s="136" t="b">
        <f t="shared" si="31"/>
        <v>0</v>
      </c>
      <c r="BA9" s="137" t="b">
        <f t="shared" si="32"/>
        <v>0</v>
      </c>
      <c r="BB9" s="138" t="b">
        <f t="shared" si="33"/>
        <v>0</v>
      </c>
      <c r="BC9" s="133" t="b">
        <f t="shared" si="34"/>
        <v>0</v>
      </c>
      <c r="BD9" s="134" t="b">
        <f t="shared" si="35"/>
        <v>0</v>
      </c>
      <c r="BE9" s="135" t="b">
        <f t="shared" si="36"/>
        <v>0</v>
      </c>
      <c r="BF9" s="136" t="b">
        <f t="shared" si="37"/>
        <v>0</v>
      </c>
      <c r="BG9" s="139" t="b">
        <f t="shared" si="38"/>
        <v>0</v>
      </c>
    </row>
    <row r="10" spans="1:62" ht="13.5" thickBot="1" x14ac:dyDescent="0.25">
      <c r="A10" s="98">
        <v>13</v>
      </c>
      <c r="B10" s="109"/>
      <c r="C10" s="109"/>
      <c r="D10" s="22"/>
      <c r="E10" s="22"/>
      <c r="F10" s="95"/>
      <c r="G10" s="18">
        <f>IF(D10="TA",LOOKUP(E10,'Barême cotisation'!H$15:I$22,'Barême cotisation'!J$15:J$22),IF(D10="TB",LOOKUP(E10,'Barême cotisation'!H$26:I$35,'Barême cotisation'!J$26:J$35)))*F10</f>
        <v>0</v>
      </c>
      <c r="H10" s="18">
        <f t="shared" si="0"/>
        <v>0</v>
      </c>
      <c r="I10" s="99"/>
      <c r="J10" s="99"/>
      <c r="K10" s="99"/>
      <c r="L10" s="99"/>
      <c r="M10" s="99"/>
      <c r="N10" s="99"/>
      <c r="O10" s="99"/>
      <c r="P10" s="99"/>
      <c r="Q10" s="99"/>
      <c r="R10" s="99"/>
      <c r="S10" s="99"/>
      <c r="T10" s="99"/>
      <c r="U10" s="121">
        <f t="shared" si="1"/>
        <v>0</v>
      </c>
      <c r="V10" s="153">
        <f t="shared" si="2"/>
        <v>0</v>
      </c>
      <c r="W10" s="153">
        <f t="shared" si="3"/>
        <v>0</v>
      </c>
      <c r="X10" s="130" t="b">
        <f t="shared" si="39"/>
        <v>0</v>
      </c>
      <c r="Y10" s="133" t="b">
        <f t="shared" si="4"/>
        <v>0</v>
      </c>
      <c r="Z10" s="134" t="b">
        <f t="shared" si="5"/>
        <v>0</v>
      </c>
      <c r="AA10" s="135" t="b">
        <f t="shared" si="6"/>
        <v>0</v>
      </c>
      <c r="AB10" s="136" t="b">
        <f t="shared" si="7"/>
        <v>0</v>
      </c>
      <c r="AC10" s="137" t="b">
        <f t="shared" si="8"/>
        <v>0</v>
      </c>
      <c r="AD10" s="138" t="b">
        <f t="shared" si="9"/>
        <v>0</v>
      </c>
      <c r="AE10" s="133" t="b">
        <f t="shared" si="10"/>
        <v>0</v>
      </c>
      <c r="AF10" s="134" t="b">
        <f t="shared" si="11"/>
        <v>0</v>
      </c>
      <c r="AG10" s="135" t="b">
        <f t="shared" si="12"/>
        <v>0</v>
      </c>
      <c r="AH10" s="136" t="b">
        <f t="shared" si="13"/>
        <v>0</v>
      </c>
      <c r="AI10" s="139" t="b">
        <f t="shared" si="14"/>
        <v>0</v>
      </c>
      <c r="AJ10" s="140" t="b">
        <f t="shared" si="15"/>
        <v>0</v>
      </c>
      <c r="AK10" s="133" t="b">
        <f t="shared" si="16"/>
        <v>0</v>
      </c>
      <c r="AL10" s="134" t="b">
        <f t="shared" si="17"/>
        <v>0</v>
      </c>
      <c r="AM10" s="135" t="b">
        <f t="shared" si="18"/>
        <v>0</v>
      </c>
      <c r="AN10" s="136" t="b">
        <f t="shared" si="19"/>
        <v>0</v>
      </c>
      <c r="AO10" s="137" t="b">
        <f t="shared" si="20"/>
        <v>0</v>
      </c>
      <c r="AP10" s="138" t="b">
        <f t="shared" si="21"/>
        <v>0</v>
      </c>
      <c r="AQ10" s="133" t="b">
        <f t="shared" si="22"/>
        <v>0</v>
      </c>
      <c r="AR10" s="134" t="b">
        <f t="shared" si="23"/>
        <v>0</v>
      </c>
      <c r="AS10" s="135" t="b">
        <f t="shared" si="24"/>
        <v>0</v>
      </c>
      <c r="AT10" s="136" t="b">
        <f t="shared" si="25"/>
        <v>0</v>
      </c>
      <c r="AU10" s="139" t="b">
        <f t="shared" si="26"/>
        <v>0</v>
      </c>
      <c r="AV10" s="140" t="b">
        <f t="shared" si="27"/>
        <v>0</v>
      </c>
      <c r="AW10" s="133" t="b">
        <f t="shared" si="28"/>
        <v>0</v>
      </c>
      <c r="AX10" s="134" t="b">
        <f t="shared" si="29"/>
        <v>0</v>
      </c>
      <c r="AY10" s="135" t="b">
        <f t="shared" si="30"/>
        <v>0</v>
      </c>
      <c r="AZ10" s="136" t="b">
        <f t="shared" si="31"/>
        <v>0</v>
      </c>
      <c r="BA10" s="137" t="b">
        <f t="shared" si="32"/>
        <v>0</v>
      </c>
      <c r="BB10" s="138" t="b">
        <f t="shared" si="33"/>
        <v>0</v>
      </c>
      <c r="BC10" s="133" t="b">
        <f t="shared" si="34"/>
        <v>0</v>
      </c>
      <c r="BD10" s="134" t="b">
        <f t="shared" si="35"/>
        <v>0</v>
      </c>
      <c r="BE10" s="135" t="b">
        <f t="shared" si="36"/>
        <v>0</v>
      </c>
      <c r="BF10" s="136" t="b">
        <f t="shared" si="37"/>
        <v>0</v>
      </c>
      <c r="BG10" s="139" t="b">
        <f t="shared" si="38"/>
        <v>0</v>
      </c>
    </row>
    <row r="11" spans="1:62" ht="13.5" thickBot="1" x14ac:dyDescent="0.25">
      <c r="A11" s="98">
        <v>17</v>
      </c>
      <c r="B11" s="109"/>
      <c r="C11" s="109"/>
      <c r="D11" s="22"/>
      <c r="E11" s="22"/>
      <c r="F11" s="95"/>
      <c r="G11" s="18">
        <f>IF(D11="TA",LOOKUP(E11,'Barême cotisation'!H$15:I$22,'Barême cotisation'!J$15:J$22),IF(D11="TB",LOOKUP(E11,'Barême cotisation'!H$26:I$35,'Barême cotisation'!J$26:J$35)))*F11</f>
        <v>0</v>
      </c>
      <c r="H11" s="18">
        <f t="shared" si="0"/>
        <v>0</v>
      </c>
      <c r="I11" s="99"/>
      <c r="J11" s="99"/>
      <c r="K11" s="99"/>
      <c r="L11" s="99"/>
      <c r="M11" s="99"/>
      <c r="N11" s="99"/>
      <c r="O11" s="99"/>
      <c r="P11" s="99"/>
      <c r="Q11" s="99"/>
      <c r="R11" s="99"/>
      <c r="S11" s="99"/>
      <c r="T11" s="99"/>
      <c r="U11" s="121">
        <f t="shared" si="1"/>
        <v>0</v>
      </c>
      <c r="V11" s="153">
        <f t="shared" si="2"/>
        <v>0</v>
      </c>
      <c r="W11" s="153">
        <f t="shared" si="3"/>
        <v>0</v>
      </c>
      <c r="X11" s="130" t="b">
        <f t="shared" si="39"/>
        <v>0</v>
      </c>
      <c r="Y11" s="133" t="b">
        <f t="shared" si="4"/>
        <v>0</v>
      </c>
      <c r="Z11" s="134" t="b">
        <f t="shared" si="5"/>
        <v>0</v>
      </c>
      <c r="AA11" s="135" t="b">
        <f t="shared" si="6"/>
        <v>0</v>
      </c>
      <c r="AB11" s="136" t="b">
        <f t="shared" si="7"/>
        <v>0</v>
      </c>
      <c r="AC11" s="137" t="b">
        <f t="shared" si="8"/>
        <v>0</v>
      </c>
      <c r="AD11" s="138" t="b">
        <f t="shared" si="9"/>
        <v>0</v>
      </c>
      <c r="AE11" s="133" t="b">
        <f t="shared" si="10"/>
        <v>0</v>
      </c>
      <c r="AF11" s="134" t="b">
        <f t="shared" si="11"/>
        <v>0</v>
      </c>
      <c r="AG11" s="135" t="b">
        <f t="shared" si="12"/>
        <v>0</v>
      </c>
      <c r="AH11" s="136" t="b">
        <f t="shared" si="13"/>
        <v>0</v>
      </c>
      <c r="AI11" s="139" t="b">
        <f t="shared" si="14"/>
        <v>0</v>
      </c>
      <c r="AJ11" s="140" t="b">
        <f t="shared" si="15"/>
        <v>0</v>
      </c>
      <c r="AK11" s="133" t="b">
        <f t="shared" si="16"/>
        <v>0</v>
      </c>
      <c r="AL11" s="134" t="b">
        <f t="shared" si="17"/>
        <v>0</v>
      </c>
      <c r="AM11" s="135" t="b">
        <f t="shared" si="18"/>
        <v>0</v>
      </c>
      <c r="AN11" s="136" t="b">
        <f t="shared" si="19"/>
        <v>0</v>
      </c>
      <c r="AO11" s="137" t="b">
        <f t="shared" si="20"/>
        <v>0</v>
      </c>
      <c r="AP11" s="138" t="b">
        <f t="shared" si="21"/>
        <v>0</v>
      </c>
      <c r="AQ11" s="133" t="b">
        <f t="shared" si="22"/>
        <v>0</v>
      </c>
      <c r="AR11" s="134" t="b">
        <f t="shared" si="23"/>
        <v>0</v>
      </c>
      <c r="AS11" s="135" t="b">
        <f t="shared" si="24"/>
        <v>0</v>
      </c>
      <c r="AT11" s="136" t="b">
        <f t="shared" si="25"/>
        <v>0</v>
      </c>
      <c r="AU11" s="139" t="b">
        <f t="shared" si="26"/>
        <v>0</v>
      </c>
      <c r="AV11" s="140" t="b">
        <f t="shared" si="27"/>
        <v>0</v>
      </c>
      <c r="AW11" s="133" t="b">
        <f t="shared" si="28"/>
        <v>0</v>
      </c>
      <c r="AX11" s="134" t="b">
        <f t="shared" si="29"/>
        <v>0</v>
      </c>
      <c r="AY11" s="135" t="b">
        <f t="shared" si="30"/>
        <v>0</v>
      </c>
      <c r="AZ11" s="136" t="b">
        <f t="shared" si="31"/>
        <v>0</v>
      </c>
      <c r="BA11" s="137" t="b">
        <f t="shared" si="32"/>
        <v>0</v>
      </c>
      <c r="BB11" s="138" t="b">
        <f t="shared" si="33"/>
        <v>0</v>
      </c>
      <c r="BC11" s="133" t="b">
        <f t="shared" si="34"/>
        <v>0</v>
      </c>
      <c r="BD11" s="134" t="b">
        <f t="shared" si="35"/>
        <v>0</v>
      </c>
      <c r="BE11" s="135" t="b">
        <f t="shared" si="36"/>
        <v>0</v>
      </c>
      <c r="BF11" s="136" t="b">
        <f t="shared" si="37"/>
        <v>0</v>
      </c>
      <c r="BG11" s="139" t="b">
        <f t="shared" si="38"/>
        <v>0</v>
      </c>
    </row>
    <row r="12" spans="1:62" ht="13.5" thickBot="1" x14ac:dyDescent="0.25">
      <c r="A12" s="98">
        <v>16</v>
      </c>
      <c r="B12" s="109"/>
      <c r="C12" s="109"/>
      <c r="D12" s="22"/>
      <c r="E12" s="22"/>
      <c r="F12" s="95"/>
      <c r="G12" s="18">
        <f>IF(D12="TA",LOOKUP(E12,'Barême cotisation'!H$15:I$22,'Barême cotisation'!J$15:J$22),IF(D12="TB",LOOKUP(E12,'Barême cotisation'!H$26:I$35,'Barême cotisation'!J$26:J$35)))*F12</f>
        <v>0</v>
      </c>
      <c r="H12" s="18">
        <f t="shared" si="0"/>
        <v>0</v>
      </c>
      <c r="I12" s="99"/>
      <c r="J12" s="99"/>
      <c r="K12" s="99"/>
      <c r="L12" s="99"/>
      <c r="M12" s="99"/>
      <c r="N12" s="99"/>
      <c r="O12" s="99"/>
      <c r="P12" s="99"/>
      <c r="Q12" s="99"/>
      <c r="R12" s="99"/>
      <c r="S12" s="99"/>
      <c r="T12" s="99"/>
      <c r="U12" s="121">
        <f t="shared" si="1"/>
        <v>0</v>
      </c>
      <c r="V12" s="153">
        <f t="shared" si="2"/>
        <v>0</v>
      </c>
      <c r="W12" s="153">
        <f t="shared" si="3"/>
        <v>0</v>
      </c>
      <c r="X12" s="130" t="b">
        <f t="shared" si="39"/>
        <v>0</v>
      </c>
      <c r="Y12" s="133" t="b">
        <f t="shared" si="4"/>
        <v>0</v>
      </c>
      <c r="Z12" s="134" t="b">
        <f t="shared" si="5"/>
        <v>0</v>
      </c>
      <c r="AA12" s="135" t="b">
        <f t="shared" si="6"/>
        <v>0</v>
      </c>
      <c r="AB12" s="136" t="b">
        <f t="shared" si="7"/>
        <v>0</v>
      </c>
      <c r="AC12" s="137" t="b">
        <f t="shared" si="8"/>
        <v>0</v>
      </c>
      <c r="AD12" s="138" t="b">
        <f t="shared" si="9"/>
        <v>0</v>
      </c>
      <c r="AE12" s="133" t="b">
        <f t="shared" si="10"/>
        <v>0</v>
      </c>
      <c r="AF12" s="134" t="b">
        <f t="shared" si="11"/>
        <v>0</v>
      </c>
      <c r="AG12" s="135" t="b">
        <f t="shared" si="12"/>
        <v>0</v>
      </c>
      <c r="AH12" s="136" t="b">
        <f t="shared" si="13"/>
        <v>0</v>
      </c>
      <c r="AI12" s="139" t="b">
        <f t="shared" si="14"/>
        <v>0</v>
      </c>
      <c r="AJ12" s="140" t="b">
        <f t="shared" si="15"/>
        <v>0</v>
      </c>
      <c r="AK12" s="133" t="b">
        <f t="shared" si="16"/>
        <v>0</v>
      </c>
      <c r="AL12" s="134" t="b">
        <f t="shared" si="17"/>
        <v>0</v>
      </c>
      <c r="AM12" s="135" t="b">
        <f t="shared" si="18"/>
        <v>0</v>
      </c>
      <c r="AN12" s="136" t="b">
        <f t="shared" si="19"/>
        <v>0</v>
      </c>
      <c r="AO12" s="137" t="b">
        <f t="shared" si="20"/>
        <v>0</v>
      </c>
      <c r="AP12" s="138" t="b">
        <f t="shared" si="21"/>
        <v>0</v>
      </c>
      <c r="AQ12" s="133" t="b">
        <f t="shared" si="22"/>
        <v>0</v>
      </c>
      <c r="AR12" s="134" t="b">
        <f t="shared" si="23"/>
        <v>0</v>
      </c>
      <c r="AS12" s="135" t="b">
        <f t="shared" si="24"/>
        <v>0</v>
      </c>
      <c r="AT12" s="136" t="b">
        <f t="shared" si="25"/>
        <v>0</v>
      </c>
      <c r="AU12" s="139" t="b">
        <f t="shared" si="26"/>
        <v>0</v>
      </c>
      <c r="AV12" s="140" t="b">
        <f t="shared" si="27"/>
        <v>0</v>
      </c>
      <c r="AW12" s="133" t="b">
        <f t="shared" si="28"/>
        <v>0</v>
      </c>
      <c r="AX12" s="134" t="b">
        <f t="shared" si="29"/>
        <v>0</v>
      </c>
      <c r="AY12" s="135" t="b">
        <f t="shared" si="30"/>
        <v>0</v>
      </c>
      <c r="AZ12" s="136" t="b">
        <f t="shared" si="31"/>
        <v>0</v>
      </c>
      <c r="BA12" s="137" t="b">
        <f t="shared" si="32"/>
        <v>0</v>
      </c>
      <c r="BB12" s="138" t="b">
        <f t="shared" si="33"/>
        <v>0</v>
      </c>
      <c r="BC12" s="133" t="b">
        <f t="shared" si="34"/>
        <v>0</v>
      </c>
      <c r="BD12" s="134" t="b">
        <f t="shared" si="35"/>
        <v>0</v>
      </c>
      <c r="BE12" s="135" t="b">
        <f t="shared" si="36"/>
        <v>0</v>
      </c>
      <c r="BF12" s="136" t="b">
        <f t="shared" si="37"/>
        <v>0</v>
      </c>
      <c r="BG12" s="139" t="b">
        <f t="shared" si="38"/>
        <v>0</v>
      </c>
    </row>
    <row r="13" spans="1:62" ht="13.5" thickBot="1" x14ac:dyDescent="0.25">
      <c r="A13" s="98"/>
      <c r="B13" s="109"/>
      <c r="C13" s="109"/>
      <c r="D13" s="22"/>
      <c r="E13" s="22"/>
      <c r="F13" s="95"/>
      <c r="G13" s="18">
        <f>IF(D13="TA",LOOKUP(E13,'Barême cotisation'!H$15:I$22,'Barême cotisation'!J$15:J$22),IF(D13="TB",LOOKUP(E13,'Barême cotisation'!H$26:I$35,'Barême cotisation'!J$26:J$35)))*F13</f>
        <v>0</v>
      </c>
      <c r="H13" s="18">
        <f t="shared" si="0"/>
        <v>0</v>
      </c>
      <c r="I13" s="99"/>
      <c r="J13" s="99"/>
      <c r="K13" s="99"/>
      <c r="L13" s="99"/>
      <c r="M13" s="99"/>
      <c r="N13" s="99"/>
      <c r="O13" s="99"/>
      <c r="P13" s="99"/>
      <c r="Q13" s="99"/>
      <c r="R13" s="99"/>
      <c r="S13" s="99"/>
      <c r="T13" s="99"/>
      <c r="U13" s="121">
        <f t="shared" si="1"/>
        <v>0</v>
      </c>
      <c r="V13" s="153">
        <f t="shared" si="2"/>
        <v>0</v>
      </c>
      <c r="W13" s="153">
        <f t="shared" si="3"/>
        <v>0</v>
      </c>
      <c r="X13" s="130" t="b">
        <f t="shared" si="39"/>
        <v>0</v>
      </c>
      <c r="Y13" s="133" t="b">
        <f t="shared" si="4"/>
        <v>0</v>
      </c>
      <c r="Z13" s="134" t="b">
        <f t="shared" si="5"/>
        <v>0</v>
      </c>
      <c r="AA13" s="135" t="b">
        <f t="shared" si="6"/>
        <v>0</v>
      </c>
      <c r="AB13" s="136" t="b">
        <f t="shared" si="7"/>
        <v>0</v>
      </c>
      <c r="AC13" s="137" t="b">
        <f t="shared" si="8"/>
        <v>0</v>
      </c>
      <c r="AD13" s="138" t="b">
        <f t="shared" si="9"/>
        <v>0</v>
      </c>
      <c r="AE13" s="133" t="b">
        <f t="shared" si="10"/>
        <v>0</v>
      </c>
      <c r="AF13" s="134" t="b">
        <f t="shared" si="11"/>
        <v>0</v>
      </c>
      <c r="AG13" s="135" t="b">
        <f t="shared" si="12"/>
        <v>0</v>
      </c>
      <c r="AH13" s="136" t="b">
        <f t="shared" si="13"/>
        <v>0</v>
      </c>
      <c r="AI13" s="139" t="b">
        <f t="shared" si="14"/>
        <v>0</v>
      </c>
      <c r="AJ13" s="140" t="b">
        <f t="shared" si="15"/>
        <v>0</v>
      </c>
      <c r="AK13" s="133" t="b">
        <f t="shared" si="16"/>
        <v>0</v>
      </c>
      <c r="AL13" s="134" t="b">
        <f t="shared" si="17"/>
        <v>0</v>
      </c>
      <c r="AM13" s="135" t="b">
        <f t="shared" si="18"/>
        <v>0</v>
      </c>
      <c r="AN13" s="136" t="b">
        <f t="shared" si="19"/>
        <v>0</v>
      </c>
      <c r="AO13" s="137" t="b">
        <f t="shared" si="20"/>
        <v>0</v>
      </c>
      <c r="AP13" s="138" t="b">
        <f t="shared" si="21"/>
        <v>0</v>
      </c>
      <c r="AQ13" s="133" t="b">
        <f t="shared" si="22"/>
        <v>0</v>
      </c>
      <c r="AR13" s="134" t="b">
        <f t="shared" si="23"/>
        <v>0</v>
      </c>
      <c r="AS13" s="135" t="b">
        <f t="shared" si="24"/>
        <v>0</v>
      </c>
      <c r="AT13" s="136" t="b">
        <f t="shared" si="25"/>
        <v>0</v>
      </c>
      <c r="AU13" s="139" t="b">
        <f t="shared" si="26"/>
        <v>0</v>
      </c>
      <c r="AV13" s="140" t="b">
        <f t="shared" si="27"/>
        <v>0</v>
      </c>
      <c r="AW13" s="133" t="b">
        <f t="shared" si="28"/>
        <v>0</v>
      </c>
      <c r="AX13" s="134" t="b">
        <f t="shared" si="29"/>
        <v>0</v>
      </c>
      <c r="AY13" s="135" t="b">
        <f t="shared" si="30"/>
        <v>0</v>
      </c>
      <c r="AZ13" s="136" t="b">
        <f t="shared" si="31"/>
        <v>0</v>
      </c>
      <c r="BA13" s="137" t="b">
        <f t="shared" si="32"/>
        <v>0</v>
      </c>
      <c r="BB13" s="138" t="b">
        <f t="shared" si="33"/>
        <v>0</v>
      </c>
      <c r="BC13" s="133" t="b">
        <f t="shared" si="34"/>
        <v>0</v>
      </c>
      <c r="BD13" s="134" t="b">
        <f t="shared" si="35"/>
        <v>0</v>
      </c>
      <c r="BE13" s="135" t="b">
        <f t="shared" si="36"/>
        <v>0</v>
      </c>
      <c r="BF13" s="136" t="b">
        <f t="shared" si="37"/>
        <v>0</v>
      </c>
      <c r="BG13" s="139" t="b">
        <f t="shared" si="38"/>
        <v>0</v>
      </c>
    </row>
    <row r="14" spans="1:62" ht="13.5" outlineLevel="1" thickBot="1" x14ac:dyDescent="0.25">
      <c r="A14" s="98"/>
      <c r="B14" s="109"/>
      <c r="C14" s="109"/>
      <c r="D14" s="22"/>
      <c r="E14" s="22"/>
      <c r="F14" s="95"/>
      <c r="G14" s="18">
        <f>IF(D14="TA",LOOKUP(E14,'Barême cotisation'!H$15:I$22,'Barême cotisation'!J$15:J$22),IF(D14="TB",LOOKUP(E14,'Barême cotisation'!H$26:I$35,'Barême cotisation'!J$26:J$35)))*F14</f>
        <v>0</v>
      </c>
      <c r="H14" s="18">
        <f t="shared" ref="H14:H45" si="40">G14*2</f>
        <v>0</v>
      </c>
      <c r="I14" s="99"/>
      <c r="J14" s="99"/>
      <c r="K14" s="99"/>
      <c r="L14" s="99"/>
      <c r="M14" s="99"/>
      <c r="N14" s="99"/>
      <c r="O14" s="99"/>
      <c r="P14" s="99"/>
      <c r="Q14" s="99"/>
      <c r="R14" s="99"/>
      <c r="S14" s="99"/>
      <c r="T14" s="99"/>
      <c r="U14" s="121">
        <f t="shared" si="1"/>
        <v>0</v>
      </c>
      <c r="V14" s="153">
        <f t="shared" si="2"/>
        <v>0</v>
      </c>
      <c r="W14" s="153">
        <f t="shared" si="3"/>
        <v>0</v>
      </c>
      <c r="X14" s="130" t="b">
        <f t="shared" si="39"/>
        <v>0</v>
      </c>
      <c r="Y14" s="133" t="b">
        <f t="shared" si="4"/>
        <v>0</v>
      </c>
      <c r="Z14" s="134" t="b">
        <f t="shared" si="5"/>
        <v>0</v>
      </c>
      <c r="AA14" s="135" t="b">
        <f t="shared" si="6"/>
        <v>0</v>
      </c>
      <c r="AB14" s="136" t="b">
        <f t="shared" si="7"/>
        <v>0</v>
      </c>
      <c r="AC14" s="137" t="b">
        <f t="shared" si="8"/>
        <v>0</v>
      </c>
      <c r="AD14" s="138" t="b">
        <f t="shared" si="9"/>
        <v>0</v>
      </c>
      <c r="AE14" s="133" t="b">
        <f t="shared" si="10"/>
        <v>0</v>
      </c>
      <c r="AF14" s="134" t="b">
        <f t="shared" si="11"/>
        <v>0</v>
      </c>
      <c r="AG14" s="135" t="b">
        <f t="shared" si="12"/>
        <v>0</v>
      </c>
      <c r="AH14" s="136" t="b">
        <f t="shared" si="13"/>
        <v>0</v>
      </c>
      <c r="AI14" s="139" t="b">
        <f t="shared" si="14"/>
        <v>0</v>
      </c>
      <c r="AJ14" s="140" t="b">
        <f t="shared" si="15"/>
        <v>0</v>
      </c>
      <c r="AK14" s="133" t="b">
        <f t="shared" si="16"/>
        <v>0</v>
      </c>
      <c r="AL14" s="134" t="b">
        <f t="shared" si="17"/>
        <v>0</v>
      </c>
      <c r="AM14" s="135" t="b">
        <f t="shared" si="18"/>
        <v>0</v>
      </c>
      <c r="AN14" s="136" t="b">
        <f t="shared" si="19"/>
        <v>0</v>
      </c>
      <c r="AO14" s="137" t="b">
        <f t="shared" si="20"/>
        <v>0</v>
      </c>
      <c r="AP14" s="138" t="b">
        <f t="shared" si="21"/>
        <v>0</v>
      </c>
      <c r="AQ14" s="133" t="b">
        <f t="shared" si="22"/>
        <v>0</v>
      </c>
      <c r="AR14" s="134" t="b">
        <f t="shared" si="23"/>
        <v>0</v>
      </c>
      <c r="AS14" s="135" t="b">
        <f t="shared" si="24"/>
        <v>0</v>
      </c>
      <c r="AT14" s="136" t="b">
        <f t="shared" si="25"/>
        <v>0</v>
      </c>
      <c r="AU14" s="139" t="b">
        <f t="shared" si="26"/>
        <v>0</v>
      </c>
      <c r="AV14" s="140" t="b">
        <f t="shared" si="27"/>
        <v>0</v>
      </c>
      <c r="AW14" s="133" t="b">
        <f t="shared" si="28"/>
        <v>0</v>
      </c>
      <c r="AX14" s="134" t="b">
        <f t="shared" si="29"/>
        <v>0</v>
      </c>
      <c r="AY14" s="135" t="b">
        <f t="shared" si="30"/>
        <v>0</v>
      </c>
      <c r="AZ14" s="136" t="b">
        <f t="shared" si="31"/>
        <v>0</v>
      </c>
      <c r="BA14" s="137" t="b">
        <f t="shared" si="32"/>
        <v>0</v>
      </c>
      <c r="BB14" s="138" t="b">
        <f t="shared" si="33"/>
        <v>0</v>
      </c>
      <c r="BC14" s="133" t="b">
        <f t="shared" si="34"/>
        <v>0</v>
      </c>
      <c r="BD14" s="134" t="b">
        <f t="shared" si="35"/>
        <v>0</v>
      </c>
      <c r="BE14" s="135" t="b">
        <f t="shared" si="36"/>
        <v>0</v>
      </c>
      <c r="BF14" s="136" t="b">
        <f t="shared" si="37"/>
        <v>0</v>
      </c>
      <c r="BG14" s="139" t="b">
        <f t="shared" si="38"/>
        <v>0</v>
      </c>
    </row>
    <row r="15" spans="1:62" ht="13.5" outlineLevel="1" thickBot="1" x14ac:dyDescent="0.25">
      <c r="A15" s="98"/>
      <c r="B15" s="109"/>
      <c r="C15" s="109"/>
      <c r="D15" s="22"/>
      <c r="E15" s="22"/>
      <c r="F15" s="95"/>
      <c r="G15" s="18">
        <f>IF(D15="TA",LOOKUP(E15,'Barême cotisation'!H$15:I$22,'Barême cotisation'!J$15:J$22),IF(D15="TB",LOOKUP(E15,'Barême cotisation'!H$26:I$35,'Barême cotisation'!J$26:J$35)))*F15</f>
        <v>0</v>
      </c>
      <c r="H15" s="18">
        <f t="shared" si="40"/>
        <v>0</v>
      </c>
      <c r="I15" s="99"/>
      <c r="J15" s="99"/>
      <c r="K15" s="99"/>
      <c r="L15" s="99"/>
      <c r="M15" s="99"/>
      <c r="N15" s="99"/>
      <c r="O15" s="99"/>
      <c r="P15" s="99"/>
      <c r="Q15" s="99"/>
      <c r="R15" s="99"/>
      <c r="S15" s="99"/>
      <c r="T15" s="99"/>
      <c r="U15" s="121">
        <f t="shared" si="1"/>
        <v>0</v>
      </c>
      <c r="V15" s="153">
        <f t="shared" si="2"/>
        <v>0</v>
      </c>
      <c r="W15" s="153">
        <f t="shared" si="3"/>
        <v>0</v>
      </c>
      <c r="X15" s="130" t="b">
        <f t="shared" si="39"/>
        <v>0</v>
      </c>
      <c r="Y15" s="133" t="b">
        <f t="shared" si="4"/>
        <v>0</v>
      </c>
      <c r="Z15" s="134" t="b">
        <f t="shared" si="5"/>
        <v>0</v>
      </c>
      <c r="AA15" s="135" t="b">
        <f t="shared" si="6"/>
        <v>0</v>
      </c>
      <c r="AB15" s="136" t="b">
        <f t="shared" si="7"/>
        <v>0</v>
      </c>
      <c r="AC15" s="137" t="b">
        <f t="shared" si="8"/>
        <v>0</v>
      </c>
      <c r="AD15" s="138" t="b">
        <f t="shared" si="9"/>
        <v>0</v>
      </c>
      <c r="AE15" s="133" t="b">
        <f t="shared" si="10"/>
        <v>0</v>
      </c>
      <c r="AF15" s="134" t="b">
        <f t="shared" si="11"/>
        <v>0</v>
      </c>
      <c r="AG15" s="135" t="b">
        <f t="shared" si="12"/>
        <v>0</v>
      </c>
      <c r="AH15" s="136" t="b">
        <f t="shared" si="13"/>
        <v>0</v>
      </c>
      <c r="AI15" s="139" t="b">
        <f t="shared" si="14"/>
        <v>0</v>
      </c>
      <c r="AJ15" s="140" t="b">
        <f t="shared" si="15"/>
        <v>0</v>
      </c>
      <c r="AK15" s="133" t="b">
        <f t="shared" si="16"/>
        <v>0</v>
      </c>
      <c r="AL15" s="134" t="b">
        <f t="shared" si="17"/>
        <v>0</v>
      </c>
      <c r="AM15" s="135" t="b">
        <f t="shared" si="18"/>
        <v>0</v>
      </c>
      <c r="AN15" s="136" t="b">
        <f t="shared" si="19"/>
        <v>0</v>
      </c>
      <c r="AO15" s="137" t="b">
        <f t="shared" si="20"/>
        <v>0</v>
      </c>
      <c r="AP15" s="138" t="b">
        <f t="shared" si="21"/>
        <v>0</v>
      </c>
      <c r="AQ15" s="133" t="b">
        <f t="shared" si="22"/>
        <v>0</v>
      </c>
      <c r="AR15" s="134" t="b">
        <f t="shared" si="23"/>
        <v>0</v>
      </c>
      <c r="AS15" s="135" t="b">
        <f t="shared" si="24"/>
        <v>0</v>
      </c>
      <c r="AT15" s="136" t="b">
        <f t="shared" si="25"/>
        <v>0</v>
      </c>
      <c r="AU15" s="139" t="b">
        <f t="shared" si="26"/>
        <v>0</v>
      </c>
      <c r="AV15" s="140" t="b">
        <f t="shared" si="27"/>
        <v>0</v>
      </c>
      <c r="AW15" s="133" t="b">
        <f t="shared" si="28"/>
        <v>0</v>
      </c>
      <c r="AX15" s="134" t="b">
        <f t="shared" si="29"/>
        <v>0</v>
      </c>
      <c r="AY15" s="135" t="b">
        <f t="shared" si="30"/>
        <v>0</v>
      </c>
      <c r="AZ15" s="136" t="b">
        <f t="shared" si="31"/>
        <v>0</v>
      </c>
      <c r="BA15" s="137" t="b">
        <f t="shared" si="32"/>
        <v>0</v>
      </c>
      <c r="BB15" s="138" t="b">
        <f t="shared" si="33"/>
        <v>0</v>
      </c>
      <c r="BC15" s="133" t="b">
        <f t="shared" si="34"/>
        <v>0</v>
      </c>
      <c r="BD15" s="134" t="b">
        <f t="shared" si="35"/>
        <v>0</v>
      </c>
      <c r="BE15" s="135" t="b">
        <f t="shared" si="36"/>
        <v>0</v>
      </c>
      <c r="BF15" s="136" t="b">
        <f t="shared" si="37"/>
        <v>0</v>
      </c>
      <c r="BG15" s="139" t="b">
        <f t="shared" si="38"/>
        <v>0</v>
      </c>
    </row>
    <row r="16" spans="1:62" ht="13.5" outlineLevel="1" thickBot="1" x14ac:dyDescent="0.25">
      <c r="A16" s="98"/>
      <c r="B16" s="109"/>
      <c r="C16" s="109"/>
      <c r="D16" s="22"/>
      <c r="E16" s="22"/>
      <c r="F16" s="95"/>
      <c r="G16" s="18">
        <f>IF(D16="TA",LOOKUP(E16,'Barême cotisation'!H$15:I$22,'Barême cotisation'!J$15:J$22),IF(D16="TB",LOOKUP(E16,'Barême cotisation'!H$26:I$35,'Barême cotisation'!J$26:J$35)))*F16</f>
        <v>0</v>
      </c>
      <c r="H16" s="18">
        <f t="shared" si="40"/>
        <v>0</v>
      </c>
      <c r="I16" s="99"/>
      <c r="J16" s="99"/>
      <c r="K16" s="99"/>
      <c r="L16" s="99"/>
      <c r="M16" s="99"/>
      <c r="N16" s="99"/>
      <c r="O16" s="99"/>
      <c r="P16" s="99"/>
      <c r="Q16" s="99"/>
      <c r="R16" s="99"/>
      <c r="S16" s="99"/>
      <c r="T16" s="99"/>
      <c r="U16" s="121">
        <f t="shared" si="1"/>
        <v>0</v>
      </c>
      <c r="V16" s="153">
        <f t="shared" si="2"/>
        <v>0</v>
      </c>
      <c r="W16" s="153">
        <f t="shared" si="3"/>
        <v>0</v>
      </c>
      <c r="X16" s="130" t="b">
        <f t="shared" si="39"/>
        <v>0</v>
      </c>
      <c r="Y16" s="133" t="b">
        <f t="shared" si="4"/>
        <v>0</v>
      </c>
      <c r="Z16" s="134" t="b">
        <f t="shared" si="5"/>
        <v>0</v>
      </c>
      <c r="AA16" s="135" t="b">
        <f t="shared" si="6"/>
        <v>0</v>
      </c>
      <c r="AB16" s="136" t="b">
        <f t="shared" si="7"/>
        <v>0</v>
      </c>
      <c r="AC16" s="137" t="b">
        <f t="shared" si="8"/>
        <v>0</v>
      </c>
      <c r="AD16" s="138" t="b">
        <f t="shared" si="9"/>
        <v>0</v>
      </c>
      <c r="AE16" s="133" t="b">
        <f t="shared" si="10"/>
        <v>0</v>
      </c>
      <c r="AF16" s="134" t="b">
        <f t="shared" si="11"/>
        <v>0</v>
      </c>
      <c r="AG16" s="135" t="b">
        <f t="shared" si="12"/>
        <v>0</v>
      </c>
      <c r="AH16" s="136" t="b">
        <f t="shared" si="13"/>
        <v>0</v>
      </c>
      <c r="AI16" s="139" t="b">
        <f t="shared" si="14"/>
        <v>0</v>
      </c>
      <c r="AJ16" s="140" t="b">
        <f t="shared" si="15"/>
        <v>0</v>
      </c>
      <c r="AK16" s="133" t="b">
        <f t="shared" si="16"/>
        <v>0</v>
      </c>
      <c r="AL16" s="134" t="b">
        <f t="shared" si="17"/>
        <v>0</v>
      </c>
      <c r="AM16" s="135" t="b">
        <f t="shared" si="18"/>
        <v>0</v>
      </c>
      <c r="AN16" s="136" t="b">
        <f t="shared" si="19"/>
        <v>0</v>
      </c>
      <c r="AO16" s="137" t="b">
        <f t="shared" si="20"/>
        <v>0</v>
      </c>
      <c r="AP16" s="138" t="b">
        <f t="shared" si="21"/>
        <v>0</v>
      </c>
      <c r="AQ16" s="133" t="b">
        <f t="shared" si="22"/>
        <v>0</v>
      </c>
      <c r="AR16" s="134" t="b">
        <f t="shared" si="23"/>
        <v>0</v>
      </c>
      <c r="AS16" s="135" t="b">
        <f t="shared" si="24"/>
        <v>0</v>
      </c>
      <c r="AT16" s="136" t="b">
        <f t="shared" si="25"/>
        <v>0</v>
      </c>
      <c r="AU16" s="139" t="b">
        <f t="shared" si="26"/>
        <v>0</v>
      </c>
      <c r="AV16" s="140" t="b">
        <f t="shared" si="27"/>
        <v>0</v>
      </c>
      <c r="AW16" s="133" t="b">
        <f t="shared" si="28"/>
        <v>0</v>
      </c>
      <c r="AX16" s="134" t="b">
        <f t="shared" si="29"/>
        <v>0</v>
      </c>
      <c r="AY16" s="135" t="b">
        <f t="shared" si="30"/>
        <v>0</v>
      </c>
      <c r="AZ16" s="136" t="b">
        <f t="shared" si="31"/>
        <v>0</v>
      </c>
      <c r="BA16" s="137" t="b">
        <f t="shared" si="32"/>
        <v>0</v>
      </c>
      <c r="BB16" s="138" t="b">
        <f t="shared" si="33"/>
        <v>0</v>
      </c>
      <c r="BC16" s="133" t="b">
        <f t="shared" si="34"/>
        <v>0</v>
      </c>
      <c r="BD16" s="134" t="b">
        <f t="shared" si="35"/>
        <v>0</v>
      </c>
      <c r="BE16" s="135" t="b">
        <f t="shared" si="36"/>
        <v>0</v>
      </c>
      <c r="BF16" s="136" t="b">
        <f t="shared" si="37"/>
        <v>0</v>
      </c>
      <c r="BG16" s="139" t="b">
        <f t="shared" si="38"/>
        <v>0</v>
      </c>
    </row>
    <row r="17" spans="1:59" ht="13.5" outlineLevel="1" thickBot="1" x14ac:dyDescent="0.25">
      <c r="A17" s="98"/>
      <c r="B17" s="109"/>
      <c r="C17" s="109"/>
      <c r="D17" s="22"/>
      <c r="E17" s="22"/>
      <c r="F17" s="95"/>
      <c r="G17" s="18">
        <f>IF(D17="TA",LOOKUP(E17,'Barême cotisation'!H$15:I$22,'Barême cotisation'!J$15:J$22),IF(D17="TB",LOOKUP(E17,'Barême cotisation'!H$26:I$35,'Barême cotisation'!J$26:J$35)))*F17</f>
        <v>0</v>
      </c>
      <c r="H17" s="18">
        <f t="shared" si="40"/>
        <v>0</v>
      </c>
      <c r="I17" s="99"/>
      <c r="J17" s="99"/>
      <c r="K17" s="99"/>
      <c r="L17" s="99"/>
      <c r="M17" s="99"/>
      <c r="N17" s="99"/>
      <c r="O17" s="99"/>
      <c r="P17" s="99"/>
      <c r="Q17" s="99"/>
      <c r="R17" s="99"/>
      <c r="S17" s="99"/>
      <c r="T17" s="99"/>
      <c r="U17" s="121">
        <f t="shared" si="1"/>
        <v>0</v>
      </c>
      <c r="V17" s="153">
        <f t="shared" si="2"/>
        <v>0</v>
      </c>
      <c r="W17" s="153">
        <f t="shared" si="3"/>
        <v>0</v>
      </c>
      <c r="X17" s="130" t="b">
        <f t="shared" si="39"/>
        <v>0</v>
      </c>
      <c r="Y17" s="133" t="b">
        <f t="shared" si="4"/>
        <v>0</v>
      </c>
      <c r="Z17" s="134" t="b">
        <f t="shared" si="5"/>
        <v>0</v>
      </c>
      <c r="AA17" s="135" t="b">
        <f t="shared" si="6"/>
        <v>0</v>
      </c>
      <c r="AB17" s="136" t="b">
        <f t="shared" si="7"/>
        <v>0</v>
      </c>
      <c r="AC17" s="137" t="b">
        <f t="shared" si="8"/>
        <v>0</v>
      </c>
      <c r="AD17" s="138" t="b">
        <f t="shared" si="9"/>
        <v>0</v>
      </c>
      <c r="AE17" s="133" t="b">
        <f t="shared" si="10"/>
        <v>0</v>
      </c>
      <c r="AF17" s="134" t="b">
        <f t="shared" si="11"/>
        <v>0</v>
      </c>
      <c r="AG17" s="135" t="b">
        <f t="shared" si="12"/>
        <v>0</v>
      </c>
      <c r="AH17" s="136" t="b">
        <f t="shared" si="13"/>
        <v>0</v>
      </c>
      <c r="AI17" s="139" t="b">
        <f t="shared" si="14"/>
        <v>0</v>
      </c>
      <c r="AJ17" s="140" t="b">
        <f t="shared" si="15"/>
        <v>0</v>
      </c>
      <c r="AK17" s="133" t="b">
        <f t="shared" si="16"/>
        <v>0</v>
      </c>
      <c r="AL17" s="134" t="b">
        <f t="shared" si="17"/>
        <v>0</v>
      </c>
      <c r="AM17" s="135" t="b">
        <f t="shared" si="18"/>
        <v>0</v>
      </c>
      <c r="AN17" s="136" t="b">
        <f t="shared" si="19"/>
        <v>0</v>
      </c>
      <c r="AO17" s="137" t="b">
        <f t="shared" si="20"/>
        <v>0</v>
      </c>
      <c r="AP17" s="138" t="b">
        <f t="shared" si="21"/>
        <v>0</v>
      </c>
      <c r="AQ17" s="133" t="b">
        <f t="shared" si="22"/>
        <v>0</v>
      </c>
      <c r="AR17" s="134" t="b">
        <f t="shared" si="23"/>
        <v>0</v>
      </c>
      <c r="AS17" s="135" t="b">
        <f t="shared" si="24"/>
        <v>0</v>
      </c>
      <c r="AT17" s="136" t="b">
        <f t="shared" si="25"/>
        <v>0</v>
      </c>
      <c r="AU17" s="139" t="b">
        <f t="shared" si="26"/>
        <v>0</v>
      </c>
      <c r="AV17" s="140" t="b">
        <f t="shared" si="27"/>
        <v>0</v>
      </c>
      <c r="AW17" s="133" t="b">
        <f t="shared" si="28"/>
        <v>0</v>
      </c>
      <c r="AX17" s="134" t="b">
        <f t="shared" si="29"/>
        <v>0</v>
      </c>
      <c r="AY17" s="135" t="b">
        <f t="shared" si="30"/>
        <v>0</v>
      </c>
      <c r="AZ17" s="136" t="b">
        <f t="shared" si="31"/>
        <v>0</v>
      </c>
      <c r="BA17" s="137" t="b">
        <f t="shared" si="32"/>
        <v>0</v>
      </c>
      <c r="BB17" s="138" t="b">
        <f t="shared" si="33"/>
        <v>0</v>
      </c>
      <c r="BC17" s="133" t="b">
        <f t="shared" si="34"/>
        <v>0</v>
      </c>
      <c r="BD17" s="134" t="b">
        <f t="shared" si="35"/>
        <v>0</v>
      </c>
      <c r="BE17" s="135" t="b">
        <f t="shared" si="36"/>
        <v>0</v>
      </c>
      <c r="BF17" s="136" t="b">
        <f t="shared" si="37"/>
        <v>0</v>
      </c>
      <c r="BG17" s="139" t="b">
        <f t="shared" si="38"/>
        <v>0</v>
      </c>
    </row>
    <row r="18" spans="1:59" ht="13.5" outlineLevel="1" thickBot="1" x14ac:dyDescent="0.25">
      <c r="A18" s="98"/>
      <c r="B18" s="109"/>
      <c r="C18" s="109"/>
      <c r="D18" s="22"/>
      <c r="E18" s="22"/>
      <c r="F18" s="95"/>
      <c r="G18" s="18">
        <f>IF(D18="TA",LOOKUP(E18,'Barême cotisation'!H$15:I$22,'Barême cotisation'!J$15:J$22),IF(D18="TB",LOOKUP(E18,'Barême cotisation'!H$26:I$35,'Barême cotisation'!J$26:J$35)))*F18</f>
        <v>0</v>
      </c>
      <c r="H18" s="18">
        <f t="shared" si="40"/>
        <v>0</v>
      </c>
      <c r="I18" s="99"/>
      <c r="J18" s="99"/>
      <c r="K18" s="99"/>
      <c r="L18" s="99"/>
      <c r="M18" s="99"/>
      <c r="N18" s="99"/>
      <c r="O18" s="99"/>
      <c r="P18" s="99"/>
      <c r="Q18" s="99"/>
      <c r="R18" s="99"/>
      <c r="S18" s="99"/>
      <c r="T18" s="99"/>
      <c r="U18" s="121">
        <f t="shared" si="1"/>
        <v>0</v>
      </c>
      <c r="V18" s="153">
        <f t="shared" si="2"/>
        <v>0</v>
      </c>
      <c r="W18" s="153">
        <f t="shared" si="3"/>
        <v>0</v>
      </c>
      <c r="X18" s="130" t="b">
        <f t="shared" si="39"/>
        <v>0</v>
      </c>
      <c r="Y18" s="133" t="b">
        <f t="shared" si="4"/>
        <v>0</v>
      </c>
      <c r="Z18" s="134" t="b">
        <f t="shared" si="5"/>
        <v>0</v>
      </c>
      <c r="AA18" s="135" t="b">
        <f t="shared" si="6"/>
        <v>0</v>
      </c>
      <c r="AB18" s="136" t="b">
        <f t="shared" si="7"/>
        <v>0</v>
      </c>
      <c r="AC18" s="137" t="b">
        <f t="shared" si="8"/>
        <v>0</v>
      </c>
      <c r="AD18" s="138" t="b">
        <f t="shared" si="9"/>
        <v>0</v>
      </c>
      <c r="AE18" s="133" t="b">
        <f t="shared" si="10"/>
        <v>0</v>
      </c>
      <c r="AF18" s="134" t="b">
        <f t="shared" si="11"/>
        <v>0</v>
      </c>
      <c r="AG18" s="135" t="b">
        <f t="shared" si="12"/>
        <v>0</v>
      </c>
      <c r="AH18" s="136" t="b">
        <f t="shared" si="13"/>
        <v>0</v>
      </c>
      <c r="AI18" s="139" t="b">
        <f t="shared" si="14"/>
        <v>0</v>
      </c>
      <c r="AJ18" s="140" t="b">
        <f t="shared" si="15"/>
        <v>0</v>
      </c>
      <c r="AK18" s="133" t="b">
        <f t="shared" si="16"/>
        <v>0</v>
      </c>
      <c r="AL18" s="134" t="b">
        <f t="shared" si="17"/>
        <v>0</v>
      </c>
      <c r="AM18" s="135" t="b">
        <f t="shared" si="18"/>
        <v>0</v>
      </c>
      <c r="AN18" s="136" t="b">
        <f t="shared" si="19"/>
        <v>0</v>
      </c>
      <c r="AO18" s="137" t="b">
        <f t="shared" si="20"/>
        <v>0</v>
      </c>
      <c r="AP18" s="138" t="b">
        <f t="shared" si="21"/>
        <v>0</v>
      </c>
      <c r="AQ18" s="133" t="b">
        <f t="shared" si="22"/>
        <v>0</v>
      </c>
      <c r="AR18" s="134" t="b">
        <f t="shared" si="23"/>
        <v>0</v>
      </c>
      <c r="AS18" s="135" t="b">
        <f t="shared" si="24"/>
        <v>0</v>
      </c>
      <c r="AT18" s="136" t="b">
        <f t="shared" si="25"/>
        <v>0</v>
      </c>
      <c r="AU18" s="139" t="b">
        <f t="shared" si="26"/>
        <v>0</v>
      </c>
      <c r="AV18" s="140" t="b">
        <f t="shared" si="27"/>
        <v>0</v>
      </c>
      <c r="AW18" s="133" t="b">
        <f t="shared" si="28"/>
        <v>0</v>
      </c>
      <c r="AX18" s="134" t="b">
        <f t="shared" si="29"/>
        <v>0</v>
      </c>
      <c r="AY18" s="135" t="b">
        <f t="shared" si="30"/>
        <v>0</v>
      </c>
      <c r="AZ18" s="136" t="b">
        <f t="shared" si="31"/>
        <v>0</v>
      </c>
      <c r="BA18" s="137" t="b">
        <f t="shared" si="32"/>
        <v>0</v>
      </c>
      <c r="BB18" s="138" t="b">
        <f t="shared" si="33"/>
        <v>0</v>
      </c>
      <c r="BC18" s="133" t="b">
        <f t="shared" si="34"/>
        <v>0</v>
      </c>
      <c r="BD18" s="134" t="b">
        <f t="shared" si="35"/>
        <v>0</v>
      </c>
      <c r="BE18" s="135" t="b">
        <f t="shared" si="36"/>
        <v>0</v>
      </c>
      <c r="BF18" s="136" t="b">
        <f t="shared" si="37"/>
        <v>0</v>
      </c>
      <c r="BG18" s="139" t="b">
        <f t="shared" si="38"/>
        <v>0</v>
      </c>
    </row>
    <row r="19" spans="1:59" ht="13.5" outlineLevel="1" thickBot="1" x14ac:dyDescent="0.25">
      <c r="A19" s="98"/>
      <c r="B19" s="109"/>
      <c r="C19" s="109"/>
      <c r="D19" s="22"/>
      <c r="E19" s="22"/>
      <c r="F19" s="95"/>
      <c r="G19" s="18">
        <f>IF(D19="TA",LOOKUP(E19,'Barême cotisation'!H$15:I$22,'Barême cotisation'!J$15:J$22),IF(D19="TB",LOOKUP(E19,'Barême cotisation'!H$26:I$35,'Barême cotisation'!J$26:J$35)))*F19</f>
        <v>0</v>
      </c>
      <c r="H19" s="18">
        <f t="shared" si="40"/>
        <v>0</v>
      </c>
      <c r="I19" s="99"/>
      <c r="J19" s="99"/>
      <c r="K19" s="99"/>
      <c r="L19" s="99"/>
      <c r="M19" s="99"/>
      <c r="N19" s="99"/>
      <c r="O19" s="99"/>
      <c r="P19" s="99"/>
      <c r="Q19" s="99"/>
      <c r="R19" s="99"/>
      <c r="S19" s="99"/>
      <c r="T19" s="99"/>
      <c r="U19" s="121">
        <f t="shared" si="1"/>
        <v>0</v>
      </c>
      <c r="V19" s="153">
        <f t="shared" si="2"/>
        <v>0</v>
      </c>
      <c r="W19" s="153">
        <f t="shared" si="3"/>
        <v>0</v>
      </c>
      <c r="X19" s="130" t="b">
        <f t="shared" si="39"/>
        <v>0</v>
      </c>
      <c r="Y19" s="133" t="b">
        <f t="shared" si="4"/>
        <v>0</v>
      </c>
      <c r="Z19" s="134" t="b">
        <f t="shared" si="5"/>
        <v>0</v>
      </c>
      <c r="AA19" s="135" t="b">
        <f t="shared" si="6"/>
        <v>0</v>
      </c>
      <c r="AB19" s="136" t="b">
        <f t="shared" si="7"/>
        <v>0</v>
      </c>
      <c r="AC19" s="137" t="b">
        <f t="shared" si="8"/>
        <v>0</v>
      </c>
      <c r="AD19" s="138" t="b">
        <f t="shared" si="9"/>
        <v>0</v>
      </c>
      <c r="AE19" s="133" t="b">
        <f t="shared" si="10"/>
        <v>0</v>
      </c>
      <c r="AF19" s="134" t="b">
        <f t="shared" si="11"/>
        <v>0</v>
      </c>
      <c r="AG19" s="135" t="b">
        <f t="shared" si="12"/>
        <v>0</v>
      </c>
      <c r="AH19" s="136" t="b">
        <f t="shared" si="13"/>
        <v>0</v>
      </c>
      <c r="AI19" s="139" t="b">
        <f t="shared" si="14"/>
        <v>0</v>
      </c>
      <c r="AJ19" s="140" t="b">
        <f t="shared" si="15"/>
        <v>0</v>
      </c>
      <c r="AK19" s="133" t="b">
        <f t="shared" si="16"/>
        <v>0</v>
      </c>
      <c r="AL19" s="134" t="b">
        <f t="shared" si="17"/>
        <v>0</v>
      </c>
      <c r="AM19" s="135" t="b">
        <f t="shared" si="18"/>
        <v>0</v>
      </c>
      <c r="AN19" s="136" t="b">
        <f t="shared" si="19"/>
        <v>0</v>
      </c>
      <c r="AO19" s="137" t="b">
        <f t="shared" si="20"/>
        <v>0</v>
      </c>
      <c r="AP19" s="138" t="b">
        <f t="shared" si="21"/>
        <v>0</v>
      </c>
      <c r="AQ19" s="133" t="b">
        <f t="shared" si="22"/>
        <v>0</v>
      </c>
      <c r="AR19" s="134" t="b">
        <f t="shared" si="23"/>
        <v>0</v>
      </c>
      <c r="AS19" s="135" t="b">
        <f t="shared" si="24"/>
        <v>0</v>
      </c>
      <c r="AT19" s="136" t="b">
        <f t="shared" si="25"/>
        <v>0</v>
      </c>
      <c r="AU19" s="139" t="b">
        <f t="shared" si="26"/>
        <v>0</v>
      </c>
      <c r="AV19" s="140" t="b">
        <f t="shared" si="27"/>
        <v>0</v>
      </c>
      <c r="AW19" s="133" t="b">
        <f t="shared" si="28"/>
        <v>0</v>
      </c>
      <c r="AX19" s="134" t="b">
        <f t="shared" si="29"/>
        <v>0</v>
      </c>
      <c r="AY19" s="135" t="b">
        <f t="shared" si="30"/>
        <v>0</v>
      </c>
      <c r="AZ19" s="136" t="b">
        <f t="shared" si="31"/>
        <v>0</v>
      </c>
      <c r="BA19" s="137" t="b">
        <f t="shared" si="32"/>
        <v>0</v>
      </c>
      <c r="BB19" s="138" t="b">
        <f t="shared" si="33"/>
        <v>0</v>
      </c>
      <c r="BC19" s="133" t="b">
        <f t="shared" si="34"/>
        <v>0</v>
      </c>
      <c r="BD19" s="134" t="b">
        <f t="shared" si="35"/>
        <v>0</v>
      </c>
      <c r="BE19" s="135" t="b">
        <f t="shared" si="36"/>
        <v>0</v>
      </c>
      <c r="BF19" s="136" t="b">
        <f t="shared" si="37"/>
        <v>0</v>
      </c>
      <c r="BG19" s="139" t="b">
        <f t="shared" si="38"/>
        <v>0</v>
      </c>
    </row>
    <row r="20" spans="1:59" ht="13.5" outlineLevel="1" thickBot="1" x14ac:dyDescent="0.25">
      <c r="A20" s="98"/>
      <c r="B20" s="109"/>
      <c r="C20" s="109"/>
      <c r="D20" s="22"/>
      <c r="E20" s="22"/>
      <c r="F20" s="95"/>
      <c r="G20" s="18">
        <f>IF(D20="TA",LOOKUP(E20,'Barême cotisation'!H$15:I$22,'Barême cotisation'!J$15:J$22),IF(D20="TB",LOOKUP(E20,'Barême cotisation'!H$26:I$35,'Barême cotisation'!J$26:J$35)))*F20</f>
        <v>0</v>
      </c>
      <c r="H20" s="18">
        <f t="shared" si="40"/>
        <v>0</v>
      </c>
      <c r="I20" s="99"/>
      <c r="J20" s="99"/>
      <c r="K20" s="99"/>
      <c r="L20" s="99"/>
      <c r="M20" s="99"/>
      <c r="N20" s="99"/>
      <c r="O20" s="99"/>
      <c r="P20" s="99"/>
      <c r="Q20" s="99"/>
      <c r="R20" s="99"/>
      <c r="S20" s="99"/>
      <c r="T20" s="99"/>
      <c r="U20" s="121">
        <f t="shared" si="1"/>
        <v>0</v>
      </c>
      <c r="V20" s="153">
        <f t="shared" si="2"/>
        <v>0</v>
      </c>
      <c r="W20" s="153">
        <f t="shared" si="3"/>
        <v>0</v>
      </c>
      <c r="X20" s="130" t="b">
        <f t="shared" si="39"/>
        <v>0</v>
      </c>
      <c r="Y20" s="133" t="b">
        <f t="shared" si="4"/>
        <v>0</v>
      </c>
      <c r="Z20" s="134" t="b">
        <f t="shared" si="5"/>
        <v>0</v>
      </c>
      <c r="AA20" s="135" t="b">
        <f t="shared" si="6"/>
        <v>0</v>
      </c>
      <c r="AB20" s="136" t="b">
        <f t="shared" si="7"/>
        <v>0</v>
      </c>
      <c r="AC20" s="137" t="b">
        <f t="shared" si="8"/>
        <v>0</v>
      </c>
      <c r="AD20" s="138" t="b">
        <f t="shared" si="9"/>
        <v>0</v>
      </c>
      <c r="AE20" s="133" t="b">
        <f t="shared" si="10"/>
        <v>0</v>
      </c>
      <c r="AF20" s="134" t="b">
        <f t="shared" si="11"/>
        <v>0</v>
      </c>
      <c r="AG20" s="135" t="b">
        <f t="shared" si="12"/>
        <v>0</v>
      </c>
      <c r="AH20" s="136" t="b">
        <f t="shared" si="13"/>
        <v>0</v>
      </c>
      <c r="AI20" s="139" t="b">
        <f t="shared" si="14"/>
        <v>0</v>
      </c>
      <c r="AJ20" s="140" t="b">
        <f t="shared" si="15"/>
        <v>0</v>
      </c>
      <c r="AK20" s="133" t="b">
        <f t="shared" si="16"/>
        <v>0</v>
      </c>
      <c r="AL20" s="134" t="b">
        <f t="shared" si="17"/>
        <v>0</v>
      </c>
      <c r="AM20" s="135" t="b">
        <f t="shared" si="18"/>
        <v>0</v>
      </c>
      <c r="AN20" s="136" t="b">
        <f t="shared" si="19"/>
        <v>0</v>
      </c>
      <c r="AO20" s="137" t="b">
        <f t="shared" si="20"/>
        <v>0</v>
      </c>
      <c r="AP20" s="138" t="b">
        <f t="shared" si="21"/>
        <v>0</v>
      </c>
      <c r="AQ20" s="133" t="b">
        <f t="shared" si="22"/>
        <v>0</v>
      </c>
      <c r="AR20" s="134" t="b">
        <f t="shared" si="23"/>
        <v>0</v>
      </c>
      <c r="AS20" s="135" t="b">
        <f t="shared" si="24"/>
        <v>0</v>
      </c>
      <c r="AT20" s="136" t="b">
        <f t="shared" si="25"/>
        <v>0</v>
      </c>
      <c r="AU20" s="139" t="b">
        <f t="shared" si="26"/>
        <v>0</v>
      </c>
      <c r="AV20" s="140" t="b">
        <f t="shared" si="27"/>
        <v>0</v>
      </c>
      <c r="AW20" s="133" t="b">
        <f t="shared" si="28"/>
        <v>0</v>
      </c>
      <c r="AX20" s="134" t="b">
        <f t="shared" si="29"/>
        <v>0</v>
      </c>
      <c r="AY20" s="135" t="b">
        <f t="shared" si="30"/>
        <v>0</v>
      </c>
      <c r="AZ20" s="136" t="b">
        <f t="shared" si="31"/>
        <v>0</v>
      </c>
      <c r="BA20" s="137" t="b">
        <f t="shared" si="32"/>
        <v>0</v>
      </c>
      <c r="BB20" s="138" t="b">
        <f t="shared" si="33"/>
        <v>0</v>
      </c>
      <c r="BC20" s="133" t="b">
        <f t="shared" si="34"/>
        <v>0</v>
      </c>
      <c r="BD20" s="134" t="b">
        <f t="shared" si="35"/>
        <v>0</v>
      </c>
      <c r="BE20" s="135" t="b">
        <f t="shared" si="36"/>
        <v>0</v>
      </c>
      <c r="BF20" s="136" t="b">
        <f t="shared" si="37"/>
        <v>0</v>
      </c>
      <c r="BG20" s="139" t="b">
        <f t="shared" si="38"/>
        <v>0</v>
      </c>
    </row>
    <row r="21" spans="1:59" ht="13.5" outlineLevel="1" thickBot="1" x14ac:dyDescent="0.25">
      <c r="A21" s="98"/>
      <c r="B21" s="109"/>
      <c r="C21" s="109"/>
      <c r="D21" s="22"/>
      <c r="E21" s="22"/>
      <c r="F21" s="95"/>
      <c r="G21" s="18">
        <f>IF(D21="TA",LOOKUP(E21,'Barême cotisation'!H$15:I$22,'Barême cotisation'!J$15:J$22),IF(D21="TB",LOOKUP(E21,'Barême cotisation'!H$26:I$35,'Barême cotisation'!J$26:J$35)))*F21</f>
        <v>0</v>
      </c>
      <c r="H21" s="18">
        <f t="shared" si="40"/>
        <v>0</v>
      </c>
      <c r="I21" s="99"/>
      <c r="J21" s="99"/>
      <c r="K21" s="99"/>
      <c r="L21" s="99"/>
      <c r="M21" s="99"/>
      <c r="N21" s="99"/>
      <c r="O21" s="99"/>
      <c r="P21" s="99"/>
      <c r="Q21" s="99"/>
      <c r="R21" s="99"/>
      <c r="S21" s="99"/>
      <c r="T21" s="99"/>
      <c r="U21" s="121">
        <f t="shared" si="1"/>
        <v>0</v>
      </c>
      <c r="V21" s="153">
        <f t="shared" si="2"/>
        <v>0</v>
      </c>
      <c r="W21" s="153">
        <f t="shared" si="3"/>
        <v>0</v>
      </c>
      <c r="X21" s="130" t="b">
        <f t="shared" si="39"/>
        <v>0</v>
      </c>
      <c r="Y21" s="133" t="b">
        <f t="shared" si="4"/>
        <v>0</v>
      </c>
      <c r="Z21" s="134" t="b">
        <f t="shared" si="5"/>
        <v>0</v>
      </c>
      <c r="AA21" s="135" t="b">
        <f t="shared" si="6"/>
        <v>0</v>
      </c>
      <c r="AB21" s="136" t="b">
        <f t="shared" si="7"/>
        <v>0</v>
      </c>
      <c r="AC21" s="137" t="b">
        <f t="shared" si="8"/>
        <v>0</v>
      </c>
      <c r="AD21" s="138" t="b">
        <f t="shared" si="9"/>
        <v>0</v>
      </c>
      <c r="AE21" s="133" t="b">
        <f t="shared" si="10"/>
        <v>0</v>
      </c>
      <c r="AF21" s="134" t="b">
        <f t="shared" si="11"/>
        <v>0</v>
      </c>
      <c r="AG21" s="135" t="b">
        <f t="shared" si="12"/>
        <v>0</v>
      </c>
      <c r="AH21" s="136" t="b">
        <f t="shared" si="13"/>
        <v>0</v>
      </c>
      <c r="AI21" s="139" t="b">
        <f t="shared" si="14"/>
        <v>0</v>
      </c>
      <c r="AJ21" s="140" t="b">
        <f t="shared" si="15"/>
        <v>0</v>
      </c>
      <c r="AK21" s="133" t="b">
        <f t="shared" si="16"/>
        <v>0</v>
      </c>
      <c r="AL21" s="134" t="b">
        <f t="shared" si="17"/>
        <v>0</v>
      </c>
      <c r="AM21" s="135" t="b">
        <f t="shared" si="18"/>
        <v>0</v>
      </c>
      <c r="AN21" s="136" t="b">
        <f t="shared" si="19"/>
        <v>0</v>
      </c>
      <c r="AO21" s="137" t="b">
        <f t="shared" si="20"/>
        <v>0</v>
      </c>
      <c r="AP21" s="138" t="b">
        <f t="shared" si="21"/>
        <v>0</v>
      </c>
      <c r="AQ21" s="133" t="b">
        <f t="shared" si="22"/>
        <v>0</v>
      </c>
      <c r="AR21" s="134" t="b">
        <f t="shared" si="23"/>
        <v>0</v>
      </c>
      <c r="AS21" s="135" t="b">
        <f t="shared" si="24"/>
        <v>0</v>
      </c>
      <c r="AT21" s="136" t="b">
        <f t="shared" si="25"/>
        <v>0</v>
      </c>
      <c r="AU21" s="139" t="b">
        <f t="shared" si="26"/>
        <v>0</v>
      </c>
      <c r="AV21" s="140" t="b">
        <f t="shared" si="27"/>
        <v>0</v>
      </c>
      <c r="AW21" s="133" t="b">
        <f t="shared" si="28"/>
        <v>0</v>
      </c>
      <c r="AX21" s="134" t="b">
        <f t="shared" si="29"/>
        <v>0</v>
      </c>
      <c r="AY21" s="135" t="b">
        <f t="shared" si="30"/>
        <v>0</v>
      </c>
      <c r="AZ21" s="136" t="b">
        <f t="shared" si="31"/>
        <v>0</v>
      </c>
      <c r="BA21" s="137" t="b">
        <f t="shared" si="32"/>
        <v>0</v>
      </c>
      <c r="BB21" s="138" t="b">
        <f t="shared" si="33"/>
        <v>0</v>
      </c>
      <c r="BC21" s="133" t="b">
        <f t="shared" si="34"/>
        <v>0</v>
      </c>
      <c r="BD21" s="134" t="b">
        <f t="shared" si="35"/>
        <v>0</v>
      </c>
      <c r="BE21" s="135" t="b">
        <f t="shared" si="36"/>
        <v>0</v>
      </c>
      <c r="BF21" s="136" t="b">
        <f t="shared" si="37"/>
        <v>0</v>
      </c>
      <c r="BG21" s="139" t="b">
        <f t="shared" si="38"/>
        <v>0</v>
      </c>
    </row>
    <row r="22" spans="1:59" ht="13.5" outlineLevel="1" thickBot="1" x14ac:dyDescent="0.25">
      <c r="A22" s="98"/>
      <c r="B22" s="109"/>
      <c r="C22" s="109"/>
      <c r="D22" s="22"/>
      <c r="E22" s="22"/>
      <c r="F22" s="95"/>
      <c r="G22" s="18">
        <f>IF(D22="TA",LOOKUP(E22,'Barême cotisation'!H$15:I$22,'Barême cotisation'!J$15:J$22),IF(D22="TB",LOOKUP(E22,'Barême cotisation'!H$26:I$35,'Barême cotisation'!J$26:J$35)))*F22</f>
        <v>0</v>
      </c>
      <c r="H22" s="18">
        <f t="shared" si="40"/>
        <v>0</v>
      </c>
      <c r="I22" s="99"/>
      <c r="J22" s="99"/>
      <c r="K22" s="99"/>
      <c r="L22" s="99"/>
      <c r="M22" s="99"/>
      <c r="N22" s="99"/>
      <c r="O22" s="99"/>
      <c r="P22" s="99"/>
      <c r="Q22" s="99"/>
      <c r="R22" s="99"/>
      <c r="S22" s="99"/>
      <c r="T22" s="99"/>
      <c r="U22" s="121">
        <f t="shared" si="1"/>
        <v>0</v>
      </c>
      <c r="V22" s="153">
        <f t="shared" si="2"/>
        <v>0</v>
      </c>
      <c r="W22" s="153">
        <f t="shared" si="3"/>
        <v>0</v>
      </c>
      <c r="X22" s="130" t="b">
        <f t="shared" si="39"/>
        <v>0</v>
      </c>
      <c r="Y22" s="133" t="b">
        <f t="shared" si="4"/>
        <v>0</v>
      </c>
      <c r="Z22" s="134" t="b">
        <f t="shared" si="5"/>
        <v>0</v>
      </c>
      <c r="AA22" s="135" t="b">
        <f t="shared" si="6"/>
        <v>0</v>
      </c>
      <c r="AB22" s="136" t="b">
        <f t="shared" si="7"/>
        <v>0</v>
      </c>
      <c r="AC22" s="137" t="b">
        <f t="shared" si="8"/>
        <v>0</v>
      </c>
      <c r="AD22" s="138" t="b">
        <f t="shared" si="9"/>
        <v>0</v>
      </c>
      <c r="AE22" s="133" t="b">
        <f t="shared" si="10"/>
        <v>0</v>
      </c>
      <c r="AF22" s="134" t="b">
        <f t="shared" si="11"/>
        <v>0</v>
      </c>
      <c r="AG22" s="135" t="b">
        <f t="shared" si="12"/>
        <v>0</v>
      </c>
      <c r="AH22" s="136" t="b">
        <f t="shared" si="13"/>
        <v>0</v>
      </c>
      <c r="AI22" s="139" t="b">
        <f t="shared" si="14"/>
        <v>0</v>
      </c>
      <c r="AJ22" s="140" t="b">
        <f t="shared" si="15"/>
        <v>0</v>
      </c>
      <c r="AK22" s="133" t="b">
        <f t="shared" si="16"/>
        <v>0</v>
      </c>
      <c r="AL22" s="134" t="b">
        <f t="shared" si="17"/>
        <v>0</v>
      </c>
      <c r="AM22" s="135" t="b">
        <f t="shared" si="18"/>
        <v>0</v>
      </c>
      <c r="AN22" s="136" t="b">
        <f t="shared" si="19"/>
        <v>0</v>
      </c>
      <c r="AO22" s="137" t="b">
        <f t="shared" si="20"/>
        <v>0</v>
      </c>
      <c r="AP22" s="138" t="b">
        <f t="shared" si="21"/>
        <v>0</v>
      </c>
      <c r="AQ22" s="133" t="b">
        <f t="shared" si="22"/>
        <v>0</v>
      </c>
      <c r="AR22" s="134" t="b">
        <f t="shared" si="23"/>
        <v>0</v>
      </c>
      <c r="AS22" s="135" t="b">
        <f t="shared" si="24"/>
        <v>0</v>
      </c>
      <c r="AT22" s="136" t="b">
        <f t="shared" si="25"/>
        <v>0</v>
      </c>
      <c r="AU22" s="139" t="b">
        <f t="shared" si="26"/>
        <v>0</v>
      </c>
      <c r="AV22" s="140" t="b">
        <f t="shared" si="27"/>
        <v>0</v>
      </c>
      <c r="AW22" s="133" t="b">
        <f t="shared" si="28"/>
        <v>0</v>
      </c>
      <c r="AX22" s="134" t="b">
        <f t="shared" si="29"/>
        <v>0</v>
      </c>
      <c r="AY22" s="135" t="b">
        <f t="shared" si="30"/>
        <v>0</v>
      </c>
      <c r="AZ22" s="136" t="b">
        <f t="shared" si="31"/>
        <v>0</v>
      </c>
      <c r="BA22" s="137" t="b">
        <f t="shared" si="32"/>
        <v>0</v>
      </c>
      <c r="BB22" s="138" t="b">
        <f t="shared" si="33"/>
        <v>0</v>
      </c>
      <c r="BC22" s="133" t="b">
        <f t="shared" si="34"/>
        <v>0</v>
      </c>
      <c r="BD22" s="134" t="b">
        <f t="shared" si="35"/>
        <v>0</v>
      </c>
      <c r="BE22" s="135" t="b">
        <f t="shared" si="36"/>
        <v>0</v>
      </c>
      <c r="BF22" s="136" t="b">
        <f t="shared" si="37"/>
        <v>0</v>
      </c>
      <c r="BG22" s="139" t="b">
        <f t="shared" si="38"/>
        <v>0</v>
      </c>
    </row>
    <row r="23" spans="1:59" ht="13.5" outlineLevel="1" thickBot="1" x14ac:dyDescent="0.25">
      <c r="A23" s="98"/>
      <c r="B23" s="109"/>
      <c r="C23" s="109"/>
      <c r="D23" s="22"/>
      <c r="E23" s="22"/>
      <c r="F23" s="95"/>
      <c r="G23" s="18">
        <f>IF(D23="TA",LOOKUP(E23,'Barême cotisation'!H$15:I$22,'Barême cotisation'!J$15:J$22),IF(D23="TB",LOOKUP(E23,'Barême cotisation'!H$26:I$35,'Barême cotisation'!J$26:J$35)))*F23</f>
        <v>0</v>
      </c>
      <c r="H23" s="18">
        <f t="shared" si="40"/>
        <v>0</v>
      </c>
      <c r="I23" s="99"/>
      <c r="J23" s="99"/>
      <c r="K23" s="99"/>
      <c r="L23" s="99"/>
      <c r="M23" s="99"/>
      <c r="N23" s="99"/>
      <c r="O23" s="99"/>
      <c r="P23" s="99"/>
      <c r="Q23" s="99"/>
      <c r="R23" s="99"/>
      <c r="S23" s="99"/>
      <c r="T23" s="99"/>
      <c r="U23" s="121">
        <f t="shared" si="1"/>
        <v>0</v>
      </c>
      <c r="V23" s="153">
        <f t="shared" si="2"/>
        <v>0</v>
      </c>
      <c r="W23" s="153">
        <f t="shared" si="3"/>
        <v>0</v>
      </c>
      <c r="X23" s="130" t="b">
        <f t="shared" si="39"/>
        <v>0</v>
      </c>
      <c r="Y23" s="133" t="b">
        <f t="shared" si="4"/>
        <v>0</v>
      </c>
      <c r="Z23" s="134" t="b">
        <f t="shared" si="5"/>
        <v>0</v>
      </c>
      <c r="AA23" s="135" t="b">
        <f t="shared" si="6"/>
        <v>0</v>
      </c>
      <c r="AB23" s="136" t="b">
        <f t="shared" si="7"/>
        <v>0</v>
      </c>
      <c r="AC23" s="137" t="b">
        <f t="shared" si="8"/>
        <v>0</v>
      </c>
      <c r="AD23" s="138" t="b">
        <f t="shared" si="9"/>
        <v>0</v>
      </c>
      <c r="AE23" s="133" t="b">
        <f t="shared" si="10"/>
        <v>0</v>
      </c>
      <c r="AF23" s="134" t="b">
        <f t="shared" si="11"/>
        <v>0</v>
      </c>
      <c r="AG23" s="135" t="b">
        <f t="shared" si="12"/>
        <v>0</v>
      </c>
      <c r="AH23" s="136" t="b">
        <f t="shared" si="13"/>
        <v>0</v>
      </c>
      <c r="AI23" s="139" t="b">
        <f t="shared" si="14"/>
        <v>0</v>
      </c>
      <c r="AJ23" s="140" t="b">
        <f t="shared" si="15"/>
        <v>0</v>
      </c>
      <c r="AK23" s="133" t="b">
        <f t="shared" si="16"/>
        <v>0</v>
      </c>
      <c r="AL23" s="134" t="b">
        <f t="shared" si="17"/>
        <v>0</v>
      </c>
      <c r="AM23" s="135" t="b">
        <f t="shared" si="18"/>
        <v>0</v>
      </c>
      <c r="AN23" s="136" t="b">
        <f t="shared" si="19"/>
        <v>0</v>
      </c>
      <c r="AO23" s="137" t="b">
        <f t="shared" si="20"/>
        <v>0</v>
      </c>
      <c r="AP23" s="138" t="b">
        <f t="shared" si="21"/>
        <v>0</v>
      </c>
      <c r="AQ23" s="133" t="b">
        <f t="shared" si="22"/>
        <v>0</v>
      </c>
      <c r="AR23" s="134" t="b">
        <f t="shared" si="23"/>
        <v>0</v>
      </c>
      <c r="AS23" s="135" t="b">
        <f t="shared" si="24"/>
        <v>0</v>
      </c>
      <c r="AT23" s="136" t="b">
        <f t="shared" si="25"/>
        <v>0</v>
      </c>
      <c r="AU23" s="139" t="b">
        <f t="shared" si="26"/>
        <v>0</v>
      </c>
      <c r="AV23" s="140" t="b">
        <f t="shared" si="27"/>
        <v>0</v>
      </c>
      <c r="AW23" s="133" t="b">
        <f t="shared" si="28"/>
        <v>0</v>
      </c>
      <c r="AX23" s="134" t="b">
        <f t="shared" si="29"/>
        <v>0</v>
      </c>
      <c r="AY23" s="135" t="b">
        <f t="shared" si="30"/>
        <v>0</v>
      </c>
      <c r="AZ23" s="136" t="b">
        <f t="shared" si="31"/>
        <v>0</v>
      </c>
      <c r="BA23" s="137" t="b">
        <f t="shared" si="32"/>
        <v>0</v>
      </c>
      <c r="BB23" s="138" t="b">
        <f t="shared" si="33"/>
        <v>0</v>
      </c>
      <c r="BC23" s="133" t="b">
        <f t="shared" si="34"/>
        <v>0</v>
      </c>
      <c r="BD23" s="134" t="b">
        <f t="shared" si="35"/>
        <v>0</v>
      </c>
      <c r="BE23" s="135" t="b">
        <f t="shared" si="36"/>
        <v>0</v>
      </c>
      <c r="BF23" s="136" t="b">
        <f t="shared" si="37"/>
        <v>0</v>
      </c>
      <c r="BG23" s="139" t="b">
        <f t="shared" si="38"/>
        <v>0</v>
      </c>
    </row>
    <row r="24" spans="1:59" ht="13.5" outlineLevel="1" thickBot="1" x14ac:dyDescent="0.25">
      <c r="A24" s="98"/>
      <c r="B24" s="109"/>
      <c r="C24" s="109"/>
      <c r="D24" s="22"/>
      <c r="E24" s="22"/>
      <c r="F24" s="95"/>
      <c r="G24" s="18">
        <f>IF(D24="TA",LOOKUP(E24,'Barême cotisation'!H$15:I$22,'Barême cotisation'!J$15:J$22),IF(D24="TB",LOOKUP(E24,'Barême cotisation'!H$26:I$35,'Barême cotisation'!J$26:J$35)))*F24</f>
        <v>0</v>
      </c>
      <c r="H24" s="18">
        <f t="shared" si="40"/>
        <v>0</v>
      </c>
      <c r="I24" s="99"/>
      <c r="J24" s="99"/>
      <c r="K24" s="99"/>
      <c r="L24" s="99"/>
      <c r="M24" s="99"/>
      <c r="N24" s="99"/>
      <c r="O24" s="99"/>
      <c r="P24" s="99"/>
      <c r="Q24" s="99"/>
      <c r="R24" s="99"/>
      <c r="S24" s="99"/>
      <c r="T24" s="99"/>
      <c r="U24" s="121">
        <f t="shared" si="1"/>
        <v>0</v>
      </c>
      <c r="V24" s="153">
        <f t="shared" si="2"/>
        <v>0</v>
      </c>
      <c r="W24" s="153">
        <f t="shared" si="3"/>
        <v>0</v>
      </c>
      <c r="X24" s="130" t="b">
        <f t="shared" si="39"/>
        <v>0</v>
      </c>
      <c r="Y24" s="133" t="b">
        <f t="shared" si="4"/>
        <v>0</v>
      </c>
      <c r="Z24" s="134" t="b">
        <f t="shared" si="5"/>
        <v>0</v>
      </c>
      <c r="AA24" s="135" t="b">
        <f t="shared" si="6"/>
        <v>0</v>
      </c>
      <c r="AB24" s="136" t="b">
        <f t="shared" si="7"/>
        <v>0</v>
      </c>
      <c r="AC24" s="137" t="b">
        <f t="shared" si="8"/>
        <v>0</v>
      </c>
      <c r="AD24" s="138" t="b">
        <f t="shared" si="9"/>
        <v>0</v>
      </c>
      <c r="AE24" s="133" t="b">
        <f t="shared" si="10"/>
        <v>0</v>
      </c>
      <c r="AF24" s="134" t="b">
        <f t="shared" si="11"/>
        <v>0</v>
      </c>
      <c r="AG24" s="135" t="b">
        <f t="shared" si="12"/>
        <v>0</v>
      </c>
      <c r="AH24" s="136" t="b">
        <f t="shared" si="13"/>
        <v>0</v>
      </c>
      <c r="AI24" s="139" t="b">
        <f t="shared" si="14"/>
        <v>0</v>
      </c>
      <c r="AJ24" s="140" t="b">
        <f t="shared" si="15"/>
        <v>0</v>
      </c>
      <c r="AK24" s="133" t="b">
        <f t="shared" si="16"/>
        <v>0</v>
      </c>
      <c r="AL24" s="134" t="b">
        <f t="shared" si="17"/>
        <v>0</v>
      </c>
      <c r="AM24" s="135" t="b">
        <f t="shared" si="18"/>
        <v>0</v>
      </c>
      <c r="AN24" s="136" t="b">
        <f t="shared" si="19"/>
        <v>0</v>
      </c>
      <c r="AO24" s="137" t="b">
        <f t="shared" si="20"/>
        <v>0</v>
      </c>
      <c r="AP24" s="138" t="b">
        <f t="shared" si="21"/>
        <v>0</v>
      </c>
      <c r="AQ24" s="133" t="b">
        <f t="shared" si="22"/>
        <v>0</v>
      </c>
      <c r="AR24" s="134" t="b">
        <f t="shared" si="23"/>
        <v>0</v>
      </c>
      <c r="AS24" s="135" t="b">
        <f t="shared" si="24"/>
        <v>0</v>
      </c>
      <c r="AT24" s="136" t="b">
        <f t="shared" si="25"/>
        <v>0</v>
      </c>
      <c r="AU24" s="139" t="b">
        <f t="shared" si="26"/>
        <v>0</v>
      </c>
      <c r="AV24" s="140" t="b">
        <f t="shared" si="27"/>
        <v>0</v>
      </c>
      <c r="AW24" s="133" t="b">
        <f t="shared" si="28"/>
        <v>0</v>
      </c>
      <c r="AX24" s="134" t="b">
        <f t="shared" si="29"/>
        <v>0</v>
      </c>
      <c r="AY24" s="135" t="b">
        <f t="shared" si="30"/>
        <v>0</v>
      </c>
      <c r="AZ24" s="136" t="b">
        <f t="shared" si="31"/>
        <v>0</v>
      </c>
      <c r="BA24" s="137" t="b">
        <f t="shared" si="32"/>
        <v>0</v>
      </c>
      <c r="BB24" s="138" t="b">
        <f t="shared" si="33"/>
        <v>0</v>
      </c>
      <c r="BC24" s="133" t="b">
        <f t="shared" si="34"/>
        <v>0</v>
      </c>
      <c r="BD24" s="134" t="b">
        <f t="shared" si="35"/>
        <v>0</v>
      </c>
      <c r="BE24" s="135" t="b">
        <f t="shared" si="36"/>
        <v>0</v>
      </c>
      <c r="BF24" s="136" t="b">
        <f t="shared" si="37"/>
        <v>0</v>
      </c>
      <c r="BG24" s="139" t="b">
        <f t="shared" si="38"/>
        <v>0</v>
      </c>
    </row>
    <row r="25" spans="1:59" ht="13.5" outlineLevel="1" thickBot="1" x14ac:dyDescent="0.25">
      <c r="A25" s="98"/>
      <c r="B25" s="109"/>
      <c r="C25" s="109"/>
      <c r="D25" s="22"/>
      <c r="E25" s="22"/>
      <c r="F25" s="95"/>
      <c r="G25" s="18">
        <f>IF(D25="TA",LOOKUP(E25,'Barême cotisation'!H$15:I$22,'Barême cotisation'!J$15:J$22),IF(D25="TB",LOOKUP(E25,'Barême cotisation'!H$26:I$35,'Barême cotisation'!J$26:J$35)))*F25</f>
        <v>0</v>
      </c>
      <c r="H25" s="18">
        <f t="shared" si="40"/>
        <v>0</v>
      </c>
      <c r="I25" s="99"/>
      <c r="J25" s="99"/>
      <c r="K25" s="99"/>
      <c r="L25" s="99"/>
      <c r="M25" s="99"/>
      <c r="N25" s="99"/>
      <c r="O25" s="99"/>
      <c r="P25" s="99"/>
      <c r="Q25" s="99"/>
      <c r="R25" s="99"/>
      <c r="S25" s="99"/>
      <c r="T25" s="99"/>
      <c r="U25" s="121">
        <f t="shared" si="1"/>
        <v>0</v>
      </c>
      <c r="V25" s="153">
        <f t="shared" si="2"/>
        <v>0</v>
      </c>
      <c r="W25" s="153">
        <f t="shared" si="3"/>
        <v>0</v>
      </c>
      <c r="X25" s="130" t="b">
        <f t="shared" si="39"/>
        <v>0</v>
      </c>
      <c r="Y25" s="133" t="b">
        <f t="shared" si="4"/>
        <v>0</v>
      </c>
      <c r="Z25" s="134" t="b">
        <f t="shared" si="5"/>
        <v>0</v>
      </c>
      <c r="AA25" s="135" t="b">
        <f t="shared" si="6"/>
        <v>0</v>
      </c>
      <c r="AB25" s="136" t="b">
        <f t="shared" si="7"/>
        <v>0</v>
      </c>
      <c r="AC25" s="137" t="b">
        <f t="shared" si="8"/>
        <v>0</v>
      </c>
      <c r="AD25" s="138" t="b">
        <f t="shared" si="9"/>
        <v>0</v>
      </c>
      <c r="AE25" s="133" t="b">
        <f t="shared" si="10"/>
        <v>0</v>
      </c>
      <c r="AF25" s="134" t="b">
        <f t="shared" si="11"/>
        <v>0</v>
      </c>
      <c r="AG25" s="135" t="b">
        <f t="shared" si="12"/>
        <v>0</v>
      </c>
      <c r="AH25" s="136" t="b">
        <f t="shared" si="13"/>
        <v>0</v>
      </c>
      <c r="AI25" s="139" t="b">
        <f t="shared" si="14"/>
        <v>0</v>
      </c>
      <c r="AJ25" s="140" t="b">
        <f t="shared" si="15"/>
        <v>0</v>
      </c>
      <c r="AK25" s="133" t="b">
        <f t="shared" si="16"/>
        <v>0</v>
      </c>
      <c r="AL25" s="134" t="b">
        <f t="shared" si="17"/>
        <v>0</v>
      </c>
      <c r="AM25" s="135" t="b">
        <f t="shared" si="18"/>
        <v>0</v>
      </c>
      <c r="AN25" s="136" t="b">
        <f t="shared" si="19"/>
        <v>0</v>
      </c>
      <c r="AO25" s="137" t="b">
        <f t="shared" si="20"/>
        <v>0</v>
      </c>
      <c r="AP25" s="138" t="b">
        <f t="shared" si="21"/>
        <v>0</v>
      </c>
      <c r="AQ25" s="133" t="b">
        <f t="shared" si="22"/>
        <v>0</v>
      </c>
      <c r="AR25" s="134" t="b">
        <f t="shared" si="23"/>
        <v>0</v>
      </c>
      <c r="AS25" s="135" t="b">
        <f t="shared" si="24"/>
        <v>0</v>
      </c>
      <c r="AT25" s="136" t="b">
        <f t="shared" si="25"/>
        <v>0</v>
      </c>
      <c r="AU25" s="139" t="b">
        <f t="shared" si="26"/>
        <v>0</v>
      </c>
      <c r="AV25" s="140" t="b">
        <f t="shared" si="27"/>
        <v>0</v>
      </c>
      <c r="AW25" s="133" t="b">
        <f t="shared" si="28"/>
        <v>0</v>
      </c>
      <c r="AX25" s="134" t="b">
        <f t="shared" si="29"/>
        <v>0</v>
      </c>
      <c r="AY25" s="135" t="b">
        <f t="shared" si="30"/>
        <v>0</v>
      </c>
      <c r="AZ25" s="136" t="b">
        <f t="shared" si="31"/>
        <v>0</v>
      </c>
      <c r="BA25" s="137" t="b">
        <f t="shared" si="32"/>
        <v>0</v>
      </c>
      <c r="BB25" s="138" t="b">
        <f t="shared" si="33"/>
        <v>0</v>
      </c>
      <c r="BC25" s="133" t="b">
        <f t="shared" si="34"/>
        <v>0</v>
      </c>
      <c r="BD25" s="134" t="b">
        <f t="shared" si="35"/>
        <v>0</v>
      </c>
      <c r="BE25" s="135" t="b">
        <f t="shared" si="36"/>
        <v>0</v>
      </c>
      <c r="BF25" s="136" t="b">
        <f t="shared" si="37"/>
        <v>0</v>
      </c>
      <c r="BG25" s="139" t="b">
        <f t="shared" si="38"/>
        <v>0</v>
      </c>
    </row>
    <row r="26" spans="1:59" ht="13.5" outlineLevel="1" thickBot="1" x14ac:dyDescent="0.25">
      <c r="A26" s="98"/>
      <c r="B26" s="109"/>
      <c r="C26" s="109"/>
      <c r="D26" s="22"/>
      <c r="E26" s="22"/>
      <c r="F26" s="95"/>
      <c r="G26" s="18">
        <f>IF(D26="TA",LOOKUP(E26,'Barême cotisation'!H$15:I$22,'Barême cotisation'!J$15:J$22),IF(D26="TB",LOOKUP(E26,'Barême cotisation'!H$26:I$35,'Barême cotisation'!J$26:J$35)))*F26</f>
        <v>0</v>
      </c>
      <c r="H26" s="18">
        <f t="shared" si="40"/>
        <v>0</v>
      </c>
      <c r="I26" s="99"/>
      <c r="J26" s="99"/>
      <c r="K26" s="99"/>
      <c r="L26" s="99"/>
      <c r="M26" s="99"/>
      <c r="N26" s="99"/>
      <c r="O26" s="99"/>
      <c r="P26" s="99"/>
      <c r="Q26" s="99"/>
      <c r="R26" s="99"/>
      <c r="S26" s="99"/>
      <c r="T26" s="99"/>
      <c r="U26" s="121">
        <f t="shared" si="1"/>
        <v>0</v>
      </c>
      <c r="V26" s="153">
        <f t="shared" si="2"/>
        <v>0</v>
      </c>
      <c r="W26" s="153">
        <f t="shared" si="3"/>
        <v>0</v>
      </c>
      <c r="X26" s="130" t="b">
        <f t="shared" si="39"/>
        <v>0</v>
      </c>
      <c r="Y26" s="133" t="b">
        <f t="shared" si="4"/>
        <v>0</v>
      </c>
      <c r="Z26" s="134" t="b">
        <f t="shared" si="5"/>
        <v>0</v>
      </c>
      <c r="AA26" s="135" t="b">
        <f t="shared" si="6"/>
        <v>0</v>
      </c>
      <c r="AB26" s="136" t="b">
        <f t="shared" si="7"/>
        <v>0</v>
      </c>
      <c r="AC26" s="137" t="b">
        <f t="shared" si="8"/>
        <v>0</v>
      </c>
      <c r="AD26" s="138" t="b">
        <f t="shared" si="9"/>
        <v>0</v>
      </c>
      <c r="AE26" s="133" t="b">
        <f t="shared" si="10"/>
        <v>0</v>
      </c>
      <c r="AF26" s="134" t="b">
        <f t="shared" si="11"/>
        <v>0</v>
      </c>
      <c r="AG26" s="135" t="b">
        <f t="shared" si="12"/>
        <v>0</v>
      </c>
      <c r="AH26" s="136" t="b">
        <f t="shared" si="13"/>
        <v>0</v>
      </c>
      <c r="AI26" s="139" t="b">
        <f t="shared" si="14"/>
        <v>0</v>
      </c>
      <c r="AJ26" s="140" t="b">
        <f t="shared" si="15"/>
        <v>0</v>
      </c>
      <c r="AK26" s="133" t="b">
        <f t="shared" si="16"/>
        <v>0</v>
      </c>
      <c r="AL26" s="134" t="b">
        <f t="shared" si="17"/>
        <v>0</v>
      </c>
      <c r="AM26" s="135" t="b">
        <f t="shared" si="18"/>
        <v>0</v>
      </c>
      <c r="AN26" s="136" t="b">
        <f t="shared" si="19"/>
        <v>0</v>
      </c>
      <c r="AO26" s="137" t="b">
        <f t="shared" si="20"/>
        <v>0</v>
      </c>
      <c r="AP26" s="138" t="b">
        <f t="shared" si="21"/>
        <v>0</v>
      </c>
      <c r="AQ26" s="133" t="b">
        <f t="shared" si="22"/>
        <v>0</v>
      </c>
      <c r="AR26" s="134" t="b">
        <f t="shared" si="23"/>
        <v>0</v>
      </c>
      <c r="AS26" s="135" t="b">
        <f t="shared" si="24"/>
        <v>0</v>
      </c>
      <c r="AT26" s="136" t="b">
        <f t="shared" si="25"/>
        <v>0</v>
      </c>
      <c r="AU26" s="139" t="b">
        <f t="shared" si="26"/>
        <v>0</v>
      </c>
      <c r="AV26" s="140" t="b">
        <f t="shared" si="27"/>
        <v>0</v>
      </c>
      <c r="AW26" s="133" t="b">
        <f t="shared" si="28"/>
        <v>0</v>
      </c>
      <c r="AX26" s="134" t="b">
        <f t="shared" si="29"/>
        <v>0</v>
      </c>
      <c r="AY26" s="135" t="b">
        <f t="shared" si="30"/>
        <v>0</v>
      </c>
      <c r="AZ26" s="136" t="b">
        <f t="shared" si="31"/>
        <v>0</v>
      </c>
      <c r="BA26" s="137" t="b">
        <f t="shared" si="32"/>
        <v>0</v>
      </c>
      <c r="BB26" s="138" t="b">
        <f t="shared" si="33"/>
        <v>0</v>
      </c>
      <c r="BC26" s="133" t="b">
        <f t="shared" si="34"/>
        <v>0</v>
      </c>
      <c r="BD26" s="134" t="b">
        <f t="shared" si="35"/>
        <v>0</v>
      </c>
      <c r="BE26" s="135" t="b">
        <f t="shared" si="36"/>
        <v>0</v>
      </c>
      <c r="BF26" s="136" t="b">
        <f t="shared" si="37"/>
        <v>0</v>
      </c>
      <c r="BG26" s="139" t="b">
        <f t="shared" si="38"/>
        <v>0</v>
      </c>
    </row>
    <row r="27" spans="1:59" ht="13.5" outlineLevel="1" thickBot="1" x14ac:dyDescent="0.25">
      <c r="A27" s="98"/>
      <c r="B27" s="109"/>
      <c r="C27" s="109"/>
      <c r="D27" s="22"/>
      <c r="E27" s="22"/>
      <c r="F27" s="95"/>
      <c r="G27" s="18">
        <f>IF(D27="TA",LOOKUP(E27,'Barême cotisation'!H$15:I$22,'Barême cotisation'!J$15:J$22),IF(D27="TB",LOOKUP(E27,'Barême cotisation'!H$26:I$35,'Barême cotisation'!J$26:J$35)))*F27</f>
        <v>0</v>
      </c>
      <c r="H27" s="18">
        <f t="shared" si="40"/>
        <v>0</v>
      </c>
      <c r="I27" s="99"/>
      <c r="J27" s="99"/>
      <c r="K27" s="99"/>
      <c r="L27" s="99"/>
      <c r="M27" s="99"/>
      <c r="N27" s="99"/>
      <c r="O27" s="99"/>
      <c r="P27" s="99"/>
      <c r="Q27" s="99"/>
      <c r="R27" s="99"/>
      <c r="S27" s="99"/>
      <c r="T27" s="99"/>
      <c r="U27" s="121">
        <f t="shared" si="1"/>
        <v>0</v>
      </c>
      <c r="V27" s="153">
        <f t="shared" si="2"/>
        <v>0</v>
      </c>
      <c r="W27" s="153">
        <f t="shared" si="3"/>
        <v>0</v>
      </c>
      <c r="X27" s="130" t="b">
        <f t="shared" si="39"/>
        <v>0</v>
      </c>
      <c r="Y27" s="133" t="b">
        <f t="shared" si="4"/>
        <v>0</v>
      </c>
      <c r="Z27" s="134" t="b">
        <f t="shared" si="5"/>
        <v>0</v>
      </c>
      <c r="AA27" s="135" t="b">
        <f t="shared" si="6"/>
        <v>0</v>
      </c>
      <c r="AB27" s="136" t="b">
        <f t="shared" si="7"/>
        <v>0</v>
      </c>
      <c r="AC27" s="137" t="b">
        <f t="shared" si="8"/>
        <v>0</v>
      </c>
      <c r="AD27" s="138" t="b">
        <f t="shared" si="9"/>
        <v>0</v>
      </c>
      <c r="AE27" s="133" t="b">
        <f t="shared" si="10"/>
        <v>0</v>
      </c>
      <c r="AF27" s="134" t="b">
        <f t="shared" si="11"/>
        <v>0</v>
      </c>
      <c r="AG27" s="135" t="b">
        <f t="shared" si="12"/>
        <v>0</v>
      </c>
      <c r="AH27" s="136" t="b">
        <f t="shared" si="13"/>
        <v>0</v>
      </c>
      <c r="AI27" s="139" t="b">
        <f t="shared" si="14"/>
        <v>0</v>
      </c>
      <c r="AJ27" s="140" t="b">
        <f t="shared" si="15"/>
        <v>0</v>
      </c>
      <c r="AK27" s="133" t="b">
        <f t="shared" si="16"/>
        <v>0</v>
      </c>
      <c r="AL27" s="134" t="b">
        <f t="shared" si="17"/>
        <v>0</v>
      </c>
      <c r="AM27" s="135" t="b">
        <f t="shared" si="18"/>
        <v>0</v>
      </c>
      <c r="AN27" s="136" t="b">
        <f t="shared" si="19"/>
        <v>0</v>
      </c>
      <c r="AO27" s="137" t="b">
        <f t="shared" si="20"/>
        <v>0</v>
      </c>
      <c r="AP27" s="138" t="b">
        <f t="shared" si="21"/>
        <v>0</v>
      </c>
      <c r="AQ27" s="133" t="b">
        <f t="shared" si="22"/>
        <v>0</v>
      </c>
      <c r="AR27" s="134" t="b">
        <f t="shared" si="23"/>
        <v>0</v>
      </c>
      <c r="AS27" s="135" t="b">
        <f t="shared" si="24"/>
        <v>0</v>
      </c>
      <c r="AT27" s="136" t="b">
        <f t="shared" si="25"/>
        <v>0</v>
      </c>
      <c r="AU27" s="139" t="b">
        <f t="shared" si="26"/>
        <v>0</v>
      </c>
      <c r="AV27" s="140" t="b">
        <f t="shared" si="27"/>
        <v>0</v>
      </c>
      <c r="AW27" s="133" t="b">
        <f t="shared" si="28"/>
        <v>0</v>
      </c>
      <c r="AX27" s="134" t="b">
        <f t="shared" si="29"/>
        <v>0</v>
      </c>
      <c r="AY27" s="135" t="b">
        <f t="shared" si="30"/>
        <v>0</v>
      </c>
      <c r="AZ27" s="136" t="b">
        <f t="shared" si="31"/>
        <v>0</v>
      </c>
      <c r="BA27" s="137" t="b">
        <f t="shared" si="32"/>
        <v>0</v>
      </c>
      <c r="BB27" s="138" t="b">
        <f t="shared" si="33"/>
        <v>0</v>
      </c>
      <c r="BC27" s="133" t="b">
        <f t="shared" si="34"/>
        <v>0</v>
      </c>
      <c r="BD27" s="134" t="b">
        <f t="shared" si="35"/>
        <v>0</v>
      </c>
      <c r="BE27" s="135" t="b">
        <f t="shared" si="36"/>
        <v>0</v>
      </c>
      <c r="BF27" s="136" t="b">
        <f t="shared" si="37"/>
        <v>0</v>
      </c>
      <c r="BG27" s="139" t="b">
        <f t="shared" si="38"/>
        <v>0</v>
      </c>
    </row>
    <row r="28" spans="1:59" ht="13.5" outlineLevel="1" thickBot="1" x14ac:dyDescent="0.25">
      <c r="A28" s="98"/>
      <c r="B28" s="109"/>
      <c r="C28" s="109"/>
      <c r="D28" s="22"/>
      <c r="E28" s="22"/>
      <c r="F28" s="95"/>
      <c r="G28" s="18">
        <f>IF(D28="TA",LOOKUP(E28,'Barême cotisation'!H$15:I$22,'Barême cotisation'!J$15:J$22),IF(D28="TB",LOOKUP(E28,'Barême cotisation'!H$26:I$35,'Barême cotisation'!J$26:J$35)))*F28</f>
        <v>0</v>
      </c>
      <c r="H28" s="18">
        <f t="shared" si="40"/>
        <v>0</v>
      </c>
      <c r="I28" s="99"/>
      <c r="J28" s="99"/>
      <c r="K28" s="99"/>
      <c r="L28" s="99"/>
      <c r="M28" s="99"/>
      <c r="N28" s="99"/>
      <c r="O28" s="99"/>
      <c r="P28" s="99"/>
      <c r="Q28" s="99"/>
      <c r="R28" s="99"/>
      <c r="S28" s="99"/>
      <c r="T28" s="99"/>
      <c r="U28" s="121">
        <f t="shared" si="1"/>
        <v>0</v>
      </c>
      <c r="V28" s="153">
        <f t="shared" si="2"/>
        <v>0</v>
      </c>
      <c r="W28" s="153">
        <f t="shared" si="3"/>
        <v>0</v>
      </c>
      <c r="X28" s="130" t="b">
        <f t="shared" si="39"/>
        <v>0</v>
      </c>
      <c r="Y28" s="133" t="b">
        <f t="shared" si="4"/>
        <v>0</v>
      </c>
      <c r="Z28" s="134" t="b">
        <f t="shared" si="5"/>
        <v>0</v>
      </c>
      <c r="AA28" s="135" t="b">
        <f t="shared" si="6"/>
        <v>0</v>
      </c>
      <c r="AB28" s="136" t="b">
        <f t="shared" si="7"/>
        <v>0</v>
      </c>
      <c r="AC28" s="137" t="b">
        <f t="shared" si="8"/>
        <v>0</v>
      </c>
      <c r="AD28" s="138" t="b">
        <f t="shared" si="9"/>
        <v>0</v>
      </c>
      <c r="AE28" s="133" t="b">
        <f t="shared" si="10"/>
        <v>0</v>
      </c>
      <c r="AF28" s="134" t="b">
        <f t="shared" si="11"/>
        <v>0</v>
      </c>
      <c r="AG28" s="135" t="b">
        <f t="shared" si="12"/>
        <v>0</v>
      </c>
      <c r="AH28" s="136" t="b">
        <f t="shared" si="13"/>
        <v>0</v>
      </c>
      <c r="AI28" s="139" t="b">
        <f t="shared" si="14"/>
        <v>0</v>
      </c>
      <c r="AJ28" s="140" t="b">
        <f t="shared" si="15"/>
        <v>0</v>
      </c>
      <c r="AK28" s="133" t="b">
        <f t="shared" si="16"/>
        <v>0</v>
      </c>
      <c r="AL28" s="134" t="b">
        <f t="shared" si="17"/>
        <v>0</v>
      </c>
      <c r="AM28" s="135" t="b">
        <f t="shared" si="18"/>
        <v>0</v>
      </c>
      <c r="AN28" s="136" t="b">
        <f t="shared" si="19"/>
        <v>0</v>
      </c>
      <c r="AO28" s="137" t="b">
        <f t="shared" si="20"/>
        <v>0</v>
      </c>
      <c r="AP28" s="138" t="b">
        <f t="shared" si="21"/>
        <v>0</v>
      </c>
      <c r="AQ28" s="133" t="b">
        <f t="shared" si="22"/>
        <v>0</v>
      </c>
      <c r="AR28" s="134" t="b">
        <f t="shared" si="23"/>
        <v>0</v>
      </c>
      <c r="AS28" s="135" t="b">
        <f t="shared" si="24"/>
        <v>0</v>
      </c>
      <c r="AT28" s="136" t="b">
        <f t="shared" si="25"/>
        <v>0</v>
      </c>
      <c r="AU28" s="139" t="b">
        <f t="shared" si="26"/>
        <v>0</v>
      </c>
      <c r="AV28" s="140" t="b">
        <f t="shared" si="27"/>
        <v>0</v>
      </c>
      <c r="AW28" s="133" t="b">
        <f t="shared" si="28"/>
        <v>0</v>
      </c>
      <c r="AX28" s="134" t="b">
        <f t="shared" si="29"/>
        <v>0</v>
      </c>
      <c r="AY28" s="135" t="b">
        <f t="shared" si="30"/>
        <v>0</v>
      </c>
      <c r="AZ28" s="136" t="b">
        <f t="shared" si="31"/>
        <v>0</v>
      </c>
      <c r="BA28" s="137" t="b">
        <f t="shared" si="32"/>
        <v>0</v>
      </c>
      <c r="BB28" s="138" t="b">
        <f t="shared" si="33"/>
        <v>0</v>
      </c>
      <c r="BC28" s="133" t="b">
        <f t="shared" si="34"/>
        <v>0</v>
      </c>
      <c r="BD28" s="134" t="b">
        <f t="shared" si="35"/>
        <v>0</v>
      </c>
      <c r="BE28" s="135" t="b">
        <f t="shared" si="36"/>
        <v>0</v>
      </c>
      <c r="BF28" s="136" t="b">
        <f t="shared" si="37"/>
        <v>0</v>
      </c>
      <c r="BG28" s="139" t="b">
        <f t="shared" si="38"/>
        <v>0</v>
      </c>
    </row>
    <row r="29" spans="1:59" ht="13.5" outlineLevel="1" thickBot="1" x14ac:dyDescent="0.25">
      <c r="A29" s="98"/>
      <c r="B29" s="109"/>
      <c r="C29" s="109"/>
      <c r="D29" s="22"/>
      <c r="E29" s="22"/>
      <c r="F29" s="95"/>
      <c r="G29" s="18">
        <f>IF(D29="TA",LOOKUP(E29,'Barême cotisation'!H$15:I$22,'Barême cotisation'!J$15:J$22),IF(D29="TB",LOOKUP(E29,'Barême cotisation'!H$26:I$35,'Barême cotisation'!J$26:J$35)))*F29</f>
        <v>0</v>
      </c>
      <c r="H29" s="18">
        <f t="shared" si="40"/>
        <v>0</v>
      </c>
      <c r="I29" s="99"/>
      <c r="J29" s="99"/>
      <c r="K29" s="99"/>
      <c r="L29" s="99"/>
      <c r="M29" s="99"/>
      <c r="N29" s="99"/>
      <c r="O29" s="99"/>
      <c r="P29" s="99"/>
      <c r="Q29" s="99"/>
      <c r="R29" s="99"/>
      <c r="S29" s="99"/>
      <c r="T29" s="99"/>
      <c r="U29" s="121">
        <f t="shared" si="1"/>
        <v>0</v>
      </c>
      <c r="V29" s="153">
        <f t="shared" si="2"/>
        <v>0</v>
      </c>
      <c r="W29" s="153">
        <f t="shared" si="3"/>
        <v>0</v>
      </c>
      <c r="X29" s="130" t="b">
        <f t="shared" si="39"/>
        <v>0</v>
      </c>
      <c r="Y29" s="133" t="b">
        <f t="shared" si="4"/>
        <v>0</v>
      </c>
      <c r="Z29" s="134" t="b">
        <f t="shared" si="5"/>
        <v>0</v>
      </c>
      <c r="AA29" s="135" t="b">
        <f t="shared" si="6"/>
        <v>0</v>
      </c>
      <c r="AB29" s="136" t="b">
        <f t="shared" si="7"/>
        <v>0</v>
      </c>
      <c r="AC29" s="137" t="b">
        <f t="shared" si="8"/>
        <v>0</v>
      </c>
      <c r="AD29" s="138" t="b">
        <f t="shared" si="9"/>
        <v>0</v>
      </c>
      <c r="AE29" s="133" t="b">
        <f t="shared" si="10"/>
        <v>0</v>
      </c>
      <c r="AF29" s="134" t="b">
        <f t="shared" si="11"/>
        <v>0</v>
      </c>
      <c r="AG29" s="135" t="b">
        <f t="shared" si="12"/>
        <v>0</v>
      </c>
      <c r="AH29" s="136" t="b">
        <f t="shared" si="13"/>
        <v>0</v>
      </c>
      <c r="AI29" s="139" t="b">
        <f t="shared" si="14"/>
        <v>0</v>
      </c>
      <c r="AJ29" s="140" t="b">
        <f t="shared" si="15"/>
        <v>0</v>
      </c>
      <c r="AK29" s="133" t="b">
        <f t="shared" si="16"/>
        <v>0</v>
      </c>
      <c r="AL29" s="134" t="b">
        <f t="shared" si="17"/>
        <v>0</v>
      </c>
      <c r="AM29" s="135" t="b">
        <f t="shared" si="18"/>
        <v>0</v>
      </c>
      <c r="AN29" s="136" t="b">
        <f t="shared" si="19"/>
        <v>0</v>
      </c>
      <c r="AO29" s="137" t="b">
        <f t="shared" si="20"/>
        <v>0</v>
      </c>
      <c r="AP29" s="138" t="b">
        <f t="shared" si="21"/>
        <v>0</v>
      </c>
      <c r="AQ29" s="133" t="b">
        <f t="shared" si="22"/>
        <v>0</v>
      </c>
      <c r="AR29" s="134" t="b">
        <f t="shared" si="23"/>
        <v>0</v>
      </c>
      <c r="AS29" s="135" t="b">
        <f t="shared" si="24"/>
        <v>0</v>
      </c>
      <c r="AT29" s="136" t="b">
        <f t="shared" si="25"/>
        <v>0</v>
      </c>
      <c r="AU29" s="139" t="b">
        <f t="shared" si="26"/>
        <v>0</v>
      </c>
      <c r="AV29" s="140" t="b">
        <f t="shared" si="27"/>
        <v>0</v>
      </c>
      <c r="AW29" s="133" t="b">
        <f t="shared" si="28"/>
        <v>0</v>
      </c>
      <c r="AX29" s="134" t="b">
        <f t="shared" si="29"/>
        <v>0</v>
      </c>
      <c r="AY29" s="135" t="b">
        <f t="shared" si="30"/>
        <v>0</v>
      </c>
      <c r="AZ29" s="136" t="b">
        <f t="shared" si="31"/>
        <v>0</v>
      </c>
      <c r="BA29" s="137" t="b">
        <f t="shared" si="32"/>
        <v>0</v>
      </c>
      <c r="BB29" s="138" t="b">
        <f t="shared" si="33"/>
        <v>0</v>
      </c>
      <c r="BC29" s="133" t="b">
        <f t="shared" si="34"/>
        <v>0</v>
      </c>
      <c r="BD29" s="134" t="b">
        <f t="shared" si="35"/>
        <v>0</v>
      </c>
      <c r="BE29" s="135" t="b">
        <f t="shared" si="36"/>
        <v>0</v>
      </c>
      <c r="BF29" s="136" t="b">
        <f t="shared" si="37"/>
        <v>0</v>
      </c>
      <c r="BG29" s="139" t="b">
        <f t="shared" si="38"/>
        <v>0</v>
      </c>
    </row>
    <row r="30" spans="1:59" ht="13.5" outlineLevel="1" thickBot="1" x14ac:dyDescent="0.25">
      <c r="A30" s="98"/>
      <c r="B30" s="109"/>
      <c r="C30" s="109"/>
      <c r="D30" s="22"/>
      <c r="E30" s="22"/>
      <c r="F30" s="95"/>
      <c r="G30" s="18">
        <f>IF(D30="TA",LOOKUP(E30,'Barême cotisation'!H$15:I$22,'Barême cotisation'!J$15:J$22),IF(D30="TB",LOOKUP(E30,'Barême cotisation'!H$26:I$35,'Barême cotisation'!J$26:J$35)))*F30</f>
        <v>0</v>
      </c>
      <c r="H30" s="18">
        <f t="shared" si="40"/>
        <v>0</v>
      </c>
      <c r="I30" s="99"/>
      <c r="J30" s="99"/>
      <c r="K30" s="99"/>
      <c r="L30" s="99"/>
      <c r="M30" s="99"/>
      <c r="N30" s="99"/>
      <c r="O30" s="99"/>
      <c r="P30" s="99"/>
      <c r="Q30" s="99"/>
      <c r="R30" s="99"/>
      <c r="S30" s="99"/>
      <c r="T30" s="99"/>
      <c r="U30" s="121">
        <f t="shared" si="1"/>
        <v>0</v>
      </c>
      <c r="V30" s="153">
        <f t="shared" si="2"/>
        <v>0</v>
      </c>
      <c r="W30" s="153">
        <f t="shared" si="3"/>
        <v>0</v>
      </c>
      <c r="X30" s="130" t="b">
        <f t="shared" si="39"/>
        <v>0</v>
      </c>
      <c r="Y30" s="133" t="b">
        <f t="shared" si="4"/>
        <v>0</v>
      </c>
      <c r="Z30" s="134" t="b">
        <f t="shared" si="5"/>
        <v>0</v>
      </c>
      <c r="AA30" s="135" t="b">
        <f t="shared" si="6"/>
        <v>0</v>
      </c>
      <c r="AB30" s="136" t="b">
        <f t="shared" si="7"/>
        <v>0</v>
      </c>
      <c r="AC30" s="137" t="b">
        <f t="shared" si="8"/>
        <v>0</v>
      </c>
      <c r="AD30" s="138" t="b">
        <f t="shared" si="9"/>
        <v>0</v>
      </c>
      <c r="AE30" s="133" t="b">
        <f t="shared" si="10"/>
        <v>0</v>
      </c>
      <c r="AF30" s="134" t="b">
        <f t="shared" si="11"/>
        <v>0</v>
      </c>
      <c r="AG30" s="135" t="b">
        <f t="shared" si="12"/>
        <v>0</v>
      </c>
      <c r="AH30" s="136" t="b">
        <f t="shared" si="13"/>
        <v>0</v>
      </c>
      <c r="AI30" s="139" t="b">
        <f t="shared" si="14"/>
        <v>0</v>
      </c>
      <c r="AJ30" s="140" t="b">
        <f t="shared" si="15"/>
        <v>0</v>
      </c>
      <c r="AK30" s="133" t="b">
        <f t="shared" si="16"/>
        <v>0</v>
      </c>
      <c r="AL30" s="134" t="b">
        <f t="shared" si="17"/>
        <v>0</v>
      </c>
      <c r="AM30" s="135" t="b">
        <f t="shared" si="18"/>
        <v>0</v>
      </c>
      <c r="AN30" s="136" t="b">
        <f t="shared" si="19"/>
        <v>0</v>
      </c>
      <c r="AO30" s="137" t="b">
        <f t="shared" si="20"/>
        <v>0</v>
      </c>
      <c r="AP30" s="138" t="b">
        <f t="shared" si="21"/>
        <v>0</v>
      </c>
      <c r="AQ30" s="133" t="b">
        <f t="shared" si="22"/>
        <v>0</v>
      </c>
      <c r="AR30" s="134" t="b">
        <f t="shared" si="23"/>
        <v>0</v>
      </c>
      <c r="AS30" s="135" t="b">
        <f t="shared" si="24"/>
        <v>0</v>
      </c>
      <c r="AT30" s="136" t="b">
        <f t="shared" si="25"/>
        <v>0</v>
      </c>
      <c r="AU30" s="139" t="b">
        <f t="shared" si="26"/>
        <v>0</v>
      </c>
      <c r="AV30" s="140" t="b">
        <f t="shared" si="27"/>
        <v>0</v>
      </c>
      <c r="AW30" s="133" t="b">
        <f t="shared" si="28"/>
        <v>0</v>
      </c>
      <c r="AX30" s="134" t="b">
        <f t="shared" si="29"/>
        <v>0</v>
      </c>
      <c r="AY30" s="135" t="b">
        <f t="shared" si="30"/>
        <v>0</v>
      </c>
      <c r="AZ30" s="136" t="b">
        <f t="shared" si="31"/>
        <v>0</v>
      </c>
      <c r="BA30" s="137" t="b">
        <f t="shared" si="32"/>
        <v>0</v>
      </c>
      <c r="BB30" s="138" t="b">
        <f t="shared" si="33"/>
        <v>0</v>
      </c>
      <c r="BC30" s="133" t="b">
        <f t="shared" si="34"/>
        <v>0</v>
      </c>
      <c r="BD30" s="134" t="b">
        <f t="shared" si="35"/>
        <v>0</v>
      </c>
      <c r="BE30" s="135" t="b">
        <f t="shared" si="36"/>
        <v>0</v>
      </c>
      <c r="BF30" s="136" t="b">
        <f t="shared" si="37"/>
        <v>0</v>
      </c>
      <c r="BG30" s="139" t="b">
        <f t="shared" si="38"/>
        <v>0</v>
      </c>
    </row>
    <row r="31" spans="1:59" ht="13.5" outlineLevel="1" thickBot="1" x14ac:dyDescent="0.25">
      <c r="A31" s="98"/>
      <c r="B31" s="109"/>
      <c r="C31" s="109"/>
      <c r="D31" s="22"/>
      <c r="E31" s="22"/>
      <c r="F31" s="95"/>
      <c r="G31" s="18">
        <f>IF(D31="TA",LOOKUP(E31,'Barême cotisation'!H$15:I$22,'Barême cotisation'!J$15:J$22),IF(D31="TB",LOOKUP(E31,'Barême cotisation'!H$26:I$35,'Barême cotisation'!J$26:J$35)))*F31</f>
        <v>0</v>
      </c>
      <c r="H31" s="18">
        <f t="shared" si="40"/>
        <v>0</v>
      </c>
      <c r="I31" s="99"/>
      <c r="J31" s="99"/>
      <c r="K31" s="99"/>
      <c r="L31" s="99"/>
      <c r="M31" s="99"/>
      <c r="N31" s="99"/>
      <c r="O31" s="99"/>
      <c r="P31" s="99"/>
      <c r="Q31" s="99"/>
      <c r="R31" s="99"/>
      <c r="S31" s="99"/>
      <c r="T31" s="99"/>
      <c r="U31" s="121">
        <f t="shared" si="1"/>
        <v>0</v>
      </c>
      <c r="V31" s="153">
        <f t="shared" si="2"/>
        <v>0</v>
      </c>
      <c r="W31" s="153">
        <f t="shared" si="3"/>
        <v>0</v>
      </c>
      <c r="X31" s="130" t="b">
        <f t="shared" si="39"/>
        <v>0</v>
      </c>
      <c r="Y31" s="133" t="b">
        <f t="shared" si="4"/>
        <v>0</v>
      </c>
      <c r="Z31" s="134" t="b">
        <f t="shared" si="5"/>
        <v>0</v>
      </c>
      <c r="AA31" s="135" t="b">
        <f t="shared" si="6"/>
        <v>0</v>
      </c>
      <c r="AB31" s="136" t="b">
        <f t="shared" si="7"/>
        <v>0</v>
      </c>
      <c r="AC31" s="137" t="b">
        <f t="shared" si="8"/>
        <v>0</v>
      </c>
      <c r="AD31" s="138" t="b">
        <f t="shared" si="9"/>
        <v>0</v>
      </c>
      <c r="AE31" s="133" t="b">
        <f t="shared" si="10"/>
        <v>0</v>
      </c>
      <c r="AF31" s="134" t="b">
        <f t="shared" si="11"/>
        <v>0</v>
      </c>
      <c r="AG31" s="135" t="b">
        <f t="shared" si="12"/>
        <v>0</v>
      </c>
      <c r="AH31" s="136" t="b">
        <f t="shared" si="13"/>
        <v>0</v>
      </c>
      <c r="AI31" s="139" t="b">
        <f t="shared" si="14"/>
        <v>0</v>
      </c>
      <c r="AJ31" s="140" t="b">
        <f t="shared" si="15"/>
        <v>0</v>
      </c>
      <c r="AK31" s="133" t="b">
        <f t="shared" si="16"/>
        <v>0</v>
      </c>
      <c r="AL31" s="134" t="b">
        <f t="shared" si="17"/>
        <v>0</v>
      </c>
      <c r="AM31" s="135" t="b">
        <f t="shared" si="18"/>
        <v>0</v>
      </c>
      <c r="AN31" s="136" t="b">
        <f t="shared" si="19"/>
        <v>0</v>
      </c>
      <c r="AO31" s="137" t="b">
        <f t="shared" si="20"/>
        <v>0</v>
      </c>
      <c r="AP31" s="138" t="b">
        <f t="shared" si="21"/>
        <v>0</v>
      </c>
      <c r="AQ31" s="133" t="b">
        <f t="shared" si="22"/>
        <v>0</v>
      </c>
      <c r="AR31" s="134" t="b">
        <f t="shared" si="23"/>
        <v>0</v>
      </c>
      <c r="AS31" s="135" t="b">
        <f t="shared" si="24"/>
        <v>0</v>
      </c>
      <c r="AT31" s="136" t="b">
        <f t="shared" si="25"/>
        <v>0</v>
      </c>
      <c r="AU31" s="139" t="b">
        <f t="shared" si="26"/>
        <v>0</v>
      </c>
      <c r="AV31" s="140" t="b">
        <f t="shared" si="27"/>
        <v>0</v>
      </c>
      <c r="AW31" s="133" t="b">
        <f t="shared" si="28"/>
        <v>0</v>
      </c>
      <c r="AX31" s="134" t="b">
        <f t="shared" si="29"/>
        <v>0</v>
      </c>
      <c r="AY31" s="135" t="b">
        <f t="shared" si="30"/>
        <v>0</v>
      </c>
      <c r="AZ31" s="136" t="b">
        <f t="shared" si="31"/>
        <v>0</v>
      </c>
      <c r="BA31" s="137" t="b">
        <f t="shared" si="32"/>
        <v>0</v>
      </c>
      <c r="BB31" s="138" t="b">
        <f t="shared" si="33"/>
        <v>0</v>
      </c>
      <c r="BC31" s="133" t="b">
        <f t="shared" si="34"/>
        <v>0</v>
      </c>
      <c r="BD31" s="134" t="b">
        <f t="shared" si="35"/>
        <v>0</v>
      </c>
      <c r="BE31" s="135" t="b">
        <f t="shared" si="36"/>
        <v>0</v>
      </c>
      <c r="BF31" s="136" t="b">
        <f t="shared" si="37"/>
        <v>0</v>
      </c>
      <c r="BG31" s="139" t="b">
        <f t="shared" si="38"/>
        <v>0</v>
      </c>
    </row>
    <row r="32" spans="1:59" ht="13.5" outlineLevel="1" thickBot="1" x14ac:dyDescent="0.25">
      <c r="A32" s="98"/>
      <c r="B32" s="109"/>
      <c r="C32" s="109"/>
      <c r="D32" s="22"/>
      <c r="E32" s="22"/>
      <c r="F32" s="95"/>
      <c r="G32" s="18">
        <f>IF(D32="TA",LOOKUP(E32,'Barême cotisation'!H$15:I$22,'Barême cotisation'!J$15:J$22),IF(D32="TB",LOOKUP(E32,'Barême cotisation'!H$26:I$35,'Barême cotisation'!J$26:J$35)))*F32</f>
        <v>0</v>
      </c>
      <c r="H32" s="18">
        <f t="shared" si="40"/>
        <v>0</v>
      </c>
      <c r="I32" s="99"/>
      <c r="J32" s="99"/>
      <c r="K32" s="99"/>
      <c r="L32" s="99"/>
      <c r="M32" s="99"/>
      <c r="N32" s="99"/>
      <c r="O32" s="99"/>
      <c r="P32" s="99"/>
      <c r="Q32" s="99"/>
      <c r="R32" s="99"/>
      <c r="S32" s="99"/>
      <c r="T32" s="99"/>
      <c r="U32" s="121">
        <f t="shared" si="1"/>
        <v>0</v>
      </c>
      <c r="V32" s="153">
        <f t="shared" si="2"/>
        <v>0</v>
      </c>
      <c r="W32" s="153">
        <f t="shared" si="3"/>
        <v>0</v>
      </c>
      <c r="X32" s="130" t="b">
        <f t="shared" si="39"/>
        <v>0</v>
      </c>
      <c r="Y32" s="133" t="b">
        <f t="shared" si="4"/>
        <v>0</v>
      </c>
      <c r="Z32" s="134" t="b">
        <f t="shared" si="5"/>
        <v>0</v>
      </c>
      <c r="AA32" s="135" t="b">
        <f t="shared" si="6"/>
        <v>0</v>
      </c>
      <c r="AB32" s="136" t="b">
        <f t="shared" si="7"/>
        <v>0</v>
      </c>
      <c r="AC32" s="137" t="b">
        <f t="shared" si="8"/>
        <v>0</v>
      </c>
      <c r="AD32" s="138" t="b">
        <f t="shared" si="9"/>
        <v>0</v>
      </c>
      <c r="AE32" s="133" t="b">
        <f t="shared" si="10"/>
        <v>0</v>
      </c>
      <c r="AF32" s="134" t="b">
        <f t="shared" si="11"/>
        <v>0</v>
      </c>
      <c r="AG32" s="135" t="b">
        <f t="shared" si="12"/>
        <v>0</v>
      </c>
      <c r="AH32" s="136" t="b">
        <f t="shared" si="13"/>
        <v>0</v>
      </c>
      <c r="AI32" s="139" t="b">
        <f t="shared" si="14"/>
        <v>0</v>
      </c>
      <c r="AJ32" s="140" t="b">
        <f t="shared" si="15"/>
        <v>0</v>
      </c>
      <c r="AK32" s="133" t="b">
        <f t="shared" si="16"/>
        <v>0</v>
      </c>
      <c r="AL32" s="134" t="b">
        <f t="shared" si="17"/>
        <v>0</v>
      </c>
      <c r="AM32" s="135" t="b">
        <f t="shared" si="18"/>
        <v>0</v>
      </c>
      <c r="AN32" s="136" t="b">
        <f t="shared" si="19"/>
        <v>0</v>
      </c>
      <c r="AO32" s="137" t="b">
        <f t="shared" si="20"/>
        <v>0</v>
      </c>
      <c r="AP32" s="138" t="b">
        <f t="shared" si="21"/>
        <v>0</v>
      </c>
      <c r="AQ32" s="133" t="b">
        <f t="shared" si="22"/>
        <v>0</v>
      </c>
      <c r="AR32" s="134" t="b">
        <f t="shared" si="23"/>
        <v>0</v>
      </c>
      <c r="AS32" s="135" t="b">
        <f t="shared" si="24"/>
        <v>0</v>
      </c>
      <c r="AT32" s="136" t="b">
        <f t="shared" si="25"/>
        <v>0</v>
      </c>
      <c r="AU32" s="139" t="b">
        <f t="shared" si="26"/>
        <v>0</v>
      </c>
      <c r="AV32" s="140" t="b">
        <f t="shared" si="27"/>
        <v>0</v>
      </c>
      <c r="AW32" s="133" t="b">
        <f t="shared" si="28"/>
        <v>0</v>
      </c>
      <c r="AX32" s="134" t="b">
        <f t="shared" si="29"/>
        <v>0</v>
      </c>
      <c r="AY32" s="135" t="b">
        <f t="shared" si="30"/>
        <v>0</v>
      </c>
      <c r="AZ32" s="136" t="b">
        <f t="shared" si="31"/>
        <v>0</v>
      </c>
      <c r="BA32" s="137" t="b">
        <f t="shared" si="32"/>
        <v>0</v>
      </c>
      <c r="BB32" s="138" t="b">
        <f t="shared" si="33"/>
        <v>0</v>
      </c>
      <c r="BC32" s="133" t="b">
        <f t="shared" si="34"/>
        <v>0</v>
      </c>
      <c r="BD32" s="134" t="b">
        <f t="shared" si="35"/>
        <v>0</v>
      </c>
      <c r="BE32" s="135" t="b">
        <f t="shared" si="36"/>
        <v>0</v>
      </c>
      <c r="BF32" s="136" t="b">
        <f t="shared" si="37"/>
        <v>0</v>
      </c>
      <c r="BG32" s="139" t="b">
        <f t="shared" si="38"/>
        <v>0</v>
      </c>
    </row>
    <row r="33" spans="1:59" ht="13.5" outlineLevel="1" thickBot="1" x14ac:dyDescent="0.25">
      <c r="A33" s="98"/>
      <c r="B33" s="109"/>
      <c r="C33" s="109"/>
      <c r="D33" s="22"/>
      <c r="E33" s="22"/>
      <c r="F33" s="95"/>
      <c r="G33" s="18">
        <f>IF(D33="TA",LOOKUP(E33,'Barême cotisation'!H$15:I$22,'Barême cotisation'!J$15:J$22),IF(D33="TB",LOOKUP(E33,'Barême cotisation'!H$26:I$35,'Barême cotisation'!J$26:J$35)))*F33</f>
        <v>0</v>
      </c>
      <c r="H33" s="18">
        <f t="shared" si="40"/>
        <v>0</v>
      </c>
      <c r="I33" s="99"/>
      <c r="J33" s="99"/>
      <c r="K33" s="99"/>
      <c r="L33" s="99"/>
      <c r="M33" s="99"/>
      <c r="N33" s="99"/>
      <c r="O33" s="99"/>
      <c r="P33" s="99"/>
      <c r="Q33" s="99"/>
      <c r="R33" s="99"/>
      <c r="S33" s="99"/>
      <c r="T33" s="99"/>
      <c r="U33" s="121">
        <f t="shared" si="1"/>
        <v>0</v>
      </c>
      <c r="V33" s="153">
        <f t="shared" si="2"/>
        <v>0</v>
      </c>
      <c r="W33" s="153">
        <f t="shared" si="3"/>
        <v>0</v>
      </c>
      <c r="X33" s="130" t="b">
        <f t="shared" si="39"/>
        <v>0</v>
      </c>
      <c r="Y33" s="133" t="b">
        <f t="shared" si="4"/>
        <v>0</v>
      </c>
      <c r="Z33" s="134" t="b">
        <f t="shared" si="5"/>
        <v>0</v>
      </c>
      <c r="AA33" s="135" t="b">
        <f t="shared" si="6"/>
        <v>0</v>
      </c>
      <c r="AB33" s="136" t="b">
        <f t="shared" si="7"/>
        <v>0</v>
      </c>
      <c r="AC33" s="137" t="b">
        <f t="shared" si="8"/>
        <v>0</v>
      </c>
      <c r="AD33" s="138" t="b">
        <f t="shared" si="9"/>
        <v>0</v>
      </c>
      <c r="AE33" s="133" t="b">
        <f t="shared" si="10"/>
        <v>0</v>
      </c>
      <c r="AF33" s="134" t="b">
        <f t="shared" si="11"/>
        <v>0</v>
      </c>
      <c r="AG33" s="135" t="b">
        <f t="shared" si="12"/>
        <v>0</v>
      </c>
      <c r="AH33" s="136" t="b">
        <f t="shared" si="13"/>
        <v>0</v>
      </c>
      <c r="AI33" s="139" t="b">
        <f t="shared" si="14"/>
        <v>0</v>
      </c>
      <c r="AJ33" s="140" t="b">
        <f t="shared" si="15"/>
        <v>0</v>
      </c>
      <c r="AK33" s="133" t="b">
        <f t="shared" si="16"/>
        <v>0</v>
      </c>
      <c r="AL33" s="134" t="b">
        <f t="shared" si="17"/>
        <v>0</v>
      </c>
      <c r="AM33" s="135" t="b">
        <f t="shared" si="18"/>
        <v>0</v>
      </c>
      <c r="AN33" s="136" t="b">
        <f t="shared" si="19"/>
        <v>0</v>
      </c>
      <c r="AO33" s="137" t="b">
        <f t="shared" si="20"/>
        <v>0</v>
      </c>
      <c r="AP33" s="138" t="b">
        <f t="shared" si="21"/>
        <v>0</v>
      </c>
      <c r="AQ33" s="133" t="b">
        <f t="shared" si="22"/>
        <v>0</v>
      </c>
      <c r="AR33" s="134" t="b">
        <f t="shared" si="23"/>
        <v>0</v>
      </c>
      <c r="AS33" s="135" t="b">
        <f t="shared" si="24"/>
        <v>0</v>
      </c>
      <c r="AT33" s="136" t="b">
        <f t="shared" si="25"/>
        <v>0</v>
      </c>
      <c r="AU33" s="139" t="b">
        <f t="shared" si="26"/>
        <v>0</v>
      </c>
      <c r="AV33" s="140" t="b">
        <f t="shared" si="27"/>
        <v>0</v>
      </c>
      <c r="AW33" s="133" t="b">
        <f t="shared" si="28"/>
        <v>0</v>
      </c>
      <c r="AX33" s="134" t="b">
        <f t="shared" si="29"/>
        <v>0</v>
      </c>
      <c r="AY33" s="135" t="b">
        <f t="shared" si="30"/>
        <v>0</v>
      </c>
      <c r="AZ33" s="136" t="b">
        <f t="shared" si="31"/>
        <v>0</v>
      </c>
      <c r="BA33" s="137" t="b">
        <f t="shared" si="32"/>
        <v>0</v>
      </c>
      <c r="BB33" s="138" t="b">
        <f t="shared" si="33"/>
        <v>0</v>
      </c>
      <c r="BC33" s="133" t="b">
        <f t="shared" si="34"/>
        <v>0</v>
      </c>
      <c r="BD33" s="134" t="b">
        <f t="shared" si="35"/>
        <v>0</v>
      </c>
      <c r="BE33" s="135" t="b">
        <f t="shared" si="36"/>
        <v>0</v>
      </c>
      <c r="BF33" s="136" t="b">
        <f t="shared" si="37"/>
        <v>0</v>
      </c>
      <c r="BG33" s="139" t="b">
        <f t="shared" si="38"/>
        <v>0</v>
      </c>
    </row>
    <row r="34" spans="1:59" ht="13.5" outlineLevel="1" thickBot="1" x14ac:dyDescent="0.25">
      <c r="A34" s="98"/>
      <c r="B34" s="109"/>
      <c r="C34" s="109"/>
      <c r="D34" s="22"/>
      <c r="E34" s="22"/>
      <c r="F34" s="95"/>
      <c r="G34" s="18">
        <f>IF(D34="TA",LOOKUP(E34,'Barême cotisation'!H$15:I$22,'Barême cotisation'!J$15:J$22),IF(D34="TB",LOOKUP(E34,'Barême cotisation'!H$26:I$35,'Barême cotisation'!J$26:J$35)))*F34</f>
        <v>0</v>
      </c>
      <c r="H34" s="18">
        <f t="shared" si="40"/>
        <v>0</v>
      </c>
      <c r="I34" s="99"/>
      <c r="J34" s="99"/>
      <c r="K34" s="99"/>
      <c r="L34" s="99"/>
      <c r="M34" s="99"/>
      <c r="N34" s="99"/>
      <c r="O34" s="99"/>
      <c r="P34" s="99"/>
      <c r="Q34" s="99"/>
      <c r="R34" s="99"/>
      <c r="S34" s="99"/>
      <c r="T34" s="99"/>
      <c r="U34" s="121">
        <f t="shared" si="1"/>
        <v>0</v>
      </c>
      <c r="V34" s="153">
        <f t="shared" si="2"/>
        <v>0</v>
      </c>
      <c r="W34" s="153">
        <f t="shared" si="3"/>
        <v>0</v>
      </c>
      <c r="X34" s="130" t="b">
        <f t="shared" si="39"/>
        <v>0</v>
      </c>
      <c r="Y34" s="133" t="b">
        <f t="shared" si="4"/>
        <v>0</v>
      </c>
      <c r="Z34" s="134" t="b">
        <f t="shared" si="5"/>
        <v>0</v>
      </c>
      <c r="AA34" s="135" t="b">
        <f t="shared" si="6"/>
        <v>0</v>
      </c>
      <c r="AB34" s="136" t="b">
        <f t="shared" si="7"/>
        <v>0</v>
      </c>
      <c r="AC34" s="137" t="b">
        <f t="shared" si="8"/>
        <v>0</v>
      </c>
      <c r="AD34" s="138" t="b">
        <f t="shared" si="9"/>
        <v>0</v>
      </c>
      <c r="AE34" s="133" t="b">
        <f t="shared" si="10"/>
        <v>0</v>
      </c>
      <c r="AF34" s="134" t="b">
        <f t="shared" si="11"/>
        <v>0</v>
      </c>
      <c r="AG34" s="135" t="b">
        <f t="shared" si="12"/>
        <v>0</v>
      </c>
      <c r="AH34" s="136" t="b">
        <f t="shared" si="13"/>
        <v>0</v>
      </c>
      <c r="AI34" s="139" t="b">
        <f t="shared" si="14"/>
        <v>0</v>
      </c>
      <c r="AJ34" s="140" t="b">
        <f t="shared" si="15"/>
        <v>0</v>
      </c>
      <c r="AK34" s="133" t="b">
        <f t="shared" si="16"/>
        <v>0</v>
      </c>
      <c r="AL34" s="134" t="b">
        <f t="shared" si="17"/>
        <v>0</v>
      </c>
      <c r="AM34" s="135" t="b">
        <f t="shared" si="18"/>
        <v>0</v>
      </c>
      <c r="AN34" s="136" t="b">
        <f t="shared" si="19"/>
        <v>0</v>
      </c>
      <c r="AO34" s="137" t="b">
        <f t="shared" si="20"/>
        <v>0</v>
      </c>
      <c r="AP34" s="138" t="b">
        <f t="shared" si="21"/>
        <v>0</v>
      </c>
      <c r="AQ34" s="133" t="b">
        <f t="shared" si="22"/>
        <v>0</v>
      </c>
      <c r="AR34" s="134" t="b">
        <f t="shared" si="23"/>
        <v>0</v>
      </c>
      <c r="AS34" s="135" t="b">
        <f t="shared" si="24"/>
        <v>0</v>
      </c>
      <c r="AT34" s="136" t="b">
        <f t="shared" si="25"/>
        <v>0</v>
      </c>
      <c r="AU34" s="139" t="b">
        <f t="shared" si="26"/>
        <v>0</v>
      </c>
      <c r="AV34" s="140" t="b">
        <f t="shared" si="27"/>
        <v>0</v>
      </c>
      <c r="AW34" s="133" t="b">
        <f t="shared" si="28"/>
        <v>0</v>
      </c>
      <c r="AX34" s="134" t="b">
        <f t="shared" si="29"/>
        <v>0</v>
      </c>
      <c r="AY34" s="135" t="b">
        <f t="shared" si="30"/>
        <v>0</v>
      </c>
      <c r="AZ34" s="136" t="b">
        <f t="shared" si="31"/>
        <v>0</v>
      </c>
      <c r="BA34" s="137" t="b">
        <f t="shared" si="32"/>
        <v>0</v>
      </c>
      <c r="BB34" s="138" t="b">
        <f t="shared" si="33"/>
        <v>0</v>
      </c>
      <c r="BC34" s="133" t="b">
        <f t="shared" si="34"/>
        <v>0</v>
      </c>
      <c r="BD34" s="134" t="b">
        <f t="shared" si="35"/>
        <v>0</v>
      </c>
      <c r="BE34" s="135" t="b">
        <f t="shared" si="36"/>
        <v>0</v>
      </c>
      <c r="BF34" s="136" t="b">
        <f t="shared" si="37"/>
        <v>0</v>
      </c>
      <c r="BG34" s="139" t="b">
        <f t="shared" si="38"/>
        <v>0</v>
      </c>
    </row>
    <row r="35" spans="1:59" ht="13.5" outlineLevel="1" thickBot="1" x14ac:dyDescent="0.25">
      <c r="A35" s="98"/>
      <c r="B35" s="109"/>
      <c r="C35" s="109"/>
      <c r="D35" s="22"/>
      <c r="E35" s="22"/>
      <c r="F35" s="95"/>
      <c r="G35" s="18">
        <f>IF(D35="TA",LOOKUP(E35,'Barême cotisation'!H$15:I$22,'Barême cotisation'!J$15:J$22),IF(D35="TB",LOOKUP(E35,'Barême cotisation'!H$26:I$35,'Barême cotisation'!J$26:J$35)))*F35</f>
        <v>0</v>
      </c>
      <c r="H35" s="18">
        <f t="shared" si="40"/>
        <v>0</v>
      </c>
      <c r="I35" s="99"/>
      <c r="J35" s="99"/>
      <c r="K35" s="99"/>
      <c r="L35" s="99"/>
      <c r="M35" s="99"/>
      <c r="N35" s="99"/>
      <c r="O35" s="99"/>
      <c r="P35" s="99"/>
      <c r="Q35" s="99"/>
      <c r="R35" s="99"/>
      <c r="S35" s="99"/>
      <c r="T35" s="99"/>
      <c r="U35" s="121">
        <f t="shared" si="1"/>
        <v>0</v>
      </c>
      <c r="V35" s="153">
        <f t="shared" si="2"/>
        <v>0</v>
      </c>
      <c r="W35" s="153">
        <f t="shared" si="3"/>
        <v>0</v>
      </c>
      <c r="X35" s="130" t="b">
        <f t="shared" si="39"/>
        <v>0</v>
      </c>
      <c r="Y35" s="133" t="b">
        <f t="shared" si="4"/>
        <v>0</v>
      </c>
      <c r="Z35" s="134" t="b">
        <f t="shared" si="5"/>
        <v>0</v>
      </c>
      <c r="AA35" s="135" t="b">
        <f t="shared" si="6"/>
        <v>0</v>
      </c>
      <c r="AB35" s="136" t="b">
        <f t="shared" si="7"/>
        <v>0</v>
      </c>
      <c r="AC35" s="137" t="b">
        <f t="shared" si="8"/>
        <v>0</v>
      </c>
      <c r="AD35" s="138" t="b">
        <f t="shared" si="9"/>
        <v>0</v>
      </c>
      <c r="AE35" s="133" t="b">
        <f t="shared" si="10"/>
        <v>0</v>
      </c>
      <c r="AF35" s="134" t="b">
        <f t="shared" si="11"/>
        <v>0</v>
      </c>
      <c r="AG35" s="135" t="b">
        <f t="shared" si="12"/>
        <v>0</v>
      </c>
      <c r="AH35" s="136" t="b">
        <f t="shared" si="13"/>
        <v>0</v>
      </c>
      <c r="AI35" s="139" t="b">
        <f t="shared" si="14"/>
        <v>0</v>
      </c>
      <c r="AJ35" s="140" t="b">
        <f t="shared" si="15"/>
        <v>0</v>
      </c>
      <c r="AK35" s="133" t="b">
        <f t="shared" si="16"/>
        <v>0</v>
      </c>
      <c r="AL35" s="134" t="b">
        <f t="shared" si="17"/>
        <v>0</v>
      </c>
      <c r="AM35" s="135" t="b">
        <f t="shared" si="18"/>
        <v>0</v>
      </c>
      <c r="AN35" s="136" t="b">
        <f t="shared" si="19"/>
        <v>0</v>
      </c>
      <c r="AO35" s="137" t="b">
        <f t="shared" si="20"/>
        <v>0</v>
      </c>
      <c r="AP35" s="138" t="b">
        <f t="shared" si="21"/>
        <v>0</v>
      </c>
      <c r="AQ35" s="133" t="b">
        <f t="shared" si="22"/>
        <v>0</v>
      </c>
      <c r="AR35" s="134" t="b">
        <f t="shared" si="23"/>
        <v>0</v>
      </c>
      <c r="AS35" s="135" t="b">
        <f t="shared" si="24"/>
        <v>0</v>
      </c>
      <c r="AT35" s="136" t="b">
        <f t="shared" si="25"/>
        <v>0</v>
      </c>
      <c r="AU35" s="139" t="b">
        <f t="shared" si="26"/>
        <v>0</v>
      </c>
      <c r="AV35" s="140" t="b">
        <f t="shared" si="27"/>
        <v>0</v>
      </c>
      <c r="AW35" s="133" t="b">
        <f t="shared" si="28"/>
        <v>0</v>
      </c>
      <c r="AX35" s="134" t="b">
        <f t="shared" si="29"/>
        <v>0</v>
      </c>
      <c r="AY35" s="135" t="b">
        <f t="shared" si="30"/>
        <v>0</v>
      </c>
      <c r="AZ35" s="136" t="b">
        <f t="shared" si="31"/>
        <v>0</v>
      </c>
      <c r="BA35" s="137" t="b">
        <f t="shared" si="32"/>
        <v>0</v>
      </c>
      <c r="BB35" s="138" t="b">
        <f t="shared" si="33"/>
        <v>0</v>
      </c>
      <c r="BC35" s="133" t="b">
        <f t="shared" si="34"/>
        <v>0</v>
      </c>
      <c r="BD35" s="134" t="b">
        <f t="shared" si="35"/>
        <v>0</v>
      </c>
      <c r="BE35" s="135" t="b">
        <f t="shared" si="36"/>
        <v>0</v>
      </c>
      <c r="BF35" s="136" t="b">
        <f t="shared" si="37"/>
        <v>0</v>
      </c>
      <c r="BG35" s="139" t="b">
        <f t="shared" si="38"/>
        <v>0</v>
      </c>
    </row>
    <row r="36" spans="1:59" ht="13.5" outlineLevel="1" thickBot="1" x14ac:dyDescent="0.25">
      <c r="A36" s="98"/>
      <c r="B36" s="109"/>
      <c r="C36" s="109"/>
      <c r="D36" s="22"/>
      <c r="E36" s="22"/>
      <c r="F36" s="95"/>
      <c r="G36" s="18">
        <f>IF(D36="TA",LOOKUP(E36,'Barême cotisation'!H$15:I$22,'Barême cotisation'!J$15:J$22),IF(D36="TB",LOOKUP(E36,'Barême cotisation'!H$26:I$35,'Barême cotisation'!J$26:J$35)))*F36</f>
        <v>0</v>
      </c>
      <c r="H36" s="18">
        <f t="shared" si="40"/>
        <v>0</v>
      </c>
      <c r="I36" s="99"/>
      <c r="J36" s="99"/>
      <c r="K36" s="99"/>
      <c r="L36" s="99"/>
      <c r="M36" s="99"/>
      <c r="N36" s="99"/>
      <c r="O36" s="99"/>
      <c r="P36" s="99"/>
      <c r="Q36" s="99"/>
      <c r="R36" s="99"/>
      <c r="S36" s="99"/>
      <c r="T36" s="99"/>
      <c r="U36" s="121">
        <f t="shared" si="1"/>
        <v>0</v>
      </c>
      <c r="V36" s="153">
        <f t="shared" si="2"/>
        <v>0</v>
      </c>
      <c r="W36" s="153">
        <f t="shared" si="3"/>
        <v>0</v>
      </c>
      <c r="X36" s="130" t="b">
        <f t="shared" si="39"/>
        <v>0</v>
      </c>
      <c r="Y36" s="133" t="b">
        <f t="shared" si="4"/>
        <v>0</v>
      </c>
      <c r="Z36" s="134" t="b">
        <f t="shared" si="5"/>
        <v>0</v>
      </c>
      <c r="AA36" s="135" t="b">
        <f t="shared" si="6"/>
        <v>0</v>
      </c>
      <c r="AB36" s="136" t="b">
        <f t="shared" si="7"/>
        <v>0</v>
      </c>
      <c r="AC36" s="137" t="b">
        <f t="shared" si="8"/>
        <v>0</v>
      </c>
      <c r="AD36" s="138" t="b">
        <f t="shared" si="9"/>
        <v>0</v>
      </c>
      <c r="AE36" s="133" t="b">
        <f t="shared" si="10"/>
        <v>0</v>
      </c>
      <c r="AF36" s="134" t="b">
        <f t="shared" si="11"/>
        <v>0</v>
      </c>
      <c r="AG36" s="135" t="b">
        <f t="shared" si="12"/>
        <v>0</v>
      </c>
      <c r="AH36" s="136" t="b">
        <f t="shared" si="13"/>
        <v>0</v>
      </c>
      <c r="AI36" s="139" t="b">
        <f t="shared" si="14"/>
        <v>0</v>
      </c>
      <c r="AJ36" s="140" t="b">
        <f t="shared" si="15"/>
        <v>0</v>
      </c>
      <c r="AK36" s="133" t="b">
        <f t="shared" si="16"/>
        <v>0</v>
      </c>
      <c r="AL36" s="134" t="b">
        <f t="shared" si="17"/>
        <v>0</v>
      </c>
      <c r="AM36" s="135" t="b">
        <f t="shared" si="18"/>
        <v>0</v>
      </c>
      <c r="AN36" s="136" t="b">
        <f t="shared" si="19"/>
        <v>0</v>
      </c>
      <c r="AO36" s="137" t="b">
        <f t="shared" si="20"/>
        <v>0</v>
      </c>
      <c r="AP36" s="138" t="b">
        <f t="shared" si="21"/>
        <v>0</v>
      </c>
      <c r="AQ36" s="133" t="b">
        <f t="shared" si="22"/>
        <v>0</v>
      </c>
      <c r="AR36" s="134" t="b">
        <f t="shared" si="23"/>
        <v>0</v>
      </c>
      <c r="AS36" s="135" t="b">
        <f t="shared" si="24"/>
        <v>0</v>
      </c>
      <c r="AT36" s="136" t="b">
        <f t="shared" si="25"/>
        <v>0</v>
      </c>
      <c r="AU36" s="139" t="b">
        <f t="shared" si="26"/>
        <v>0</v>
      </c>
      <c r="AV36" s="140" t="b">
        <f t="shared" si="27"/>
        <v>0</v>
      </c>
      <c r="AW36" s="133" t="b">
        <f t="shared" si="28"/>
        <v>0</v>
      </c>
      <c r="AX36" s="134" t="b">
        <f t="shared" si="29"/>
        <v>0</v>
      </c>
      <c r="AY36" s="135" t="b">
        <f t="shared" si="30"/>
        <v>0</v>
      </c>
      <c r="AZ36" s="136" t="b">
        <f t="shared" si="31"/>
        <v>0</v>
      </c>
      <c r="BA36" s="137" t="b">
        <f t="shared" si="32"/>
        <v>0</v>
      </c>
      <c r="BB36" s="138" t="b">
        <f t="shared" si="33"/>
        <v>0</v>
      </c>
      <c r="BC36" s="133" t="b">
        <f t="shared" si="34"/>
        <v>0</v>
      </c>
      <c r="BD36" s="134" t="b">
        <f t="shared" si="35"/>
        <v>0</v>
      </c>
      <c r="BE36" s="135" t="b">
        <f t="shared" si="36"/>
        <v>0</v>
      </c>
      <c r="BF36" s="136" t="b">
        <f t="shared" si="37"/>
        <v>0</v>
      </c>
      <c r="BG36" s="139" t="b">
        <f t="shared" si="38"/>
        <v>0</v>
      </c>
    </row>
    <row r="37" spans="1:59" ht="13.5" outlineLevel="1" thickBot="1" x14ac:dyDescent="0.25">
      <c r="A37" s="98"/>
      <c r="B37" s="109"/>
      <c r="C37" s="109"/>
      <c r="D37" s="22"/>
      <c r="E37" s="22"/>
      <c r="F37" s="95"/>
      <c r="G37" s="18">
        <f>IF(D37="TA",LOOKUP(E37,'Barême cotisation'!H$15:I$22,'Barême cotisation'!J$15:J$22),IF(D37="TB",LOOKUP(E37,'Barême cotisation'!H$26:I$35,'Barême cotisation'!J$26:J$35)))*F37</f>
        <v>0</v>
      </c>
      <c r="H37" s="18">
        <f t="shared" si="40"/>
        <v>0</v>
      </c>
      <c r="I37" s="99"/>
      <c r="J37" s="99"/>
      <c r="K37" s="99"/>
      <c r="L37" s="99"/>
      <c r="M37" s="99"/>
      <c r="N37" s="99"/>
      <c r="O37" s="99"/>
      <c r="P37" s="99"/>
      <c r="Q37" s="99"/>
      <c r="R37" s="99"/>
      <c r="S37" s="99"/>
      <c r="T37" s="99"/>
      <c r="U37" s="121">
        <f t="shared" si="1"/>
        <v>0</v>
      </c>
      <c r="V37" s="153">
        <f t="shared" si="2"/>
        <v>0</v>
      </c>
      <c r="W37" s="153">
        <f t="shared" si="3"/>
        <v>0</v>
      </c>
      <c r="X37" s="130" t="b">
        <f t="shared" si="39"/>
        <v>0</v>
      </c>
      <c r="Y37" s="133" t="b">
        <f t="shared" si="4"/>
        <v>0</v>
      </c>
      <c r="Z37" s="134" t="b">
        <f t="shared" si="5"/>
        <v>0</v>
      </c>
      <c r="AA37" s="135" t="b">
        <f t="shared" si="6"/>
        <v>0</v>
      </c>
      <c r="AB37" s="136" t="b">
        <f t="shared" si="7"/>
        <v>0</v>
      </c>
      <c r="AC37" s="137" t="b">
        <f t="shared" si="8"/>
        <v>0</v>
      </c>
      <c r="AD37" s="138" t="b">
        <f t="shared" si="9"/>
        <v>0</v>
      </c>
      <c r="AE37" s="133" t="b">
        <f t="shared" si="10"/>
        <v>0</v>
      </c>
      <c r="AF37" s="134" t="b">
        <f t="shared" si="11"/>
        <v>0</v>
      </c>
      <c r="AG37" s="135" t="b">
        <f t="shared" si="12"/>
        <v>0</v>
      </c>
      <c r="AH37" s="136" t="b">
        <f t="shared" si="13"/>
        <v>0</v>
      </c>
      <c r="AI37" s="139" t="b">
        <f t="shared" si="14"/>
        <v>0</v>
      </c>
      <c r="AJ37" s="140" t="b">
        <f t="shared" si="15"/>
        <v>0</v>
      </c>
      <c r="AK37" s="133" t="b">
        <f t="shared" si="16"/>
        <v>0</v>
      </c>
      <c r="AL37" s="134" t="b">
        <f t="shared" si="17"/>
        <v>0</v>
      </c>
      <c r="AM37" s="135" t="b">
        <f t="shared" si="18"/>
        <v>0</v>
      </c>
      <c r="AN37" s="136" t="b">
        <f t="shared" si="19"/>
        <v>0</v>
      </c>
      <c r="AO37" s="137" t="b">
        <f t="shared" si="20"/>
        <v>0</v>
      </c>
      <c r="AP37" s="138" t="b">
        <f t="shared" si="21"/>
        <v>0</v>
      </c>
      <c r="AQ37" s="133" t="b">
        <f t="shared" si="22"/>
        <v>0</v>
      </c>
      <c r="AR37" s="134" t="b">
        <f t="shared" si="23"/>
        <v>0</v>
      </c>
      <c r="AS37" s="135" t="b">
        <f t="shared" si="24"/>
        <v>0</v>
      </c>
      <c r="AT37" s="136" t="b">
        <f t="shared" si="25"/>
        <v>0</v>
      </c>
      <c r="AU37" s="139" t="b">
        <f t="shared" si="26"/>
        <v>0</v>
      </c>
      <c r="AV37" s="140" t="b">
        <f t="shared" si="27"/>
        <v>0</v>
      </c>
      <c r="AW37" s="133" t="b">
        <f t="shared" si="28"/>
        <v>0</v>
      </c>
      <c r="AX37" s="134" t="b">
        <f t="shared" si="29"/>
        <v>0</v>
      </c>
      <c r="AY37" s="135" t="b">
        <f t="shared" si="30"/>
        <v>0</v>
      </c>
      <c r="AZ37" s="136" t="b">
        <f t="shared" si="31"/>
        <v>0</v>
      </c>
      <c r="BA37" s="137" t="b">
        <f t="shared" si="32"/>
        <v>0</v>
      </c>
      <c r="BB37" s="138" t="b">
        <f t="shared" si="33"/>
        <v>0</v>
      </c>
      <c r="BC37" s="133" t="b">
        <f t="shared" si="34"/>
        <v>0</v>
      </c>
      <c r="BD37" s="134" t="b">
        <f t="shared" si="35"/>
        <v>0</v>
      </c>
      <c r="BE37" s="135" t="b">
        <f t="shared" si="36"/>
        <v>0</v>
      </c>
      <c r="BF37" s="136" t="b">
        <f t="shared" si="37"/>
        <v>0</v>
      </c>
      <c r="BG37" s="139" t="b">
        <f t="shared" si="38"/>
        <v>0</v>
      </c>
    </row>
    <row r="38" spans="1:59" ht="13.5" outlineLevel="1" thickBot="1" x14ac:dyDescent="0.25">
      <c r="A38" s="98"/>
      <c r="B38" s="109"/>
      <c r="C38" s="109"/>
      <c r="D38" s="22"/>
      <c r="E38" s="22"/>
      <c r="F38" s="95"/>
      <c r="G38" s="18">
        <f>IF(D38="TA",LOOKUP(E38,'Barême cotisation'!H$15:I$22,'Barême cotisation'!J$15:J$22),IF(D38="TB",LOOKUP(E38,'Barême cotisation'!H$26:I$35,'Barême cotisation'!J$26:J$35)))*F38</f>
        <v>0</v>
      </c>
      <c r="H38" s="18">
        <f t="shared" si="40"/>
        <v>0</v>
      </c>
      <c r="I38" s="99"/>
      <c r="J38" s="99"/>
      <c r="K38" s="99"/>
      <c r="L38" s="99"/>
      <c r="M38" s="99"/>
      <c r="N38" s="99"/>
      <c r="O38" s="99"/>
      <c r="P38" s="99"/>
      <c r="Q38" s="99"/>
      <c r="R38" s="99"/>
      <c r="S38" s="99"/>
      <c r="T38" s="99"/>
      <c r="U38" s="121">
        <f t="shared" si="1"/>
        <v>0</v>
      </c>
      <c r="V38" s="153">
        <f t="shared" si="2"/>
        <v>0</v>
      </c>
      <c r="W38" s="153">
        <f t="shared" si="3"/>
        <v>0</v>
      </c>
      <c r="X38" s="130" t="b">
        <f t="shared" si="39"/>
        <v>0</v>
      </c>
      <c r="Y38" s="133" t="b">
        <f t="shared" si="4"/>
        <v>0</v>
      </c>
      <c r="Z38" s="134" t="b">
        <f t="shared" si="5"/>
        <v>0</v>
      </c>
      <c r="AA38" s="135" t="b">
        <f t="shared" si="6"/>
        <v>0</v>
      </c>
      <c r="AB38" s="136" t="b">
        <f t="shared" si="7"/>
        <v>0</v>
      </c>
      <c r="AC38" s="137" t="b">
        <f t="shared" si="8"/>
        <v>0</v>
      </c>
      <c r="AD38" s="138" t="b">
        <f t="shared" si="9"/>
        <v>0</v>
      </c>
      <c r="AE38" s="133" t="b">
        <f t="shared" si="10"/>
        <v>0</v>
      </c>
      <c r="AF38" s="134" t="b">
        <f t="shared" si="11"/>
        <v>0</v>
      </c>
      <c r="AG38" s="135" t="b">
        <f t="shared" si="12"/>
        <v>0</v>
      </c>
      <c r="AH38" s="136" t="b">
        <f t="shared" si="13"/>
        <v>0</v>
      </c>
      <c r="AI38" s="139" t="b">
        <f t="shared" si="14"/>
        <v>0</v>
      </c>
      <c r="AJ38" s="140" t="b">
        <f t="shared" si="15"/>
        <v>0</v>
      </c>
      <c r="AK38" s="133" t="b">
        <f t="shared" si="16"/>
        <v>0</v>
      </c>
      <c r="AL38" s="134" t="b">
        <f t="shared" si="17"/>
        <v>0</v>
      </c>
      <c r="AM38" s="135" t="b">
        <f t="shared" si="18"/>
        <v>0</v>
      </c>
      <c r="AN38" s="136" t="b">
        <f t="shared" si="19"/>
        <v>0</v>
      </c>
      <c r="AO38" s="137" t="b">
        <f t="shared" si="20"/>
        <v>0</v>
      </c>
      <c r="AP38" s="138" t="b">
        <f t="shared" si="21"/>
        <v>0</v>
      </c>
      <c r="AQ38" s="133" t="b">
        <f t="shared" si="22"/>
        <v>0</v>
      </c>
      <c r="AR38" s="134" t="b">
        <f t="shared" si="23"/>
        <v>0</v>
      </c>
      <c r="AS38" s="135" t="b">
        <f t="shared" si="24"/>
        <v>0</v>
      </c>
      <c r="AT38" s="136" t="b">
        <f t="shared" si="25"/>
        <v>0</v>
      </c>
      <c r="AU38" s="139" t="b">
        <f t="shared" si="26"/>
        <v>0</v>
      </c>
      <c r="AV38" s="140" t="b">
        <f t="shared" si="27"/>
        <v>0</v>
      </c>
      <c r="AW38" s="133" t="b">
        <f t="shared" si="28"/>
        <v>0</v>
      </c>
      <c r="AX38" s="134" t="b">
        <f t="shared" si="29"/>
        <v>0</v>
      </c>
      <c r="AY38" s="135" t="b">
        <f t="shared" si="30"/>
        <v>0</v>
      </c>
      <c r="AZ38" s="136" t="b">
        <f t="shared" si="31"/>
        <v>0</v>
      </c>
      <c r="BA38" s="137" t="b">
        <f t="shared" si="32"/>
        <v>0</v>
      </c>
      <c r="BB38" s="138" t="b">
        <f t="shared" si="33"/>
        <v>0</v>
      </c>
      <c r="BC38" s="133" t="b">
        <f t="shared" si="34"/>
        <v>0</v>
      </c>
      <c r="BD38" s="134" t="b">
        <f t="shared" si="35"/>
        <v>0</v>
      </c>
      <c r="BE38" s="135" t="b">
        <f t="shared" si="36"/>
        <v>0</v>
      </c>
      <c r="BF38" s="136" t="b">
        <f t="shared" si="37"/>
        <v>0</v>
      </c>
      <c r="BG38" s="139" t="b">
        <f t="shared" si="38"/>
        <v>0</v>
      </c>
    </row>
    <row r="39" spans="1:59" ht="13.5" outlineLevel="1" thickBot="1" x14ac:dyDescent="0.25">
      <c r="A39" s="98"/>
      <c r="B39" s="109"/>
      <c r="C39" s="109"/>
      <c r="D39" s="22"/>
      <c r="E39" s="22"/>
      <c r="F39" s="95"/>
      <c r="G39" s="18">
        <f>IF(D39="TA",LOOKUP(E39,'Barême cotisation'!H$15:I$22,'Barême cotisation'!J$15:J$22),IF(D39="TB",LOOKUP(E39,'Barême cotisation'!H$26:I$35,'Barême cotisation'!J$26:J$35)))*F39</f>
        <v>0</v>
      </c>
      <c r="H39" s="18">
        <f t="shared" si="40"/>
        <v>0</v>
      </c>
      <c r="I39" s="99"/>
      <c r="J39" s="99"/>
      <c r="K39" s="99"/>
      <c r="L39" s="99"/>
      <c r="M39" s="99"/>
      <c r="N39" s="99"/>
      <c r="O39" s="99"/>
      <c r="P39" s="99"/>
      <c r="Q39" s="99"/>
      <c r="R39" s="99"/>
      <c r="S39" s="99"/>
      <c r="T39" s="99"/>
      <c r="U39" s="121">
        <f t="shared" si="1"/>
        <v>0</v>
      </c>
      <c r="V39" s="153">
        <f t="shared" si="2"/>
        <v>0</v>
      </c>
      <c r="W39" s="153">
        <f t="shared" si="3"/>
        <v>0</v>
      </c>
      <c r="X39" s="130" t="b">
        <f t="shared" si="39"/>
        <v>0</v>
      </c>
      <c r="Y39" s="133" t="b">
        <f t="shared" si="4"/>
        <v>0</v>
      </c>
      <c r="Z39" s="134" t="b">
        <f t="shared" si="5"/>
        <v>0</v>
      </c>
      <c r="AA39" s="135" t="b">
        <f t="shared" si="6"/>
        <v>0</v>
      </c>
      <c r="AB39" s="136" t="b">
        <f t="shared" si="7"/>
        <v>0</v>
      </c>
      <c r="AC39" s="137" t="b">
        <f t="shared" si="8"/>
        <v>0</v>
      </c>
      <c r="AD39" s="138" t="b">
        <f t="shared" si="9"/>
        <v>0</v>
      </c>
      <c r="AE39" s="133" t="b">
        <f t="shared" si="10"/>
        <v>0</v>
      </c>
      <c r="AF39" s="134" t="b">
        <f t="shared" si="11"/>
        <v>0</v>
      </c>
      <c r="AG39" s="135" t="b">
        <f t="shared" si="12"/>
        <v>0</v>
      </c>
      <c r="AH39" s="136" t="b">
        <f t="shared" si="13"/>
        <v>0</v>
      </c>
      <c r="AI39" s="139" t="b">
        <f t="shared" si="14"/>
        <v>0</v>
      </c>
      <c r="AJ39" s="140" t="b">
        <f t="shared" si="15"/>
        <v>0</v>
      </c>
      <c r="AK39" s="133" t="b">
        <f t="shared" si="16"/>
        <v>0</v>
      </c>
      <c r="AL39" s="134" t="b">
        <f t="shared" si="17"/>
        <v>0</v>
      </c>
      <c r="AM39" s="135" t="b">
        <f t="shared" si="18"/>
        <v>0</v>
      </c>
      <c r="AN39" s="136" t="b">
        <f t="shared" si="19"/>
        <v>0</v>
      </c>
      <c r="AO39" s="137" t="b">
        <f t="shared" si="20"/>
        <v>0</v>
      </c>
      <c r="AP39" s="138" t="b">
        <f t="shared" si="21"/>
        <v>0</v>
      </c>
      <c r="AQ39" s="133" t="b">
        <f t="shared" si="22"/>
        <v>0</v>
      </c>
      <c r="AR39" s="134" t="b">
        <f t="shared" si="23"/>
        <v>0</v>
      </c>
      <c r="AS39" s="135" t="b">
        <f t="shared" si="24"/>
        <v>0</v>
      </c>
      <c r="AT39" s="136" t="b">
        <f t="shared" si="25"/>
        <v>0</v>
      </c>
      <c r="AU39" s="139" t="b">
        <f t="shared" si="26"/>
        <v>0</v>
      </c>
      <c r="AV39" s="140" t="b">
        <f t="shared" si="27"/>
        <v>0</v>
      </c>
      <c r="AW39" s="133" t="b">
        <f t="shared" si="28"/>
        <v>0</v>
      </c>
      <c r="AX39" s="134" t="b">
        <f t="shared" si="29"/>
        <v>0</v>
      </c>
      <c r="AY39" s="135" t="b">
        <f t="shared" si="30"/>
        <v>0</v>
      </c>
      <c r="AZ39" s="136" t="b">
        <f t="shared" si="31"/>
        <v>0</v>
      </c>
      <c r="BA39" s="137" t="b">
        <f t="shared" si="32"/>
        <v>0</v>
      </c>
      <c r="BB39" s="138" t="b">
        <f t="shared" si="33"/>
        <v>0</v>
      </c>
      <c r="BC39" s="133" t="b">
        <f t="shared" si="34"/>
        <v>0</v>
      </c>
      <c r="BD39" s="134" t="b">
        <f t="shared" si="35"/>
        <v>0</v>
      </c>
      <c r="BE39" s="135" t="b">
        <f t="shared" si="36"/>
        <v>0</v>
      </c>
      <c r="BF39" s="136" t="b">
        <f t="shared" si="37"/>
        <v>0</v>
      </c>
      <c r="BG39" s="139" t="b">
        <f t="shared" si="38"/>
        <v>0</v>
      </c>
    </row>
    <row r="40" spans="1:59" ht="13.5" outlineLevel="1" thickBot="1" x14ac:dyDescent="0.25">
      <c r="A40" s="98"/>
      <c r="B40" s="109"/>
      <c r="C40" s="109"/>
      <c r="D40" s="22"/>
      <c r="E40" s="22"/>
      <c r="F40" s="95"/>
      <c r="G40" s="18">
        <f>IF(D40="TA",LOOKUP(E40,'Barême cotisation'!H$15:I$22,'Barême cotisation'!J$15:J$22),IF(D40="TB",LOOKUP(E40,'Barême cotisation'!H$26:I$35,'Barême cotisation'!J$26:J$35)))*F40</f>
        <v>0</v>
      </c>
      <c r="H40" s="18">
        <f t="shared" si="40"/>
        <v>0</v>
      </c>
      <c r="I40" s="99"/>
      <c r="J40" s="99"/>
      <c r="K40" s="99"/>
      <c r="L40" s="99"/>
      <c r="M40" s="99"/>
      <c r="N40" s="99"/>
      <c r="O40" s="99"/>
      <c r="P40" s="99"/>
      <c r="Q40" s="99"/>
      <c r="R40" s="99"/>
      <c r="S40" s="99"/>
      <c r="T40" s="99"/>
      <c r="U40" s="121">
        <f t="shared" si="1"/>
        <v>0</v>
      </c>
      <c r="V40" s="153">
        <f t="shared" si="2"/>
        <v>0</v>
      </c>
      <c r="W40" s="153">
        <f t="shared" si="3"/>
        <v>0</v>
      </c>
      <c r="X40" s="130" t="b">
        <f t="shared" si="39"/>
        <v>0</v>
      </c>
      <c r="Y40" s="133" t="b">
        <f t="shared" si="4"/>
        <v>0</v>
      </c>
      <c r="Z40" s="134" t="b">
        <f t="shared" si="5"/>
        <v>0</v>
      </c>
      <c r="AA40" s="135" t="b">
        <f t="shared" si="6"/>
        <v>0</v>
      </c>
      <c r="AB40" s="136" t="b">
        <f t="shared" si="7"/>
        <v>0</v>
      </c>
      <c r="AC40" s="137" t="b">
        <f t="shared" si="8"/>
        <v>0</v>
      </c>
      <c r="AD40" s="138" t="b">
        <f t="shared" si="9"/>
        <v>0</v>
      </c>
      <c r="AE40" s="133" t="b">
        <f t="shared" si="10"/>
        <v>0</v>
      </c>
      <c r="AF40" s="134" t="b">
        <f t="shared" si="11"/>
        <v>0</v>
      </c>
      <c r="AG40" s="135" t="b">
        <f t="shared" si="12"/>
        <v>0</v>
      </c>
      <c r="AH40" s="136" t="b">
        <f t="shared" si="13"/>
        <v>0</v>
      </c>
      <c r="AI40" s="139" t="b">
        <f t="shared" si="14"/>
        <v>0</v>
      </c>
      <c r="AJ40" s="140" t="b">
        <f t="shared" si="15"/>
        <v>0</v>
      </c>
      <c r="AK40" s="133" t="b">
        <f t="shared" si="16"/>
        <v>0</v>
      </c>
      <c r="AL40" s="134" t="b">
        <f t="shared" si="17"/>
        <v>0</v>
      </c>
      <c r="AM40" s="135" t="b">
        <f t="shared" si="18"/>
        <v>0</v>
      </c>
      <c r="AN40" s="136" t="b">
        <f t="shared" si="19"/>
        <v>0</v>
      </c>
      <c r="AO40" s="137" t="b">
        <f t="shared" si="20"/>
        <v>0</v>
      </c>
      <c r="AP40" s="138" t="b">
        <f t="shared" si="21"/>
        <v>0</v>
      </c>
      <c r="AQ40" s="133" t="b">
        <f t="shared" si="22"/>
        <v>0</v>
      </c>
      <c r="AR40" s="134" t="b">
        <f t="shared" si="23"/>
        <v>0</v>
      </c>
      <c r="AS40" s="135" t="b">
        <f t="shared" si="24"/>
        <v>0</v>
      </c>
      <c r="AT40" s="136" t="b">
        <f t="shared" si="25"/>
        <v>0</v>
      </c>
      <c r="AU40" s="139" t="b">
        <f t="shared" si="26"/>
        <v>0</v>
      </c>
      <c r="AV40" s="140" t="b">
        <f t="shared" si="27"/>
        <v>0</v>
      </c>
      <c r="AW40" s="133" t="b">
        <f t="shared" si="28"/>
        <v>0</v>
      </c>
      <c r="AX40" s="134" t="b">
        <f t="shared" si="29"/>
        <v>0</v>
      </c>
      <c r="AY40" s="135" t="b">
        <f t="shared" si="30"/>
        <v>0</v>
      </c>
      <c r="AZ40" s="136" t="b">
        <f t="shared" si="31"/>
        <v>0</v>
      </c>
      <c r="BA40" s="137" t="b">
        <f t="shared" si="32"/>
        <v>0</v>
      </c>
      <c r="BB40" s="138" t="b">
        <f t="shared" si="33"/>
        <v>0</v>
      </c>
      <c r="BC40" s="133" t="b">
        <f t="shared" si="34"/>
        <v>0</v>
      </c>
      <c r="BD40" s="134" t="b">
        <f t="shared" si="35"/>
        <v>0</v>
      </c>
      <c r="BE40" s="135" t="b">
        <f t="shared" si="36"/>
        <v>0</v>
      </c>
      <c r="BF40" s="136" t="b">
        <f t="shared" si="37"/>
        <v>0</v>
      </c>
      <c r="BG40" s="139" t="b">
        <f t="shared" si="38"/>
        <v>0</v>
      </c>
    </row>
    <row r="41" spans="1:59" ht="13.5" outlineLevel="1" thickBot="1" x14ac:dyDescent="0.25">
      <c r="A41" s="98"/>
      <c r="B41" s="109"/>
      <c r="C41" s="109"/>
      <c r="D41" s="22"/>
      <c r="E41" s="22"/>
      <c r="F41" s="95"/>
      <c r="G41" s="18">
        <f>IF(D41="TA",LOOKUP(E41,'Barême cotisation'!H$15:I$22,'Barême cotisation'!J$15:J$22),IF(D41="TB",LOOKUP(E41,'Barême cotisation'!H$26:I$35,'Barême cotisation'!J$26:J$35)))*F41</f>
        <v>0</v>
      </c>
      <c r="H41" s="18">
        <f t="shared" si="40"/>
        <v>0</v>
      </c>
      <c r="I41" s="99"/>
      <c r="J41" s="99"/>
      <c r="K41" s="99"/>
      <c r="L41" s="99"/>
      <c r="M41" s="99"/>
      <c r="N41" s="99"/>
      <c r="O41" s="99"/>
      <c r="P41" s="99"/>
      <c r="Q41" s="99"/>
      <c r="R41" s="99"/>
      <c r="S41" s="99"/>
      <c r="T41" s="99"/>
      <c r="U41" s="121">
        <f t="shared" si="1"/>
        <v>0</v>
      </c>
      <c r="V41" s="153">
        <f t="shared" si="2"/>
        <v>0</v>
      </c>
      <c r="W41" s="153">
        <f t="shared" si="3"/>
        <v>0</v>
      </c>
      <c r="X41" s="130" t="b">
        <f t="shared" si="39"/>
        <v>0</v>
      </c>
      <c r="Y41" s="133" t="b">
        <f t="shared" si="4"/>
        <v>0</v>
      </c>
      <c r="Z41" s="134" t="b">
        <f t="shared" si="5"/>
        <v>0</v>
      </c>
      <c r="AA41" s="135" t="b">
        <f t="shared" si="6"/>
        <v>0</v>
      </c>
      <c r="AB41" s="136" t="b">
        <f t="shared" si="7"/>
        <v>0</v>
      </c>
      <c r="AC41" s="137" t="b">
        <f t="shared" si="8"/>
        <v>0</v>
      </c>
      <c r="AD41" s="138" t="b">
        <f t="shared" si="9"/>
        <v>0</v>
      </c>
      <c r="AE41" s="133" t="b">
        <f t="shared" si="10"/>
        <v>0</v>
      </c>
      <c r="AF41" s="134" t="b">
        <f t="shared" si="11"/>
        <v>0</v>
      </c>
      <c r="AG41" s="135" t="b">
        <f t="shared" si="12"/>
        <v>0</v>
      </c>
      <c r="AH41" s="136" t="b">
        <f t="shared" si="13"/>
        <v>0</v>
      </c>
      <c r="AI41" s="139" t="b">
        <f t="shared" si="14"/>
        <v>0</v>
      </c>
      <c r="AJ41" s="140" t="b">
        <f t="shared" si="15"/>
        <v>0</v>
      </c>
      <c r="AK41" s="133" t="b">
        <f t="shared" si="16"/>
        <v>0</v>
      </c>
      <c r="AL41" s="134" t="b">
        <f t="shared" si="17"/>
        <v>0</v>
      </c>
      <c r="AM41" s="135" t="b">
        <f t="shared" si="18"/>
        <v>0</v>
      </c>
      <c r="AN41" s="136" t="b">
        <f t="shared" si="19"/>
        <v>0</v>
      </c>
      <c r="AO41" s="137" t="b">
        <f t="shared" si="20"/>
        <v>0</v>
      </c>
      <c r="AP41" s="138" t="b">
        <f t="shared" si="21"/>
        <v>0</v>
      </c>
      <c r="AQ41" s="133" t="b">
        <f t="shared" si="22"/>
        <v>0</v>
      </c>
      <c r="AR41" s="134" t="b">
        <f t="shared" si="23"/>
        <v>0</v>
      </c>
      <c r="AS41" s="135" t="b">
        <f t="shared" si="24"/>
        <v>0</v>
      </c>
      <c r="AT41" s="136" t="b">
        <f t="shared" si="25"/>
        <v>0</v>
      </c>
      <c r="AU41" s="139" t="b">
        <f t="shared" si="26"/>
        <v>0</v>
      </c>
      <c r="AV41" s="140" t="b">
        <f t="shared" si="27"/>
        <v>0</v>
      </c>
      <c r="AW41" s="133" t="b">
        <f t="shared" si="28"/>
        <v>0</v>
      </c>
      <c r="AX41" s="134" t="b">
        <f t="shared" si="29"/>
        <v>0</v>
      </c>
      <c r="AY41" s="135" t="b">
        <f t="shared" si="30"/>
        <v>0</v>
      </c>
      <c r="AZ41" s="136" t="b">
        <f t="shared" si="31"/>
        <v>0</v>
      </c>
      <c r="BA41" s="137" t="b">
        <f t="shared" si="32"/>
        <v>0</v>
      </c>
      <c r="BB41" s="138" t="b">
        <f t="shared" si="33"/>
        <v>0</v>
      </c>
      <c r="BC41" s="133" t="b">
        <f t="shared" si="34"/>
        <v>0</v>
      </c>
      <c r="BD41" s="134" t="b">
        <f t="shared" si="35"/>
        <v>0</v>
      </c>
      <c r="BE41" s="135" t="b">
        <f t="shared" si="36"/>
        <v>0</v>
      </c>
      <c r="BF41" s="136" t="b">
        <f t="shared" si="37"/>
        <v>0</v>
      </c>
      <c r="BG41" s="139" t="b">
        <f t="shared" si="38"/>
        <v>0</v>
      </c>
    </row>
    <row r="42" spans="1:59" ht="13.5" outlineLevel="1" thickBot="1" x14ac:dyDescent="0.25">
      <c r="A42" s="98"/>
      <c r="B42" s="109"/>
      <c r="C42" s="109"/>
      <c r="D42" s="22"/>
      <c r="E42" s="22"/>
      <c r="F42" s="95"/>
      <c r="G42" s="18">
        <f>IF(D42="TA",LOOKUP(E42,'Barême cotisation'!H$15:I$22,'Barême cotisation'!J$15:J$22),IF(D42="TB",LOOKUP(E42,'Barême cotisation'!H$26:I$35,'Barême cotisation'!J$26:J$35)))*F42</f>
        <v>0</v>
      </c>
      <c r="H42" s="18">
        <f t="shared" si="40"/>
        <v>0</v>
      </c>
      <c r="I42" s="99"/>
      <c r="J42" s="99"/>
      <c r="K42" s="99"/>
      <c r="L42" s="99"/>
      <c r="M42" s="99"/>
      <c r="N42" s="99"/>
      <c r="O42" s="99"/>
      <c r="P42" s="99"/>
      <c r="Q42" s="99"/>
      <c r="R42" s="99"/>
      <c r="S42" s="99"/>
      <c r="T42" s="99"/>
      <c r="U42" s="121">
        <f t="shared" si="1"/>
        <v>0</v>
      </c>
      <c r="V42" s="153">
        <f t="shared" si="2"/>
        <v>0</v>
      </c>
      <c r="W42" s="153">
        <f t="shared" si="3"/>
        <v>0</v>
      </c>
      <c r="X42" s="130" t="b">
        <f t="shared" si="39"/>
        <v>0</v>
      </c>
      <c r="Y42" s="133" t="b">
        <f t="shared" si="4"/>
        <v>0</v>
      </c>
      <c r="Z42" s="134" t="b">
        <f t="shared" si="5"/>
        <v>0</v>
      </c>
      <c r="AA42" s="135" t="b">
        <f t="shared" si="6"/>
        <v>0</v>
      </c>
      <c r="AB42" s="136" t="b">
        <f t="shared" si="7"/>
        <v>0</v>
      </c>
      <c r="AC42" s="137" t="b">
        <f t="shared" si="8"/>
        <v>0</v>
      </c>
      <c r="AD42" s="138" t="b">
        <f t="shared" si="9"/>
        <v>0</v>
      </c>
      <c r="AE42" s="133" t="b">
        <f t="shared" si="10"/>
        <v>0</v>
      </c>
      <c r="AF42" s="134" t="b">
        <f t="shared" si="11"/>
        <v>0</v>
      </c>
      <c r="AG42" s="135" t="b">
        <f t="shared" si="12"/>
        <v>0</v>
      </c>
      <c r="AH42" s="136" t="b">
        <f t="shared" si="13"/>
        <v>0</v>
      </c>
      <c r="AI42" s="139" t="b">
        <f t="shared" si="14"/>
        <v>0</v>
      </c>
      <c r="AJ42" s="140" t="b">
        <f t="shared" si="15"/>
        <v>0</v>
      </c>
      <c r="AK42" s="133" t="b">
        <f t="shared" si="16"/>
        <v>0</v>
      </c>
      <c r="AL42" s="134" t="b">
        <f t="shared" si="17"/>
        <v>0</v>
      </c>
      <c r="AM42" s="135" t="b">
        <f t="shared" si="18"/>
        <v>0</v>
      </c>
      <c r="AN42" s="136" t="b">
        <f t="shared" si="19"/>
        <v>0</v>
      </c>
      <c r="AO42" s="137" t="b">
        <f t="shared" si="20"/>
        <v>0</v>
      </c>
      <c r="AP42" s="138" t="b">
        <f t="shared" si="21"/>
        <v>0</v>
      </c>
      <c r="AQ42" s="133" t="b">
        <f t="shared" si="22"/>
        <v>0</v>
      </c>
      <c r="AR42" s="134" t="b">
        <f t="shared" si="23"/>
        <v>0</v>
      </c>
      <c r="AS42" s="135" t="b">
        <f t="shared" si="24"/>
        <v>0</v>
      </c>
      <c r="AT42" s="136" t="b">
        <f t="shared" si="25"/>
        <v>0</v>
      </c>
      <c r="AU42" s="139" t="b">
        <f t="shared" si="26"/>
        <v>0</v>
      </c>
      <c r="AV42" s="140" t="b">
        <f t="shared" si="27"/>
        <v>0</v>
      </c>
      <c r="AW42" s="133" t="b">
        <f t="shared" si="28"/>
        <v>0</v>
      </c>
      <c r="AX42" s="134" t="b">
        <f t="shared" si="29"/>
        <v>0</v>
      </c>
      <c r="AY42" s="135" t="b">
        <f t="shared" si="30"/>
        <v>0</v>
      </c>
      <c r="AZ42" s="136" t="b">
        <f t="shared" si="31"/>
        <v>0</v>
      </c>
      <c r="BA42" s="137" t="b">
        <f t="shared" si="32"/>
        <v>0</v>
      </c>
      <c r="BB42" s="138" t="b">
        <f t="shared" si="33"/>
        <v>0</v>
      </c>
      <c r="BC42" s="133" t="b">
        <f t="shared" si="34"/>
        <v>0</v>
      </c>
      <c r="BD42" s="134" t="b">
        <f t="shared" si="35"/>
        <v>0</v>
      </c>
      <c r="BE42" s="135" t="b">
        <f t="shared" si="36"/>
        <v>0</v>
      </c>
      <c r="BF42" s="136" t="b">
        <f t="shared" si="37"/>
        <v>0</v>
      </c>
      <c r="BG42" s="139" t="b">
        <f t="shared" si="38"/>
        <v>0</v>
      </c>
    </row>
    <row r="43" spans="1:59" ht="13.5" outlineLevel="1" thickBot="1" x14ac:dyDescent="0.25">
      <c r="A43" s="98"/>
      <c r="B43" s="109"/>
      <c r="C43" s="109"/>
      <c r="D43" s="22"/>
      <c r="E43" s="22"/>
      <c r="F43" s="95"/>
      <c r="G43" s="18">
        <f>IF(D43="TA",LOOKUP(E43,'Barême cotisation'!H$15:I$22,'Barême cotisation'!J$15:J$22),IF(D43="TB",LOOKUP(E43,'Barême cotisation'!H$26:I$35,'Barême cotisation'!J$26:J$35)))*F43</f>
        <v>0</v>
      </c>
      <c r="H43" s="18">
        <f t="shared" si="40"/>
        <v>0</v>
      </c>
      <c r="I43" s="99"/>
      <c r="J43" s="99"/>
      <c r="K43" s="99"/>
      <c r="L43" s="99"/>
      <c r="M43" s="99"/>
      <c r="N43" s="99"/>
      <c r="O43" s="99"/>
      <c r="P43" s="99"/>
      <c r="Q43" s="99"/>
      <c r="R43" s="99"/>
      <c r="S43" s="99"/>
      <c r="T43" s="99"/>
      <c r="U43" s="121">
        <f t="shared" si="1"/>
        <v>0</v>
      </c>
      <c r="V43" s="153">
        <f t="shared" si="2"/>
        <v>0</v>
      </c>
      <c r="W43" s="153">
        <f t="shared" si="3"/>
        <v>0</v>
      </c>
      <c r="X43" s="130" t="b">
        <f t="shared" si="39"/>
        <v>0</v>
      </c>
      <c r="Y43" s="133" t="b">
        <f t="shared" si="4"/>
        <v>0</v>
      </c>
      <c r="Z43" s="134" t="b">
        <f t="shared" si="5"/>
        <v>0</v>
      </c>
      <c r="AA43" s="135" t="b">
        <f t="shared" si="6"/>
        <v>0</v>
      </c>
      <c r="AB43" s="136" t="b">
        <f t="shared" si="7"/>
        <v>0</v>
      </c>
      <c r="AC43" s="137" t="b">
        <f t="shared" si="8"/>
        <v>0</v>
      </c>
      <c r="AD43" s="138" t="b">
        <f t="shared" si="9"/>
        <v>0</v>
      </c>
      <c r="AE43" s="133" t="b">
        <f t="shared" si="10"/>
        <v>0</v>
      </c>
      <c r="AF43" s="134" t="b">
        <f t="shared" si="11"/>
        <v>0</v>
      </c>
      <c r="AG43" s="135" t="b">
        <f t="shared" si="12"/>
        <v>0</v>
      </c>
      <c r="AH43" s="136" t="b">
        <f t="shared" si="13"/>
        <v>0</v>
      </c>
      <c r="AI43" s="139" t="b">
        <f t="shared" si="14"/>
        <v>0</v>
      </c>
      <c r="AJ43" s="140" t="b">
        <f t="shared" si="15"/>
        <v>0</v>
      </c>
      <c r="AK43" s="133" t="b">
        <f t="shared" si="16"/>
        <v>0</v>
      </c>
      <c r="AL43" s="134" t="b">
        <f t="shared" si="17"/>
        <v>0</v>
      </c>
      <c r="AM43" s="135" t="b">
        <f t="shared" si="18"/>
        <v>0</v>
      </c>
      <c r="AN43" s="136" t="b">
        <f t="shared" si="19"/>
        <v>0</v>
      </c>
      <c r="AO43" s="137" t="b">
        <f t="shared" si="20"/>
        <v>0</v>
      </c>
      <c r="AP43" s="138" t="b">
        <f t="shared" si="21"/>
        <v>0</v>
      </c>
      <c r="AQ43" s="133" t="b">
        <f t="shared" si="22"/>
        <v>0</v>
      </c>
      <c r="AR43" s="134" t="b">
        <f t="shared" si="23"/>
        <v>0</v>
      </c>
      <c r="AS43" s="135" t="b">
        <f t="shared" si="24"/>
        <v>0</v>
      </c>
      <c r="AT43" s="136" t="b">
        <f t="shared" si="25"/>
        <v>0</v>
      </c>
      <c r="AU43" s="139" t="b">
        <f t="shared" si="26"/>
        <v>0</v>
      </c>
      <c r="AV43" s="140" t="b">
        <f t="shared" si="27"/>
        <v>0</v>
      </c>
      <c r="AW43" s="133" t="b">
        <f t="shared" si="28"/>
        <v>0</v>
      </c>
      <c r="AX43" s="134" t="b">
        <f t="shared" si="29"/>
        <v>0</v>
      </c>
      <c r="AY43" s="135" t="b">
        <f t="shared" si="30"/>
        <v>0</v>
      </c>
      <c r="AZ43" s="136" t="b">
        <f t="shared" si="31"/>
        <v>0</v>
      </c>
      <c r="BA43" s="137" t="b">
        <f t="shared" si="32"/>
        <v>0</v>
      </c>
      <c r="BB43" s="138" t="b">
        <f t="shared" si="33"/>
        <v>0</v>
      </c>
      <c r="BC43" s="133" t="b">
        <f t="shared" si="34"/>
        <v>0</v>
      </c>
      <c r="BD43" s="134" t="b">
        <f t="shared" si="35"/>
        <v>0</v>
      </c>
      <c r="BE43" s="135" t="b">
        <f t="shared" si="36"/>
        <v>0</v>
      </c>
      <c r="BF43" s="136" t="b">
        <f t="shared" si="37"/>
        <v>0</v>
      </c>
      <c r="BG43" s="139" t="b">
        <f t="shared" si="38"/>
        <v>0</v>
      </c>
    </row>
    <row r="44" spans="1:59" ht="13.5" outlineLevel="1" thickBot="1" x14ac:dyDescent="0.25">
      <c r="A44" s="98"/>
      <c r="B44" s="109"/>
      <c r="C44" s="109"/>
      <c r="D44" s="22"/>
      <c r="E44" s="22"/>
      <c r="F44" s="95"/>
      <c r="G44" s="18">
        <f>IF(D44="TA",LOOKUP(E44,'Barême cotisation'!H$15:I$22,'Barême cotisation'!J$15:J$22),IF(D44="TB",LOOKUP(E44,'Barême cotisation'!H$26:I$35,'Barême cotisation'!J$26:J$35)))*F44</f>
        <v>0</v>
      </c>
      <c r="H44" s="18">
        <f t="shared" si="40"/>
        <v>0</v>
      </c>
      <c r="I44" s="99"/>
      <c r="J44" s="99"/>
      <c r="K44" s="99"/>
      <c r="L44" s="99"/>
      <c r="M44" s="99"/>
      <c r="N44" s="99"/>
      <c r="O44" s="99"/>
      <c r="P44" s="99"/>
      <c r="Q44" s="99"/>
      <c r="R44" s="99"/>
      <c r="S44" s="99"/>
      <c r="T44" s="99"/>
      <c r="U44" s="121">
        <f t="shared" si="1"/>
        <v>0</v>
      </c>
      <c r="V44" s="153">
        <f t="shared" si="2"/>
        <v>0</v>
      </c>
      <c r="W44" s="153">
        <f t="shared" si="3"/>
        <v>0</v>
      </c>
      <c r="X44" s="130" t="b">
        <f t="shared" si="39"/>
        <v>0</v>
      </c>
      <c r="Y44" s="133" t="b">
        <f t="shared" si="4"/>
        <v>0</v>
      </c>
      <c r="Z44" s="134" t="b">
        <f t="shared" si="5"/>
        <v>0</v>
      </c>
      <c r="AA44" s="135" t="b">
        <f t="shared" si="6"/>
        <v>0</v>
      </c>
      <c r="AB44" s="136" t="b">
        <f t="shared" si="7"/>
        <v>0</v>
      </c>
      <c r="AC44" s="137" t="b">
        <f t="shared" si="8"/>
        <v>0</v>
      </c>
      <c r="AD44" s="138" t="b">
        <f t="shared" si="9"/>
        <v>0</v>
      </c>
      <c r="AE44" s="133" t="b">
        <f t="shared" si="10"/>
        <v>0</v>
      </c>
      <c r="AF44" s="134" t="b">
        <f t="shared" si="11"/>
        <v>0</v>
      </c>
      <c r="AG44" s="135" t="b">
        <f t="shared" si="12"/>
        <v>0</v>
      </c>
      <c r="AH44" s="136" t="b">
        <f t="shared" si="13"/>
        <v>0</v>
      </c>
      <c r="AI44" s="139" t="b">
        <f t="shared" si="14"/>
        <v>0</v>
      </c>
      <c r="AJ44" s="140" t="b">
        <f t="shared" si="15"/>
        <v>0</v>
      </c>
      <c r="AK44" s="133" t="b">
        <f t="shared" si="16"/>
        <v>0</v>
      </c>
      <c r="AL44" s="134" t="b">
        <f t="shared" si="17"/>
        <v>0</v>
      </c>
      <c r="AM44" s="135" t="b">
        <f t="shared" si="18"/>
        <v>0</v>
      </c>
      <c r="AN44" s="136" t="b">
        <f t="shared" si="19"/>
        <v>0</v>
      </c>
      <c r="AO44" s="137" t="b">
        <f t="shared" si="20"/>
        <v>0</v>
      </c>
      <c r="AP44" s="138" t="b">
        <f t="shared" si="21"/>
        <v>0</v>
      </c>
      <c r="AQ44" s="133" t="b">
        <f t="shared" si="22"/>
        <v>0</v>
      </c>
      <c r="AR44" s="134" t="b">
        <f t="shared" si="23"/>
        <v>0</v>
      </c>
      <c r="AS44" s="135" t="b">
        <f t="shared" si="24"/>
        <v>0</v>
      </c>
      <c r="AT44" s="136" t="b">
        <f t="shared" si="25"/>
        <v>0</v>
      </c>
      <c r="AU44" s="139" t="b">
        <f t="shared" si="26"/>
        <v>0</v>
      </c>
      <c r="AV44" s="140" t="b">
        <f t="shared" si="27"/>
        <v>0</v>
      </c>
      <c r="AW44" s="133" t="b">
        <f t="shared" si="28"/>
        <v>0</v>
      </c>
      <c r="AX44" s="134" t="b">
        <f t="shared" si="29"/>
        <v>0</v>
      </c>
      <c r="AY44" s="135" t="b">
        <f t="shared" si="30"/>
        <v>0</v>
      </c>
      <c r="AZ44" s="136" t="b">
        <f t="shared" si="31"/>
        <v>0</v>
      </c>
      <c r="BA44" s="137" t="b">
        <f t="shared" si="32"/>
        <v>0</v>
      </c>
      <c r="BB44" s="138" t="b">
        <f t="shared" si="33"/>
        <v>0</v>
      </c>
      <c r="BC44" s="133" t="b">
        <f t="shared" si="34"/>
        <v>0</v>
      </c>
      <c r="BD44" s="134" t="b">
        <f t="shared" si="35"/>
        <v>0</v>
      </c>
      <c r="BE44" s="135" t="b">
        <f t="shared" si="36"/>
        <v>0</v>
      </c>
      <c r="BF44" s="136" t="b">
        <f t="shared" si="37"/>
        <v>0</v>
      </c>
      <c r="BG44" s="139" t="b">
        <f t="shared" si="38"/>
        <v>0</v>
      </c>
    </row>
    <row r="45" spans="1:59" ht="13.5" outlineLevel="1" thickBot="1" x14ac:dyDescent="0.25">
      <c r="A45" s="98"/>
      <c r="B45" s="109"/>
      <c r="C45" s="109"/>
      <c r="D45" s="22"/>
      <c r="E45" s="22"/>
      <c r="F45" s="95"/>
      <c r="G45" s="18">
        <f>IF(D45="TA",LOOKUP(E45,'Barême cotisation'!H$15:I$22,'Barême cotisation'!J$15:J$22),IF(D45="TB",LOOKUP(E45,'Barême cotisation'!H$26:I$35,'Barême cotisation'!J$26:J$35)))*F45</f>
        <v>0</v>
      </c>
      <c r="H45" s="18">
        <f t="shared" si="40"/>
        <v>0</v>
      </c>
      <c r="I45" s="99"/>
      <c r="J45" s="99"/>
      <c r="K45" s="99"/>
      <c r="L45" s="99"/>
      <c r="M45" s="99"/>
      <c r="N45" s="99"/>
      <c r="O45" s="99"/>
      <c r="P45" s="99"/>
      <c r="Q45" s="99"/>
      <c r="R45" s="99"/>
      <c r="S45" s="99"/>
      <c r="T45" s="99"/>
      <c r="U45" s="121">
        <f t="shared" si="1"/>
        <v>0</v>
      </c>
      <c r="V45" s="153">
        <f t="shared" si="2"/>
        <v>0</v>
      </c>
      <c r="W45" s="153">
        <f t="shared" si="3"/>
        <v>0</v>
      </c>
      <c r="X45" s="130" t="b">
        <f t="shared" si="39"/>
        <v>0</v>
      </c>
      <c r="Y45" s="133" t="b">
        <f t="shared" si="4"/>
        <v>0</v>
      </c>
      <c r="Z45" s="134" t="b">
        <f t="shared" si="5"/>
        <v>0</v>
      </c>
      <c r="AA45" s="135" t="b">
        <f t="shared" si="6"/>
        <v>0</v>
      </c>
      <c r="AB45" s="136" t="b">
        <f t="shared" si="7"/>
        <v>0</v>
      </c>
      <c r="AC45" s="137" t="b">
        <f t="shared" si="8"/>
        <v>0</v>
      </c>
      <c r="AD45" s="138" t="b">
        <f t="shared" si="9"/>
        <v>0</v>
      </c>
      <c r="AE45" s="133" t="b">
        <f t="shared" si="10"/>
        <v>0</v>
      </c>
      <c r="AF45" s="134" t="b">
        <f t="shared" si="11"/>
        <v>0</v>
      </c>
      <c r="AG45" s="135" t="b">
        <f t="shared" si="12"/>
        <v>0</v>
      </c>
      <c r="AH45" s="136" t="b">
        <f t="shared" si="13"/>
        <v>0</v>
      </c>
      <c r="AI45" s="139" t="b">
        <f t="shared" si="14"/>
        <v>0</v>
      </c>
      <c r="AJ45" s="140" t="b">
        <f t="shared" si="15"/>
        <v>0</v>
      </c>
      <c r="AK45" s="133" t="b">
        <f t="shared" si="16"/>
        <v>0</v>
      </c>
      <c r="AL45" s="134" t="b">
        <f t="shared" si="17"/>
        <v>0</v>
      </c>
      <c r="AM45" s="135" t="b">
        <f t="shared" si="18"/>
        <v>0</v>
      </c>
      <c r="AN45" s="136" t="b">
        <f t="shared" si="19"/>
        <v>0</v>
      </c>
      <c r="AO45" s="137" t="b">
        <f t="shared" si="20"/>
        <v>0</v>
      </c>
      <c r="AP45" s="138" t="b">
        <f t="shared" si="21"/>
        <v>0</v>
      </c>
      <c r="AQ45" s="133" t="b">
        <f t="shared" si="22"/>
        <v>0</v>
      </c>
      <c r="AR45" s="134" t="b">
        <f t="shared" si="23"/>
        <v>0</v>
      </c>
      <c r="AS45" s="135" t="b">
        <f t="shared" si="24"/>
        <v>0</v>
      </c>
      <c r="AT45" s="136" t="b">
        <f t="shared" si="25"/>
        <v>0</v>
      </c>
      <c r="AU45" s="139" t="b">
        <f t="shared" si="26"/>
        <v>0</v>
      </c>
      <c r="AV45" s="140" t="b">
        <f t="shared" si="27"/>
        <v>0</v>
      </c>
      <c r="AW45" s="133" t="b">
        <f t="shared" si="28"/>
        <v>0</v>
      </c>
      <c r="AX45" s="134" t="b">
        <f t="shared" si="29"/>
        <v>0</v>
      </c>
      <c r="AY45" s="135" t="b">
        <f t="shared" si="30"/>
        <v>0</v>
      </c>
      <c r="AZ45" s="136" t="b">
        <f t="shared" si="31"/>
        <v>0</v>
      </c>
      <c r="BA45" s="137" t="b">
        <f t="shared" si="32"/>
        <v>0</v>
      </c>
      <c r="BB45" s="138" t="b">
        <f t="shared" si="33"/>
        <v>0</v>
      </c>
      <c r="BC45" s="133" t="b">
        <f t="shared" si="34"/>
        <v>0</v>
      </c>
      <c r="BD45" s="134" t="b">
        <f t="shared" si="35"/>
        <v>0</v>
      </c>
      <c r="BE45" s="135" t="b">
        <f t="shared" si="36"/>
        <v>0</v>
      </c>
      <c r="BF45" s="136" t="b">
        <f t="shared" si="37"/>
        <v>0</v>
      </c>
      <c r="BG45" s="139" t="b">
        <f t="shared" si="38"/>
        <v>0</v>
      </c>
    </row>
    <row r="46" spans="1:59" ht="13.5" thickBot="1" x14ac:dyDescent="0.25">
      <c r="X46" s="131">
        <f>SUM(X4:X45)</f>
        <v>0</v>
      </c>
      <c r="Y46" s="141">
        <f t="shared" ref="Y46:BG46" si="41">SUM(Y4:Y45)</f>
        <v>0</v>
      </c>
      <c r="Z46" s="142">
        <f t="shared" si="41"/>
        <v>0</v>
      </c>
      <c r="AA46" s="143">
        <f t="shared" si="41"/>
        <v>0</v>
      </c>
      <c r="AB46" s="144">
        <f t="shared" si="41"/>
        <v>0</v>
      </c>
      <c r="AC46" s="145">
        <f t="shared" si="41"/>
        <v>0</v>
      </c>
      <c r="AD46" s="146">
        <f t="shared" si="41"/>
        <v>0</v>
      </c>
      <c r="AE46" s="141">
        <f t="shared" si="41"/>
        <v>0</v>
      </c>
      <c r="AF46" s="142">
        <f t="shared" si="41"/>
        <v>0</v>
      </c>
      <c r="AG46" s="143">
        <f t="shared" si="41"/>
        <v>0</v>
      </c>
      <c r="AH46" s="144">
        <f t="shared" si="41"/>
        <v>0</v>
      </c>
      <c r="AI46" s="147">
        <f t="shared" si="41"/>
        <v>0</v>
      </c>
      <c r="AJ46" s="148">
        <f t="shared" si="41"/>
        <v>0</v>
      </c>
      <c r="AK46" s="141">
        <f t="shared" si="41"/>
        <v>0</v>
      </c>
      <c r="AL46" s="142">
        <f t="shared" si="41"/>
        <v>0</v>
      </c>
      <c r="AM46" s="143">
        <f t="shared" si="41"/>
        <v>0</v>
      </c>
      <c r="AN46" s="144">
        <f t="shared" si="41"/>
        <v>0</v>
      </c>
      <c r="AO46" s="145">
        <f t="shared" si="41"/>
        <v>0</v>
      </c>
      <c r="AP46" s="146">
        <f t="shared" si="41"/>
        <v>0</v>
      </c>
      <c r="AQ46" s="141">
        <f t="shared" si="41"/>
        <v>0</v>
      </c>
      <c r="AR46" s="142">
        <f t="shared" si="41"/>
        <v>0</v>
      </c>
      <c r="AS46" s="143">
        <f t="shared" si="41"/>
        <v>0</v>
      </c>
      <c r="AT46" s="144">
        <f t="shared" si="41"/>
        <v>0</v>
      </c>
      <c r="AU46" s="147">
        <f t="shared" si="41"/>
        <v>0</v>
      </c>
      <c r="AV46" s="148">
        <f t="shared" si="41"/>
        <v>0</v>
      </c>
      <c r="AW46" s="141">
        <f t="shared" si="41"/>
        <v>0</v>
      </c>
      <c r="AX46" s="142">
        <f t="shared" si="41"/>
        <v>0</v>
      </c>
      <c r="AY46" s="143">
        <f t="shared" si="41"/>
        <v>0</v>
      </c>
      <c r="AZ46" s="144">
        <f t="shared" si="41"/>
        <v>0</v>
      </c>
      <c r="BA46" s="145">
        <f t="shared" si="41"/>
        <v>0</v>
      </c>
      <c r="BB46" s="146">
        <f t="shared" si="41"/>
        <v>0</v>
      </c>
      <c r="BC46" s="141">
        <f t="shared" si="41"/>
        <v>0</v>
      </c>
      <c r="BD46" s="142">
        <f t="shared" si="41"/>
        <v>0</v>
      </c>
      <c r="BE46" s="143">
        <f t="shared" si="41"/>
        <v>0</v>
      </c>
      <c r="BF46" s="144">
        <f t="shared" si="41"/>
        <v>0</v>
      </c>
      <c r="BG46" s="147">
        <f t="shared" si="41"/>
        <v>0</v>
      </c>
    </row>
    <row r="47" spans="1:59" ht="14.25" thickTop="1" thickBot="1" x14ac:dyDescent="0.25">
      <c r="F47" s="21" t="s">
        <v>23</v>
      </c>
      <c r="G47" s="106">
        <f>COUNTIF(I4:T45,"FNI")</f>
        <v>0</v>
      </c>
      <c r="J47" s="21" t="s">
        <v>90</v>
      </c>
      <c r="K47" s="105"/>
      <c r="L47" s="106">
        <f>COUNTIF(I4:T45,"X")</f>
        <v>0</v>
      </c>
      <c r="N47" s="21" t="s">
        <v>92</v>
      </c>
      <c r="O47" s="105"/>
      <c r="P47" s="103">
        <f>COUNTIF(I4:T45,"rejet")</f>
        <v>0</v>
      </c>
      <c r="R47" s="21" t="s">
        <v>93</v>
      </c>
      <c r="S47" s="105"/>
      <c r="T47" s="102">
        <f>COUNTIF(I4:T45,"arret")</f>
        <v>0</v>
      </c>
      <c r="X47" s="149"/>
      <c r="Y47" s="149"/>
      <c r="Z47" s="149"/>
      <c r="AA47" s="149"/>
      <c r="AB47" s="149"/>
      <c r="AC47" s="149"/>
      <c r="AD47" s="149"/>
      <c r="AE47" s="149"/>
      <c r="AF47" s="149"/>
      <c r="AG47" s="149"/>
      <c r="AH47" s="149"/>
      <c r="AI47" s="149"/>
      <c r="AJ47" s="149"/>
      <c r="AK47" s="149"/>
      <c r="AL47" s="149"/>
      <c r="AM47" s="149"/>
      <c r="AN47" s="149"/>
      <c r="AO47" s="149"/>
      <c r="AP47" s="149"/>
      <c r="AQ47" s="149"/>
      <c r="AR47" s="149"/>
      <c r="AS47" s="149"/>
      <c r="AT47" s="149"/>
      <c r="AU47" s="149"/>
      <c r="AV47" s="149"/>
      <c r="AW47" s="149"/>
      <c r="AX47" s="149"/>
      <c r="AY47" s="149"/>
      <c r="AZ47" s="149"/>
      <c r="BA47" s="149"/>
      <c r="BB47" s="149"/>
      <c r="BC47" s="149"/>
      <c r="BD47" s="149"/>
      <c r="BE47" s="149"/>
      <c r="BF47" s="149"/>
      <c r="BG47" s="149"/>
    </row>
    <row r="48" spans="1:59" ht="13.5" thickTop="1" x14ac:dyDescent="0.2">
      <c r="X48" s="149"/>
      <c r="Y48" s="149"/>
      <c r="Z48" s="149"/>
      <c r="AA48" s="149"/>
      <c r="AB48" s="149"/>
      <c r="AC48" s="149"/>
      <c r="AD48" s="149"/>
      <c r="AE48" s="149"/>
      <c r="AF48" s="149"/>
      <c r="AG48" s="149"/>
      <c r="AH48" s="149"/>
      <c r="AI48" s="149"/>
      <c r="AJ48" s="149"/>
      <c r="AK48" s="149"/>
      <c r="AL48" s="149"/>
      <c r="AM48" s="149"/>
      <c r="AN48" s="149"/>
      <c r="AO48" s="149"/>
      <c r="AP48" s="149"/>
      <c r="AQ48" s="149"/>
      <c r="AR48" s="149"/>
      <c r="AS48" s="149"/>
      <c r="AT48" s="149"/>
      <c r="AU48" s="149"/>
      <c r="AV48" s="149"/>
      <c r="AW48" s="149"/>
      <c r="AX48" s="149"/>
      <c r="AY48" s="149"/>
      <c r="AZ48" s="149"/>
      <c r="BA48" s="149"/>
      <c r="BB48" s="149"/>
      <c r="BC48" s="149"/>
      <c r="BD48" s="149"/>
      <c r="BE48" s="149"/>
      <c r="BF48" s="149"/>
      <c r="BG48" s="149"/>
    </row>
    <row r="49" spans="24:59" x14ac:dyDescent="0.2">
      <c r="X49" s="149"/>
      <c r="Y49" s="149"/>
      <c r="Z49" s="149"/>
      <c r="AA49" s="149"/>
      <c r="AB49" s="149"/>
      <c r="AC49" s="149"/>
      <c r="AD49" s="149"/>
      <c r="AE49" s="149"/>
      <c r="AF49" s="149"/>
      <c r="AG49" s="149"/>
      <c r="AH49" s="149"/>
      <c r="AI49" s="149"/>
      <c r="AJ49" s="149"/>
      <c r="AK49" s="149"/>
      <c r="AL49" s="149"/>
      <c r="AM49" s="149"/>
      <c r="AN49" s="149"/>
      <c r="AO49" s="149"/>
      <c r="AP49" s="149"/>
      <c r="AQ49" s="149"/>
      <c r="AR49" s="149"/>
      <c r="AS49" s="149"/>
      <c r="AT49" s="149"/>
      <c r="AU49" s="149"/>
      <c r="AV49" s="149"/>
      <c r="AW49" s="149"/>
      <c r="AX49" s="149"/>
      <c r="AY49" s="149"/>
      <c r="AZ49" s="149"/>
      <c r="BA49" s="149"/>
      <c r="BB49" s="149"/>
      <c r="BC49" s="149"/>
      <c r="BD49" s="149"/>
      <c r="BE49" s="149"/>
      <c r="BF49" s="149"/>
      <c r="BG49" s="149"/>
    </row>
    <row r="50" spans="24:59" x14ac:dyDescent="0.2">
      <c r="X50" s="149"/>
      <c r="Y50" s="149"/>
      <c r="Z50" s="149"/>
      <c r="AA50" s="149"/>
      <c r="AB50" s="149"/>
      <c r="AC50" s="149"/>
      <c r="AD50" s="149"/>
      <c r="AE50" s="149"/>
      <c r="AF50" s="149"/>
      <c r="AG50" s="149"/>
      <c r="AH50" s="149"/>
      <c r="AI50" s="149"/>
      <c r="AJ50" s="149"/>
      <c r="AK50" s="149"/>
      <c r="AL50" s="149"/>
      <c r="AM50" s="149"/>
      <c r="AN50" s="149"/>
      <c r="AO50" s="149"/>
      <c r="AP50" s="149"/>
      <c r="AQ50" s="149"/>
      <c r="AR50" s="149"/>
      <c r="AS50" s="149"/>
      <c r="AT50" s="149"/>
      <c r="AU50" s="149"/>
      <c r="AV50" s="149"/>
      <c r="AW50" s="149"/>
      <c r="AX50" s="149"/>
      <c r="AY50" s="149"/>
      <c r="AZ50" s="149"/>
      <c r="BA50" s="149"/>
      <c r="BB50" s="149"/>
      <c r="BC50" s="149"/>
      <c r="BD50" s="149"/>
      <c r="BE50" s="149"/>
      <c r="BF50" s="149"/>
      <c r="BG50" s="149"/>
    </row>
    <row r="51" spans="24:59" x14ac:dyDescent="0.2">
      <c r="X51" s="149"/>
      <c r="Y51" s="149"/>
      <c r="Z51" s="149"/>
      <c r="AA51" s="149"/>
      <c r="AB51" s="149"/>
      <c r="AC51" s="149"/>
      <c r="AD51" s="149"/>
      <c r="AE51" s="149"/>
      <c r="AF51" s="149"/>
      <c r="AG51" s="149"/>
      <c r="AH51" s="149"/>
      <c r="AI51" s="149"/>
      <c r="AJ51" s="149"/>
      <c r="AK51" s="149"/>
      <c r="AL51" s="149"/>
      <c r="AM51" s="149"/>
      <c r="AN51" s="149"/>
      <c r="AO51" s="149"/>
      <c r="AP51" s="149"/>
      <c r="AQ51" s="149"/>
      <c r="AR51" s="149"/>
      <c r="AS51" s="149"/>
      <c r="AT51" s="149"/>
      <c r="AU51" s="149"/>
      <c r="AV51" s="149"/>
      <c r="AW51" s="149"/>
      <c r="AX51" s="149"/>
      <c r="AY51" s="149"/>
      <c r="AZ51" s="149"/>
      <c r="BA51" s="149"/>
      <c r="BB51" s="149"/>
      <c r="BC51" s="149"/>
      <c r="BD51" s="149"/>
      <c r="BE51" s="149"/>
      <c r="BF51" s="149"/>
      <c r="BG51" s="149"/>
    </row>
    <row r="52" spans="24:59" x14ac:dyDescent="0.2">
      <c r="X52" s="149"/>
      <c r="Y52" s="149"/>
      <c r="Z52" s="149"/>
      <c r="AA52" s="149"/>
      <c r="AB52" s="149"/>
      <c r="AC52" s="149"/>
      <c r="AD52" s="149"/>
      <c r="AE52" s="149"/>
      <c r="AF52" s="149"/>
      <c r="AG52" s="149"/>
      <c r="AH52" s="149"/>
      <c r="AI52" s="149"/>
      <c r="AJ52" s="149"/>
      <c r="AK52" s="149"/>
      <c r="AL52" s="149"/>
      <c r="AM52" s="149"/>
      <c r="AN52" s="149"/>
      <c r="AO52" s="149"/>
      <c r="AP52" s="149"/>
      <c r="AQ52" s="149"/>
      <c r="AR52" s="149"/>
      <c r="AS52" s="149"/>
      <c r="AT52" s="149"/>
      <c r="AU52" s="149"/>
      <c r="AV52" s="149"/>
      <c r="AW52" s="149"/>
      <c r="AX52" s="149"/>
      <c r="AY52" s="149"/>
      <c r="AZ52" s="149"/>
      <c r="BA52" s="149"/>
      <c r="BB52" s="149"/>
      <c r="BC52" s="149"/>
      <c r="BD52" s="149"/>
      <c r="BE52" s="149"/>
      <c r="BF52" s="149"/>
      <c r="BG52" s="149"/>
    </row>
    <row r="53" spans="24:59" x14ac:dyDescent="0.2">
      <c r="X53" s="149"/>
      <c r="Y53" s="149"/>
      <c r="Z53" s="149"/>
      <c r="AA53" s="149"/>
      <c r="AB53" s="149"/>
      <c r="AC53" s="149"/>
      <c r="AD53" s="149"/>
      <c r="AE53" s="149"/>
      <c r="AF53" s="149"/>
      <c r="AG53" s="149"/>
      <c r="AH53" s="149"/>
      <c r="AI53" s="149"/>
      <c r="AJ53" s="149"/>
      <c r="AK53" s="149"/>
      <c r="AL53" s="149"/>
      <c r="AM53" s="149"/>
      <c r="AN53" s="149"/>
      <c r="AO53" s="149"/>
      <c r="AP53" s="149"/>
      <c r="AQ53" s="149"/>
      <c r="AR53" s="149"/>
      <c r="AS53" s="149"/>
      <c r="AT53" s="149"/>
      <c r="AU53" s="149"/>
      <c r="AV53" s="149"/>
      <c r="AW53" s="149"/>
      <c r="AX53" s="149"/>
      <c r="AY53" s="149"/>
      <c r="AZ53" s="149"/>
      <c r="BA53" s="149"/>
      <c r="BB53" s="149"/>
      <c r="BC53" s="149"/>
      <c r="BD53" s="149"/>
      <c r="BE53" s="149"/>
      <c r="BF53" s="149"/>
      <c r="BG53" s="149"/>
    </row>
    <row r="54" spans="24:59" x14ac:dyDescent="0.2">
      <c r="X54" s="149"/>
      <c r="Y54" s="149"/>
      <c r="Z54" s="149"/>
      <c r="AA54" s="149"/>
      <c r="AB54" s="149"/>
      <c r="AC54" s="149"/>
      <c r="AD54" s="149"/>
      <c r="AE54" s="149"/>
      <c r="AF54" s="149"/>
      <c r="AG54" s="149"/>
      <c r="AH54" s="149"/>
      <c r="AI54" s="149"/>
      <c r="AJ54" s="149"/>
      <c r="AK54" s="149"/>
      <c r="AL54" s="149"/>
      <c r="AM54" s="149"/>
      <c r="AN54" s="149"/>
      <c r="AO54" s="149"/>
      <c r="AP54" s="149"/>
      <c r="AQ54" s="149"/>
      <c r="AR54" s="149"/>
      <c r="AS54" s="149"/>
      <c r="AT54" s="149"/>
      <c r="AU54" s="149"/>
      <c r="AV54" s="149"/>
      <c r="AW54" s="149"/>
      <c r="AX54" s="149"/>
      <c r="AY54" s="149"/>
      <c r="AZ54" s="149"/>
      <c r="BA54" s="149"/>
      <c r="BB54" s="149"/>
      <c r="BC54" s="149"/>
      <c r="BD54" s="149"/>
      <c r="BE54" s="149"/>
      <c r="BF54" s="149"/>
      <c r="BG54" s="149"/>
    </row>
    <row r="55" spans="24:59" x14ac:dyDescent="0.2">
      <c r="X55" s="149"/>
      <c r="Y55" s="149"/>
      <c r="Z55" s="149"/>
      <c r="AA55" s="149"/>
      <c r="AB55" s="149"/>
      <c r="AC55" s="149"/>
      <c r="AD55" s="149"/>
      <c r="AE55" s="149"/>
      <c r="AF55" s="149"/>
      <c r="AG55" s="149"/>
      <c r="AH55" s="149"/>
      <c r="AI55" s="149"/>
      <c r="AJ55" s="149"/>
      <c r="AK55" s="149"/>
      <c r="AL55" s="149"/>
      <c r="AM55" s="149"/>
      <c r="AN55" s="149"/>
      <c r="AO55" s="149"/>
      <c r="AP55" s="149"/>
      <c r="AQ55" s="149"/>
      <c r="AR55" s="149"/>
      <c r="AS55" s="149"/>
      <c r="AT55" s="149"/>
      <c r="AU55" s="149"/>
      <c r="AV55" s="149"/>
      <c r="AW55" s="149"/>
      <c r="AX55" s="149"/>
      <c r="AY55" s="149"/>
      <c r="AZ55" s="149"/>
      <c r="BA55" s="149"/>
      <c r="BB55" s="149"/>
      <c r="BC55" s="149"/>
      <c r="BD55" s="149"/>
      <c r="BE55" s="149"/>
      <c r="BF55" s="149"/>
      <c r="BG55" s="149"/>
    </row>
    <row r="56" spans="24:59" x14ac:dyDescent="0.2">
      <c r="X56" s="149"/>
      <c r="Y56" s="149"/>
      <c r="Z56" s="149"/>
      <c r="AA56" s="149"/>
      <c r="AB56" s="149"/>
      <c r="AC56" s="149"/>
      <c r="AD56" s="149"/>
      <c r="AE56" s="149"/>
      <c r="AF56" s="149"/>
      <c r="AG56" s="149"/>
      <c r="AH56" s="149"/>
      <c r="AI56" s="149"/>
      <c r="AJ56" s="149"/>
      <c r="AK56" s="149"/>
      <c r="AL56" s="149"/>
      <c r="AM56" s="149"/>
      <c r="AN56" s="149"/>
      <c r="AO56" s="149"/>
      <c r="AP56" s="149"/>
      <c r="AQ56" s="149"/>
      <c r="AR56" s="149"/>
      <c r="AS56" s="149"/>
      <c r="AT56" s="149"/>
      <c r="AU56" s="149"/>
      <c r="AV56" s="149"/>
      <c r="AW56" s="149"/>
      <c r="AX56" s="149"/>
      <c r="AY56" s="149"/>
      <c r="AZ56" s="149"/>
      <c r="BA56" s="149"/>
      <c r="BB56" s="149"/>
      <c r="BC56" s="149"/>
      <c r="BD56" s="149"/>
      <c r="BE56" s="149"/>
      <c r="BF56" s="149"/>
      <c r="BG56" s="149"/>
    </row>
    <row r="57" spans="24:59" x14ac:dyDescent="0.2">
      <c r="X57" s="149"/>
      <c r="Y57" s="149"/>
      <c r="Z57" s="149"/>
      <c r="AA57" s="149"/>
      <c r="AB57" s="149"/>
      <c r="AC57" s="149"/>
      <c r="AD57" s="149"/>
      <c r="AE57" s="149"/>
      <c r="AF57" s="149"/>
      <c r="AG57" s="149"/>
      <c r="AH57" s="149"/>
      <c r="AI57" s="149"/>
      <c r="AJ57" s="149"/>
      <c r="AK57" s="149"/>
      <c r="AL57" s="149"/>
      <c r="AM57" s="149"/>
      <c r="AN57" s="149"/>
      <c r="AO57" s="149"/>
      <c r="AP57" s="149"/>
      <c r="AQ57" s="149"/>
      <c r="AR57" s="149"/>
      <c r="AS57" s="149"/>
      <c r="AT57" s="149"/>
      <c r="AU57" s="149"/>
      <c r="AV57" s="149"/>
      <c r="AW57" s="149"/>
      <c r="AX57" s="149"/>
      <c r="AY57" s="149"/>
      <c r="AZ57" s="149"/>
      <c r="BA57" s="149"/>
      <c r="BB57" s="149"/>
      <c r="BC57" s="149"/>
      <c r="BD57" s="149"/>
      <c r="BE57" s="149"/>
      <c r="BF57" s="149"/>
      <c r="BG57" s="149"/>
    </row>
    <row r="58" spans="24:59" x14ac:dyDescent="0.2">
      <c r="X58" s="149"/>
      <c r="Y58" s="149"/>
      <c r="Z58" s="149"/>
      <c r="AA58" s="149"/>
      <c r="AB58" s="149"/>
      <c r="AC58" s="149"/>
      <c r="AD58" s="149"/>
      <c r="AE58" s="149"/>
      <c r="AF58" s="149"/>
      <c r="AG58" s="149"/>
      <c r="AH58" s="149"/>
      <c r="AI58" s="149"/>
      <c r="AJ58" s="149"/>
      <c r="AK58" s="149"/>
      <c r="AL58" s="149"/>
      <c r="AM58" s="149"/>
      <c r="AN58" s="149"/>
      <c r="AO58" s="149"/>
      <c r="AP58" s="149"/>
      <c r="AQ58" s="149"/>
      <c r="AR58" s="149"/>
      <c r="AS58" s="149"/>
      <c r="AT58" s="149"/>
      <c r="AU58" s="149"/>
      <c r="AV58" s="149"/>
      <c r="AW58" s="149"/>
      <c r="AX58" s="149"/>
      <c r="AY58" s="149"/>
      <c r="AZ58" s="149"/>
      <c r="BA58" s="149"/>
      <c r="BB58" s="149"/>
      <c r="BC58" s="149"/>
      <c r="BD58" s="149"/>
      <c r="BE58" s="149"/>
      <c r="BF58" s="149"/>
      <c r="BG58" s="149"/>
    </row>
  </sheetData>
  <customSheetViews>
    <customSheetView guid="{65CEAD86-84F4-4CAF-85FC-B7A670DEE43F}" hiddenColumns="1">
      <selection activeCell="W4" sqref="W4"/>
      <pageMargins left="0.7" right="0.7" top="0.75" bottom="0.75" header="0.3" footer="0.3"/>
      <pageSetup paperSize="9" orientation="landscape" r:id="rId1"/>
    </customSheetView>
  </customSheetViews>
  <phoneticPr fontId="10" type="noConversion"/>
  <conditionalFormatting sqref="I4:T45">
    <cfRule type="containsText" dxfId="11" priority="9" stopIfTrue="1" operator="containsText" text="arret">
      <formula>NOT(ISERROR(SEARCH("arret",I4)))</formula>
    </cfRule>
    <cfRule type="containsText" dxfId="10" priority="10" stopIfTrue="1" operator="containsText" text="rejet">
      <formula>NOT(ISERROR(SEARCH("rejet",I4)))</formula>
    </cfRule>
    <cfRule type="containsText" dxfId="9" priority="11" stopIfTrue="1" operator="containsText" text="x">
      <formula>NOT(ISERROR(SEARCH("x",I4)))</formula>
    </cfRule>
    <cfRule type="containsText" dxfId="8" priority="12" stopIfTrue="1" operator="containsText" text="FNI">
      <formula>NOT(ISERROR(SEARCH("FNI",I4)))</formula>
    </cfRule>
  </conditionalFormatting>
  <conditionalFormatting sqref="C3">
    <cfRule type="containsText" dxfId="7" priority="5" stopIfTrue="1" operator="containsText" text="arret">
      <formula>NOT(ISERROR(SEARCH("arret",C3)))</formula>
    </cfRule>
    <cfRule type="containsText" dxfId="6" priority="6" stopIfTrue="1" operator="containsText" text="rejet">
      <formula>NOT(ISERROR(SEARCH("rejet",C3)))</formula>
    </cfRule>
    <cfRule type="containsText" dxfId="5" priority="7" stopIfTrue="1" operator="containsText" text="x">
      <formula>NOT(ISERROR(SEARCH("x",C3)))</formula>
    </cfRule>
    <cfRule type="containsText" dxfId="4" priority="8" stopIfTrue="1" operator="containsText" text="FNI">
      <formula>NOT(ISERROR(SEARCH("FNI",C3)))</formula>
    </cfRule>
  </conditionalFormatting>
  <conditionalFormatting sqref="B3">
    <cfRule type="containsText" dxfId="3" priority="1" stopIfTrue="1" operator="containsText" text="arret">
      <formula>NOT(ISERROR(SEARCH("arret",B3)))</formula>
    </cfRule>
    <cfRule type="containsText" dxfId="2" priority="2" stopIfTrue="1" operator="containsText" text="rejet">
      <formula>NOT(ISERROR(SEARCH("rejet",B3)))</formula>
    </cfRule>
    <cfRule type="containsText" dxfId="1" priority="3" stopIfTrue="1" operator="containsText" text="x">
      <formula>NOT(ISERROR(SEARCH("x",B3)))</formula>
    </cfRule>
    <cfRule type="containsText" dxfId="0" priority="4" stopIfTrue="1" operator="containsText" text="FNI">
      <formula>NOT(ISERROR(SEARCH("FNI",B3)))</formula>
    </cfRule>
  </conditionalFormatting>
  <pageMargins left="0.7" right="0.7" top="0.75" bottom="0.75" header="0.3" footer="0.3"/>
  <pageSetup paperSize="9" orientation="landscape"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theme="9" tint="-0.249977111117893"/>
  </sheetPr>
  <dimension ref="A1:Q85"/>
  <sheetViews>
    <sheetView topLeftCell="C1" workbookViewId="0">
      <selection activeCell="F12" sqref="F12"/>
    </sheetView>
  </sheetViews>
  <sheetFormatPr baseColWidth="10" defaultRowHeight="12.75" x14ac:dyDescent="0.2"/>
  <cols>
    <col min="1" max="1" width="16.5703125" bestFit="1" customWidth="1"/>
  </cols>
  <sheetData>
    <row r="1" spans="1:17" ht="13.5" thickBot="1" x14ac:dyDescent="0.25"/>
    <row r="2" spans="1:17" ht="13.5" thickBot="1" x14ac:dyDescent="0.25">
      <c r="G2" s="174" t="s">
        <v>50</v>
      </c>
      <c r="H2" s="175"/>
      <c r="I2" s="176"/>
    </row>
    <row r="4" spans="1:17" ht="15.75" x14ac:dyDescent="0.25">
      <c r="A4" s="25" t="s">
        <v>41</v>
      </c>
      <c r="B4" s="25" t="s">
        <v>42</v>
      </c>
      <c r="C4" s="26" t="s">
        <v>43</v>
      </c>
      <c r="D4" s="27" t="s">
        <v>44</v>
      </c>
      <c r="E4" s="28" t="s">
        <v>35</v>
      </c>
      <c r="F4" s="29" t="s">
        <v>16</v>
      </c>
      <c r="G4" s="29" t="s">
        <v>17</v>
      </c>
      <c r="H4" s="29" t="s">
        <v>18</v>
      </c>
      <c r="I4" s="29" t="s">
        <v>17</v>
      </c>
      <c r="J4" s="29" t="s">
        <v>15</v>
      </c>
      <c r="K4" s="29" t="s">
        <v>15</v>
      </c>
      <c r="L4" s="30" t="s">
        <v>18</v>
      </c>
      <c r="M4" s="31" t="s">
        <v>19</v>
      </c>
      <c r="N4" s="30" t="s">
        <v>20</v>
      </c>
      <c r="O4" s="30" t="s">
        <v>21</v>
      </c>
      <c r="P4" s="30" t="s">
        <v>22</v>
      </c>
      <c r="Q4" s="32" t="s">
        <v>45</v>
      </c>
    </row>
    <row r="5" spans="1:17" ht="15.75" x14ac:dyDescent="0.25">
      <c r="A5" s="33"/>
      <c r="B5" s="33"/>
      <c r="C5" s="34"/>
      <c r="D5" s="35"/>
      <c r="E5" s="159"/>
      <c r="F5" s="160"/>
      <c r="G5" s="159"/>
      <c r="H5" s="159"/>
      <c r="I5" s="159"/>
      <c r="J5" s="159"/>
      <c r="K5" s="159"/>
      <c r="L5" s="159"/>
      <c r="M5" s="159"/>
      <c r="N5" s="159"/>
      <c r="O5" s="159"/>
      <c r="P5" s="159"/>
      <c r="Q5" s="36">
        <f t="shared" ref="Q5:Q68" si="0">COUNTIF(E5:P5,"X")*C5</f>
        <v>0</v>
      </c>
    </row>
    <row r="6" spans="1:17" ht="15.75" x14ac:dyDescent="0.25">
      <c r="A6" s="33"/>
      <c r="B6" s="33"/>
      <c r="C6" s="34"/>
      <c r="D6" s="35"/>
      <c r="E6" s="159"/>
      <c r="F6" s="160"/>
      <c r="G6" s="159"/>
      <c r="H6" s="159"/>
      <c r="I6" s="159"/>
      <c r="J6" s="159"/>
      <c r="K6" s="159"/>
      <c r="L6" s="159"/>
      <c r="M6" s="159"/>
      <c r="N6" s="159"/>
      <c r="O6" s="159"/>
      <c r="P6" s="159"/>
      <c r="Q6" s="36">
        <f t="shared" si="0"/>
        <v>0</v>
      </c>
    </row>
    <row r="7" spans="1:17" ht="15.75" x14ac:dyDescent="0.25">
      <c r="A7" s="33"/>
      <c r="B7" s="33"/>
      <c r="C7" s="34"/>
      <c r="D7" s="35"/>
      <c r="E7" s="159"/>
      <c r="F7" s="160"/>
      <c r="G7" s="159"/>
      <c r="H7" s="159"/>
      <c r="I7" s="159"/>
      <c r="J7" s="159"/>
      <c r="K7" s="159"/>
      <c r="L7" s="159"/>
      <c r="M7" s="159"/>
      <c r="N7" s="159"/>
      <c r="O7" s="159"/>
      <c r="P7" s="159"/>
      <c r="Q7" s="36">
        <f t="shared" si="0"/>
        <v>0</v>
      </c>
    </row>
    <row r="8" spans="1:17" ht="15.75" x14ac:dyDescent="0.25">
      <c r="A8" s="33"/>
      <c r="B8" s="33"/>
      <c r="C8" s="34"/>
      <c r="D8" s="35"/>
      <c r="E8" s="159"/>
      <c r="F8" s="159"/>
      <c r="G8" s="159"/>
      <c r="H8" s="159"/>
      <c r="I8" s="159"/>
      <c r="J8" s="159"/>
      <c r="K8" s="159"/>
      <c r="L8" s="159"/>
      <c r="M8" s="159"/>
      <c r="N8" s="159"/>
      <c r="O8" s="159"/>
      <c r="P8" s="159"/>
      <c r="Q8" s="36">
        <f t="shared" si="0"/>
        <v>0</v>
      </c>
    </row>
    <row r="9" spans="1:17" ht="15.75" x14ac:dyDescent="0.25">
      <c r="A9" s="37"/>
      <c r="B9" s="37"/>
      <c r="C9" s="34"/>
      <c r="D9" s="35"/>
      <c r="E9" s="159"/>
      <c r="F9" s="159"/>
      <c r="G9" s="159"/>
      <c r="H9" s="159"/>
      <c r="I9" s="159"/>
      <c r="J9" s="161"/>
      <c r="K9" s="161"/>
      <c r="L9" s="161"/>
      <c r="M9" s="161"/>
      <c r="N9" s="161"/>
      <c r="O9" s="161"/>
      <c r="P9" s="161"/>
      <c r="Q9" s="36">
        <f t="shared" si="0"/>
        <v>0</v>
      </c>
    </row>
    <row r="10" spans="1:17" ht="15.75" x14ac:dyDescent="0.25">
      <c r="A10" s="33"/>
      <c r="B10" s="33"/>
      <c r="C10" s="34"/>
      <c r="D10" s="35"/>
      <c r="E10" s="159"/>
      <c r="F10" s="160"/>
      <c r="G10" s="159"/>
      <c r="H10" s="159"/>
      <c r="I10" s="159"/>
      <c r="J10" s="159"/>
      <c r="K10" s="159"/>
      <c r="L10" s="159"/>
      <c r="M10" s="159"/>
      <c r="N10" s="159"/>
      <c r="O10" s="159"/>
      <c r="P10" s="159"/>
      <c r="Q10" s="36">
        <f t="shared" si="0"/>
        <v>0</v>
      </c>
    </row>
    <row r="11" spans="1:17" ht="15.75" x14ac:dyDescent="0.25">
      <c r="A11" s="33"/>
      <c r="B11" s="33"/>
      <c r="C11" s="34"/>
      <c r="D11" s="35"/>
      <c r="E11" s="159"/>
      <c r="F11" s="160"/>
      <c r="G11" s="159"/>
      <c r="H11" s="159"/>
      <c r="I11" s="159"/>
      <c r="J11" s="159"/>
      <c r="K11" s="159"/>
      <c r="L11" s="159"/>
      <c r="M11" s="159"/>
      <c r="N11" s="159"/>
      <c r="O11" s="159"/>
      <c r="P11" s="159"/>
      <c r="Q11" s="36">
        <f t="shared" si="0"/>
        <v>0</v>
      </c>
    </row>
    <row r="12" spans="1:17" ht="15.75" x14ac:dyDescent="0.25">
      <c r="A12" s="33"/>
      <c r="B12" s="33"/>
      <c r="C12" s="34"/>
      <c r="D12" s="35"/>
      <c r="E12" s="159"/>
      <c r="F12" s="160"/>
      <c r="G12" s="159"/>
      <c r="H12" s="159"/>
      <c r="I12" s="159"/>
      <c r="J12" s="159"/>
      <c r="K12" s="159"/>
      <c r="L12" s="159"/>
      <c r="M12" s="159"/>
      <c r="N12" s="159"/>
      <c r="O12" s="159"/>
      <c r="P12" s="159"/>
      <c r="Q12" s="36">
        <f t="shared" si="0"/>
        <v>0</v>
      </c>
    </row>
    <row r="13" spans="1:17" ht="15.75" x14ac:dyDescent="0.25">
      <c r="A13" s="33"/>
      <c r="B13" s="33"/>
      <c r="C13" s="34"/>
      <c r="D13" s="35"/>
      <c r="E13" s="159"/>
      <c r="F13" s="160"/>
      <c r="G13" s="159"/>
      <c r="H13" s="159"/>
      <c r="I13" s="159"/>
      <c r="J13" s="159"/>
      <c r="K13" s="159"/>
      <c r="L13" s="159"/>
      <c r="M13" s="159"/>
      <c r="N13" s="159"/>
      <c r="O13" s="159"/>
      <c r="P13" s="159"/>
      <c r="Q13" s="36">
        <f t="shared" si="0"/>
        <v>0</v>
      </c>
    </row>
    <row r="14" spans="1:17" ht="15.75" x14ac:dyDescent="0.25">
      <c r="A14" s="33"/>
      <c r="B14" s="33"/>
      <c r="C14" s="34"/>
      <c r="D14" s="35"/>
      <c r="E14" s="159"/>
      <c r="F14" s="160"/>
      <c r="G14" s="159"/>
      <c r="H14" s="159"/>
      <c r="I14" s="159"/>
      <c r="J14" s="159"/>
      <c r="K14" s="159"/>
      <c r="L14" s="159"/>
      <c r="M14" s="159"/>
      <c r="N14" s="159"/>
      <c r="O14" s="159"/>
      <c r="P14" s="159"/>
      <c r="Q14" s="36">
        <f t="shared" si="0"/>
        <v>0</v>
      </c>
    </row>
    <row r="15" spans="1:17" ht="15.75" x14ac:dyDescent="0.25">
      <c r="A15" s="33"/>
      <c r="B15" s="33"/>
      <c r="C15" s="34"/>
      <c r="D15" s="35"/>
      <c r="E15" s="159"/>
      <c r="F15" s="160"/>
      <c r="G15" s="159"/>
      <c r="H15" s="159"/>
      <c r="I15" s="159"/>
      <c r="J15" s="159"/>
      <c r="K15" s="159"/>
      <c r="L15" s="159"/>
      <c r="M15" s="159"/>
      <c r="N15" s="159"/>
      <c r="O15" s="159"/>
      <c r="P15" s="159"/>
      <c r="Q15" s="36">
        <f t="shared" si="0"/>
        <v>0</v>
      </c>
    </row>
    <row r="16" spans="1:17" ht="15.75" x14ac:dyDescent="0.25">
      <c r="A16" s="33"/>
      <c r="B16" s="33"/>
      <c r="C16" s="34"/>
      <c r="D16" s="35"/>
      <c r="E16" s="159"/>
      <c r="F16" s="160"/>
      <c r="G16" s="159"/>
      <c r="H16" s="159"/>
      <c r="I16" s="159"/>
      <c r="J16" s="159"/>
      <c r="K16" s="159"/>
      <c r="L16" s="159"/>
      <c r="M16" s="159"/>
      <c r="N16" s="159"/>
      <c r="O16" s="159"/>
      <c r="P16" s="159"/>
      <c r="Q16" s="36">
        <f t="shared" si="0"/>
        <v>0</v>
      </c>
    </row>
    <row r="17" spans="1:17" ht="15.75" x14ac:dyDescent="0.25">
      <c r="A17" s="33"/>
      <c r="B17" s="33"/>
      <c r="C17" s="34"/>
      <c r="D17" s="35"/>
      <c r="E17" s="159"/>
      <c r="F17" s="160"/>
      <c r="G17" s="159"/>
      <c r="H17" s="159"/>
      <c r="I17" s="159"/>
      <c r="J17" s="159"/>
      <c r="K17" s="159"/>
      <c r="L17" s="159"/>
      <c r="M17" s="159"/>
      <c r="N17" s="159"/>
      <c r="O17" s="159"/>
      <c r="P17" s="159"/>
      <c r="Q17" s="36">
        <f t="shared" si="0"/>
        <v>0</v>
      </c>
    </row>
    <row r="18" spans="1:17" ht="15.75" x14ac:dyDescent="0.25">
      <c r="A18" s="33"/>
      <c r="B18" s="33"/>
      <c r="C18" s="34"/>
      <c r="D18" s="35"/>
      <c r="E18" s="159"/>
      <c r="F18" s="160"/>
      <c r="G18" s="159"/>
      <c r="H18" s="159"/>
      <c r="I18" s="159"/>
      <c r="J18" s="159"/>
      <c r="K18" s="159"/>
      <c r="L18" s="159"/>
      <c r="M18" s="159"/>
      <c r="N18" s="159"/>
      <c r="O18" s="159"/>
      <c r="P18" s="159"/>
      <c r="Q18" s="36">
        <f t="shared" si="0"/>
        <v>0</v>
      </c>
    </row>
    <row r="19" spans="1:17" ht="15.75" x14ac:dyDescent="0.25">
      <c r="A19" s="33"/>
      <c r="B19" s="33"/>
      <c r="C19" s="34"/>
      <c r="D19" s="35"/>
      <c r="E19" s="159"/>
      <c r="F19" s="160"/>
      <c r="G19" s="159"/>
      <c r="H19" s="159"/>
      <c r="I19" s="159"/>
      <c r="J19" s="159"/>
      <c r="K19" s="159"/>
      <c r="L19" s="159"/>
      <c r="M19" s="159"/>
      <c r="N19" s="159"/>
      <c r="O19" s="159"/>
      <c r="P19" s="159"/>
      <c r="Q19" s="36">
        <f t="shared" si="0"/>
        <v>0</v>
      </c>
    </row>
    <row r="20" spans="1:17" ht="15.75" x14ac:dyDescent="0.25">
      <c r="A20" s="37"/>
      <c r="B20" s="37"/>
      <c r="C20" s="34"/>
      <c r="D20" s="35"/>
      <c r="E20" s="162"/>
      <c r="F20" s="163"/>
      <c r="G20" s="163"/>
      <c r="H20" s="163"/>
      <c r="I20" s="163"/>
      <c r="J20" s="163"/>
      <c r="K20" s="163"/>
      <c r="L20" s="164"/>
      <c r="M20" s="165"/>
      <c r="N20" s="164"/>
      <c r="O20" s="164"/>
      <c r="P20" s="164"/>
      <c r="Q20" s="36">
        <f t="shared" si="0"/>
        <v>0</v>
      </c>
    </row>
    <row r="21" spans="1:17" ht="15.75" x14ac:dyDescent="0.25">
      <c r="A21" s="33"/>
      <c r="B21" s="33"/>
      <c r="C21" s="34"/>
      <c r="D21" s="35"/>
      <c r="E21" s="159"/>
      <c r="F21" s="160"/>
      <c r="G21" s="159"/>
      <c r="H21" s="159"/>
      <c r="I21" s="159"/>
      <c r="J21" s="159"/>
      <c r="K21" s="159"/>
      <c r="L21" s="159"/>
      <c r="M21" s="159"/>
      <c r="N21" s="159"/>
      <c r="O21" s="159"/>
      <c r="P21" s="159"/>
      <c r="Q21" s="36">
        <f t="shared" si="0"/>
        <v>0</v>
      </c>
    </row>
    <row r="22" spans="1:17" ht="15.75" x14ac:dyDescent="0.25">
      <c r="A22" s="33"/>
      <c r="B22" s="33"/>
      <c r="C22" s="34"/>
      <c r="D22" s="35"/>
      <c r="E22" s="159"/>
      <c r="F22" s="160"/>
      <c r="G22" s="159"/>
      <c r="H22" s="159"/>
      <c r="I22" s="159"/>
      <c r="J22" s="159"/>
      <c r="K22" s="159"/>
      <c r="L22" s="159"/>
      <c r="M22" s="159"/>
      <c r="N22" s="159"/>
      <c r="O22" s="159"/>
      <c r="P22" s="159"/>
      <c r="Q22" s="36">
        <f t="shared" si="0"/>
        <v>0</v>
      </c>
    </row>
    <row r="23" spans="1:17" ht="15.75" x14ac:dyDescent="0.25">
      <c r="A23" s="33"/>
      <c r="B23" s="33"/>
      <c r="C23" s="34"/>
      <c r="D23" s="35"/>
      <c r="E23" s="159"/>
      <c r="F23" s="160"/>
      <c r="G23" s="159"/>
      <c r="H23" s="159"/>
      <c r="I23" s="159"/>
      <c r="J23" s="159"/>
      <c r="K23" s="159"/>
      <c r="L23" s="159"/>
      <c r="M23" s="159"/>
      <c r="N23" s="159"/>
      <c r="O23" s="159"/>
      <c r="P23" s="159"/>
      <c r="Q23" s="36">
        <f t="shared" si="0"/>
        <v>0</v>
      </c>
    </row>
    <row r="24" spans="1:17" ht="15.75" x14ac:dyDescent="0.25">
      <c r="A24" s="33"/>
      <c r="B24" s="33"/>
      <c r="C24" s="34"/>
      <c r="D24" s="35"/>
      <c r="E24" s="159"/>
      <c r="F24" s="159"/>
      <c r="G24" s="159"/>
      <c r="H24" s="159"/>
      <c r="I24" s="159"/>
      <c r="J24" s="159"/>
      <c r="K24" s="159"/>
      <c r="L24" s="159"/>
      <c r="M24" s="159"/>
      <c r="N24" s="159"/>
      <c r="O24" s="159"/>
      <c r="P24" s="159"/>
      <c r="Q24" s="36">
        <f t="shared" si="0"/>
        <v>0</v>
      </c>
    </row>
    <row r="25" spans="1:17" ht="15.75" x14ac:dyDescent="0.25">
      <c r="A25" s="33"/>
      <c r="B25" s="33"/>
      <c r="C25" s="34"/>
      <c r="D25" s="35"/>
      <c r="E25" s="159"/>
      <c r="F25" s="160"/>
      <c r="G25" s="159"/>
      <c r="H25" s="159"/>
      <c r="I25" s="159"/>
      <c r="J25" s="159"/>
      <c r="K25" s="159"/>
      <c r="L25" s="159"/>
      <c r="M25" s="159"/>
      <c r="N25" s="159"/>
      <c r="O25" s="159"/>
      <c r="P25" s="159"/>
      <c r="Q25" s="36">
        <f t="shared" si="0"/>
        <v>0</v>
      </c>
    </row>
    <row r="26" spans="1:17" ht="15.75" x14ac:dyDescent="0.25">
      <c r="A26" s="33"/>
      <c r="B26" s="33"/>
      <c r="C26" s="34"/>
      <c r="D26" s="35"/>
      <c r="E26" s="159"/>
      <c r="F26" s="159"/>
      <c r="G26" s="159"/>
      <c r="H26" s="159"/>
      <c r="I26" s="159"/>
      <c r="J26" s="159"/>
      <c r="K26" s="159"/>
      <c r="L26" s="159"/>
      <c r="M26" s="159"/>
      <c r="N26" s="159"/>
      <c r="O26" s="159"/>
      <c r="P26" s="159"/>
      <c r="Q26" s="36">
        <f t="shared" si="0"/>
        <v>0</v>
      </c>
    </row>
    <row r="27" spans="1:17" ht="15.75" x14ac:dyDescent="0.25">
      <c r="A27" s="33"/>
      <c r="B27" s="33"/>
      <c r="C27" s="34"/>
      <c r="D27" s="35"/>
      <c r="E27" s="159"/>
      <c r="F27" s="160"/>
      <c r="G27" s="159"/>
      <c r="H27" s="159"/>
      <c r="I27" s="159"/>
      <c r="J27" s="159"/>
      <c r="K27" s="159"/>
      <c r="L27" s="159"/>
      <c r="M27" s="159"/>
      <c r="N27" s="159"/>
      <c r="O27" s="159"/>
      <c r="P27" s="159"/>
      <c r="Q27" s="36">
        <f t="shared" si="0"/>
        <v>0</v>
      </c>
    </row>
    <row r="28" spans="1:17" ht="15.75" x14ac:dyDescent="0.25">
      <c r="A28" s="33"/>
      <c r="B28" s="33"/>
      <c r="C28" s="34"/>
      <c r="D28" s="35"/>
      <c r="E28" s="159"/>
      <c r="F28" s="166"/>
      <c r="G28" s="159"/>
      <c r="H28" s="159"/>
      <c r="I28" s="159"/>
      <c r="J28" s="159"/>
      <c r="K28" s="159"/>
      <c r="L28" s="159"/>
      <c r="M28" s="159"/>
      <c r="N28" s="159"/>
      <c r="O28" s="159"/>
      <c r="P28" s="159"/>
      <c r="Q28" s="36">
        <f t="shared" si="0"/>
        <v>0</v>
      </c>
    </row>
    <row r="29" spans="1:17" ht="15.75" x14ac:dyDescent="0.25">
      <c r="A29" s="33"/>
      <c r="B29" s="33"/>
      <c r="C29" s="34"/>
      <c r="D29" s="35"/>
      <c r="E29" s="160"/>
      <c r="F29" s="167"/>
      <c r="G29" s="159"/>
      <c r="H29" s="159"/>
      <c r="I29" s="159"/>
      <c r="J29" s="159"/>
      <c r="K29" s="159"/>
      <c r="L29" s="159"/>
      <c r="M29" s="159"/>
      <c r="N29" s="159"/>
      <c r="O29" s="159"/>
      <c r="P29" s="159"/>
      <c r="Q29" s="36">
        <f t="shared" si="0"/>
        <v>0</v>
      </c>
    </row>
    <row r="30" spans="1:17" ht="15.75" x14ac:dyDescent="0.25">
      <c r="A30" s="33"/>
      <c r="B30" s="33"/>
      <c r="C30" s="34"/>
      <c r="D30" s="35"/>
      <c r="E30" s="159"/>
      <c r="F30" s="160"/>
      <c r="G30" s="159"/>
      <c r="H30" s="159"/>
      <c r="I30" s="159"/>
      <c r="J30" s="159"/>
      <c r="K30" s="159"/>
      <c r="L30" s="159"/>
      <c r="M30" s="159"/>
      <c r="N30" s="159"/>
      <c r="O30" s="159"/>
      <c r="P30" s="159"/>
      <c r="Q30" s="36">
        <f t="shared" si="0"/>
        <v>0</v>
      </c>
    </row>
    <row r="31" spans="1:17" ht="15.75" x14ac:dyDescent="0.25">
      <c r="A31" s="33"/>
      <c r="B31" s="33"/>
      <c r="C31" s="34"/>
      <c r="D31" s="35"/>
      <c r="E31" s="159"/>
      <c r="F31" s="159"/>
      <c r="G31" s="159"/>
      <c r="H31" s="159"/>
      <c r="I31" s="159"/>
      <c r="J31" s="159"/>
      <c r="K31" s="159"/>
      <c r="L31" s="159"/>
      <c r="M31" s="159"/>
      <c r="N31" s="159"/>
      <c r="O31" s="159"/>
      <c r="P31" s="159"/>
      <c r="Q31" s="36">
        <f t="shared" si="0"/>
        <v>0</v>
      </c>
    </row>
    <row r="32" spans="1:17" ht="15.75" x14ac:dyDescent="0.25">
      <c r="A32" s="33"/>
      <c r="B32" s="33"/>
      <c r="C32" s="34"/>
      <c r="D32" s="35"/>
      <c r="E32" s="159"/>
      <c r="F32" s="160"/>
      <c r="G32" s="159"/>
      <c r="H32" s="159"/>
      <c r="I32" s="159"/>
      <c r="J32" s="159"/>
      <c r="K32" s="159"/>
      <c r="L32" s="159"/>
      <c r="M32" s="159"/>
      <c r="N32" s="159"/>
      <c r="O32" s="159"/>
      <c r="P32" s="159"/>
      <c r="Q32" s="36">
        <f t="shared" si="0"/>
        <v>0</v>
      </c>
    </row>
    <row r="33" spans="1:17" ht="15.75" x14ac:dyDescent="0.25">
      <c r="A33" s="33"/>
      <c r="B33" s="33"/>
      <c r="C33" s="34"/>
      <c r="D33" s="35"/>
      <c r="E33" s="159"/>
      <c r="F33" s="160"/>
      <c r="G33" s="159"/>
      <c r="H33" s="159"/>
      <c r="I33" s="159"/>
      <c r="J33" s="159"/>
      <c r="K33" s="159"/>
      <c r="L33" s="159"/>
      <c r="M33" s="159"/>
      <c r="N33" s="159"/>
      <c r="O33" s="159"/>
      <c r="P33" s="159"/>
      <c r="Q33" s="36">
        <f t="shared" si="0"/>
        <v>0</v>
      </c>
    </row>
    <row r="34" spans="1:17" ht="15.75" x14ac:dyDescent="0.25">
      <c r="A34" s="33"/>
      <c r="B34" s="33"/>
      <c r="C34" s="34"/>
      <c r="D34" s="35"/>
      <c r="E34" s="159"/>
      <c r="F34" s="160"/>
      <c r="G34" s="159"/>
      <c r="H34" s="159"/>
      <c r="I34" s="159"/>
      <c r="J34" s="159"/>
      <c r="K34" s="159"/>
      <c r="L34" s="159"/>
      <c r="M34" s="159"/>
      <c r="N34" s="159"/>
      <c r="O34" s="159"/>
      <c r="P34" s="159"/>
      <c r="Q34" s="36">
        <f t="shared" si="0"/>
        <v>0</v>
      </c>
    </row>
    <row r="35" spans="1:17" ht="15.75" x14ac:dyDescent="0.25">
      <c r="A35" s="33"/>
      <c r="B35" s="33"/>
      <c r="C35" s="34"/>
      <c r="D35" s="35"/>
      <c r="E35" s="159"/>
      <c r="F35" s="159"/>
      <c r="G35" s="159"/>
      <c r="H35" s="159"/>
      <c r="I35" s="159"/>
      <c r="J35" s="159"/>
      <c r="K35" s="159"/>
      <c r="L35" s="159"/>
      <c r="M35" s="159"/>
      <c r="N35" s="159"/>
      <c r="O35" s="159"/>
      <c r="P35" s="159"/>
      <c r="Q35" s="36">
        <f t="shared" si="0"/>
        <v>0</v>
      </c>
    </row>
    <row r="36" spans="1:17" ht="15.75" x14ac:dyDescent="0.25">
      <c r="A36" s="33"/>
      <c r="B36" s="33"/>
      <c r="C36" s="34"/>
      <c r="D36" s="35"/>
      <c r="E36" s="159"/>
      <c r="F36" s="160"/>
      <c r="G36" s="159"/>
      <c r="H36" s="159"/>
      <c r="I36" s="159"/>
      <c r="J36" s="159"/>
      <c r="K36" s="159"/>
      <c r="L36" s="159"/>
      <c r="M36" s="159"/>
      <c r="N36" s="159"/>
      <c r="O36" s="159"/>
      <c r="P36" s="159"/>
      <c r="Q36" s="36">
        <f t="shared" si="0"/>
        <v>0</v>
      </c>
    </row>
    <row r="37" spans="1:17" ht="15.75" x14ac:dyDescent="0.25">
      <c r="A37" s="33"/>
      <c r="B37" s="33"/>
      <c r="C37" s="34"/>
      <c r="D37" s="35"/>
      <c r="E37" s="159"/>
      <c r="F37" s="160"/>
      <c r="G37" s="159"/>
      <c r="H37" s="159"/>
      <c r="I37" s="159"/>
      <c r="J37" s="159"/>
      <c r="K37" s="159"/>
      <c r="L37" s="159"/>
      <c r="M37" s="159"/>
      <c r="N37" s="159"/>
      <c r="O37" s="159"/>
      <c r="P37" s="159"/>
      <c r="Q37" s="36">
        <f t="shared" si="0"/>
        <v>0</v>
      </c>
    </row>
    <row r="38" spans="1:17" ht="15.75" x14ac:dyDescent="0.25">
      <c r="A38" s="33"/>
      <c r="B38" s="33"/>
      <c r="C38" s="34"/>
      <c r="D38" s="35"/>
      <c r="E38" s="159"/>
      <c r="F38" s="160"/>
      <c r="G38" s="159"/>
      <c r="H38" s="159"/>
      <c r="I38" s="159"/>
      <c r="J38" s="159"/>
      <c r="K38" s="159"/>
      <c r="L38" s="159"/>
      <c r="M38" s="159"/>
      <c r="N38" s="159"/>
      <c r="O38" s="159"/>
      <c r="P38" s="159"/>
      <c r="Q38" s="36">
        <f t="shared" si="0"/>
        <v>0</v>
      </c>
    </row>
    <row r="39" spans="1:17" ht="15.75" x14ac:dyDescent="0.25">
      <c r="A39" s="37"/>
      <c r="B39" s="37"/>
      <c r="C39" s="34"/>
      <c r="D39" s="35"/>
      <c r="E39" s="162"/>
      <c r="F39" s="163"/>
      <c r="G39" s="163"/>
      <c r="H39" s="163"/>
      <c r="I39" s="163"/>
      <c r="J39" s="163"/>
      <c r="K39" s="163"/>
      <c r="L39" s="164"/>
      <c r="M39" s="165"/>
      <c r="N39" s="164"/>
      <c r="O39" s="164"/>
      <c r="P39" s="164"/>
      <c r="Q39" s="36">
        <f t="shared" si="0"/>
        <v>0</v>
      </c>
    </row>
    <row r="40" spans="1:17" ht="15.75" x14ac:dyDescent="0.25">
      <c r="A40" s="37"/>
      <c r="B40" s="37"/>
      <c r="C40" s="34"/>
      <c r="D40" s="35"/>
      <c r="E40" s="159"/>
      <c r="F40" s="159"/>
      <c r="G40" s="159"/>
      <c r="H40" s="159"/>
      <c r="I40" s="159"/>
      <c r="J40" s="159"/>
      <c r="K40" s="159"/>
      <c r="L40" s="159"/>
      <c r="M40" s="159"/>
      <c r="N40" s="159"/>
      <c r="O40" s="159"/>
      <c r="P40" s="159"/>
      <c r="Q40" s="36">
        <f t="shared" si="0"/>
        <v>0</v>
      </c>
    </row>
    <row r="41" spans="1:17" ht="15.75" x14ac:dyDescent="0.25">
      <c r="A41" s="33"/>
      <c r="B41" s="33"/>
      <c r="C41" s="34"/>
      <c r="D41" s="35"/>
      <c r="E41" s="159"/>
      <c r="F41" s="160"/>
      <c r="G41" s="159"/>
      <c r="H41" s="159"/>
      <c r="I41" s="159"/>
      <c r="J41" s="159"/>
      <c r="K41" s="159"/>
      <c r="L41" s="159"/>
      <c r="M41" s="159"/>
      <c r="N41" s="159"/>
      <c r="O41" s="159"/>
      <c r="P41" s="159"/>
      <c r="Q41" s="36">
        <f t="shared" si="0"/>
        <v>0</v>
      </c>
    </row>
    <row r="42" spans="1:17" ht="15.75" x14ac:dyDescent="0.25">
      <c r="A42" s="37"/>
      <c r="B42" s="37"/>
      <c r="C42" s="34"/>
      <c r="D42" s="35"/>
      <c r="E42" s="159"/>
      <c r="F42" s="159"/>
      <c r="G42" s="159"/>
      <c r="H42" s="159"/>
      <c r="I42" s="159"/>
      <c r="J42" s="159"/>
      <c r="K42" s="159"/>
      <c r="L42" s="159"/>
      <c r="M42" s="159"/>
      <c r="N42" s="159"/>
      <c r="O42" s="159"/>
      <c r="P42" s="159"/>
      <c r="Q42" s="36">
        <f t="shared" si="0"/>
        <v>0</v>
      </c>
    </row>
    <row r="43" spans="1:17" ht="15.75" x14ac:dyDescent="0.25">
      <c r="A43" s="33"/>
      <c r="B43" s="33"/>
      <c r="C43" s="34"/>
      <c r="D43" s="35"/>
      <c r="E43" s="159"/>
      <c r="F43" s="160"/>
      <c r="G43" s="159"/>
      <c r="H43" s="159"/>
      <c r="I43" s="159"/>
      <c r="J43" s="159"/>
      <c r="K43" s="159"/>
      <c r="L43" s="159"/>
      <c r="M43" s="159"/>
      <c r="N43" s="159"/>
      <c r="O43" s="159"/>
      <c r="P43" s="159"/>
      <c r="Q43" s="36">
        <f t="shared" si="0"/>
        <v>0</v>
      </c>
    </row>
    <row r="44" spans="1:17" ht="15.75" x14ac:dyDescent="0.25">
      <c r="A44" s="33"/>
      <c r="B44" s="33"/>
      <c r="C44" s="34"/>
      <c r="D44" s="35"/>
      <c r="E44" s="159"/>
      <c r="F44" s="160"/>
      <c r="G44" s="159"/>
      <c r="H44" s="159"/>
      <c r="I44" s="159"/>
      <c r="J44" s="159"/>
      <c r="K44" s="159"/>
      <c r="L44" s="159"/>
      <c r="M44" s="159"/>
      <c r="N44" s="159"/>
      <c r="O44" s="159"/>
      <c r="P44" s="159"/>
      <c r="Q44" s="36">
        <f t="shared" si="0"/>
        <v>0</v>
      </c>
    </row>
    <row r="45" spans="1:17" ht="15.75" x14ac:dyDescent="0.25">
      <c r="A45" s="38"/>
      <c r="B45" s="38"/>
      <c r="C45" s="39"/>
      <c r="D45" s="35"/>
      <c r="E45" s="162"/>
      <c r="F45" s="162"/>
      <c r="G45" s="162"/>
      <c r="H45" s="162"/>
      <c r="I45" s="163"/>
      <c r="J45" s="163"/>
      <c r="K45" s="163"/>
      <c r="L45" s="164"/>
      <c r="M45" s="165"/>
      <c r="N45" s="164"/>
      <c r="O45" s="164"/>
      <c r="P45" s="164"/>
      <c r="Q45" s="36">
        <f t="shared" si="0"/>
        <v>0</v>
      </c>
    </row>
    <row r="46" spans="1:17" ht="15.75" x14ac:dyDescent="0.25">
      <c r="A46" s="33"/>
      <c r="B46" s="33"/>
      <c r="C46" s="34"/>
      <c r="D46" s="35"/>
      <c r="E46" s="168"/>
      <c r="F46" s="169"/>
      <c r="G46" s="168"/>
      <c r="H46" s="168"/>
      <c r="I46" s="168"/>
      <c r="J46" s="168"/>
      <c r="K46" s="168"/>
      <c r="L46" s="168"/>
      <c r="M46" s="168"/>
      <c r="N46" s="168"/>
      <c r="O46" s="168"/>
      <c r="P46" s="168"/>
      <c r="Q46" s="40">
        <f t="shared" si="0"/>
        <v>0</v>
      </c>
    </row>
    <row r="47" spans="1:17" ht="15.75" x14ac:dyDescent="0.25">
      <c r="A47" s="33"/>
      <c r="B47" s="33"/>
      <c r="C47" s="34"/>
      <c r="D47" s="35"/>
      <c r="E47" s="159"/>
      <c r="F47" s="159"/>
      <c r="G47" s="159"/>
      <c r="H47" s="159"/>
      <c r="I47" s="159"/>
      <c r="J47" s="159"/>
      <c r="K47" s="159"/>
      <c r="L47" s="159"/>
      <c r="M47" s="159"/>
      <c r="N47" s="159"/>
      <c r="O47" s="159"/>
      <c r="P47" s="159"/>
      <c r="Q47" s="36">
        <f t="shared" si="0"/>
        <v>0</v>
      </c>
    </row>
    <row r="48" spans="1:17" ht="15.75" x14ac:dyDescent="0.25">
      <c r="A48" s="33"/>
      <c r="B48" s="33"/>
      <c r="C48" s="34"/>
      <c r="D48" s="41"/>
      <c r="E48" s="159"/>
      <c r="F48" s="160"/>
      <c r="G48" s="159"/>
      <c r="H48" s="159"/>
      <c r="I48" s="159"/>
      <c r="J48" s="159"/>
      <c r="K48" s="159"/>
      <c r="L48" s="159"/>
      <c r="M48" s="159"/>
      <c r="N48" s="159"/>
      <c r="O48" s="159"/>
      <c r="P48" s="159"/>
      <c r="Q48" s="36">
        <f t="shared" si="0"/>
        <v>0</v>
      </c>
    </row>
    <row r="49" spans="1:17" ht="15.75" x14ac:dyDescent="0.25">
      <c r="A49" s="33"/>
      <c r="B49" s="33"/>
      <c r="C49" s="34"/>
      <c r="D49" s="41"/>
      <c r="E49" s="159"/>
      <c r="F49" s="160"/>
      <c r="G49" s="159"/>
      <c r="H49" s="159"/>
      <c r="I49" s="159"/>
      <c r="J49" s="159"/>
      <c r="K49" s="159"/>
      <c r="L49" s="159"/>
      <c r="M49" s="159"/>
      <c r="N49" s="159"/>
      <c r="O49" s="159"/>
      <c r="P49" s="159"/>
      <c r="Q49" s="36">
        <f t="shared" si="0"/>
        <v>0</v>
      </c>
    </row>
    <row r="50" spans="1:17" ht="15.75" x14ac:dyDescent="0.25">
      <c r="A50" s="33"/>
      <c r="B50" s="33"/>
      <c r="C50" s="34"/>
      <c r="D50" s="41"/>
      <c r="E50" s="159"/>
      <c r="F50" s="159"/>
      <c r="G50" s="159"/>
      <c r="H50" s="159"/>
      <c r="I50" s="159"/>
      <c r="J50" s="159"/>
      <c r="K50" s="159"/>
      <c r="L50" s="159"/>
      <c r="M50" s="159"/>
      <c r="N50" s="159"/>
      <c r="O50" s="159"/>
      <c r="P50" s="159"/>
      <c r="Q50" s="36">
        <f t="shared" si="0"/>
        <v>0</v>
      </c>
    </row>
    <row r="51" spans="1:17" ht="15.75" x14ac:dyDescent="0.25">
      <c r="A51" s="33"/>
      <c r="B51" s="33"/>
      <c r="C51" s="34"/>
      <c r="D51" s="41"/>
      <c r="E51" s="159"/>
      <c r="F51" s="160"/>
      <c r="G51" s="159"/>
      <c r="H51" s="159"/>
      <c r="I51" s="159"/>
      <c r="J51" s="159"/>
      <c r="K51" s="159"/>
      <c r="L51" s="159"/>
      <c r="M51" s="159"/>
      <c r="N51" s="159"/>
      <c r="O51" s="159"/>
      <c r="P51" s="159"/>
      <c r="Q51" s="36">
        <f t="shared" si="0"/>
        <v>0</v>
      </c>
    </row>
    <row r="52" spans="1:17" ht="15.75" x14ac:dyDescent="0.25">
      <c r="A52" s="33"/>
      <c r="B52" s="33"/>
      <c r="C52" s="42"/>
      <c r="D52" s="41"/>
      <c r="E52" s="159"/>
      <c r="F52" s="160"/>
      <c r="G52" s="159"/>
      <c r="H52" s="159"/>
      <c r="I52" s="159"/>
      <c r="J52" s="159"/>
      <c r="K52" s="159"/>
      <c r="L52" s="159"/>
      <c r="M52" s="159"/>
      <c r="N52" s="159"/>
      <c r="O52" s="159"/>
      <c r="P52" s="159"/>
      <c r="Q52" s="36">
        <f t="shared" si="0"/>
        <v>0</v>
      </c>
    </row>
    <row r="53" spans="1:17" ht="15.75" x14ac:dyDescent="0.25">
      <c r="A53" s="33"/>
      <c r="B53" s="33"/>
      <c r="C53" s="34"/>
      <c r="D53" s="41"/>
      <c r="E53" s="159"/>
      <c r="F53" s="160"/>
      <c r="G53" s="159"/>
      <c r="H53" s="159"/>
      <c r="I53" s="159"/>
      <c r="J53" s="159"/>
      <c r="K53" s="159"/>
      <c r="L53" s="159"/>
      <c r="M53" s="159"/>
      <c r="N53" s="159"/>
      <c r="O53" s="159"/>
      <c r="P53" s="159"/>
      <c r="Q53" s="36">
        <f t="shared" si="0"/>
        <v>0</v>
      </c>
    </row>
    <row r="54" spans="1:17" ht="15.75" x14ac:dyDescent="0.25">
      <c r="A54" s="33"/>
      <c r="B54" s="33"/>
      <c r="C54" s="34"/>
      <c r="D54" s="41"/>
      <c r="E54" s="159"/>
      <c r="F54" s="160"/>
      <c r="G54" s="159"/>
      <c r="H54" s="159"/>
      <c r="I54" s="159"/>
      <c r="J54" s="159"/>
      <c r="K54" s="159"/>
      <c r="L54" s="159"/>
      <c r="M54" s="159"/>
      <c r="N54" s="159"/>
      <c r="O54" s="159"/>
      <c r="P54" s="159"/>
      <c r="Q54" s="36">
        <f t="shared" si="0"/>
        <v>0</v>
      </c>
    </row>
    <row r="55" spans="1:17" ht="15.75" x14ac:dyDescent="0.25">
      <c r="A55" s="33"/>
      <c r="B55" s="33"/>
      <c r="C55" s="34"/>
      <c r="D55" s="41"/>
      <c r="E55" s="159"/>
      <c r="F55" s="160"/>
      <c r="G55" s="159"/>
      <c r="H55" s="159"/>
      <c r="I55" s="159"/>
      <c r="J55" s="159"/>
      <c r="K55" s="159"/>
      <c r="L55" s="159"/>
      <c r="M55" s="159"/>
      <c r="N55" s="159"/>
      <c r="O55" s="159"/>
      <c r="P55" s="159"/>
      <c r="Q55" s="36">
        <f t="shared" si="0"/>
        <v>0</v>
      </c>
    </row>
    <row r="56" spans="1:17" ht="15.75" x14ac:dyDescent="0.25">
      <c r="A56" s="33"/>
      <c r="B56" s="33"/>
      <c r="C56" s="34"/>
      <c r="D56" s="41"/>
      <c r="E56" s="159"/>
      <c r="F56" s="160"/>
      <c r="G56" s="159"/>
      <c r="H56" s="159"/>
      <c r="I56" s="159"/>
      <c r="J56" s="159"/>
      <c r="K56" s="159"/>
      <c r="L56" s="159"/>
      <c r="M56" s="159"/>
      <c r="N56" s="159"/>
      <c r="O56" s="159"/>
      <c r="P56" s="159"/>
      <c r="Q56" s="34">
        <f t="shared" si="0"/>
        <v>0</v>
      </c>
    </row>
    <row r="57" spans="1:17" ht="15.75" x14ac:dyDescent="0.25">
      <c r="A57" s="33"/>
      <c r="B57" s="33"/>
      <c r="C57" s="34"/>
      <c r="D57" s="41"/>
      <c r="E57" s="159"/>
      <c r="F57" s="159"/>
      <c r="G57" s="159"/>
      <c r="H57" s="159"/>
      <c r="I57" s="159"/>
      <c r="J57" s="159"/>
      <c r="K57" s="159"/>
      <c r="L57" s="159"/>
      <c r="M57" s="159"/>
      <c r="N57" s="159"/>
      <c r="O57" s="159"/>
      <c r="P57" s="159"/>
      <c r="Q57" s="34">
        <f t="shared" si="0"/>
        <v>0</v>
      </c>
    </row>
    <row r="58" spans="1:17" ht="15.75" x14ac:dyDescent="0.25">
      <c r="A58" s="33"/>
      <c r="B58" s="33"/>
      <c r="C58" s="34"/>
      <c r="D58" s="41"/>
      <c r="E58" s="159"/>
      <c r="F58" s="159"/>
      <c r="G58" s="159"/>
      <c r="H58" s="159"/>
      <c r="I58" s="159"/>
      <c r="J58" s="159"/>
      <c r="K58" s="159"/>
      <c r="L58" s="159"/>
      <c r="M58" s="159"/>
      <c r="N58" s="159"/>
      <c r="O58" s="159"/>
      <c r="P58" s="159"/>
      <c r="Q58" s="34">
        <f t="shared" si="0"/>
        <v>0</v>
      </c>
    </row>
    <row r="59" spans="1:17" ht="15.75" x14ac:dyDescent="0.25">
      <c r="A59" s="33"/>
      <c r="B59" s="33"/>
      <c r="C59" s="34"/>
      <c r="D59" s="41"/>
      <c r="E59" s="159"/>
      <c r="F59" s="160"/>
      <c r="G59" s="159"/>
      <c r="H59" s="159"/>
      <c r="I59" s="159"/>
      <c r="J59" s="159"/>
      <c r="K59" s="159"/>
      <c r="L59" s="159"/>
      <c r="M59" s="159"/>
      <c r="N59" s="159"/>
      <c r="O59" s="159"/>
      <c r="P59" s="159"/>
      <c r="Q59" s="34">
        <f t="shared" si="0"/>
        <v>0</v>
      </c>
    </row>
    <row r="60" spans="1:17" ht="15.75" x14ac:dyDescent="0.25">
      <c r="A60" s="33"/>
      <c r="B60" s="33"/>
      <c r="C60" s="34"/>
      <c r="D60" s="41"/>
      <c r="E60" s="159"/>
      <c r="F60" s="160"/>
      <c r="G60" s="159"/>
      <c r="H60" s="159"/>
      <c r="I60" s="159"/>
      <c r="J60" s="159"/>
      <c r="K60" s="159"/>
      <c r="L60" s="159"/>
      <c r="M60" s="159"/>
      <c r="N60" s="159"/>
      <c r="O60" s="159"/>
      <c r="P60" s="159"/>
      <c r="Q60" s="34">
        <f t="shared" si="0"/>
        <v>0</v>
      </c>
    </row>
    <row r="61" spans="1:17" ht="15.75" x14ac:dyDescent="0.25">
      <c r="A61" s="33"/>
      <c r="B61" s="33"/>
      <c r="C61" s="34"/>
      <c r="D61" s="41"/>
      <c r="E61" s="159"/>
      <c r="F61" s="160"/>
      <c r="G61" s="159"/>
      <c r="H61" s="159"/>
      <c r="I61" s="159"/>
      <c r="J61" s="159"/>
      <c r="K61" s="159"/>
      <c r="L61" s="159"/>
      <c r="M61" s="159"/>
      <c r="N61" s="159"/>
      <c r="O61" s="159"/>
      <c r="P61" s="159"/>
      <c r="Q61" s="34">
        <f t="shared" si="0"/>
        <v>0</v>
      </c>
    </row>
    <row r="62" spans="1:17" ht="15.75" x14ac:dyDescent="0.25">
      <c r="A62" s="33"/>
      <c r="B62" s="33"/>
      <c r="C62" s="34"/>
      <c r="D62" s="41"/>
      <c r="E62" s="159"/>
      <c r="F62" s="160"/>
      <c r="G62" s="159"/>
      <c r="H62" s="159"/>
      <c r="I62" s="159"/>
      <c r="J62" s="159"/>
      <c r="K62" s="159"/>
      <c r="L62" s="159"/>
      <c r="M62" s="159"/>
      <c r="N62" s="159"/>
      <c r="O62" s="159"/>
      <c r="P62" s="159"/>
      <c r="Q62" s="34">
        <f t="shared" si="0"/>
        <v>0</v>
      </c>
    </row>
    <row r="63" spans="1:17" ht="15.75" x14ac:dyDescent="0.25">
      <c r="A63" s="33"/>
      <c r="B63" s="33"/>
      <c r="C63" s="34"/>
      <c r="D63" s="41"/>
      <c r="E63" s="159"/>
      <c r="F63" s="160"/>
      <c r="G63" s="159"/>
      <c r="H63" s="159"/>
      <c r="I63" s="159"/>
      <c r="J63" s="159"/>
      <c r="K63" s="159"/>
      <c r="L63" s="159"/>
      <c r="M63" s="159"/>
      <c r="N63" s="159"/>
      <c r="O63" s="159"/>
      <c r="P63" s="159"/>
      <c r="Q63" s="34">
        <f t="shared" si="0"/>
        <v>0</v>
      </c>
    </row>
    <row r="64" spans="1:17" ht="15.75" x14ac:dyDescent="0.25">
      <c r="A64" s="33"/>
      <c r="B64" s="33"/>
      <c r="C64" s="34"/>
      <c r="D64" s="41"/>
      <c r="E64" s="159"/>
      <c r="F64" s="160"/>
      <c r="G64" s="159"/>
      <c r="H64" s="159"/>
      <c r="I64" s="159"/>
      <c r="J64" s="159"/>
      <c r="K64" s="159"/>
      <c r="L64" s="159"/>
      <c r="M64" s="159"/>
      <c r="N64" s="159"/>
      <c r="O64" s="159"/>
      <c r="P64" s="159"/>
      <c r="Q64" s="34">
        <f t="shared" si="0"/>
        <v>0</v>
      </c>
    </row>
    <row r="65" spans="1:17" ht="15.75" x14ac:dyDescent="0.25">
      <c r="A65" s="33"/>
      <c r="B65" s="33"/>
      <c r="C65" s="34"/>
      <c r="D65" s="41"/>
      <c r="E65" s="159"/>
      <c r="F65" s="160"/>
      <c r="G65" s="159"/>
      <c r="H65" s="159"/>
      <c r="I65" s="159"/>
      <c r="J65" s="159"/>
      <c r="K65" s="159"/>
      <c r="L65" s="159"/>
      <c r="M65" s="159"/>
      <c r="N65" s="159"/>
      <c r="O65" s="159"/>
      <c r="P65" s="159"/>
      <c r="Q65" s="34">
        <f t="shared" si="0"/>
        <v>0</v>
      </c>
    </row>
    <row r="66" spans="1:17" ht="15.75" x14ac:dyDescent="0.25">
      <c r="A66" s="33"/>
      <c r="B66" s="33"/>
      <c r="C66" s="34"/>
      <c r="D66" s="41"/>
      <c r="E66" s="159"/>
      <c r="F66" s="160"/>
      <c r="G66" s="159"/>
      <c r="H66" s="159"/>
      <c r="I66" s="159"/>
      <c r="J66" s="159"/>
      <c r="K66" s="159"/>
      <c r="L66" s="159"/>
      <c r="M66" s="159"/>
      <c r="N66" s="159"/>
      <c r="O66" s="159"/>
      <c r="P66" s="159"/>
      <c r="Q66" s="34">
        <f t="shared" si="0"/>
        <v>0</v>
      </c>
    </row>
    <row r="67" spans="1:17" ht="15.75" x14ac:dyDescent="0.25">
      <c r="A67" s="33"/>
      <c r="B67" s="33"/>
      <c r="C67" s="34"/>
      <c r="D67" s="41"/>
      <c r="E67" s="159"/>
      <c r="F67" s="160"/>
      <c r="G67" s="159"/>
      <c r="H67" s="159"/>
      <c r="I67" s="159"/>
      <c r="J67" s="159"/>
      <c r="K67" s="159"/>
      <c r="L67" s="159"/>
      <c r="M67" s="159"/>
      <c r="N67" s="159"/>
      <c r="O67" s="159"/>
      <c r="P67" s="159"/>
      <c r="Q67" s="34">
        <f t="shared" si="0"/>
        <v>0</v>
      </c>
    </row>
    <row r="68" spans="1:17" ht="15.75" x14ac:dyDescent="0.25">
      <c r="A68" s="33"/>
      <c r="B68" s="33"/>
      <c r="C68" s="34"/>
      <c r="D68" s="41"/>
      <c r="E68" s="159"/>
      <c r="F68" s="167"/>
      <c r="G68" s="159"/>
      <c r="H68" s="159"/>
      <c r="I68" s="159"/>
      <c r="J68" s="159"/>
      <c r="K68" s="159"/>
      <c r="L68" s="159"/>
      <c r="M68" s="159"/>
      <c r="N68" s="159"/>
      <c r="O68" s="159"/>
      <c r="P68" s="159"/>
      <c r="Q68" s="34">
        <f t="shared" si="0"/>
        <v>0</v>
      </c>
    </row>
    <row r="69" spans="1:17" ht="15.75" x14ac:dyDescent="0.25">
      <c r="A69" s="33"/>
      <c r="B69" s="33"/>
      <c r="C69" s="34"/>
      <c r="D69" s="41"/>
      <c r="E69" s="159"/>
      <c r="F69" s="160"/>
      <c r="G69" s="159"/>
      <c r="H69" s="159"/>
      <c r="I69" s="159"/>
      <c r="J69" s="159"/>
      <c r="K69" s="159"/>
      <c r="L69" s="159"/>
      <c r="M69" s="159"/>
      <c r="N69" s="159"/>
      <c r="O69" s="159"/>
      <c r="P69" s="159"/>
      <c r="Q69" s="34">
        <f t="shared" ref="Q69:Q83" si="1">COUNTIF(E69:P69,"X")*C69</f>
        <v>0</v>
      </c>
    </row>
    <row r="70" spans="1:17" ht="15.75" x14ac:dyDescent="0.25">
      <c r="A70" s="33"/>
      <c r="B70" s="33"/>
      <c r="C70" s="34"/>
      <c r="D70" s="41"/>
      <c r="E70" s="159"/>
      <c r="F70" s="160"/>
      <c r="G70" s="159"/>
      <c r="H70" s="159"/>
      <c r="I70" s="159"/>
      <c r="J70" s="159"/>
      <c r="K70" s="159"/>
      <c r="L70" s="159"/>
      <c r="M70" s="159"/>
      <c r="N70" s="159"/>
      <c r="O70" s="159"/>
      <c r="P70" s="159"/>
      <c r="Q70" s="34">
        <f t="shared" si="1"/>
        <v>0</v>
      </c>
    </row>
    <row r="71" spans="1:17" ht="15.75" x14ac:dyDescent="0.25">
      <c r="A71" s="43"/>
      <c r="B71" s="43"/>
      <c r="C71" s="44"/>
      <c r="D71" s="35"/>
      <c r="E71" s="159"/>
      <c r="F71" s="160"/>
      <c r="G71" s="159"/>
      <c r="H71" s="159"/>
      <c r="I71" s="159"/>
      <c r="J71" s="159"/>
      <c r="K71" s="159"/>
      <c r="L71" s="159"/>
      <c r="M71" s="159"/>
      <c r="N71" s="159"/>
      <c r="O71" s="159"/>
      <c r="P71" s="159"/>
      <c r="Q71" s="34">
        <f t="shared" si="1"/>
        <v>0</v>
      </c>
    </row>
    <row r="72" spans="1:17" ht="15.75" x14ac:dyDescent="0.25">
      <c r="A72" s="33"/>
      <c r="B72" s="33"/>
      <c r="C72" s="34"/>
      <c r="D72" s="35"/>
      <c r="E72" s="159"/>
      <c r="F72" s="160"/>
      <c r="G72" s="159"/>
      <c r="H72" s="159"/>
      <c r="I72" s="159"/>
      <c r="J72" s="159"/>
      <c r="K72" s="159"/>
      <c r="L72" s="159"/>
      <c r="M72" s="159"/>
      <c r="N72" s="159"/>
      <c r="O72" s="159"/>
      <c r="P72" s="159"/>
      <c r="Q72" s="34">
        <f t="shared" si="1"/>
        <v>0</v>
      </c>
    </row>
    <row r="73" spans="1:17" ht="15.75" x14ac:dyDescent="0.25">
      <c r="A73" s="33"/>
      <c r="B73" s="33"/>
      <c r="C73" s="34"/>
      <c r="D73" s="35"/>
      <c r="E73" s="159"/>
      <c r="F73" s="160"/>
      <c r="G73" s="159"/>
      <c r="H73" s="159"/>
      <c r="I73" s="159"/>
      <c r="J73" s="159"/>
      <c r="K73" s="159"/>
      <c r="L73" s="159"/>
      <c r="M73" s="159"/>
      <c r="N73" s="159"/>
      <c r="O73" s="159"/>
      <c r="P73" s="159"/>
      <c r="Q73" s="34">
        <f t="shared" si="1"/>
        <v>0</v>
      </c>
    </row>
    <row r="74" spans="1:17" ht="15.75" x14ac:dyDescent="0.25">
      <c r="A74" s="33"/>
      <c r="B74" s="33"/>
      <c r="C74" s="34"/>
      <c r="D74" s="35"/>
      <c r="E74" s="159"/>
      <c r="F74" s="159"/>
      <c r="G74" s="159"/>
      <c r="H74" s="159"/>
      <c r="I74" s="159"/>
      <c r="J74" s="159"/>
      <c r="K74" s="159"/>
      <c r="L74" s="159"/>
      <c r="M74" s="159"/>
      <c r="N74" s="159"/>
      <c r="O74" s="159"/>
      <c r="P74" s="159"/>
      <c r="Q74" s="34">
        <f t="shared" si="1"/>
        <v>0</v>
      </c>
    </row>
    <row r="75" spans="1:17" ht="15.75" x14ac:dyDescent="0.25">
      <c r="A75" s="33"/>
      <c r="B75" s="33"/>
      <c r="C75" s="34"/>
      <c r="D75" s="35"/>
      <c r="E75" s="159"/>
      <c r="F75" s="160"/>
      <c r="G75" s="159"/>
      <c r="H75" s="159"/>
      <c r="I75" s="159"/>
      <c r="J75" s="159"/>
      <c r="K75" s="159"/>
      <c r="L75" s="159"/>
      <c r="M75" s="159"/>
      <c r="N75" s="159"/>
      <c r="O75" s="159"/>
      <c r="P75" s="159"/>
      <c r="Q75" s="34">
        <f t="shared" si="1"/>
        <v>0</v>
      </c>
    </row>
    <row r="76" spans="1:17" ht="15.75" x14ac:dyDescent="0.25">
      <c r="A76" s="33"/>
      <c r="B76" s="33"/>
      <c r="C76" s="34"/>
      <c r="D76" s="35"/>
      <c r="E76" s="159"/>
      <c r="F76" s="160"/>
      <c r="G76" s="159"/>
      <c r="H76" s="159"/>
      <c r="I76" s="159"/>
      <c r="J76" s="159"/>
      <c r="K76" s="159"/>
      <c r="L76" s="159"/>
      <c r="M76" s="159"/>
      <c r="N76" s="159"/>
      <c r="O76" s="159"/>
      <c r="P76" s="159"/>
      <c r="Q76" s="34">
        <f t="shared" si="1"/>
        <v>0</v>
      </c>
    </row>
    <row r="77" spans="1:17" ht="15.75" x14ac:dyDescent="0.25">
      <c r="A77" s="33"/>
      <c r="B77" s="33"/>
      <c r="C77" s="34"/>
      <c r="D77" s="35"/>
      <c r="E77" s="159"/>
      <c r="F77" s="160"/>
      <c r="G77" s="159"/>
      <c r="H77" s="159"/>
      <c r="I77" s="159"/>
      <c r="J77" s="159"/>
      <c r="K77" s="159"/>
      <c r="L77" s="159"/>
      <c r="M77" s="159"/>
      <c r="N77" s="159"/>
      <c r="O77" s="159"/>
      <c r="P77" s="159"/>
      <c r="Q77" s="34">
        <f t="shared" si="1"/>
        <v>0</v>
      </c>
    </row>
    <row r="78" spans="1:17" ht="15.75" x14ac:dyDescent="0.25">
      <c r="A78" s="33"/>
      <c r="B78" s="33"/>
      <c r="C78" s="34"/>
      <c r="D78" s="35"/>
      <c r="E78" s="159"/>
      <c r="F78" s="160"/>
      <c r="G78" s="159"/>
      <c r="H78" s="159"/>
      <c r="I78" s="159"/>
      <c r="J78" s="159"/>
      <c r="K78" s="159"/>
      <c r="L78" s="159"/>
      <c r="M78" s="159"/>
      <c r="N78" s="159"/>
      <c r="O78" s="159"/>
      <c r="P78" s="159"/>
      <c r="Q78" s="34">
        <f t="shared" si="1"/>
        <v>0</v>
      </c>
    </row>
    <row r="79" spans="1:17" ht="15.75" x14ac:dyDescent="0.25">
      <c r="A79" s="33"/>
      <c r="B79" s="33"/>
      <c r="C79" s="34"/>
      <c r="D79" s="35"/>
      <c r="E79" s="159"/>
      <c r="F79" s="160"/>
      <c r="G79" s="159"/>
      <c r="H79" s="159"/>
      <c r="I79" s="159"/>
      <c r="J79" s="159"/>
      <c r="K79" s="159"/>
      <c r="L79" s="159"/>
      <c r="M79" s="159"/>
      <c r="N79" s="159"/>
      <c r="O79" s="159"/>
      <c r="P79" s="159"/>
      <c r="Q79" s="34">
        <f t="shared" si="1"/>
        <v>0</v>
      </c>
    </row>
    <row r="80" spans="1:17" ht="15.75" x14ac:dyDescent="0.25">
      <c r="A80" s="38"/>
      <c r="B80" s="38"/>
      <c r="C80" s="39"/>
      <c r="D80" s="35"/>
      <c r="E80" s="162"/>
      <c r="F80" s="162"/>
      <c r="G80" s="162"/>
      <c r="H80" s="162"/>
      <c r="I80" s="163"/>
      <c r="J80" s="163"/>
      <c r="K80" s="163"/>
      <c r="L80" s="164"/>
      <c r="M80" s="165"/>
      <c r="N80" s="164"/>
      <c r="O80" s="164"/>
      <c r="P80" s="164"/>
      <c r="Q80" s="34">
        <f t="shared" si="1"/>
        <v>0</v>
      </c>
    </row>
    <row r="81" spans="1:17" ht="15.75" x14ac:dyDescent="0.25">
      <c r="A81" s="33"/>
      <c r="B81" s="33"/>
      <c r="C81" s="34"/>
      <c r="D81" s="35"/>
      <c r="E81" s="159"/>
      <c r="F81" s="170"/>
      <c r="G81" s="159"/>
      <c r="H81" s="159"/>
      <c r="I81" s="159"/>
      <c r="J81" s="159"/>
      <c r="K81" s="159"/>
      <c r="L81" s="159"/>
      <c r="M81" s="159"/>
      <c r="N81" s="159"/>
      <c r="O81" s="159"/>
      <c r="P81" s="159"/>
      <c r="Q81" s="34">
        <f t="shared" si="1"/>
        <v>0</v>
      </c>
    </row>
    <row r="82" spans="1:17" ht="15.75" x14ac:dyDescent="0.25">
      <c r="A82" s="33"/>
      <c r="B82" s="33"/>
      <c r="C82" s="34"/>
      <c r="D82" s="35"/>
      <c r="E82" s="159"/>
      <c r="F82" s="160"/>
      <c r="G82" s="159"/>
      <c r="H82" s="159"/>
      <c r="I82" s="159"/>
      <c r="J82" s="159"/>
      <c r="K82" s="159"/>
      <c r="L82" s="159"/>
      <c r="M82" s="159"/>
      <c r="N82" s="159"/>
      <c r="O82" s="159"/>
      <c r="P82" s="159"/>
      <c r="Q82" s="34">
        <f t="shared" si="1"/>
        <v>0</v>
      </c>
    </row>
    <row r="83" spans="1:17" ht="15.75" x14ac:dyDescent="0.25">
      <c r="A83" s="37"/>
      <c r="B83" s="37"/>
      <c r="C83" s="34"/>
      <c r="D83" s="35"/>
      <c r="E83" s="162"/>
      <c r="F83" s="163"/>
      <c r="G83" s="163"/>
      <c r="H83" s="163"/>
      <c r="I83" s="163"/>
      <c r="J83" s="163"/>
      <c r="K83" s="163"/>
      <c r="L83" s="164"/>
      <c r="M83" s="165"/>
      <c r="N83" s="164"/>
      <c r="O83" s="164"/>
      <c r="P83" s="164"/>
      <c r="Q83" s="34">
        <f t="shared" si="1"/>
        <v>0</v>
      </c>
    </row>
    <row r="84" spans="1:17" ht="15.75" x14ac:dyDescent="0.25">
      <c r="A84" s="25" t="s">
        <v>11</v>
      </c>
      <c r="B84" s="25"/>
      <c r="C84" s="45">
        <f>SUM(C5:C83)</f>
        <v>0</v>
      </c>
      <c r="D84" s="46"/>
      <c r="E84" s="47"/>
      <c r="F84" s="48"/>
      <c r="G84" s="48"/>
      <c r="H84" s="48"/>
      <c r="I84" s="48"/>
      <c r="J84" s="48"/>
      <c r="K84" s="48"/>
      <c r="L84" s="48"/>
      <c r="M84" s="48"/>
      <c r="N84" s="48"/>
      <c r="O84" s="48"/>
      <c r="P84" s="48"/>
      <c r="Q84" s="49">
        <f>SUM(Q11:Q83)</f>
        <v>0</v>
      </c>
    </row>
    <row r="85" spans="1:17" ht="15.75" x14ac:dyDescent="0.25">
      <c r="A85" s="25"/>
      <c r="B85" s="25" t="s">
        <v>52</v>
      </c>
      <c r="C85" s="26" t="e">
        <f>AVERAGE(C5:C83)</f>
        <v>#DIV/0!</v>
      </c>
      <c r="D85" s="59"/>
      <c r="E85" s="60"/>
      <c r="F85" s="25"/>
      <c r="G85" s="25"/>
      <c r="H85" s="25"/>
      <c r="I85" s="25"/>
      <c r="J85" s="25"/>
      <c r="K85" s="25"/>
      <c r="L85" s="61"/>
      <c r="M85" s="62"/>
      <c r="N85" s="61"/>
      <c r="O85" s="61"/>
      <c r="P85" s="61"/>
      <c r="Q85" s="63"/>
    </row>
  </sheetData>
  <customSheetViews>
    <customSheetView guid="{65CEAD86-84F4-4CAF-85FC-B7A670DEE43F}">
      <selection activeCell="C21" sqref="C21"/>
      <pageMargins left="0.7" right="0.7" top="0.75" bottom="0.75" header="0.3" footer="0.3"/>
      <pageSetup paperSize="9" orientation="portrait" r:id="rId1"/>
    </customSheetView>
  </customSheetViews>
  <mergeCells count="1">
    <mergeCell ref="G2:I2"/>
  </mergeCells>
  <pageMargins left="0.7" right="0.7" top="0.75" bottom="0.75" header="0.3" footer="0.3"/>
  <pageSetup paperSize="9" orientation="portrait"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theme="9" tint="-0.249977111117893"/>
  </sheetPr>
  <dimension ref="B2:Q30"/>
  <sheetViews>
    <sheetView topLeftCell="B1" workbookViewId="0">
      <selection activeCell="G12" sqref="G12"/>
    </sheetView>
  </sheetViews>
  <sheetFormatPr baseColWidth="10" defaultRowHeight="12.75" x14ac:dyDescent="0.2"/>
  <cols>
    <col min="2" max="2" width="13" customWidth="1"/>
  </cols>
  <sheetData>
    <row r="2" spans="2:17" ht="13.5" thickBot="1" x14ac:dyDescent="0.25"/>
    <row r="3" spans="2:17" ht="13.5" thickBot="1" x14ac:dyDescent="0.25">
      <c r="G3" s="177" t="s">
        <v>51</v>
      </c>
      <c r="H3" s="178"/>
      <c r="I3" s="179"/>
    </row>
    <row r="5" spans="2:17" ht="15.75" x14ac:dyDescent="0.25">
      <c r="B5" s="50" t="s">
        <v>41</v>
      </c>
      <c r="C5" s="50" t="s">
        <v>42</v>
      </c>
      <c r="D5" s="50" t="s">
        <v>43</v>
      </c>
      <c r="E5" s="51" t="s">
        <v>35</v>
      </c>
      <c r="F5" s="51" t="s">
        <v>16</v>
      </c>
      <c r="G5" s="51" t="s">
        <v>17</v>
      </c>
      <c r="H5" s="51" t="s">
        <v>18</v>
      </c>
      <c r="I5" s="51" t="s">
        <v>17</v>
      </c>
      <c r="J5" s="51" t="s">
        <v>15</v>
      </c>
      <c r="K5" s="51" t="s">
        <v>15</v>
      </c>
      <c r="L5" s="51" t="s">
        <v>18</v>
      </c>
      <c r="M5" s="51" t="s">
        <v>19</v>
      </c>
      <c r="N5" s="51" t="s">
        <v>20</v>
      </c>
      <c r="O5" s="51" t="s">
        <v>21</v>
      </c>
      <c r="P5" s="51" t="s">
        <v>22</v>
      </c>
      <c r="Q5" s="52" t="s">
        <v>45</v>
      </c>
    </row>
    <row r="6" spans="2:17" ht="15.75" x14ac:dyDescent="0.25">
      <c r="B6" s="33"/>
      <c r="C6" s="53"/>
      <c r="D6" s="54"/>
      <c r="E6" s="171"/>
      <c r="F6" s="171"/>
      <c r="G6" s="171"/>
      <c r="H6" s="171"/>
      <c r="I6" s="171"/>
      <c r="J6" s="171"/>
      <c r="K6" s="171"/>
      <c r="L6" s="171"/>
      <c r="M6" s="171"/>
      <c r="N6" s="171"/>
      <c r="O6" s="171"/>
      <c r="P6" s="171"/>
      <c r="Q6" s="54">
        <f t="shared" ref="Q6:Q11" si="0">COUNTIF(E6:P6,"X")*D6</f>
        <v>0</v>
      </c>
    </row>
    <row r="7" spans="2:17" ht="15.75" x14ac:dyDescent="0.25">
      <c r="B7" s="33"/>
      <c r="C7" s="53"/>
      <c r="D7" s="54"/>
      <c r="E7" s="171"/>
      <c r="F7" s="171"/>
      <c r="G7" s="171"/>
      <c r="H7" s="171"/>
      <c r="I7" s="171"/>
      <c r="J7" s="171"/>
      <c r="K7" s="171"/>
      <c r="L7" s="171"/>
      <c r="M7" s="171"/>
      <c r="N7" s="171"/>
      <c r="O7" s="171"/>
      <c r="P7" s="171"/>
      <c r="Q7" s="54">
        <f t="shared" si="0"/>
        <v>0</v>
      </c>
    </row>
    <row r="8" spans="2:17" ht="15.75" x14ac:dyDescent="0.25">
      <c r="B8" s="33"/>
      <c r="C8" s="53"/>
      <c r="D8" s="54"/>
      <c r="E8" s="171"/>
      <c r="F8" s="171"/>
      <c r="G8" s="171"/>
      <c r="H8" s="171"/>
      <c r="I8" s="171"/>
      <c r="J8" s="171"/>
      <c r="K8" s="171"/>
      <c r="L8" s="171"/>
      <c r="M8" s="171"/>
      <c r="N8" s="171"/>
      <c r="O8" s="171"/>
      <c r="P8" s="171"/>
      <c r="Q8" s="54">
        <f t="shared" si="0"/>
        <v>0</v>
      </c>
    </row>
    <row r="9" spans="2:17" ht="15.75" x14ac:dyDescent="0.25">
      <c r="B9" s="37"/>
      <c r="C9" s="37"/>
      <c r="D9" s="34"/>
      <c r="E9" s="171"/>
      <c r="F9" s="171"/>
      <c r="G9" s="171"/>
      <c r="H9" s="171"/>
      <c r="I9" s="171"/>
      <c r="J9" s="171"/>
      <c r="K9" s="171"/>
      <c r="L9" s="171"/>
      <c r="M9" s="171"/>
      <c r="N9" s="171"/>
      <c r="O9" s="171"/>
      <c r="P9" s="171"/>
      <c r="Q9" s="54">
        <f t="shared" si="0"/>
        <v>0</v>
      </c>
    </row>
    <row r="10" spans="2:17" ht="15.75" x14ac:dyDescent="0.25">
      <c r="B10" s="33"/>
      <c r="C10" s="53"/>
      <c r="D10" s="54"/>
      <c r="E10" s="171"/>
      <c r="F10" s="171"/>
      <c r="G10" s="171"/>
      <c r="H10" s="171"/>
      <c r="I10" s="171"/>
      <c r="J10" s="171"/>
      <c r="K10" s="171"/>
      <c r="L10" s="171"/>
      <c r="M10" s="171"/>
      <c r="N10" s="171"/>
      <c r="O10" s="171"/>
      <c r="P10" s="171"/>
      <c r="Q10" s="54">
        <f t="shared" si="0"/>
        <v>0</v>
      </c>
    </row>
    <row r="11" spans="2:17" ht="15.75" x14ac:dyDescent="0.25">
      <c r="B11" s="33"/>
      <c r="C11" s="53"/>
      <c r="D11" s="54"/>
      <c r="E11" s="171"/>
      <c r="F11" s="171"/>
      <c r="G11" s="171"/>
      <c r="H11" s="171"/>
      <c r="I11" s="171"/>
      <c r="J11" s="171"/>
      <c r="K11" s="171"/>
      <c r="L11" s="171"/>
      <c r="M11" s="171"/>
      <c r="N11" s="171"/>
      <c r="O11" s="171"/>
      <c r="P11" s="171"/>
      <c r="Q11" s="54">
        <f t="shared" si="0"/>
        <v>0</v>
      </c>
    </row>
    <row r="12" spans="2:17" ht="15.75" x14ac:dyDescent="0.25">
      <c r="B12" s="37"/>
      <c r="C12" s="55"/>
      <c r="D12" s="54"/>
      <c r="E12" s="171"/>
      <c r="F12" s="171"/>
      <c r="G12" s="171"/>
      <c r="H12" s="171"/>
      <c r="I12" s="171"/>
      <c r="J12" s="171"/>
      <c r="K12" s="171"/>
      <c r="L12" s="171"/>
      <c r="M12" s="171"/>
      <c r="N12" s="171"/>
      <c r="O12" s="171"/>
      <c r="P12" s="171"/>
      <c r="Q12" s="54">
        <f>COUNTIF(E12:P12,"X")*D12</f>
        <v>0</v>
      </c>
    </row>
    <row r="13" spans="2:17" ht="15.75" x14ac:dyDescent="0.25">
      <c r="B13" s="33"/>
      <c r="C13" s="53"/>
      <c r="D13" s="54"/>
      <c r="E13" s="171"/>
      <c r="F13" s="171"/>
      <c r="G13" s="171"/>
      <c r="H13" s="171"/>
      <c r="I13" s="171"/>
      <c r="J13" s="171"/>
      <c r="K13" s="171"/>
      <c r="L13" s="171"/>
      <c r="M13" s="171"/>
      <c r="N13" s="171"/>
      <c r="O13" s="171"/>
      <c r="P13" s="171"/>
      <c r="Q13" s="54">
        <f>COUNTIF(E13:P13,"X")*D13</f>
        <v>0</v>
      </c>
    </row>
    <row r="14" spans="2:17" ht="15.75" x14ac:dyDescent="0.25">
      <c r="B14" s="33"/>
      <c r="C14" s="53"/>
      <c r="D14" s="54"/>
      <c r="E14" s="171"/>
      <c r="F14" s="171"/>
      <c r="G14" s="171"/>
      <c r="H14" s="171"/>
      <c r="I14" s="171"/>
      <c r="J14" s="171"/>
      <c r="K14" s="171"/>
      <c r="L14" s="171"/>
      <c r="M14" s="171"/>
      <c r="N14" s="171"/>
      <c r="O14" s="171"/>
      <c r="P14" s="171"/>
      <c r="Q14" s="54">
        <f t="shared" ref="Q14:Q28" si="1">COUNTIF(E14:P14,"X")*D14</f>
        <v>0</v>
      </c>
    </row>
    <row r="15" spans="2:17" ht="15.75" x14ac:dyDescent="0.25">
      <c r="B15" s="37"/>
      <c r="C15" s="55"/>
      <c r="D15" s="54"/>
      <c r="E15" s="171"/>
      <c r="F15" s="171"/>
      <c r="G15" s="171"/>
      <c r="H15" s="171"/>
      <c r="I15" s="171"/>
      <c r="J15" s="171"/>
      <c r="K15" s="171"/>
      <c r="L15" s="171"/>
      <c r="M15" s="171"/>
      <c r="N15" s="171"/>
      <c r="O15" s="171"/>
      <c r="P15" s="171"/>
      <c r="Q15" s="54">
        <f t="shared" si="1"/>
        <v>0</v>
      </c>
    </row>
    <row r="16" spans="2:17" ht="15.75" x14ac:dyDescent="0.25">
      <c r="B16" s="37"/>
      <c r="C16" s="55"/>
      <c r="D16" s="54"/>
      <c r="E16" s="171"/>
      <c r="F16" s="171"/>
      <c r="G16" s="171"/>
      <c r="H16" s="171"/>
      <c r="I16" s="171"/>
      <c r="J16" s="171"/>
      <c r="K16" s="171"/>
      <c r="L16" s="171"/>
      <c r="M16" s="171"/>
      <c r="N16" s="171"/>
      <c r="O16" s="171"/>
      <c r="P16" s="171"/>
      <c r="Q16" s="54">
        <f t="shared" si="1"/>
        <v>0</v>
      </c>
    </row>
    <row r="17" spans="2:17" ht="15.75" x14ac:dyDescent="0.25">
      <c r="B17" s="37"/>
      <c r="C17" s="55"/>
      <c r="D17" s="54"/>
      <c r="E17" s="171"/>
      <c r="F17" s="171"/>
      <c r="G17" s="171"/>
      <c r="H17" s="171"/>
      <c r="I17" s="171"/>
      <c r="J17" s="171"/>
      <c r="K17" s="171"/>
      <c r="L17" s="171"/>
      <c r="M17" s="171"/>
      <c r="N17" s="171"/>
      <c r="O17" s="171"/>
      <c r="P17" s="171"/>
      <c r="Q17" s="54">
        <f t="shared" si="1"/>
        <v>0</v>
      </c>
    </row>
    <row r="18" spans="2:17" ht="15.75" x14ac:dyDescent="0.25">
      <c r="B18" s="37"/>
      <c r="C18" s="55"/>
      <c r="D18" s="54"/>
      <c r="E18" s="171"/>
      <c r="F18" s="171"/>
      <c r="G18" s="171"/>
      <c r="H18" s="171"/>
      <c r="I18" s="171"/>
      <c r="J18" s="171"/>
      <c r="K18" s="171"/>
      <c r="L18" s="171"/>
      <c r="M18" s="171"/>
      <c r="N18" s="171"/>
      <c r="O18" s="171"/>
      <c r="P18" s="171"/>
      <c r="Q18" s="54">
        <f t="shared" si="1"/>
        <v>0</v>
      </c>
    </row>
    <row r="19" spans="2:17" ht="15.75" x14ac:dyDescent="0.25">
      <c r="B19" s="37"/>
      <c r="C19" s="55"/>
      <c r="D19" s="54"/>
      <c r="E19" s="171"/>
      <c r="F19" s="171"/>
      <c r="G19" s="171"/>
      <c r="H19" s="171"/>
      <c r="I19" s="171"/>
      <c r="J19" s="171"/>
      <c r="K19" s="171"/>
      <c r="L19" s="171"/>
      <c r="M19" s="171"/>
      <c r="N19" s="171"/>
      <c r="O19" s="171"/>
      <c r="P19" s="171"/>
      <c r="Q19" s="54">
        <f t="shared" si="1"/>
        <v>0</v>
      </c>
    </row>
    <row r="20" spans="2:17" ht="15.75" x14ac:dyDescent="0.25">
      <c r="B20" s="37"/>
      <c r="C20" s="55"/>
      <c r="D20" s="54"/>
      <c r="E20" s="171"/>
      <c r="F20" s="171"/>
      <c r="G20" s="171"/>
      <c r="H20" s="171"/>
      <c r="I20" s="171"/>
      <c r="J20" s="171"/>
      <c r="K20" s="171"/>
      <c r="L20" s="171"/>
      <c r="M20" s="171"/>
      <c r="N20" s="171"/>
      <c r="O20" s="171"/>
      <c r="P20" s="171"/>
      <c r="Q20" s="54">
        <f t="shared" si="1"/>
        <v>0</v>
      </c>
    </row>
    <row r="21" spans="2:17" ht="15.75" x14ac:dyDescent="0.25">
      <c r="B21" s="37"/>
      <c r="C21" s="37"/>
      <c r="D21" s="34"/>
      <c r="E21" s="171"/>
      <c r="F21" s="171"/>
      <c r="G21" s="171"/>
      <c r="H21" s="171"/>
      <c r="I21" s="171"/>
      <c r="J21" s="171"/>
      <c r="K21" s="171"/>
      <c r="L21" s="171"/>
      <c r="M21" s="171"/>
      <c r="N21" s="171"/>
      <c r="O21" s="171"/>
      <c r="P21" s="171"/>
      <c r="Q21" s="54">
        <f t="shared" si="1"/>
        <v>0</v>
      </c>
    </row>
    <row r="22" spans="2:17" ht="15.75" x14ac:dyDescent="0.25">
      <c r="B22" s="33"/>
      <c r="C22" s="53"/>
      <c r="D22" s="54"/>
      <c r="E22" s="171"/>
      <c r="F22" s="171"/>
      <c r="G22" s="171"/>
      <c r="H22" s="171"/>
      <c r="I22" s="171"/>
      <c r="J22" s="171"/>
      <c r="K22" s="171"/>
      <c r="L22" s="171"/>
      <c r="M22" s="171"/>
      <c r="N22" s="171"/>
      <c r="O22" s="171"/>
      <c r="P22" s="171"/>
      <c r="Q22" s="54">
        <f t="shared" si="1"/>
        <v>0</v>
      </c>
    </row>
    <row r="23" spans="2:17" ht="15.75" x14ac:dyDescent="0.25">
      <c r="B23" s="33"/>
      <c r="C23" s="53"/>
      <c r="D23" s="54"/>
      <c r="E23" s="171"/>
      <c r="F23" s="171"/>
      <c r="G23" s="171"/>
      <c r="H23" s="171"/>
      <c r="I23" s="171"/>
      <c r="J23" s="171"/>
      <c r="K23" s="171"/>
      <c r="L23" s="171"/>
      <c r="M23" s="171"/>
      <c r="N23" s="171"/>
      <c r="O23" s="171"/>
      <c r="P23" s="171"/>
      <c r="Q23" s="54">
        <f t="shared" si="1"/>
        <v>0</v>
      </c>
    </row>
    <row r="24" spans="2:17" ht="15.75" x14ac:dyDescent="0.25">
      <c r="B24" s="37"/>
      <c r="C24" s="55"/>
      <c r="D24" s="54"/>
      <c r="E24" s="171"/>
      <c r="F24" s="171"/>
      <c r="G24" s="171"/>
      <c r="H24" s="171"/>
      <c r="I24" s="171"/>
      <c r="J24" s="171"/>
      <c r="K24" s="171"/>
      <c r="L24" s="171"/>
      <c r="M24" s="171"/>
      <c r="N24" s="171"/>
      <c r="O24" s="171"/>
      <c r="P24" s="171"/>
      <c r="Q24" s="54">
        <f t="shared" si="1"/>
        <v>0</v>
      </c>
    </row>
    <row r="25" spans="2:17" ht="15.75" x14ac:dyDescent="0.25">
      <c r="B25" s="33"/>
      <c r="C25" s="53"/>
      <c r="D25" s="54"/>
      <c r="E25" s="171"/>
      <c r="F25" s="171"/>
      <c r="G25" s="171"/>
      <c r="H25" s="171"/>
      <c r="I25" s="171"/>
      <c r="J25" s="171"/>
      <c r="K25" s="171"/>
      <c r="L25" s="171"/>
      <c r="M25" s="171"/>
      <c r="N25" s="171"/>
      <c r="O25" s="171"/>
      <c r="P25" s="171"/>
      <c r="Q25" s="54">
        <f t="shared" si="1"/>
        <v>0</v>
      </c>
    </row>
    <row r="26" spans="2:17" ht="15.75" x14ac:dyDescent="0.25">
      <c r="B26" s="37"/>
      <c r="C26" s="55"/>
      <c r="D26" s="54"/>
      <c r="E26" s="171"/>
      <c r="F26" s="171"/>
      <c r="G26" s="171"/>
      <c r="H26" s="171"/>
      <c r="I26" s="171"/>
      <c r="J26" s="171"/>
      <c r="K26" s="171"/>
      <c r="L26" s="171"/>
      <c r="M26" s="171"/>
      <c r="N26" s="171"/>
      <c r="O26" s="171"/>
      <c r="P26" s="171"/>
      <c r="Q26" s="54">
        <f t="shared" si="1"/>
        <v>0</v>
      </c>
    </row>
    <row r="27" spans="2:17" ht="15.75" x14ac:dyDescent="0.25">
      <c r="B27" s="33"/>
      <c r="C27" s="53"/>
      <c r="D27" s="54"/>
      <c r="E27" s="171"/>
      <c r="F27" s="171"/>
      <c r="G27" s="171"/>
      <c r="H27" s="171"/>
      <c r="I27" s="171"/>
      <c r="J27" s="171"/>
      <c r="K27" s="171"/>
      <c r="L27" s="171"/>
      <c r="M27" s="171"/>
      <c r="N27" s="171"/>
      <c r="O27" s="171"/>
      <c r="P27" s="171"/>
      <c r="Q27" s="54">
        <f t="shared" si="1"/>
        <v>0</v>
      </c>
    </row>
    <row r="28" spans="2:17" ht="15.75" x14ac:dyDescent="0.25">
      <c r="B28" s="37"/>
      <c r="C28" s="55"/>
      <c r="D28" s="54"/>
      <c r="E28" s="171"/>
      <c r="F28" s="171"/>
      <c r="G28" s="171"/>
      <c r="H28" s="171"/>
      <c r="I28" s="171"/>
      <c r="J28" s="171"/>
      <c r="K28" s="171"/>
      <c r="L28" s="171"/>
      <c r="M28" s="171"/>
      <c r="N28" s="171"/>
      <c r="O28" s="171"/>
      <c r="P28" s="171"/>
      <c r="Q28" s="54">
        <f t="shared" si="1"/>
        <v>0</v>
      </c>
    </row>
    <row r="29" spans="2:17" ht="15.75" x14ac:dyDescent="0.25">
      <c r="B29" s="52" t="s">
        <v>11</v>
      </c>
      <c r="C29" s="52"/>
      <c r="D29" s="56">
        <f>SUM(D6:D28)</f>
        <v>0</v>
      </c>
      <c r="E29" s="57"/>
      <c r="F29" s="57"/>
      <c r="G29" s="57"/>
      <c r="H29" s="57"/>
      <c r="I29" s="57"/>
      <c r="J29" s="57"/>
      <c r="K29" s="57"/>
      <c r="L29" s="57"/>
      <c r="M29" s="57"/>
      <c r="N29" s="57"/>
      <c r="O29" s="57"/>
      <c r="P29" s="57"/>
      <c r="Q29" s="56">
        <f>SUM(Q6:Q28)</f>
        <v>0</v>
      </c>
    </row>
    <row r="30" spans="2:17" ht="15.75" x14ac:dyDescent="0.25">
      <c r="B30" s="55"/>
      <c r="C30" s="52" t="s">
        <v>52</v>
      </c>
      <c r="D30" s="56" t="e">
        <f>AVERAGE(D6:D28)</f>
        <v>#DIV/0!</v>
      </c>
      <c r="E30" s="58"/>
      <c r="F30" s="58"/>
      <c r="G30" s="58"/>
      <c r="H30" s="58"/>
      <c r="I30" s="58"/>
      <c r="J30" s="58"/>
      <c r="K30" s="58"/>
      <c r="L30" s="58"/>
      <c r="M30" s="58"/>
      <c r="N30" s="58"/>
      <c r="O30" s="58"/>
      <c r="P30" s="58"/>
      <c r="Q30" s="54"/>
    </row>
  </sheetData>
  <customSheetViews>
    <customSheetView guid="{65CEAD86-84F4-4CAF-85FC-B7A670DEE43F}">
      <selection activeCell="J35" sqref="J35"/>
      <pageMargins left="0.7" right="0.7" top="0.75" bottom="0.75" header="0.3" footer="0.3"/>
    </customSheetView>
  </customSheetViews>
  <mergeCells count="1">
    <mergeCell ref="G3:I3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theme="5" tint="-0.249977111117893"/>
  </sheetPr>
  <dimension ref="A1:K54"/>
  <sheetViews>
    <sheetView workbookViewId="0">
      <selection activeCell="O3" sqref="O3:O4"/>
    </sheetView>
  </sheetViews>
  <sheetFormatPr baseColWidth="10" defaultRowHeight="15" x14ac:dyDescent="0.2"/>
  <cols>
    <col min="1" max="1" width="2.5703125" style="6" customWidth="1"/>
    <col min="2" max="2" width="6" style="6" customWidth="1"/>
    <col min="3" max="3" width="4.140625" style="6" customWidth="1"/>
    <col min="4" max="4" width="10.28515625" style="6" customWidth="1"/>
    <col min="5" max="5" width="15.28515625" style="6" customWidth="1"/>
    <col min="6" max="6" width="15" style="6" customWidth="1"/>
    <col min="7" max="7" width="7.42578125" style="6" customWidth="1"/>
    <col min="8" max="8" width="4.28515625" style="6" customWidth="1"/>
    <col min="9" max="9" width="9.42578125" style="6" customWidth="1"/>
    <col min="10" max="10" width="12.28515625" style="6" customWidth="1"/>
    <col min="11" max="11" width="2.5703125" style="6" customWidth="1"/>
  </cols>
  <sheetData>
    <row r="1" spans="1:11" s="6" customFormat="1" ht="15.75" thickBot="1" x14ac:dyDescent="0.25">
      <c r="A1" s="64"/>
      <c r="B1" s="65"/>
      <c r="C1" s="65"/>
      <c r="D1" s="65"/>
      <c r="E1" s="65"/>
      <c r="F1" s="65"/>
      <c r="G1" s="65"/>
      <c r="H1" s="65"/>
      <c r="I1" s="65"/>
      <c r="J1" s="65"/>
      <c r="K1" s="66"/>
    </row>
    <row r="2" spans="1:11" s="6" customFormat="1" ht="21" customHeight="1" x14ac:dyDescent="0.25">
      <c r="A2" s="67"/>
      <c r="B2" s="191" t="s">
        <v>65</v>
      </c>
      <c r="C2" s="192"/>
      <c r="D2" s="192"/>
      <c r="E2" s="192"/>
      <c r="F2" s="192"/>
      <c r="G2" s="192"/>
      <c r="H2" s="192"/>
      <c r="I2" s="192"/>
      <c r="J2" s="193"/>
      <c r="K2" s="68"/>
    </row>
    <row r="3" spans="1:11" s="6" customFormat="1" ht="21" customHeight="1" thickBot="1" x14ac:dyDescent="0.3">
      <c r="A3" s="67"/>
      <c r="B3" s="194">
        <v>2016</v>
      </c>
      <c r="C3" s="195"/>
      <c r="D3" s="195"/>
      <c r="E3" s="195"/>
      <c r="F3" s="195"/>
      <c r="G3" s="195"/>
      <c r="H3" s="195"/>
      <c r="I3" s="195"/>
      <c r="J3" s="196"/>
      <c r="K3" s="69"/>
    </row>
    <row r="4" spans="1:11" s="6" customFormat="1" ht="16.5" thickBot="1" x14ac:dyDescent="0.3">
      <c r="A4" s="67"/>
      <c r="B4" s="197"/>
      <c r="C4" s="197"/>
      <c r="D4" s="197"/>
      <c r="E4" s="197"/>
      <c r="F4" s="198"/>
      <c r="G4" s="197"/>
      <c r="H4" s="197"/>
      <c r="I4" s="197"/>
      <c r="J4" s="197"/>
      <c r="K4" s="199"/>
    </row>
    <row r="5" spans="1:11" s="6" customFormat="1" ht="21" customHeight="1" thickBot="1" x14ac:dyDescent="0.25">
      <c r="A5" s="67"/>
      <c r="B5" s="200" t="s">
        <v>66</v>
      </c>
      <c r="C5" s="201"/>
      <c r="D5" s="201"/>
      <c r="E5" s="202"/>
      <c r="F5" s="70"/>
      <c r="G5" s="200" t="s">
        <v>67</v>
      </c>
      <c r="H5" s="201"/>
      <c r="I5" s="201"/>
      <c r="J5" s="202"/>
      <c r="K5" s="71"/>
    </row>
    <row r="6" spans="1:11" s="6" customFormat="1" ht="15" customHeight="1" x14ac:dyDescent="0.2">
      <c r="A6" s="67"/>
      <c r="B6" s="72"/>
      <c r="C6" s="73"/>
      <c r="D6" s="73"/>
      <c r="E6" s="73"/>
      <c r="F6" s="70"/>
      <c r="G6" s="74"/>
      <c r="H6" s="74"/>
      <c r="I6" s="74"/>
      <c r="J6" s="74"/>
      <c r="K6" s="71"/>
    </row>
    <row r="7" spans="1:11" s="6" customFormat="1" ht="15.6" customHeight="1" thickBot="1" x14ac:dyDescent="0.25">
      <c r="A7" s="67"/>
      <c r="B7" s="74"/>
      <c r="C7" s="70"/>
      <c r="D7" s="70"/>
      <c r="E7" s="70"/>
      <c r="F7" s="70"/>
      <c r="G7" s="70"/>
      <c r="H7" s="70"/>
      <c r="I7" s="70"/>
      <c r="J7" s="70"/>
      <c r="K7" s="75"/>
    </row>
    <row r="8" spans="1:11" s="6" customFormat="1" ht="21" customHeight="1" x14ac:dyDescent="0.2">
      <c r="A8" s="67"/>
      <c r="B8" s="203" t="s">
        <v>68</v>
      </c>
      <c r="C8" s="204"/>
      <c r="D8" s="204"/>
      <c r="E8" s="76" t="s">
        <v>69</v>
      </c>
      <c r="F8" s="72"/>
      <c r="G8" s="203" t="s">
        <v>68</v>
      </c>
      <c r="H8" s="204"/>
      <c r="I8" s="205"/>
      <c r="J8" s="76" t="s">
        <v>69</v>
      </c>
      <c r="K8" s="77"/>
    </row>
    <row r="9" spans="1:11" s="6" customFormat="1" ht="21" customHeight="1" thickBot="1" x14ac:dyDescent="0.25">
      <c r="A9" s="67"/>
      <c r="B9" s="186" t="s">
        <v>70</v>
      </c>
      <c r="C9" s="187"/>
      <c r="D9" s="187"/>
      <c r="E9" s="78" t="s">
        <v>71</v>
      </c>
      <c r="F9" s="79"/>
      <c r="G9" s="186" t="s">
        <v>70</v>
      </c>
      <c r="H9" s="187"/>
      <c r="I9" s="188"/>
      <c r="J9" s="78" t="s">
        <v>71</v>
      </c>
      <c r="K9" s="77"/>
    </row>
    <row r="10" spans="1:11" s="6" customFormat="1" x14ac:dyDescent="0.2">
      <c r="A10" s="67"/>
      <c r="B10" s="74"/>
      <c r="C10" s="74"/>
      <c r="D10" s="74"/>
      <c r="E10" s="74"/>
      <c r="F10" s="79"/>
      <c r="G10" s="74"/>
      <c r="H10" s="74"/>
      <c r="I10" s="74"/>
      <c r="J10" s="74"/>
      <c r="K10" s="77"/>
    </row>
    <row r="11" spans="1:11" s="6" customFormat="1" ht="15.6" customHeight="1" thickBot="1" x14ac:dyDescent="0.25">
      <c r="A11" s="67"/>
      <c r="B11" s="74"/>
      <c r="C11" s="74"/>
      <c r="D11" s="74"/>
      <c r="E11" s="74"/>
      <c r="F11" s="79"/>
      <c r="G11" s="74"/>
      <c r="H11" s="74"/>
      <c r="I11" s="74"/>
      <c r="J11" s="74"/>
      <c r="K11" s="77"/>
    </row>
    <row r="12" spans="1:11" s="6" customFormat="1" ht="15.6" hidden="1" customHeight="1" thickBot="1" x14ac:dyDescent="0.25">
      <c r="A12" s="67"/>
      <c r="B12" s="80"/>
      <c r="C12" s="184">
        <v>1</v>
      </c>
      <c r="D12" s="185"/>
      <c r="E12" s="81" t="s">
        <v>72</v>
      </c>
      <c r="F12" s="79"/>
      <c r="G12" s="74"/>
      <c r="H12" s="74"/>
      <c r="I12" s="74"/>
      <c r="J12" s="74"/>
      <c r="K12" s="77"/>
    </row>
    <row r="13" spans="1:11" s="6" customFormat="1" ht="17.45" customHeight="1" x14ac:dyDescent="0.2">
      <c r="A13" s="67"/>
      <c r="B13" s="80"/>
      <c r="C13" s="184">
        <v>2</v>
      </c>
      <c r="D13" s="185"/>
      <c r="E13" s="81">
        <v>13.24</v>
      </c>
      <c r="F13" s="79"/>
      <c r="G13" s="79"/>
      <c r="H13" s="79"/>
      <c r="I13" s="79"/>
      <c r="J13" s="79"/>
      <c r="K13" s="77"/>
    </row>
    <row r="14" spans="1:11" s="6" customFormat="1" ht="15.75" thickBot="1" x14ac:dyDescent="0.25">
      <c r="A14" s="67"/>
      <c r="B14" s="82" t="s">
        <v>47</v>
      </c>
      <c r="C14" s="180">
        <v>3</v>
      </c>
      <c r="D14" s="181"/>
      <c r="E14" s="84">
        <v>13.48</v>
      </c>
      <c r="F14" s="79"/>
      <c r="G14" s="79"/>
      <c r="H14" s="79"/>
      <c r="I14" s="79"/>
      <c r="J14" s="79"/>
      <c r="K14" s="77"/>
    </row>
    <row r="15" spans="1:11" s="6" customFormat="1" ht="17.45" customHeight="1" x14ac:dyDescent="0.2">
      <c r="A15" s="67"/>
      <c r="B15" s="82" t="s">
        <v>34</v>
      </c>
      <c r="C15" s="180">
        <v>4</v>
      </c>
      <c r="D15" s="181"/>
      <c r="E15" s="84">
        <v>13.84</v>
      </c>
      <c r="F15" s="79"/>
      <c r="G15" s="80"/>
      <c r="H15" s="189">
        <v>5</v>
      </c>
      <c r="I15" s="190"/>
      <c r="J15" s="81">
        <v>17.59</v>
      </c>
      <c r="K15" s="77"/>
    </row>
    <row r="16" spans="1:11" s="6" customFormat="1" x14ac:dyDescent="0.2">
      <c r="A16" s="67"/>
      <c r="B16" s="82" t="s">
        <v>47</v>
      </c>
      <c r="C16" s="180">
        <v>5</v>
      </c>
      <c r="D16" s="181"/>
      <c r="E16" s="84">
        <v>14.1</v>
      </c>
      <c r="F16" s="79"/>
      <c r="G16" s="82"/>
      <c r="H16" s="180">
        <v>6</v>
      </c>
      <c r="I16" s="181"/>
      <c r="J16" s="84">
        <v>17.66</v>
      </c>
      <c r="K16" s="77"/>
    </row>
    <row r="17" spans="1:11" s="6" customFormat="1" x14ac:dyDescent="0.2">
      <c r="A17" s="67"/>
      <c r="B17" s="82" t="s">
        <v>49</v>
      </c>
      <c r="C17" s="180">
        <v>6</v>
      </c>
      <c r="D17" s="181"/>
      <c r="E17" s="84">
        <v>14.22</v>
      </c>
      <c r="F17" s="79"/>
      <c r="G17" s="82"/>
      <c r="H17" s="180">
        <v>7</v>
      </c>
      <c r="I17" s="181"/>
      <c r="J17" s="84">
        <v>17.93</v>
      </c>
      <c r="K17" s="77"/>
    </row>
    <row r="18" spans="1:11" s="6" customFormat="1" x14ac:dyDescent="0.2">
      <c r="A18" s="67"/>
      <c r="B18" s="82" t="s">
        <v>73</v>
      </c>
      <c r="C18" s="180">
        <v>7</v>
      </c>
      <c r="D18" s="181"/>
      <c r="E18" s="84">
        <v>14.49</v>
      </c>
      <c r="F18" s="79"/>
      <c r="G18" s="82" t="s">
        <v>48</v>
      </c>
      <c r="H18" s="180">
        <v>8</v>
      </c>
      <c r="I18" s="181"/>
      <c r="J18" s="84">
        <v>18.23</v>
      </c>
      <c r="K18" s="77"/>
    </row>
    <row r="19" spans="1:11" s="6" customFormat="1" x14ac:dyDescent="0.2">
      <c r="A19" s="67"/>
      <c r="B19" s="82" t="s">
        <v>48</v>
      </c>
      <c r="C19" s="180">
        <v>8</v>
      </c>
      <c r="D19" s="181"/>
      <c r="E19" s="84">
        <v>14.8</v>
      </c>
      <c r="F19" s="79"/>
      <c r="G19" s="82" t="s">
        <v>18</v>
      </c>
      <c r="H19" s="180">
        <v>9</v>
      </c>
      <c r="I19" s="181"/>
      <c r="J19" s="84">
        <v>18.82</v>
      </c>
      <c r="K19" s="77"/>
    </row>
    <row r="20" spans="1:11" s="6" customFormat="1" x14ac:dyDescent="0.2">
      <c r="A20" s="67"/>
      <c r="B20" s="82" t="s">
        <v>74</v>
      </c>
      <c r="C20" s="180">
        <v>9</v>
      </c>
      <c r="D20" s="181"/>
      <c r="E20" s="84">
        <v>15.4</v>
      </c>
      <c r="F20" s="79"/>
      <c r="G20" s="82"/>
      <c r="H20" s="180">
        <v>10</v>
      </c>
      <c r="I20" s="181"/>
      <c r="J20" s="84">
        <v>19.559999999999999</v>
      </c>
      <c r="K20" s="77"/>
    </row>
    <row r="21" spans="1:11" s="6" customFormat="1" x14ac:dyDescent="0.2">
      <c r="A21" s="67"/>
      <c r="B21" s="82" t="s">
        <v>20</v>
      </c>
      <c r="C21" s="180">
        <v>10</v>
      </c>
      <c r="D21" s="181"/>
      <c r="E21" s="84">
        <v>16.04</v>
      </c>
      <c r="F21" s="79"/>
      <c r="G21" s="82"/>
      <c r="H21" s="180">
        <v>11</v>
      </c>
      <c r="I21" s="181"/>
      <c r="J21" s="84">
        <v>19.98</v>
      </c>
      <c r="K21" s="77"/>
    </row>
    <row r="22" spans="1:11" s="6" customFormat="1" ht="17.45" customHeight="1" thickBot="1" x14ac:dyDescent="0.25">
      <c r="A22" s="67"/>
      <c r="B22" s="82" t="s">
        <v>21</v>
      </c>
      <c r="C22" s="180">
        <v>11</v>
      </c>
      <c r="D22" s="181"/>
      <c r="E22" s="84">
        <v>16.62</v>
      </c>
      <c r="F22" s="79"/>
      <c r="G22" s="85"/>
      <c r="H22" s="182">
        <v>12</v>
      </c>
      <c r="I22" s="183"/>
      <c r="J22" s="86">
        <v>20.27</v>
      </c>
      <c r="K22" s="77"/>
    </row>
    <row r="23" spans="1:11" s="6" customFormat="1" x14ac:dyDescent="0.2">
      <c r="A23" s="67"/>
      <c r="B23" s="82"/>
      <c r="C23" s="180">
        <v>12</v>
      </c>
      <c r="D23" s="181"/>
      <c r="E23" s="84">
        <v>17.21</v>
      </c>
      <c r="F23" s="79"/>
      <c r="G23" s="70"/>
      <c r="H23" s="70"/>
      <c r="I23" s="70"/>
      <c r="J23" s="70"/>
      <c r="K23" s="77"/>
    </row>
    <row r="24" spans="1:11" s="6" customFormat="1" x14ac:dyDescent="0.2">
      <c r="A24" s="67"/>
      <c r="B24" s="82"/>
      <c r="C24" s="180">
        <v>13</v>
      </c>
      <c r="D24" s="181"/>
      <c r="E24" s="84">
        <v>17.920000000000002</v>
      </c>
      <c r="F24" s="79"/>
      <c r="G24" s="70"/>
      <c r="H24" s="70"/>
      <c r="I24" s="70"/>
      <c r="J24" s="70"/>
      <c r="K24" s="75"/>
    </row>
    <row r="25" spans="1:11" s="6" customFormat="1" ht="15.75" thickBot="1" x14ac:dyDescent="0.25">
      <c r="A25" s="67"/>
      <c r="B25" s="82" t="s">
        <v>17</v>
      </c>
      <c r="C25" s="180">
        <v>14</v>
      </c>
      <c r="D25" s="181"/>
      <c r="E25" s="84">
        <v>18.41</v>
      </c>
      <c r="F25" s="79"/>
      <c r="G25" s="79"/>
      <c r="H25" s="79"/>
      <c r="I25" s="79"/>
      <c r="J25" s="79"/>
      <c r="K25" s="77"/>
    </row>
    <row r="26" spans="1:11" s="6" customFormat="1" ht="17.45" customHeight="1" x14ac:dyDescent="0.2">
      <c r="A26" s="67"/>
      <c r="B26" s="82" t="s">
        <v>18</v>
      </c>
      <c r="C26" s="180">
        <v>15</v>
      </c>
      <c r="D26" s="181"/>
      <c r="E26" s="84">
        <v>18.91</v>
      </c>
      <c r="F26" s="79"/>
      <c r="G26" s="80"/>
      <c r="H26" s="184">
        <v>10</v>
      </c>
      <c r="I26" s="185"/>
      <c r="J26" s="87">
        <v>20.149999999999999</v>
      </c>
      <c r="K26" s="77"/>
    </row>
    <row r="27" spans="1:11" s="6" customFormat="1" x14ac:dyDescent="0.2">
      <c r="A27" s="67"/>
      <c r="B27" s="82" t="s">
        <v>74</v>
      </c>
      <c r="C27" s="180">
        <v>16</v>
      </c>
      <c r="D27" s="181"/>
      <c r="E27" s="84">
        <v>19.43</v>
      </c>
      <c r="F27" s="79"/>
      <c r="G27" s="82"/>
      <c r="H27" s="180">
        <v>11</v>
      </c>
      <c r="I27" s="181"/>
      <c r="J27" s="84">
        <v>22.17</v>
      </c>
      <c r="K27" s="77"/>
    </row>
    <row r="28" spans="1:11" s="6" customFormat="1" x14ac:dyDescent="0.2">
      <c r="A28" s="67"/>
      <c r="B28" s="82" t="s">
        <v>48</v>
      </c>
      <c r="C28" s="180">
        <v>17</v>
      </c>
      <c r="D28" s="181"/>
      <c r="E28" s="84">
        <v>19.96</v>
      </c>
      <c r="F28" s="79"/>
      <c r="G28" s="82"/>
      <c r="H28" s="180">
        <v>12</v>
      </c>
      <c r="I28" s="181"/>
      <c r="J28" s="84">
        <v>22.75</v>
      </c>
      <c r="K28" s="77"/>
    </row>
    <row r="29" spans="1:11" s="6" customFormat="1" x14ac:dyDescent="0.2">
      <c r="A29" s="67"/>
      <c r="B29" s="82" t="s">
        <v>36</v>
      </c>
      <c r="C29" s="180">
        <v>18</v>
      </c>
      <c r="D29" s="181"/>
      <c r="E29" s="84">
        <v>20.51</v>
      </c>
      <c r="F29" s="79"/>
      <c r="G29" s="82"/>
      <c r="H29" s="180">
        <v>13</v>
      </c>
      <c r="I29" s="181"/>
      <c r="J29" s="84">
        <v>23.21</v>
      </c>
      <c r="K29" s="77"/>
    </row>
    <row r="30" spans="1:11" s="6" customFormat="1" ht="17.45" customHeight="1" x14ac:dyDescent="0.2">
      <c r="A30" s="67"/>
      <c r="B30" s="82" t="s">
        <v>74</v>
      </c>
      <c r="C30" s="180">
        <v>19</v>
      </c>
      <c r="D30" s="181"/>
      <c r="E30" s="84">
        <v>21.37</v>
      </c>
      <c r="F30" s="79"/>
      <c r="G30" s="82" t="s">
        <v>48</v>
      </c>
      <c r="H30" s="180">
        <v>14</v>
      </c>
      <c r="I30" s="181"/>
      <c r="J30" s="84">
        <v>23.69</v>
      </c>
      <c r="K30" s="77"/>
    </row>
    <row r="31" spans="1:11" s="6" customFormat="1" x14ac:dyDescent="0.2">
      <c r="A31" s="67"/>
      <c r="B31" s="82" t="s">
        <v>19</v>
      </c>
      <c r="C31" s="180">
        <v>20</v>
      </c>
      <c r="D31" s="181"/>
      <c r="E31" s="84">
        <v>22.31</v>
      </c>
      <c r="F31" s="79"/>
      <c r="G31" s="82" t="s">
        <v>75</v>
      </c>
      <c r="H31" s="180">
        <v>15</v>
      </c>
      <c r="I31" s="181"/>
      <c r="J31" s="84">
        <v>24.19</v>
      </c>
      <c r="K31" s="77"/>
    </row>
    <row r="32" spans="1:11" s="6" customFormat="1" x14ac:dyDescent="0.2">
      <c r="A32" s="67"/>
      <c r="B32" s="82" t="s">
        <v>47</v>
      </c>
      <c r="C32" s="180">
        <v>21</v>
      </c>
      <c r="D32" s="181"/>
      <c r="E32" s="84">
        <v>23.32</v>
      </c>
      <c r="F32" s="79"/>
      <c r="G32" s="82"/>
      <c r="H32" s="180">
        <v>16</v>
      </c>
      <c r="I32" s="181"/>
      <c r="J32" s="84">
        <v>24.7</v>
      </c>
      <c r="K32" s="77"/>
    </row>
    <row r="33" spans="1:11" s="6" customFormat="1" x14ac:dyDescent="0.2">
      <c r="A33" s="67"/>
      <c r="B33" s="82" t="s">
        <v>19</v>
      </c>
      <c r="C33" s="180">
        <v>22</v>
      </c>
      <c r="D33" s="181"/>
      <c r="E33" s="84">
        <v>24.38</v>
      </c>
      <c r="F33" s="79"/>
      <c r="G33" s="82"/>
      <c r="H33" s="180">
        <v>17</v>
      </c>
      <c r="I33" s="181"/>
      <c r="J33" s="84">
        <v>25.23</v>
      </c>
      <c r="K33" s="77"/>
    </row>
    <row r="34" spans="1:11" s="6" customFormat="1" x14ac:dyDescent="0.2">
      <c r="A34" s="67"/>
      <c r="B34" s="88"/>
      <c r="C34" s="180">
        <v>23</v>
      </c>
      <c r="D34" s="181"/>
      <c r="E34" s="84">
        <v>25.42</v>
      </c>
      <c r="F34" s="79"/>
      <c r="G34" s="82"/>
      <c r="H34" s="180">
        <v>18</v>
      </c>
      <c r="I34" s="181"/>
      <c r="J34" s="84">
        <v>25.77</v>
      </c>
      <c r="K34" s="77"/>
    </row>
    <row r="35" spans="1:11" s="6" customFormat="1" ht="17.45" customHeight="1" thickBot="1" x14ac:dyDescent="0.25">
      <c r="A35" s="67"/>
      <c r="B35" s="88"/>
      <c r="C35" s="180">
        <v>24</v>
      </c>
      <c r="D35" s="181"/>
      <c r="E35" s="84">
        <v>26.3</v>
      </c>
      <c r="F35" s="79"/>
      <c r="G35" s="85"/>
      <c r="H35" s="182">
        <v>19</v>
      </c>
      <c r="I35" s="183"/>
      <c r="J35" s="86">
        <v>26.61</v>
      </c>
      <c r="K35" s="77"/>
    </row>
    <row r="36" spans="1:11" s="6" customFormat="1" x14ac:dyDescent="0.2">
      <c r="A36" s="67"/>
      <c r="B36" s="82" t="s">
        <v>76</v>
      </c>
      <c r="C36" s="180">
        <v>25</v>
      </c>
      <c r="D36" s="181"/>
      <c r="E36" s="84">
        <v>27.21</v>
      </c>
      <c r="F36" s="79"/>
      <c r="G36" s="79"/>
      <c r="H36" s="79"/>
      <c r="I36" s="79"/>
      <c r="J36" s="89"/>
      <c r="K36" s="77"/>
    </row>
    <row r="37" spans="1:11" s="6" customFormat="1" x14ac:dyDescent="0.2">
      <c r="A37" s="67"/>
      <c r="B37" s="88"/>
      <c r="C37" s="180">
        <v>26</v>
      </c>
      <c r="D37" s="181"/>
      <c r="E37" s="84">
        <v>28.46</v>
      </c>
      <c r="F37" s="79"/>
      <c r="G37" s="79"/>
      <c r="H37" s="79"/>
      <c r="I37" s="79"/>
      <c r="J37" s="79"/>
      <c r="K37" s="77"/>
    </row>
    <row r="38" spans="1:11" s="6" customFormat="1" x14ac:dyDescent="0.2">
      <c r="A38" s="67"/>
      <c r="B38" s="88"/>
      <c r="C38" s="180">
        <v>27</v>
      </c>
      <c r="D38" s="181"/>
      <c r="E38" s="84">
        <v>29.75</v>
      </c>
      <c r="F38" s="79"/>
      <c r="G38" s="79"/>
      <c r="H38" s="79"/>
      <c r="I38" s="79"/>
      <c r="J38" s="79"/>
      <c r="K38" s="77"/>
    </row>
    <row r="39" spans="1:11" s="6" customFormat="1" x14ac:dyDescent="0.2">
      <c r="A39" s="67"/>
      <c r="B39" s="82" t="s">
        <v>49</v>
      </c>
      <c r="C39" s="180">
        <v>28</v>
      </c>
      <c r="D39" s="181"/>
      <c r="E39" s="84">
        <v>30.99</v>
      </c>
      <c r="F39" s="79"/>
      <c r="G39" s="79"/>
      <c r="H39" s="79"/>
      <c r="I39" s="79"/>
      <c r="J39" s="79"/>
      <c r="K39" s="77"/>
    </row>
    <row r="40" spans="1:11" s="6" customFormat="1" x14ac:dyDescent="0.2">
      <c r="A40" s="67"/>
      <c r="B40" s="82" t="s">
        <v>18</v>
      </c>
      <c r="C40" s="180">
        <v>29</v>
      </c>
      <c r="D40" s="181"/>
      <c r="E40" s="84">
        <v>32.28</v>
      </c>
      <c r="F40" s="79"/>
      <c r="G40" s="79"/>
      <c r="H40" s="79"/>
      <c r="I40" s="79"/>
      <c r="J40" s="79"/>
      <c r="K40" s="77"/>
    </row>
    <row r="41" spans="1:11" s="6" customFormat="1" x14ac:dyDescent="0.2">
      <c r="A41" s="67"/>
      <c r="B41" s="82" t="s">
        <v>22</v>
      </c>
      <c r="C41" s="180">
        <v>30</v>
      </c>
      <c r="D41" s="181"/>
      <c r="E41" s="84">
        <v>33.590000000000003</v>
      </c>
      <c r="F41" s="79"/>
      <c r="G41" s="79"/>
      <c r="H41" s="79"/>
      <c r="I41" s="79"/>
      <c r="J41" s="79"/>
      <c r="K41" s="77"/>
    </row>
    <row r="42" spans="1:11" s="6" customFormat="1" x14ac:dyDescent="0.2">
      <c r="A42" s="67"/>
      <c r="B42" s="82" t="s">
        <v>36</v>
      </c>
      <c r="C42" s="180">
        <v>31</v>
      </c>
      <c r="D42" s="181"/>
      <c r="E42" s="84">
        <v>35.08</v>
      </c>
      <c r="F42" s="79"/>
      <c r="G42" s="79"/>
      <c r="H42" s="79"/>
      <c r="I42" s="79"/>
      <c r="J42" s="79"/>
      <c r="K42" s="77"/>
    </row>
    <row r="43" spans="1:11" s="6" customFormat="1" x14ac:dyDescent="0.2">
      <c r="A43" s="67"/>
      <c r="B43" s="82" t="s">
        <v>47</v>
      </c>
      <c r="C43" s="180">
        <v>32</v>
      </c>
      <c r="D43" s="181"/>
      <c r="E43" s="84">
        <v>36.630000000000003</v>
      </c>
      <c r="F43" s="79"/>
      <c r="G43" s="79"/>
      <c r="H43" s="79"/>
      <c r="I43" s="79"/>
      <c r="J43" s="79"/>
      <c r="K43" s="77"/>
    </row>
    <row r="44" spans="1:11" s="6" customFormat="1" x14ac:dyDescent="0.2">
      <c r="A44" s="67"/>
      <c r="B44" s="82" t="s">
        <v>19</v>
      </c>
      <c r="C44" s="180">
        <v>33</v>
      </c>
      <c r="D44" s="181"/>
      <c r="E44" s="84">
        <v>38.090000000000003</v>
      </c>
      <c r="F44" s="79"/>
      <c r="G44" s="79"/>
      <c r="H44" s="79"/>
      <c r="I44" s="79"/>
      <c r="J44" s="79"/>
      <c r="K44" s="77"/>
    </row>
    <row r="45" spans="1:11" s="6" customFormat="1" x14ac:dyDescent="0.2">
      <c r="A45" s="67"/>
      <c r="B45" s="82"/>
      <c r="C45" s="180">
        <v>34</v>
      </c>
      <c r="D45" s="181"/>
      <c r="E45" s="84">
        <v>39.22</v>
      </c>
      <c r="F45" s="79"/>
      <c r="G45" s="79"/>
      <c r="H45" s="79"/>
      <c r="I45" s="79"/>
      <c r="J45" s="79"/>
      <c r="K45" s="77"/>
    </row>
    <row r="46" spans="1:11" s="6" customFormat="1" ht="15.75" thickBot="1" x14ac:dyDescent="0.25">
      <c r="A46" s="67"/>
      <c r="B46" s="85"/>
      <c r="C46" s="182">
        <v>35</v>
      </c>
      <c r="D46" s="183"/>
      <c r="E46" s="86">
        <v>40.39</v>
      </c>
      <c r="F46" s="79"/>
      <c r="G46" s="79"/>
      <c r="H46" s="79"/>
      <c r="I46" s="79"/>
      <c r="J46" s="79"/>
      <c r="K46" s="77"/>
    </row>
    <row r="47" spans="1:11" s="6" customFormat="1" x14ac:dyDescent="0.2">
      <c r="A47" s="90"/>
      <c r="B47" s="91"/>
      <c r="C47" s="91"/>
      <c r="D47" s="91"/>
      <c r="E47" s="91"/>
      <c r="F47" s="91"/>
      <c r="G47" s="91"/>
      <c r="H47" s="91"/>
      <c r="I47" s="91"/>
      <c r="J47" s="91"/>
      <c r="K47" s="92"/>
    </row>
    <row r="48" spans="1:11" s="6" customFormat="1" ht="17.45" customHeight="1" x14ac:dyDescent="0.2">
      <c r="A48" s="83"/>
      <c r="F48" s="83"/>
      <c r="G48" s="83"/>
      <c r="H48" s="83"/>
      <c r="I48" s="83"/>
      <c r="J48" s="83"/>
      <c r="K48" s="83"/>
    </row>
    <row r="49" spans="1:11" x14ac:dyDescent="0.2">
      <c r="A49" s="83"/>
      <c r="F49" s="83"/>
      <c r="G49" s="83"/>
      <c r="H49" s="83"/>
      <c r="I49" s="83"/>
      <c r="J49" s="83"/>
      <c r="K49" s="83"/>
    </row>
    <row r="50" spans="1:11" x14ac:dyDescent="0.2">
      <c r="A50" s="93"/>
      <c r="B50" s="83"/>
      <c r="C50" s="83"/>
      <c r="D50" s="83"/>
      <c r="E50" s="83"/>
      <c r="F50" s="93"/>
      <c r="G50" s="93"/>
      <c r="H50" s="93"/>
      <c r="I50" s="93"/>
      <c r="J50" s="93"/>
      <c r="K50" s="93"/>
    </row>
    <row r="51" spans="1:11" x14ac:dyDescent="0.2">
      <c r="A51" s="93"/>
      <c r="B51" s="93"/>
      <c r="C51" s="93"/>
      <c r="D51" s="93"/>
      <c r="E51" s="93"/>
      <c r="F51" s="93"/>
      <c r="G51" s="93"/>
      <c r="H51" s="93"/>
      <c r="I51" s="93"/>
      <c r="J51" s="93"/>
      <c r="K51" s="93"/>
    </row>
    <row r="52" spans="1:11" x14ac:dyDescent="0.2">
      <c r="B52" s="93"/>
      <c r="C52" s="93"/>
      <c r="D52" s="93"/>
      <c r="E52" s="93"/>
      <c r="G52" s="93"/>
      <c r="H52" s="93"/>
      <c r="I52" s="93"/>
      <c r="J52" s="93"/>
    </row>
    <row r="53" spans="1:11" x14ac:dyDescent="0.2">
      <c r="B53" s="93"/>
      <c r="C53" s="93"/>
      <c r="D53" s="93"/>
      <c r="E53" s="93"/>
    </row>
    <row r="54" spans="1:11" x14ac:dyDescent="0.2">
      <c r="C54" s="94"/>
    </row>
  </sheetData>
  <customSheetViews>
    <customSheetView guid="{65CEAD86-84F4-4CAF-85FC-B7A670DEE43F}" hiddenRows="1" topLeftCell="A13">
      <selection activeCell="O3" sqref="O3:O4"/>
      <pageMargins left="0.7" right="0.7" top="0.75" bottom="0.75" header="0.3" footer="0.3"/>
    </customSheetView>
  </customSheetViews>
  <mergeCells count="62">
    <mergeCell ref="C15:D15"/>
    <mergeCell ref="H15:I15"/>
    <mergeCell ref="B2:J2"/>
    <mergeCell ref="B3:J3"/>
    <mergeCell ref="B4:K4"/>
    <mergeCell ref="B5:E5"/>
    <mergeCell ref="G5:J5"/>
    <mergeCell ref="B8:D8"/>
    <mergeCell ref="G8:I8"/>
    <mergeCell ref="B9:D9"/>
    <mergeCell ref="G9:I9"/>
    <mergeCell ref="C12:D12"/>
    <mergeCell ref="C13:D13"/>
    <mergeCell ref="C14:D14"/>
    <mergeCell ref="C16:D16"/>
    <mergeCell ref="H16:I16"/>
    <mergeCell ref="C17:D17"/>
    <mergeCell ref="H17:I17"/>
    <mergeCell ref="C18:D18"/>
    <mergeCell ref="H18:I18"/>
    <mergeCell ref="C26:D26"/>
    <mergeCell ref="H26:I26"/>
    <mergeCell ref="C19:D19"/>
    <mergeCell ref="H19:I19"/>
    <mergeCell ref="C20:D20"/>
    <mergeCell ref="H20:I20"/>
    <mergeCell ref="C21:D21"/>
    <mergeCell ref="H21:I21"/>
    <mergeCell ref="C22:D22"/>
    <mergeCell ref="H22:I22"/>
    <mergeCell ref="C23:D23"/>
    <mergeCell ref="C24:D24"/>
    <mergeCell ref="C25:D25"/>
    <mergeCell ref="C27:D27"/>
    <mergeCell ref="H27:I27"/>
    <mergeCell ref="C28:D28"/>
    <mergeCell ref="H28:I28"/>
    <mergeCell ref="C29:D29"/>
    <mergeCell ref="H29:I29"/>
    <mergeCell ref="C30:D30"/>
    <mergeCell ref="H30:I30"/>
    <mergeCell ref="C31:D31"/>
    <mergeCell ref="H31:I31"/>
    <mergeCell ref="C32:D32"/>
    <mergeCell ref="H32:I32"/>
    <mergeCell ref="C41:D41"/>
    <mergeCell ref="C33:D33"/>
    <mergeCell ref="H33:I33"/>
    <mergeCell ref="C34:D34"/>
    <mergeCell ref="H34:I34"/>
    <mergeCell ref="C35:D35"/>
    <mergeCell ref="H35:I35"/>
    <mergeCell ref="C36:D36"/>
    <mergeCell ref="C37:D37"/>
    <mergeCell ref="C38:D38"/>
    <mergeCell ref="C39:D39"/>
    <mergeCell ref="C40:D40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I254"/>
  <sheetViews>
    <sheetView workbookViewId="0">
      <selection activeCell="C20" sqref="C20"/>
    </sheetView>
  </sheetViews>
  <sheetFormatPr baseColWidth="10" defaultRowHeight="12.75" x14ac:dyDescent="0.2"/>
  <cols>
    <col min="7" max="7" width="22.5703125" customWidth="1"/>
  </cols>
  <sheetData>
    <row r="1" spans="1:9" x14ac:dyDescent="0.2">
      <c r="G1" t="s">
        <v>94</v>
      </c>
      <c r="I1" t="s">
        <v>95</v>
      </c>
    </row>
    <row r="2" spans="1:9" x14ac:dyDescent="0.2">
      <c r="A2" s="104" t="s">
        <v>89</v>
      </c>
      <c r="D2" s="104" t="s">
        <v>88</v>
      </c>
    </row>
    <row r="3" spans="1:9" x14ac:dyDescent="0.2">
      <c r="A3" t="s">
        <v>35</v>
      </c>
      <c r="D3" s="104" t="s">
        <v>35</v>
      </c>
      <c r="G3">
        <f>'positions 9-11'!$B4</f>
        <v>0</v>
      </c>
      <c r="I3">
        <f>'position 13-15 UFCM'!$B4</f>
        <v>0</v>
      </c>
    </row>
    <row r="4" spans="1:9" x14ac:dyDescent="0.2">
      <c r="A4">
        <f>SUM('positions 2-4 '!G47,'positions 5-8 '!G47,'positions 9-11'!G47,'positions 12-15 '!G47,'positions ADC'!G47)</f>
        <v>0</v>
      </c>
      <c r="D4">
        <f>SUM('position 13-15 UFCM'!G47,'position 16-18 UFCM'!G47,'position 19-22 UFCM '!G47,'position 23-26 UFCM'!G47,'position 27-29 UFCM'!G47,'position 30-35 UFCM'!G47)</f>
        <v>0</v>
      </c>
      <c r="G4">
        <f>'positions 2-4 '!$B4</f>
        <v>0</v>
      </c>
      <c r="I4">
        <f>'position 13-15 UFCM'!$B5</f>
        <v>0</v>
      </c>
    </row>
    <row r="5" spans="1:9" x14ac:dyDescent="0.2">
      <c r="A5" s="104" t="s">
        <v>91</v>
      </c>
      <c r="D5" s="104" t="s">
        <v>91</v>
      </c>
      <c r="G5">
        <f>'positions 12-15 '!$B4</f>
        <v>0</v>
      </c>
      <c r="I5">
        <f>'position 13-15 UFCM'!$B6</f>
        <v>0</v>
      </c>
    </row>
    <row r="6" spans="1:9" x14ac:dyDescent="0.2">
      <c r="A6">
        <f>SUM('positions 2-4 '!L47,'positions 5-8 '!L47,'positions 9-11'!L47,'positions 12-15 '!L47,'positions ADC'!L47)</f>
        <v>0</v>
      </c>
      <c r="D6">
        <f>SUM('position 13-15 UFCM'!L47,'position 16-18 UFCM'!L47,'position 19-22 UFCM '!L47,'position 23-26 UFCM'!L47,'position 27-29 UFCM'!L47,'position 30-35 UFCM'!L47)</f>
        <v>0</v>
      </c>
      <c r="G6">
        <f>'positions 5-8 '!$B4</f>
        <v>0</v>
      </c>
      <c r="I6">
        <f>'position 16-18 UFCM'!$B4</f>
        <v>0</v>
      </c>
    </row>
    <row r="7" spans="1:9" x14ac:dyDescent="0.2">
      <c r="A7" s="104" t="s">
        <v>86</v>
      </c>
      <c r="D7" s="104" t="s">
        <v>86</v>
      </c>
      <c r="G7">
        <f>'positions 9-11'!$B5</f>
        <v>0</v>
      </c>
      <c r="I7">
        <f>'position 16-18 UFCM'!$B5</f>
        <v>0</v>
      </c>
    </row>
    <row r="8" spans="1:9" x14ac:dyDescent="0.2">
      <c r="A8">
        <f>SUM('positions 2-4 '!P47,'positions 5-8 '!P47,'positions 9-11'!P47,'positions 12-15 '!P47,'positions ADC'!P47)</f>
        <v>0</v>
      </c>
      <c r="D8">
        <f>SUM('position 13-15 UFCM'!P47,'position 16-18 UFCM'!P47,'position 19-22 UFCM '!P47,'position 23-26 UFCM'!P47,'position 27-29 UFCM'!P47,'position 30-35 UFCM'!P47)</f>
        <v>0</v>
      </c>
      <c r="G8">
        <f>'positions ADC'!$B4</f>
        <v>0</v>
      </c>
      <c r="I8">
        <f>'position 16-18 UFCM'!$B6</f>
        <v>0</v>
      </c>
    </row>
    <row r="9" spans="1:9" x14ac:dyDescent="0.2">
      <c r="A9" s="104" t="s">
        <v>87</v>
      </c>
      <c r="D9" s="104" t="s">
        <v>87</v>
      </c>
      <c r="G9">
        <f>'positions 12-15 '!$B5</f>
        <v>0</v>
      </c>
      <c r="I9">
        <f>'position 23-26 UFCM'!$B4</f>
        <v>0</v>
      </c>
    </row>
    <row r="10" spans="1:9" x14ac:dyDescent="0.2">
      <c r="A10">
        <f>SUM('positions 2-4 '!T47,'positions 5-8 '!T47,'positions 9-11'!T47,'positions 12-15 '!T47,'positions ADC'!T47)</f>
        <v>0</v>
      </c>
      <c r="D10">
        <f>SUM('position 13-15 UFCM'!T47,'position 16-18 UFCM'!T47,'position 19-22 UFCM '!T47,'position 23-26 UFCM'!T47,'position 27-29 UFCM'!T47,'position 30-35 UFCM'!T47)</f>
        <v>0</v>
      </c>
      <c r="G10">
        <f>'positions 12-15 '!$B6</f>
        <v>0</v>
      </c>
      <c r="I10">
        <f>'position 16-18 UFCM'!$B7</f>
        <v>0</v>
      </c>
    </row>
    <row r="11" spans="1:9" x14ac:dyDescent="0.2">
      <c r="G11">
        <f>'positions ADC'!$B13</f>
        <v>0</v>
      </c>
      <c r="I11">
        <f>'position 13-15 UFCM'!$B7</f>
        <v>0</v>
      </c>
    </row>
    <row r="12" spans="1:9" x14ac:dyDescent="0.2">
      <c r="G12">
        <f>'positions ADC'!$B5</f>
        <v>0</v>
      </c>
      <c r="I12">
        <f>'position 13-15 UFCM'!$B8</f>
        <v>0</v>
      </c>
    </row>
    <row r="13" spans="1:9" x14ac:dyDescent="0.2">
      <c r="G13">
        <f>'positions ADC'!$B14</f>
        <v>0</v>
      </c>
      <c r="I13">
        <f>'position 27-29 UFCM'!$B4</f>
        <v>0</v>
      </c>
    </row>
    <row r="14" spans="1:9" x14ac:dyDescent="0.2">
      <c r="G14">
        <f>'positions ADC'!$B15</f>
        <v>0</v>
      </c>
      <c r="I14">
        <f>'position 16-18 UFCM'!$B8</f>
        <v>0</v>
      </c>
    </row>
    <row r="15" spans="1:9" x14ac:dyDescent="0.2">
      <c r="G15">
        <f>'positions ADC'!$B16</f>
        <v>0</v>
      </c>
      <c r="I15">
        <f>'position 13-15 UFCM'!$B16</f>
        <v>0</v>
      </c>
    </row>
    <row r="16" spans="1:9" x14ac:dyDescent="0.2">
      <c r="G16">
        <f>'positions ADC'!$B17</f>
        <v>0</v>
      </c>
      <c r="I16">
        <f>'position 13-15 UFCM'!$B17</f>
        <v>0</v>
      </c>
    </row>
    <row r="17" spans="7:9" x14ac:dyDescent="0.2">
      <c r="G17">
        <f>'positions ADC'!$B18</f>
        <v>0</v>
      </c>
      <c r="I17">
        <f>'position 13-15 UFCM'!$B18</f>
        <v>0</v>
      </c>
    </row>
    <row r="18" spans="7:9" x14ac:dyDescent="0.2">
      <c r="G18">
        <f>'positions ADC'!$B19</f>
        <v>0</v>
      </c>
      <c r="I18">
        <f>'position 13-15 UFCM'!$B19</f>
        <v>0</v>
      </c>
    </row>
    <row r="19" spans="7:9" x14ac:dyDescent="0.2">
      <c r="G19">
        <f>'positions ADC'!$B20</f>
        <v>0</v>
      </c>
      <c r="I19">
        <f>'position 13-15 UFCM'!$B20</f>
        <v>0</v>
      </c>
    </row>
    <row r="20" spans="7:9" x14ac:dyDescent="0.2">
      <c r="G20">
        <f>'positions ADC'!$B21</f>
        <v>0</v>
      </c>
      <c r="I20">
        <f>'position 13-15 UFCM'!$B21</f>
        <v>0</v>
      </c>
    </row>
    <row r="21" spans="7:9" x14ac:dyDescent="0.2">
      <c r="G21">
        <f>'positions ADC'!$B22</f>
        <v>0</v>
      </c>
      <c r="I21">
        <f>'position 13-15 UFCM'!$B22</f>
        <v>0</v>
      </c>
    </row>
    <row r="22" spans="7:9" x14ac:dyDescent="0.2">
      <c r="G22">
        <f>'positions ADC'!$B23</f>
        <v>0</v>
      </c>
      <c r="I22">
        <f>'position 13-15 UFCM'!$B23</f>
        <v>0</v>
      </c>
    </row>
    <row r="23" spans="7:9" x14ac:dyDescent="0.2">
      <c r="G23">
        <f>'positions ADC'!$B24</f>
        <v>0</v>
      </c>
      <c r="I23">
        <f>'position 13-15 UFCM'!$B24</f>
        <v>0</v>
      </c>
    </row>
    <row r="24" spans="7:9" x14ac:dyDescent="0.2">
      <c r="G24">
        <f>'positions ADC'!$B25</f>
        <v>0</v>
      </c>
      <c r="I24">
        <f>'position 13-15 UFCM'!$B25</f>
        <v>0</v>
      </c>
    </row>
    <row r="25" spans="7:9" x14ac:dyDescent="0.2">
      <c r="G25">
        <f>'positions ADC'!$B26</f>
        <v>0</v>
      </c>
      <c r="I25">
        <f>'position 13-15 UFCM'!$B26</f>
        <v>0</v>
      </c>
    </row>
    <row r="26" spans="7:9" x14ac:dyDescent="0.2">
      <c r="G26">
        <f>'positions ADC'!$B27</f>
        <v>0</v>
      </c>
      <c r="I26">
        <f>'position 13-15 UFCM'!$B27</f>
        <v>0</v>
      </c>
    </row>
    <row r="27" spans="7:9" x14ac:dyDescent="0.2">
      <c r="G27">
        <f>'positions ADC'!$B28</f>
        <v>0</v>
      </c>
      <c r="I27">
        <f>'position 13-15 UFCM'!$B28</f>
        <v>0</v>
      </c>
    </row>
    <row r="28" spans="7:9" x14ac:dyDescent="0.2">
      <c r="G28">
        <f>'positions ADC'!$B29</f>
        <v>0</v>
      </c>
      <c r="I28">
        <f>'position 13-15 UFCM'!$B29</f>
        <v>0</v>
      </c>
    </row>
    <row r="29" spans="7:9" x14ac:dyDescent="0.2">
      <c r="G29">
        <f>'positions ADC'!$B30</f>
        <v>0</v>
      </c>
      <c r="I29">
        <f>'position 13-15 UFCM'!$B30</f>
        <v>0</v>
      </c>
    </row>
    <row r="30" spans="7:9" x14ac:dyDescent="0.2">
      <c r="G30">
        <f>'positions ADC'!$B31</f>
        <v>0</v>
      </c>
      <c r="I30">
        <f>'position 13-15 UFCM'!$B31</f>
        <v>0</v>
      </c>
    </row>
    <row r="31" spans="7:9" x14ac:dyDescent="0.2">
      <c r="G31">
        <f>'positions ADC'!$B32</f>
        <v>0</v>
      </c>
      <c r="I31">
        <f>'position 13-15 UFCM'!$B32</f>
        <v>0</v>
      </c>
    </row>
    <row r="32" spans="7:9" x14ac:dyDescent="0.2">
      <c r="G32">
        <f>'positions ADC'!$B33</f>
        <v>0</v>
      </c>
      <c r="I32">
        <f>'position 13-15 UFCM'!$B33</f>
        <v>0</v>
      </c>
    </row>
    <row r="33" spans="7:9" x14ac:dyDescent="0.2">
      <c r="G33">
        <f>'positions ADC'!$B34</f>
        <v>0</v>
      </c>
      <c r="I33">
        <f>'position 13-15 UFCM'!$B34</f>
        <v>0</v>
      </c>
    </row>
    <row r="34" spans="7:9" x14ac:dyDescent="0.2">
      <c r="G34">
        <f>'positions ADC'!$B35</f>
        <v>0</v>
      </c>
      <c r="I34">
        <f>'position 13-15 UFCM'!$B35</f>
        <v>0</v>
      </c>
    </row>
    <row r="35" spans="7:9" x14ac:dyDescent="0.2">
      <c r="G35">
        <f>'positions ADC'!$B36</f>
        <v>0</v>
      </c>
      <c r="I35">
        <f>'position 13-15 UFCM'!$B36</f>
        <v>0</v>
      </c>
    </row>
    <row r="36" spans="7:9" x14ac:dyDescent="0.2">
      <c r="G36">
        <f>'positions ADC'!$B37</f>
        <v>0</v>
      </c>
      <c r="I36">
        <f>'position 13-15 UFCM'!$B37</f>
        <v>0</v>
      </c>
    </row>
    <row r="37" spans="7:9" x14ac:dyDescent="0.2">
      <c r="G37">
        <f>'positions ADC'!$B38</f>
        <v>0</v>
      </c>
      <c r="I37">
        <f>'position 13-15 UFCM'!$B38</f>
        <v>0</v>
      </c>
    </row>
    <row r="38" spans="7:9" x14ac:dyDescent="0.2">
      <c r="G38">
        <f>'positions ADC'!$B39</f>
        <v>0</v>
      </c>
      <c r="I38">
        <f>'position 13-15 UFCM'!$B39</f>
        <v>0</v>
      </c>
    </row>
    <row r="39" spans="7:9" x14ac:dyDescent="0.2">
      <c r="G39">
        <f>'positions ADC'!$B40</f>
        <v>0</v>
      </c>
      <c r="I39">
        <f>'position 13-15 UFCM'!$B40</f>
        <v>0</v>
      </c>
    </row>
    <row r="40" spans="7:9" x14ac:dyDescent="0.2">
      <c r="G40">
        <f>'positions ADC'!$B41</f>
        <v>0</v>
      </c>
      <c r="I40">
        <f>'position 13-15 UFCM'!$B41</f>
        <v>0</v>
      </c>
    </row>
    <row r="41" spans="7:9" x14ac:dyDescent="0.2">
      <c r="G41">
        <f>'positions ADC'!$B42</f>
        <v>0</v>
      </c>
      <c r="I41">
        <f>'position 13-15 UFCM'!$B42</f>
        <v>0</v>
      </c>
    </row>
    <row r="42" spans="7:9" x14ac:dyDescent="0.2">
      <c r="G42">
        <f>'positions ADC'!$B43</f>
        <v>0</v>
      </c>
      <c r="I42">
        <f>'position 13-15 UFCM'!$B43</f>
        <v>0</v>
      </c>
    </row>
    <row r="43" spans="7:9" x14ac:dyDescent="0.2">
      <c r="G43">
        <f>'positions ADC'!$B44</f>
        <v>0</v>
      </c>
      <c r="I43">
        <f>'position 13-15 UFCM'!$B44</f>
        <v>0</v>
      </c>
    </row>
    <row r="44" spans="7:9" x14ac:dyDescent="0.2">
      <c r="G44">
        <f>'positions ADC'!$B45</f>
        <v>0</v>
      </c>
      <c r="I44">
        <f>'position 13-15 UFCM'!$B45</f>
        <v>0</v>
      </c>
    </row>
    <row r="45" spans="7:9" x14ac:dyDescent="0.2">
      <c r="G45">
        <f>'positions ADC'!$B46</f>
        <v>0</v>
      </c>
      <c r="I45">
        <f>'position 19-22 UFCM '!$B4</f>
        <v>0</v>
      </c>
    </row>
    <row r="46" spans="7:9" x14ac:dyDescent="0.2">
      <c r="G46">
        <f>'positions ADC'!$B47</f>
        <v>0</v>
      </c>
      <c r="I46">
        <f>'position 19-22 UFCM '!$B5</f>
        <v>0</v>
      </c>
    </row>
    <row r="47" spans="7:9" x14ac:dyDescent="0.2">
      <c r="G47">
        <f>'positions ADC'!$B48</f>
        <v>0</v>
      </c>
      <c r="I47">
        <f>'position 16-18 UFCM'!$B9</f>
        <v>0</v>
      </c>
    </row>
    <row r="48" spans="7:9" x14ac:dyDescent="0.2">
      <c r="G48">
        <f>'positions 12-15 '!$B7</f>
        <v>0</v>
      </c>
      <c r="I48">
        <f>'position 23-26 UFCM'!$B5</f>
        <v>0</v>
      </c>
    </row>
    <row r="49" spans="7:9" x14ac:dyDescent="0.2">
      <c r="G49">
        <f>'positions 5-8 '!$B5</f>
        <v>0</v>
      </c>
      <c r="I49">
        <f>'position 16-18 UFCM'!$B10</f>
        <v>0</v>
      </c>
    </row>
    <row r="50" spans="7:9" x14ac:dyDescent="0.2">
      <c r="G50">
        <f>'positions 12-15 '!$B8</f>
        <v>0</v>
      </c>
      <c r="I50">
        <f>'position 13-15 UFCM'!$B9</f>
        <v>0</v>
      </c>
    </row>
    <row r="51" spans="7:9" x14ac:dyDescent="0.2">
      <c r="G51">
        <f>'positions 9-11'!$B6</f>
        <v>0</v>
      </c>
      <c r="I51">
        <f>'position 13-15 UFCM'!$B10</f>
        <v>0</v>
      </c>
    </row>
    <row r="52" spans="7:9" x14ac:dyDescent="0.2">
      <c r="G52">
        <f>'positions ADC'!$B6</f>
        <v>0</v>
      </c>
      <c r="I52">
        <f>'position 16-18 UFCM'!$B11</f>
        <v>0</v>
      </c>
    </row>
    <row r="53" spans="7:9" x14ac:dyDescent="0.2">
      <c r="G53">
        <f>'positions 5-8 '!$B6</f>
        <v>0</v>
      </c>
      <c r="I53">
        <f>'position 27-29 UFCM'!$B5</f>
        <v>0</v>
      </c>
    </row>
    <row r="54" spans="7:9" x14ac:dyDescent="0.2">
      <c r="G54">
        <f>'positions 9-11'!$B7</f>
        <v>0</v>
      </c>
      <c r="I54">
        <f>'position 16-18 UFCM'!$B12</f>
        <v>0</v>
      </c>
    </row>
    <row r="55" spans="7:9" x14ac:dyDescent="0.2">
      <c r="G55">
        <f>'positions 9-11'!$B8</f>
        <v>0</v>
      </c>
      <c r="I55">
        <f>'position 13-15 UFCM'!$B11</f>
        <v>0</v>
      </c>
    </row>
    <row r="56" spans="7:9" x14ac:dyDescent="0.2">
      <c r="G56">
        <f>'positions 2-4 '!$B5</f>
        <v>0</v>
      </c>
      <c r="I56">
        <f>'position 16-18 UFCM'!$B14</f>
        <v>0</v>
      </c>
    </row>
    <row r="57" spans="7:9" x14ac:dyDescent="0.2">
      <c r="G57">
        <f>'positions 5-8 '!$B7</f>
        <v>0</v>
      </c>
      <c r="I57">
        <f>'position 13-15 UFCM'!$B12</f>
        <v>0</v>
      </c>
    </row>
    <row r="58" spans="7:9" x14ac:dyDescent="0.2">
      <c r="G58">
        <f>'positions 5-8 '!$B8</f>
        <v>0</v>
      </c>
      <c r="I58">
        <f>'position 16-18 UFCM'!$B15</f>
        <v>0</v>
      </c>
    </row>
    <row r="59" spans="7:9" x14ac:dyDescent="0.2">
      <c r="G59">
        <f>'positions 9-11'!$B9</f>
        <v>0</v>
      </c>
      <c r="I59">
        <f>'position 27-29 UFCM'!$B6</f>
        <v>0</v>
      </c>
    </row>
    <row r="60" spans="7:9" x14ac:dyDescent="0.2">
      <c r="G60">
        <f>'positions 12-15 '!$B9</f>
        <v>0</v>
      </c>
      <c r="I60">
        <f>'position 16-18 UFCM'!$B13</f>
        <v>0</v>
      </c>
    </row>
    <row r="61" spans="7:9" x14ac:dyDescent="0.2">
      <c r="G61">
        <f>'positions 9-11'!$B11</f>
        <v>0</v>
      </c>
      <c r="I61">
        <f>'position 19-22 UFCM '!$B6</f>
        <v>0</v>
      </c>
    </row>
    <row r="62" spans="7:9" x14ac:dyDescent="0.2">
      <c r="G62">
        <f>'positions 12-15 '!$B10</f>
        <v>0</v>
      </c>
      <c r="I62">
        <f>'position 16-18 UFCM'!$B16</f>
        <v>0</v>
      </c>
    </row>
    <row r="63" spans="7:9" x14ac:dyDescent="0.2">
      <c r="G63">
        <f>'positions 5-8 '!$B9</f>
        <v>0</v>
      </c>
      <c r="I63">
        <f>'position 16-18 UFCM'!$B17</f>
        <v>0</v>
      </c>
    </row>
    <row r="64" spans="7:9" x14ac:dyDescent="0.2">
      <c r="G64">
        <f>'positions 9-11'!$B10</f>
        <v>0</v>
      </c>
      <c r="I64">
        <f>'position 16-18 UFCM'!$B23</f>
        <v>0</v>
      </c>
    </row>
    <row r="65" spans="7:9" x14ac:dyDescent="0.2">
      <c r="G65">
        <f>'positions ADC'!$B7</f>
        <v>0</v>
      </c>
      <c r="I65">
        <f>'position 16-18 UFCM'!$B24</f>
        <v>0</v>
      </c>
    </row>
    <row r="66" spans="7:9" x14ac:dyDescent="0.2">
      <c r="G66">
        <f>'positions 5-8 '!$B10</f>
        <v>0</v>
      </c>
      <c r="I66">
        <f>'position 16-18 UFCM'!$B25</f>
        <v>0</v>
      </c>
    </row>
    <row r="67" spans="7:9" x14ac:dyDescent="0.2">
      <c r="G67">
        <f>'positions 9-11'!$B12</f>
        <v>0</v>
      </c>
      <c r="I67">
        <f>'position 16-18 UFCM'!$B26</f>
        <v>0</v>
      </c>
    </row>
    <row r="68" spans="7:9" x14ac:dyDescent="0.2">
      <c r="G68">
        <f>'positions 9-11'!$B13</f>
        <v>0</v>
      </c>
      <c r="I68">
        <f>'position 16-18 UFCM'!$B27</f>
        <v>0</v>
      </c>
    </row>
    <row r="69" spans="7:9" x14ac:dyDescent="0.2">
      <c r="G69">
        <f>'positions 5-8 '!$B11</f>
        <v>0</v>
      </c>
      <c r="I69">
        <f>'position 16-18 UFCM'!$B28</f>
        <v>0</v>
      </c>
    </row>
    <row r="70" spans="7:9" x14ac:dyDescent="0.2">
      <c r="G70">
        <f>'positions 12-15 '!$B11</f>
        <v>0</v>
      </c>
      <c r="I70">
        <f>'position 16-18 UFCM'!$B29</f>
        <v>0</v>
      </c>
    </row>
    <row r="71" spans="7:9" x14ac:dyDescent="0.2">
      <c r="G71">
        <f>'positions 2-4 '!$B6</f>
        <v>0</v>
      </c>
      <c r="I71">
        <f>'position 16-18 UFCM'!$B30</f>
        <v>0</v>
      </c>
    </row>
    <row r="72" spans="7:9" x14ac:dyDescent="0.2">
      <c r="G72">
        <f>'positions 12-15 '!$B30</f>
        <v>0</v>
      </c>
      <c r="I72">
        <f>'position 16-18 UFCM'!$B31</f>
        <v>0</v>
      </c>
    </row>
    <row r="73" spans="7:9" x14ac:dyDescent="0.2">
      <c r="G73">
        <f>'positions 2-4 '!$B7</f>
        <v>0</v>
      </c>
      <c r="I73">
        <f>'position 16-18 UFCM'!$B32</f>
        <v>0</v>
      </c>
    </row>
    <row r="74" spans="7:9" x14ac:dyDescent="0.2">
      <c r="G74">
        <f>'positions 12-15 '!$B12</f>
        <v>0</v>
      </c>
      <c r="I74">
        <f>'position 16-18 UFCM'!$B33</f>
        <v>0</v>
      </c>
    </row>
    <row r="75" spans="7:9" x14ac:dyDescent="0.2">
      <c r="G75">
        <f>'positions 12-15 '!$B31</f>
        <v>0</v>
      </c>
      <c r="I75">
        <f>'position 16-18 UFCM'!$B34</f>
        <v>0</v>
      </c>
    </row>
    <row r="76" spans="7:9" x14ac:dyDescent="0.2">
      <c r="G76">
        <f>'positions 12-15 '!$B32</f>
        <v>0</v>
      </c>
      <c r="I76">
        <f>'position 16-18 UFCM'!$B35</f>
        <v>0</v>
      </c>
    </row>
    <row r="77" spans="7:9" x14ac:dyDescent="0.2">
      <c r="G77">
        <f>'positions 12-15 '!$B33</f>
        <v>0</v>
      </c>
      <c r="I77">
        <f>'position 16-18 UFCM'!$B36</f>
        <v>0</v>
      </c>
    </row>
    <row r="78" spans="7:9" x14ac:dyDescent="0.2">
      <c r="G78">
        <f>'positions 12-15 '!$B34</f>
        <v>0</v>
      </c>
      <c r="I78">
        <f>'position 16-18 UFCM'!$B37</f>
        <v>0</v>
      </c>
    </row>
    <row r="79" spans="7:9" x14ac:dyDescent="0.2">
      <c r="G79">
        <f>'positions 12-15 '!$B35</f>
        <v>0</v>
      </c>
      <c r="I79">
        <f>'position 16-18 UFCM'!$B38</f>
        <v>0</v>
      </c>
    </row>
    <row r="80" spans="7:9" x14ac:dyDescent="0.2">
      <c r="G80">
        <f>'positions 12-15 '!$B36</f>
        <v>0</v>
      </c>
      <c r="I80">
        <f>'position 16-18 UFCM'!$B39</f>
        <v>0</v>
      </c>
    </row>
    <row r="81" spans="7:9" x14ac:dyDescent="0.2">
      <c r="G81">
        <f>'positions 12-15 '!$B37</f>
        <v>0</v>
      </c>
      <c r="I81">
        <f>'position 16-18 UFCM'!$B40</f>
        <v>0</v>
      </c>
    </row>
    <row r="82" spans="7:9" x14ac:dyDescent="0.2">
      <c r="G82">
        <f>'positions 12-15 '!$B38</f>
        <v>0</v>
      </c>
      <c r="I82">
        <f>'position 16-18 UFCM'!$B41</f>
        <v>0</v>
      </c>
    </row>
    <row r="83" spans="7:9" x14ac:dyDescent="0.2">
      <c r="G83">
        <f>'positions 12-15 '!$B39</f>
        <v>0</v>
      </c>
      <c r="I83">
        <f>'position 16-18 UFCM'!$B42</f>
        <v>0</v>
      </c>
    </row>
    <row r="84" spans="7:9" x14ac:dyDescent="0.2">
      <c r="G84">
        <f>'positions 12-15 '!$B40</f>
        <v>0</v>
      </c>
      <c r="I84">
        <f>'position 16-18 UFCM'!$B43</f>
        <v>0</v>
      </c>
    </row>
    <row r="85" spans="7:9" x14ac:dyDescent="0.2">
      <c r="G85">
        <f>'positions 12-15 '!$B41</f>
        <v>0</v>
      </c>
      <c r="I85">
        <f>'position 16-18 UFCM'!$B44</f>
        <v>0</v>
      </c>
    </row>
    <row r="86" spans="7:9" x14ac:dyDescent="0.2">
      <c r="G86">
        <f>'positions 12-15 '!$B42</f>
        <v>0</v>
      </c>
      <c r="I86">
        <f>'position 16-18 UFCM'!$B45</f>
        <v>0</v>
      </c>
    </row>
    <row r="87" spans="7:9" x14ac:dyDescent="0.2">
      <c r="G87">
        <f>'positions 12-15 '!$B43</f>
        <v>0</v>
      </c>
      <c r="I87">
        <f>'position 16-18 UFCM'!$B18</f>
        <v>0</v>
      </c>
    </row>
    <row r="88" spans="7:9" x14ac:dyDescent="0.2">
      <c r="G88">
        <f>'positions 12-15 '!$B44</f>
        <v>0</v>
      </c>
      <c r="I88">
        <f>'position 16-18 UFCM'!$B19</f>
        <v>0</v>
      </c>
    </row>
    <row r="89" spans="7:9" x14ac:dyDescent="0.2">
      <c r="G89">
        <f>'positions 12-15 '!$B45</f>
        <v>0</v>
      </c>
      <c r="I89">
        <f>'position 13-15 UFCM'!$B13</f>
        <v>0</v>
      </c>
    </row>
    <row r="90" spans="7:9" x14ac:dyDescent="0.2">
      <c r="G90">
        <f>'positions 5-8 '!$B12</f>
        <v>0</v>
      </c>
      <c r="I90">
        <f>'position 19-22 UFCM '!$B7</f>
        <v>0</v>
      </c>
    </row>
    <row r="91" spans="7:9" x14ac:dyDescent="0.2">
      <c r="G91">
        <f>'positions 9-11'!$B14</f>
        <v>0</v>
      </c>
      <c r="I91">
        <f>'position 30-35 UFCM'!$B4</f>
        <v>0</v>
      </c>
    </row>
    <row r="92" spans="7:9" x14ac:dyDescent="0.2">
      <c r="G92">
        <f>'positions 2-4 '!$B8</f>
        <v>0</v>
      </c>
      <c r="I92">
        <f>'position 19-22 UFCM '!$B8</f>
        <v>0</v>
      </c>
    </row>
    <row r="93" spans="7:9" x14ac:dyDescent="0.2">
      <c r="G93">
        <f>'positions 9-11'!$B15</f>
        <v>0</v>
      </c>
      <c r="I93">
        <f>'position 19-22 UFCM '!$B10</f>
        <v>0</v>
      </c>
    </row>
    <row r="94" spans="7:9" x14ac:dyDescent="0.2">
      <c r="G94">
        <f>'positions 9-11'!$B17</f>
        <v>0</v>
      </c>
      <c r="I94">
        <f>'position 19-22 UFCM '!$B11</f>
        <v>0</v>
      </c>
    </row>
    <row r="95" spans="7:9" x14ac:dyDescent="0.2">
      <c r="G95">
        <f>'positions 9-11'!$B16</f>
        <v>0</v>
      </c>
      <c r="I95">
        <f>'position 19-22 UFCM '!$B12</f>
        <v>0</v>
      </c>
    </row>
    <row r="96" spans="7:9" x14ac:dyDescent="0.2">
      <c r="G96">
        <f>'positions 9-11'!$B18</f>
        <v>0</v>
      </c>
      <c r="I96">
        <f>'position 19-22 UFCM '!$B13</f>
        <v>0</v>
      </c>
    </row>
    <row r="97" spans="7:9" x14ac:dyDescent="0.2">
      <c r="G97">
        <f>'positions 9-11'!$B19</f>
        <v>0</v>
      </c>
      <c r="I97">
        <f>'position 19-22 UFCM '!$B14</f>
        <v>0</v>
      </c>
    </row>
    <row r="98" spans="7:9" x14ac:dyDescent="0.2">
      <c r="G98">
        <f>'positions 9-11'!$B20</f>
        <v>0</v>
      </c>
      <c r="I98">
        <f>'position 19-22 UFCM '!$B15</f>
        <v>0</v>
      </c>
    </row>
    <row r="99" spans="7:9" x14ac:dyDescent="0.2">
      <c r="G99">
        <f>'positions 9-11'!$B21</f>
        <v>0</v>
      </c>
      <c r="I99">
        <f>'position 19-22 UFCM '!$B16</f>
        <v>0</v>
      </c>
    </row>
    <row r="100" spans="7:9" x14ac:dyDescent="0.2">
      <c r="G100">
        <f>'positions 9-11'!$B22</f>
        <v>0</v>
      </c>
      <c r="I100">
        <f>'position 19-22 UFCM '!$B17</f>
        <v>0</v>
      </c>
    </row>
    <row r="101" spans="7:9" x14ac:dyDescent="0.2">
      <c r="G101">
        <f>'positions 12-15 '!$B13</f>
        <v>0</v>
      </c>
      <c r="I101">
        <f>'position 19-22 UFCM '!$B18</f>
        <v>0</v>
      </c>
    </row>
    <row r="102" spans="7:9" x14ac:dyDescent="0.2">
      <c r="G102">
        <f>'positions 5-8 '!$B13</f>
        <v>0</v>
      </c>
      <c r="I102">
        <f>'position 19-22 UFCM '!$B19</f>
        <v>0</v>
      </c>
    </row>
    <row r="103" spans="7:9" x14ac:dyDescent="0.2">
      <c r="G103">
        <f>'positions 2-4 '!$B9</f>
        <v>0</v>
      </c>
      <c r="I103">
        <f>'position 19-22 UFCM '!$B20</f>
        <v>0</v>
      </c>
    </row>
    <row r="104" spans="7:9" x14ac:dyDescent="0.2">
      <c r="G104">
        <f>'positions 12-15 '!$B14</f>
        <v>0</v>
      </c>
      <c r="I104">
        <f>'position 19-22 UFCM '!$B21</f>
        <v>0</v>
      </c>
    </row>
    <row r="105" spans="7:9" x14ac:dyDescent="0.2">
      <c r="G105">
        <f>'positions 9-11'!$B23</f>
        <v>0</v>
      </c>
      <c r="I105">
        <f>'position 19-22 UFCM '!$B22</f>
        <v>0</v>
      </c>
    </row>
    <row r="106" spans="7:9" x14ac:dyDescent="0.2">
      <c r="G106">
        <f>'positions ADC'!$B8</f>
        <v>0</v>
      </c>
      <c r="I106">
        <f>'position 19-22 UFCM '!$B23</f>
        <v>0</v>
      </c>
    </row>
    <row r="107" spans="7:9" x14ac:dyDescent="0.2">
      <c r="G107">
        <f>'positions 12-15 '!$B15</f>
        <v>0</v>
      </c>
      <c r="I107">
        <f>'position 19-22 UFCM '!$B24</f>
        <v>0</v>
      </c>
    </row>
    <row r="108" spans="7:9" x14ac:dyDescent="0.2">
      <c r="G108">
        <f>'positions 5-8 '!$B14</f>
        <v>0</v>
      </c>
      <c r="I108">
        <f>'position 19-22 UFCM '!$B25</f>
        <v>0</v>
      </c>
    </row>
    <row r="109" spans="7:9" x14ac:dyDescent="0.2">
      <c r="G109">
        <f>'positions 2-4 '!$B10</f>
        <v>0</v>
      </c>
      <c r="I109">
        <f>'position 19-22 UFCM '!$B26</f>
        <v>0</v>
      </c>
    </row>
    <row r="110" spans="7:9" x14ac:dyDescent="0.2">
      <c r="G110">
        <f>'positions 5-8 '!$B15</f>
        <v>0</v>
      </c>
      <c r="I110">
        <f>'position 19-22 UFCM '!$B27</f>
        <v>0</v>
      </c>
    </row>
    <row r="111" spans="7:9" x14ac:dyDescent="0.2">
      <c r="G111">
        <f>'positions 2-4 '!$B11</f>
        <v>0</v>
      </c>
      <c r="I111">
        <f>'position 19-22 UFCM '!$B28</f>
        <v>0</v>
      </c>
    </row>
    <row r="112" spans="7:9" x14ac:dyDescent="0.2">
      <c r="G112">
        <f>'positions 9-11'!$B24</f>
        <v>0</v>
      </c>
      <c r="I112">
        <f>'position 19-22 UFCM '!$B29</f>
        <v>0</v>
      </c>
    </row>
    <row r="113" spans="7:9" x14ac:dyDescent="0.2">
      <c r="G113">
        <f>'positions 12-15 '!$B16</f>
        <v>0</v>
      </c>
      <c r="I113">
        <f>'position 19-22 UFCM '!$B30</f>
        <v>0</v>
      </c>
    </row>
    <row r="114" spans="7:9" x14ac:dyDescent="0.2">
      <c r="G114">
        <f>'positions 2-4 '!$B12</f>
        <v>0</v>
      </c>
      <c r="I114">
        <f>'position 19-22 UFCM '!$B31</f>
        <v>0</v>
      </c>
    </row>
    <row r="115" spans="7:9" x14ac:dyDescent="0.2">
      <c r="G115">
        <f>'positions 9-11'!$B25</f>
        <v>0</v>
      </c>
      <c r="I115">
        <f>'position 19-22 UFCM '!$B32</f>
        <v>0</v>
      </c>
    </row>
    <row r="116" spans="7:9" x14ac:dyDescent="0.2">
      <c r="G116">
        <f>'positions 5-8 '!$B17</f>
        <v>0</v>
      </c>
      <c r="I116">
        <f>'position 19-22 UFCM '!$B33</f>
        <v>0</v>
      </c>
    </row>
    <row r="117" spans="7:9" x14ac:dyDescent="0.2">
      <c r="G117">
        <f>'positions 5-8 '!$B18</f>
        <v>0</v>
      </c>
      <c r="I117">
        <f>'position 19-22 UFCM '!$B34</f>
        <v>0</v>
      </c>
    </row>
    <row r="118" spans="7:9" x14ac:dyDescent="0.2">
      <c r="G118">
        <f>'positions 9-11'!$B26</f>
        <v>0</v>
      </c>
      <c r="I118">
        <f>'position 19-22 UFCM '!$B35</f>
        <v>0</v>
      </c>
    </row>
    <row r="119" spans="7:9" x14ac:dyDescent="0.2">
      <c r="G119">
        <f>'positions 9-11'!$B27</f>
        <v>0</v>
      </c>
      <c r="I119">
        <f>'position 19-22 UFCM '!$B36</f>
        <v>0</v>
      </c>
    </row>
    <row r="120" spans="7:9" x14ac:dyDescent="0.2">
      <c r="G120">
        <f>'positions 12-15 '!$B17</f>
        <v>0</v>
      </c>
      <c r="I120">
        <f>'position 19-22 UFCM '!$B37</f>
        <v>0</v>
      </c>
    </row>
    <row r="121" spans="7:9" x14ac:dyDescent="0.2">
      <c r="G121">
        <f>'positions 12-15 '!$B18</f>
        <v>0</v>
      </c>
      <c r="I121">
        <f>'position 19-22 UFCM '!$B38</f>
        <v>0</v>
      </c>
    </row>
    <row r="122" spans="7:9" x14ac:dyDescent="0.2">
      <c r="G122">
        <f>'positions ADC'!$B10</f>
        <v>0</v>
      </c>
      <c r="I122">
        <f>'position 19-22 UFCM '!$B39</f>
        <v>0</v>
      </c>
    </row>
    <row r="123" spans="7:9" x14ac:dyDescent="0.2">
      <c r="G123">
        <f>'positions 5-8 '!$B16</f>
        <v>0</v>
      </c>
      <c r="I123">
        <f>'position 19-22 UFCM '!$B40</f>
        <v>0</v>
      </c>
    </row>
    <row r="124" spans="7:9" x14ac:dyDescent="0.2">
      <c r="G124">
        <f>'positions 9-11'!$B28</f>
        <v>0</v>
      </c>
      <c r="I124">
        <f>'position 19-22 UFCM '!$B41</f>
        <v>0</v>
      </c>
    </row>
    <row r="125" spans="7:9" x14ac:dyDescent="0.2">
      <c r="G125">
        <f>'positions ADC'!$B9</f>
        <v>0</v>
      </c>
      <c r="I125">
        <f>'position 19-22 UFCM '!$B42</f>
        <v>0</v>
      </c>
    </row>
    <row r="126" spans="7:9" x14ac:dyDescent="0.2">
      <c r="G126">
        <f>'positions 9-11'!$B29</f>
        <v>0</v>
      </c>
      <c r="I126">
        <f>'position 19-22 UFCM '!$B43</f>
        <v>0</v>
      </c>
    </row>
    <row r="127" spans="7:9" x14ac:dyDescent="0.2">
      <c r="G127">
        <f>'positions 9-11'!$B41</f>
        <v>0</v>
      </c>
      <c r="I127">
        <f>'position 19-22 UFCM '!$B44</f>
        <v>0</v>
      </c>
    </row>
    <row r="128" spans="7:9" x14ac:dyDescent="0.2">
      <c r="G128">
        <f>'positions 9-11'!$B42</f>
        <v>0</v>
      </c>
      <c r="I128">
        <f>'position 19-22 UFCM '!$B45</f>
        <v>0</v>
      </c>
    </row>
    <row r="129" spans="7:9" x14ac:dyDescent="0.2">
      <c r="G129">
        <f>'positions 9-11'!$B43</f>
        <v>0</v>
      </c>
      <c r="I129">
        <f>'position 13-15 UFCM'!$B14</f>
        <v>0</v>
      </c>
    </row>
    <row r="130" spans="7:9" x14ac:dyDescent="0.2">
      <c r="G130">
        <f>'positions 9-11'!$B44</f>
        <v>0</v>
      </c>
      <c r="I130">
        <f>'position 19-22 UFCM '!$B9</f>
        <v>0</v>
      </c>
    </row>
    <row r="131" spans="7:9" x14ac:dyDescent="0.2">
      <c r="G131">
        <f>'positions 9-11'!$B45</f>
        <v>0</v>
      </c>
      <c r="I131">
        <f>'position 23-26 UFCM'!$B6</f>
        <v>0</v>
      </c>
    </row>
    <row r="132" spans="7:9" x14ac:dyDescent="0.2">
      <c r="G132">
        <f>'positions 9-11'!$B30</f>
        <v>0</v>
      </c>
      <c r="I132">
        <f>'position 23-26 UFCM'!$B7</f>
        <v>0</v>
      </c>
    </row>
    <row r="133" spans="7:9" x14ac:dyDescent="0.2">
      <c r="G133">
        <f>'positions 9-11'!$B31</f>
        <v>0</v>
      </c>
      <c r="I133">
        <f>'position 23-26 UFCM'!$B8</f>
        <v>0</v>
      </c>
    </row>
    <row r="134" spans="7:9" x14ac:dyDescent="0.2">
      <c r="G134">
        <f>'positions 9-11'!$B32</f>
        <v>0</v>
      </c>
      <c r="I134">
        <f>'position 23-26 UFCM'!$B9</f>
        <v>0</v>
      </c>
    </row>
    <row r="135" spans="7:9" x14ac:dyDescent="0.2">
      <c r="G135">
        <f>'positions 12-15 '!$B19</f>
        <v>0</v>
      </c>
      <c r="I135">
        <f>'position 23-26 UFCM'!$B10</f>
        <v>0</v>
      </c>
    </row>
    <row r="136" spans="7:9" x14ac:dyDescent="0.2">
      <c r="G136">
        <f>'positions 12-15 '!$B20</f>
        <v>0</v>
      </c>
      <c r="I136">
        <f>'position 23-26 UFCM'!$B11</f>
        <v>0</v>
      </c>
    </row>
    <row r="137" spans="7:9" x14ac:dyDescent="0.2">
      <c r="G137">
        <f>'positions 12-15 '!$B21</f>
        <v>0</v>
      </c>
      <c r="I137">
        <f>'position 23-26 UFCM'!$B12</f>
        <v>0</v>
      </c>
    </row>
    <row r="138" spans="7:9" x14ac:dyDescent="0.2">
      <c r="G138">
        <f>'positions 12-15 '!$B22</f>
        <v>0</v>
      </c>
      <c r="I138">
        <f>'position 23-26 UFCM'!$B13</f>
        <v>0</v>
      </c>
    </row>
    <row r="139" spans="7:9" x14ac:dyDescent="0.2">
      <c r="G139">
        <f>'positions ADC'!$B11</f>
        <v>0</v>
      </c>
      <c r="I139">
        <f>'position 23-26 UFCM'!$B14</f>
        <v>0</v>
      </c>
    </row>
    <row r="140" spans="7:9" x14ac:dyDescent="0.2">
      <c r="G140">
        <f>'positions 5-8 '!$B20</f>
        <v>0</v>
      </c>
      <c r="I140">
        <f>'position 23-26 UFCM'!$B15</f>
        <v>0</v>
      </c>
    </row>
    <row r="141" spans="7:9" x14ac:dyDescent="0.2">
      <c r="G141">
        <f>'positions 9-11'!$B33</f>
        <v>0</v>
      </c>
      <c r="I141">
        <f>'position 23-26 UFCM'!$B16</f>
        <v>0</v>
      </c>
    </row>
    <row r="142" spans="7:9" x14ac:dyDescent="0.2">
      <c r="G142">
        <f>'positions 5-8 '!$B19</f>
        <v>0</v>
      </c>
      <c r="I142">
        <f>'position 23-26 UFCM'!$B17</f>
        <v>0</v>
      </c>
    </row>
    <row r="143" spans="7:9" x14ac:dyDescent="0.2">
      <c r="G143">
        <f>'positions 9-11'!$B34</f>
        <v>0</v>
      </c>
      <c r="I143">
        <f>'position 23-26 UFCM'!$B18</f>
        <v>0</v>
      </c>
    </row>
    <row r="144" spans="7:9" x14ac:dyDescent="0.2">
      <c r="G144">
        <f>'positions 9-11'!$B35</f>
        <v>0</v>
      </c>
      <c r="I144">
        <f>'position 23-26 UFCM'!$B19</f>
        <v>0</v>
      </c>
    </row>
    <row r="145" spans="7:9" x14ac:dyDescent="0.2">
      <c r="G145">
        <f>'positions ADC'!$B12</f>
        <v>0</v>
      </c>
      <c r="I145">
        <f>'position 23-26 UFCM'!$B20</f>
        <v>0</v>
      </c>
    </row>
    <row r="146" spans="7:9" x14ac:dyDescent="0.2">
      <c r="G146">
        <f>'positions 12-15 '!$B23</f>
        <v>0</v>
      </c>
      <c r="I146">
        <f>'position 23-26 UFCM'!$B21</f>
        <v>0</v>
      </c>
    </row>
    <row r="147" spans="7:9" x14ac:dyDescent="0.2">
      <c r="G147">
        <f>'positions 9-11'!$B36</f>
        <v>0</v>
      </c>
      <c r="I147">
        <f>'position 23-26 UFCM'!$B22</f>
        <v>0</v>
      </c>
    </row>
    <row r="148" spans="7:9" x14ac:dyDescent="0.2">
      <c r="G148">
        <f>'positions 12-15 '!$B24</f>
        <v>0</v>
      </c>
      <c r="I148">
        <f>'position 23-26 UFCM'!$B23</f>
        <v>0</v>
      </c>
    </row>
    <row r="149" spans="7:9" x14ac:dyDescent="0.2">
      <c r="G149">
        <f>'positions 12-15 '!$B25</f>
        <v>0</v>
      </c>
      <c r="I149">
        <f>'position 23-26 UFCM'!$B24</f>
        <v>0</v>
      </c>
    </row>
    <row r="150" spans="7:9" x14ac:dyDescent="0.2">
      <c r="G150">
        <f>'positions 5-8 '!$B21</f>
        <v>0</v>
      </c>
      <c r="I150">
        <f>'position 23-26 UFCM'!$B25</f>
        <v>0</v>
      </c>
    </row>
    <row r="151" spans="7:9" x14ac:dyDescent="0.2">
      <c r="G151">
        <f>'positions 5-8 '!$B22</f>
        <v>0</v>
      </c>
      <c r="I151">
        <f>'position 23-26 UFCM'!$B26</f>
        <v>0</v>
      </c>
    </row>
    <row r="152" spans="7:9" x14ac:dyDescent="0.2">
      <c r="G152">
        <f>'positions 5-8 '!$B23</f>
        <v>0</v>
      </c>
      <c r="I152">
        <f>'position 23-26 UFCM'!$B27</f>
        <v>0</v>
      </c>
    </row>
    <row r="153" spans="7:9" x14ac:dyDescent="0.2">
      <c r="G153">
        <f>'positions 5-8 '!$B24</f>
        <v>0</v>
      </c>
      <c r="I153">
        <f>'position 23-26 UFCM'!$B28</f>
        <v>0</v>
      </c>
    </row>
    <row r="154" spans="7:9" x14ac:dyDescent="0.2">
      <c r="G154">
        <f>'positions 9-11'!$B37</f>
        <v>0</v>
      </c>
      <c r="I154">
        <f>'position 23-26 UFCM'!$B29</f>
        <v>0</v>
      </c>
    </row>
    <row r="155" spans="7:9" x14ac:dyDescent="0.2">
      <c r="G155">
        <f>'positions 9-11'!$B38</f>
        <v>0</v>
      </c>
      <c r="I155">
        <f>'position 23-26 UFCM'!$B30</f>
        <v>0</v>
      </c>
    </row>
    <row r="156" spans="7:9" x14ac:dyDescent="0.2">
      <c r="G156">
        <f>'positions 5-8 '!$B28</f>
        <v>0</v>
      </c>
      <c r="I156">
        <f>'position 23-26 UFCM'!$B31</f>
        <v>0</v>
      </c>
    </row>
    <row r="157" spans="7:9" x14ac:dyDescent="0.2">
      <c r="G157">
        <f>'positions 5-8 '!$B29</f>
        <v>0</v>
      </c>
      <c r="I157">
        <f>'position 23-26 UFCM'!$B32</f>
        <v>0</v>
      </c>
    </row>
    <row r="158" spans="7:9" x14ac:dyDescent="0.2">
      <c r="G158">
        <f>'positions 5-8 '!$B30</f>
        <v>0</v>
      </c>
      <c r="I158">
        <f>'position 23-26 UFCM'!$B33</f>
        <v>0</v>
      </c>
    </row>
    <row r="159" spans="7:9" x14ac:dyDescent="0.2">
      <c r="G159">
        <f>'positions 5-8 '!$B31</f>
        <v>0</v>
      </c>
      <c r="I159">
        <f>'position 23-26 UFCM'!$B34</f>
        <v>0</v>
      </c>
    </row>
    <row r="160" spans="7:9" x14ac:dyDescent="0.2">
      <c r="G160">
        <f>'positions 5-8 '!$B32</f>
        <v>0</v>
      </c>
      <c r="I160">
        <f>'position 23-26 UFCM'!$B35</f>
        <v>0</v>
      </c>
    </row>
    <row r="161" spans="7:9" x14ac:dyDescent="0.2">
      <c r="G161">
        <f>'positions 5-8 '!$B33</f>
        <v>0</v>
      </c>
      <c r="I161">
        <f>'position 23-26 UFCM'!$B36</f>
        <v>0</v>
      </c>
    </row>
    <row r="162" spans="7:9" x14ac:dyDescent="0.2">
      <c r="G162">
        <f>'positions 5-8 '!$B34</f>
        <v>0</v>
      </c>
      <c r="I162">
        <f>'position 23-26 UFCM'!$B37</f>
        <v>0</v>
      </c>
    </row>
    <row r="163" spans="7:9" x14ac:dyDescent="0.2">
      <c r="G163">
        <f>'positions 5-8 '!$B35</f>
        <v>0</v>
      </c>
      <c r="I163">
        <f>'position 23-26 UFCM'!$B38</f>
        <v>0</v>
      </c>
    </row>
    <row r="164" spans="7:9" x14ac:dyDescent="0.2">
      <c r="G164">
        <f>'positions 5-8 '!$B36</f>
        <v>0</v>
      </c>
      <c r="I164">
        <f>'position 23-26 UFCM'!$B39</f>
        <v>0</v>
      </c>
    </row>
    <row r="165" spans="7:9" x14ac:dyDescent="0.2">
      <c r="G165">
        <f>'positions 5-8 '!$B37</f>
        <v>0</v>
      </c>
      <c r="I165">
        <f>'position 23-26 UFCM'!$B40</f>
        <v>0</v>
      </c>
    </row>
    <row r="166" spans="7:9" x14ac:dyDescent="0.2">
      <c r="G166">
        <f>'positions 5-8 '!$B38</f>
        <v>0</v>
      </c>
      <c r="I166">
        <f>'position 23-26 UFCM'!$B41</f>
        <v>0</v>
      </c>
    </row>
    <row r="167" spans="7:9" x14ac:dyDescent="0.2">
      <c r="G167">
        <f>'positions 5-8 '!$B39</f>
        <v>0</v>
      </c>
      <c r="I167">
        <f>'position 23-26 UFCM'!$B42</f>
        <v>0</v>
      </c>
    </row>
    <row r="168" spans="7:9" x14ac:dyDescent="0.2">
      <c r="G168">
        <f>'positions 5-8 '!$B40</f>
        <v>0</v>
      </c>
      <c r="I168">
        <f>'position 23-26 UFCM'!$B43</f>
        <v>0</v>
      </c>
    </row>
    <row r="169" spans="7:9" x14ac:dyDescent="0.2">
      <c r="G169">
        <f>'positions 5-8 '!$B41</f>
        <v>0</v>
      </c>
      <c r="I169">
        <f>'position 23-26 UFCM'!$B44</f>
        <v>0</v>
      </c>
    </row>
    <row r="170" spans="7:9" x14ac:dyDescent="0.2">
      <c r="G170">
        <f>'positions 5-8 '!$B42</f>
        <v>0</v>
      </c>
      <c r="I170">
        <f>'position 23-26 UFCM'!$B45</f>
        <v>0</v>
      </c>
    </row>
    <row r="171" spans="7:9" x14ac:dyDescent="0.2">
      <c r="G171">
        <f>'positions 5-8 '!$B43</f>
        <v>0</v>
      </c>
      <c r="I171">
        <f>'position 16-18 UFCM'!$B20</f>
        <v>0</v>
      </c>
    </row>
    <row r="172" spans="7:9" x14ac:dyDescent="0.2">
      <c r="G172">
        <f>'positions 5-8 '!$B44</f>
        <v>0</v>
      </c>
      <c r="I172">
        <f>'position 13-15 UFCM'!$B15</f>
        <v>0</v>
      </c>
    </row>
    <row r="173" spans="7:9" x14ac:dyDescent="0.2">
      <c r="G173">
        <f>'positions 5-8 '!$B45</f>
        <v>0</v>
      </c>
      <c r="I173">
        <f>'position 16-18 UFCM'!$B21</f>
        <v>0</v>
      </c>
    </row>
    <row r="174" spans="7:9" x14ac:dyDescent="0.2">
      <c r="G174">
        <f>'positions 9-11'!$B39</f>
        <v>0</v>
      </c>
      <c r="I174">
        <f>'position 27-29 UFCM'!$B7</f>
        <v>0</v>
      </c>
    </row>
    <row r="175" spans="7:9" x14ac:dyDescent="0.2">
      <c r="G175">
        <f>'positions 12-15 '!$B27</f>
        <v>0</v>
      </c>
      <c r="I175">
        <f>'position 27-29 UFCM'!$B8</f>
        <v>0</v>
      </c>
    </row>
    <row r="176" spans="7:9" x14ac:dyDescent="0.2">
      <c r="G176">
        <f>'positions 5-8 '!$B25</f>
        <v>0</v>
      </c>
      <c r="I176">
        <f>'position 27-29 UFCM'!$B9</f>
        <v>0</v>
      </c>
    </row>
    <row r="177" spans="7:9" x14ac:dyDescent="0.2">
      <c r="G177">
        <f>'positions 5-8 '!$B26</f>
        <v>0</v>
      </c>
      <c r="I177">
        <f>'position 27-29 UFCM'!$B10</f>
        <v>0</v>
      </c>
    </row>
    <row r="178" spans="7:9" x14ac:dyDescent="0.2">
      <c r="G178">
        <f>'positions 12-15 '!$B26</f>
        <v>0</v>
      </c>
      <c r="I178">
        <f>'position 27-29 UFCM'!$B11</f>
        <v>0</v>
      </c>
    </row>
    <row r="179" spans="7:9" x14ac:dyDescent="0.2">
      <c r="G179">
        <f>'positions 12-15 '!$B28</f>
        <v>0</v>
      </c>
      <c r="I179">
        <f>'position 27-29 UFCM'!$B12</f>
        <v>0</v>
      </c>
    </row>
    <row r="180" spans="7:9" x14ac:dyDescent="0.2">
      <c r="G180">
        <f>'positions 9-11'!$B40</f>
        <v>0</v>
      </c>
      <c r="I180">
        <f>'position 27-29 UFCM'!$B13</f>
        <v>0</v>
      </c>
    </row>
    <row r="181" spans="7:9" x14ac:dyDescent="0.2">
      <c r="G181">
        <f>'positions 2-4 '!$B13</f>
        <v>0</v>
      </c>
      <c r="I181">
        <f>'position 27-29 UFCM'!$B14</f>
        <v>0</v>
      </c>
    </row>
    <row r="182" spans="7:9" x14ac:dyDescent="0.2">
      <c r="G182">
        <f>'positions 12-15 '!$B29</f>
        <v>0</v>
      </c>
      <c r="I182">
        <f>'position 27-29 UFCM'!$B15</f>
        <v>0</v>
      </c>
    </row>
    <row r="183" spans="7:9" x14ac:dyDescent="0.2">
      <c r="G183">
        <f>'positions 5-8 '!$B27</f>
        <v>0</v>
      </c>
      <c r="I183">
        <f>'position 27-29 UFCM'!$B16</f>
        <v>0</v>
      </c>
    </row>
    <row r="184" spans="7:9" x14ac:dyDescent="0.2">
      <c r="G184">
        <f>'positions 2-4 '!$B14</f>
        <v>0</v>
      </c>
      <c r="I184">
        <f>'position 27-29 UFCM'!$B17</f>
        <v>0</v>
      </c>
    </row>
    <row r="185" spans="7:9" x14ac:dyDescent="0.2">
      <c r="G185">
        <f>'positions 2-4 '!$B15</f>
        <v>0</v>
      </c>
      <c r="I185">
        <f>'position 27-29 UFCM'!$B18</f>
        <v>0</v>
      </c>
    </row>
    <row r="186" spans="7:9" x14ac:dyDescent="0.2">
      <c r="G186">
        <f>'positions 2-4 '!$B16</f>
        <v>0</v>
      </c>
      <c r="I186">
        <f>'position 27-29 UFCM'!$B19</f>
        <v>0</v>
      </c>
    </row>
    <row r="187" spans="7:9" x14ac:dyDescent="0.2">
      <c r="G187">
        <f>'positions 2-4 '!$B17</f>
        <v>0</v>
      </c>
      <c r="I187">
        <f>'position 27-29 UFCM'!$B20</f>
        <v>0</v>
      </c>
    </row>
    <row r="188" spans="7:9" x14ac:dyDescent="0.2">
      <c r="G188">
        <f>'positions 2-4 '!$B18</f>
        <v>0</v>
      </c>
      <c r="I188">
        <f>'position 27-29 UFCM'!$B21</f>
        <v>0</v>
      </c>
    </row>
    <row r="189" spans="7:9" x14ac:dyDescent="0.2">
      <c r="G189">
        <f>'positions 2-4 '!$B19</f>
        <v>0</v>
      </c>
      <c r="I189">
        <f>'position 27-29 UFCM'!$B22</f>
        <v>0</v>
      </c>
    </row>
    <row r="190" spans="7:9" x14ac:dyDescent="0.2">
      <c r="G190">
        <f>'positions 2-4 '!$B20</f>
        <v>0</v>
      </c>
      <c r="I190">
        <f>'position 27-29 UFCM'!$B23</f>
        <v>0</v>
      </c>
    </row>
    <row r="191" spans="7:9" x14ac:dyDescent="0.2">
      <c r="G191">
        <f>'positions 2-4 '!$B21</f>
        <v>0</v>
      </c>
      <c r="I191">
        <f>'position 27-29 UFCM'!$B24</f>
        <v>0</v>
      </c>
    </row>
    <row r="192" spans="7:9" x14ac:dyDescent="0.2">
      <c r="G192">
        <f>'positions 2-4 '!$B22</f>
        <v>0</v>
      </c>
      <c r="I192">
        <f>'position 27-29 UFCM'!$B25</f>
        <v>0</v>
      </c>
    </row>
    <row r="193" spans="7:9" x14ac:dyDescent="0.2">
      <c r="G193">
        <f>'positions 2-4 '!$B23</f>
        <v>0</v>
      </c>
      <c r="I193">
        <f>'position 27-29 UFCM'!$B26</f>
        <v>0</v>
      </c>
    </row>
    <row r="194" spans="7:9" x14ac:dyDescent="0.2">
      <c r="G194">
        <f>'positions 2-4 '!$B24</f>
        <v>0</v>
      </c>
      <c r="I194">
        <f>'position 27-29 UFCM'!$B27</f>
        <v>0</v>
      </c>
    </row>
    <row r="195" spans="7:9" x14ac:dyDescent="0.2">
      <c r="G195">
        <f>'positions 2-4 '!$B25</f>
        <v>0</v>
      </c>
      <c r="I195">
        <f>'position 27-29 UFCM'!$B28</f>
        <v>0</v>
      </c>
    </row>
    <row r="196" spans="7:9" x14ac:dyDescent="0.2">
      <c r="G196">
        <f>'positions 2-4 '!$B26</f>
        <v>0</v>
      </c>
      <c r="I196">
        <f>'position 27-29 UFCM'!$B29</f>
        <v>0</v>
      </c>
    </row>
    <row r="197" spans="7:9" x14ac:dyDescent="0.2">
      <c r="G197">
        <f>'positions 2-4 '!$B27</f>
        <v>0</v>
      </c>
      <c r="I197">
        <f>'position 27-29 UFCM'!$B30</f>
        <v>0</v>
      </c>
    </row>
    <row r="198" spans="7:9" x14ac:dyDescent="0.2">
      <c r="G198">
        <f>'positions 2-4 '!$B28</f>
        <v>0</v>
      </c>
      <c r="I198">
        <f>'position 27-29 UFCM'!$B31</f>
        <v>0</v>
      </c>
    </row>
    <row r="199" spans="7:9" x14ac:dyDescent="0.2">
      <c r="G199">
        <f>'positions 2-4 '!$B29</f>
        <v>0</v>
      </c>
      <c r="I199">
        <f>'position 27-29 UFCM'!$B32</f>
        <v>0</v>
      </c>
    </row>
    <row r="200" spans="7:9" x14ac:dyDescent="0.2">
      <c r="G200">
        <f>'positions 2-4 '!$B30</f>
        <v>0</v>
      </c>
      <c r="I200">
        <f>'position 27-29 UFCM'!$B33</f>
        <v>0</v>
      </c>
    </row>
    <row r="201" spans="7:9" x14ac:dyDescent="0.2">
      <c r="G201">
        <f>'positions 2-4 '!$B31</f>
        <v>0</v>
      </c>
      <c r="I201">
        <f>'position 27-29 UFCM'!$B34</f>
        <v>0</v>
      </c>
    </row>
    <row r="202" spans="7:9" x14ac:dyDescent="0.2">
      <c r="G202">
        <f>'positions 2-4 '!$B32</f>
        <v>0</v>
      </c>
      <c r="I202">
        <f>'position 27-29 UFCM'!$B35</f>
        <v>0</v>
      </c>
    </row>
    <row r="203" spans="7:9" x14ac:dyDescent="0.2">
      <c r="G203">
        <f>'positions 2-4 '!$B33</f>
        <v>0</v>
      </c>
      <c r="I203">
        <f>'position 27-29 UFCM'!$B36</f>
        <v>0</v>
      </c>
    </row>
    <row r="204" spans="7:9" x14ac:dyDescent="0.2">
      <c r="G204">
        <f>'positions 2-4 '!$B34</f>
        <v>0</v>
      </c>
      <c r="I204">
        <f>'position 27-29 UFCM'!$B37</f>
        <v>0</v>
      </c>
    </row>
    <row r="205" spans="7:9" x14ac:dyDescent="0.2">
      <c r="G205">
        <f>'positions 2-4 '!$B35</f>
        <v>0</v>
      </c>
      <c r="I205">
        <f>'position 27-29 UFCM'!$B38</f>
        <v>0</v>
      </c>
    </row>
    <row r="206" spans="7:9" x14ac:dyDescent="0.2">
      <c r="G206">
        <f>'positions 2-4 '!$B36</f>
        <v>0</v>
      </c>
      <c r="I206">
        <f>'position 27-29 UFCM'!$B39</f>
        <v>0</v>
      </c>
    </row>
    <row r="207" spans="7:9" x14ac:dyDescent="0.2">
      <c r="G207">
        <f>'positions 2-4 '!$B37</f>
        <v>0</v>
      </c>
      <c r="I207">
        <f>'position 27-29 UFCM'!$B40</f>
        <v>0</v>
      </c>
    </row>
    <row r="208" spans="7:9" x14ac:dyDescent="0.2">
      <c r="G208">
        <f>'positions 2-4 '!$B38</f>
        <v>0</v>
      </c>
      <c r="I208">
        <f>'position 27-29 UFCM'!$B41</f>
        <v>0</v>
      </c>
    </row>
    <row r="209" spans="7:9" x14ac:dyDescent="0.2">
      <c r="G209">
        <f>'positions 2-4 '!$B39</f>
        <v>0</v>
      </c>
      <c r="I209">
        <f>'position 27-29 UFCM'!$B42</f>
        <v>0</v>
      </c>
    </row>
    <row r="210" spans="7:9" x14ac:dyDescent="0.2">
      <c r="G210">
        <f>'positions 2-4 '!$B40</f>
        <v>0</v>
      </c>
      <c r="I210">
        <f>'position 27-29 UFCM'!$B43</f>
        <v>0</v>
      </c>
    </row>
    <row r="211" spans="7:9" x14ac:dyDescent="0.2">
      <c r="G211">
        <f>'positions 2-4 '!$B41</f>
        <v>0</v>
      </c>
      <c r="I211">
        <f>'position 27-29 UFCM'!$B44</f>
        <v>0</v>
      </c>
    </row>
    <row r="212" spans="7:9" x14ac:dyDescent="0.2">
      <c r="G212">
        <f>'positions 2-4 '!$B42</f>
        <v>0</v>
      </c>
      <c r="I212">
        <f>'position 27-29 UFCM'!$B45</f>
        <v>0</v>
      </c>
    </row>
    <row r="213" spans="7:9" x14ac:dyDescent="0.2">
      <c r="G213">
        <f>'positions 2-4 '!$B43</f>
        <v>0</v>
      </c>
      <c r="I213">
        <f>'position 16-18 UFCM'!$B22</f>
        <v>0</v>
      </c>
    </row>
    <row r="214" spans="7:9" x14ac:dyDescent="0.2">
      <c r="G214">
        <f>'positions 2-4 '!$B44</f>
        <v>0</v>
      </c>
      <c r="I214">
        <f>'position 30-35 UFCM'!$B5</f>
        <v>0</v>
      </c>
    </row>
    <row r="215" spans="7:9" x14ac:dyDescent="0.2">
      <c r="G215">
        <f>'positions 2-4 '!$B45</f>
        <v>0</v>
      </c>
      <c r="I215">
        <f>'position 30-35 UFCM'!$B6</f>
        <v>0</v>
      </c>
    </row>
    <row r="216" spans="7:9" x14ac:dyDescent="0.2">
      <c r="I216">
        <f>'position 30-35 UFCM'!$B7</f>
        <v>0</v>
      </c>
    </row>
    <row r="217" spans="7:9" x14ac:dyDescent="0.2">
      <c r="I217">
        <f>'position 30-35 UFCM'!$B8</f>
        <v>0</v>
      </c>
    </row>
    <row r="218" spans="7:9" x14ac:dyDescent="0.2">
      <c r="I218">
        <f>'position 30-35 UFCM'!$B9</f>
        <v>0</v>
      </c>
    </row>
    <row r="219" spans="7:9" x14ac:dyDescent="0.2">
      <c r="I219">
        <f>'position 30-35 UFCM'!$B10</f>
        <v>0</v>
      </c>
    </row>
    <row r="220" spans="7:9" x14ac:dyDescent="0.2">
      <c r="I220">
        <f>'position 30-35 UFCM'!$B11</f>
        <v>0</v>
      </c>
    </row>
    <row r="221" spans="7:9" x14ac:dyDescent="0.2">
      <c r="I221">
        <f>'position 30-35 UFCM'!$B12</f>
        <v>0</v>
      </c>
    </row>
    <row r="222" spans="7:9" x14ac:dyDescent="0.2">
      <c r="I222">
        <f>'position 30-35 UFCM'!$B13</f>
        <v>0</v>
      </c>
    </row>
    <row r="223" spans="7:9" x14ac:dyDescent="0.2">
      <c r="I223">
        <f>'position 30-35 UFCM'!$B14</f>
        <v>0</v>
      </c>
    </row>
    <row r="224" spans="7:9" x14ac:dyDescent="0.2">
      <c r="I224">
        <f>'position 30-35 UFCM'!$B15</f>
        <v>0</v>
      </c>
    </row>
    <row r="225" spans="9:9" x14ac:dyDescent="0.2">
      <c r="I225">
        <f>'position 30-35 UFCM'!$B16</f>
        <v>0</v>
      </c>
    </row>
    <row r="226" spans="9:9" x14ac:dyDescent="0.2">
      <c r="I226">
        <f>'position 30-35 UFCM'!$B17</f>
        <v>0</v>
      </c>
    </row>
    <row r="227" spans="9:9" x14ac:dyDescent="0.2">
      <c r="I227">
        <f>'position 30-35 UFCM'!$B18</f>
        <v>0</v>
      </c>
    </row>
    <row r="228" spans="9:9" x14ac:dyDescent="0.2">
      <c r="I228">
        <f>'position 30-35 UFCM'!$B19</f>
        <v>0</v>
      </c>
    </row>
    <row r="229" spans="9:9" x14ac:dyDescent="0.2">
      <c r="I229">
        <f>'position 30-35 UFCM'!$B20</f>
        <v>0</v>
      </c>
    </row>
    <row r="230" spans="9:9" x14ac:dyDescent="0.2">
      <c r="I230">
        <f>'position 30-35 UFCM'!$B21</f>
        <v>0</v>
      </c>
    </row>
    <row r="231" spans="9:9" x14ac:dyDescent="0.2">
      <c r="I231">
        <f>'position 30-35 UFCM'!$B22</f>
        <v>0</v>
      </c>
    </row>
    <row r="232" spans="9:9" x14ac:dyDescent="0.2">
      <c r="I232">
        <f>'position 30-35 UFCM'!$B23</f>
        <v>0</v>
      </c>
    </row>
    <row r="233" spans="9:9" x14ac:dyDescent="0.2">
      <c r="I233">
        <f>'position 30-35 UFCM'!$B24</f>
        <v>0</v>
      </c>
    </row>
    <row r="234" spans="9:9" x14ac:dyDescent="0.2">
      <c r="I234">
        <f>'position 30-35 UFCM'!$B25</f>
        <v>0</v>
      </c>
    </row>
    <row r="235" spans="9:9" x14ac:dyDescent="0.2">
      <c r="I235">
        <f>'position 30-35 UFCM'!$B26</f>
        <v>0</v>
      </c>
    </row>
    <row r="236" spans="9:9" x14ac:dyDescent="0.2">
      <c r="I236">
        <f>'position 30-35 UFCM'!$B27</f>
        <v>0</v>
      </c>
    </row>
    <row r="237" spans="9:9" x14ac:dyDescent="0.2">
      <c r="I237">
        <f>'position 30-35 UFCM'!$B28</f>
        <v>0</v>
      </c>
    </row>
    <row r="238" spans="9:9" x14ac:dyDescent="0.2">
      <c r="I238">
        <f>'position 30-35 UFCM'!$B29</f>
        <v>0</v>
      </c>
    </row>
    <row r="239" spans="9:9" x14ac:dyDescent="0.2">
      <c r="I239">
        <f>'position 30-35 UFCM'!$B30</f>
        <v>0</v>
      </c>
    </row>
    <row r="240" spans="9:9" x14ac:dyDescent="0.2">
      <c r="I240">
        <f>'position 30-35 UFCM'!$B31</f>
        <v>0</v>
      </c>
    </row>
    <row r="241" spans="9:9" x14ac:dyDescent="0.2">
      <c r="I241">
        <f>'position 30-35 UFCM'!$B32</f>
        <v>0</v>
      </c>
    </row>
    <row r="242" spans="9:9" x14ac:dyDescent="0.2">
      <c r="I242">
        <f>'position 30-35 UFCM'!$B33</f>
        <v>0</v>
      </c>
    </row>
    <row r="243" spans="9:9" x14ac:dyDescent="0.2">
      <c r="I243">
        <f>'position 30-35 UFCM'!$B34</f>
        <v>0</v>
      </c>
    </row>
    <row r="244" spans="9:9" x14ac:dyDescent="0.2">
      <c r="I244">
        <f>'position 30-35 UFCM'!$B35</f>
        <v>0</v>
      </c>
    </row>
    <row r="245" spans="9:9" x14ac:dyDescent="0.2">
      <c r="I245">
        <f>'position 30-35 UFCM'!$B36</f>
        <v>0</v>
      </c>
    </row>
    <row r="246" spans="9:9" x14ac:dyDescent="0.2">
      <c r="I246">
        <f>'position 30-35 UFCM'!$B37</f>
        <v>0</v>
      </c>
    </row>
    <row r="247" spans="9:9" x14ac:dyDescent="0.2">
      <c r="I247">
        <f>'position 30-35 UFCM'!$B38</f>
        <v>0</v>
      </c>
    </row>
    <row r="248" spans="9:9" x14ac:dyDescent="0.2">
      <c r="I248">
        <f>'position 30-35 UFCM'!$B39</f>
        <v>0</v>
      </c>
    </row>
    <row r="249" spans="9:9" x14ac:dyDescent="0.2">
      <c r="I249">
        <f>'position 30-35 UFCM'!$B40</f>
        <v>0</v>
      </c>
    </row>
    <row r="250" spans="9:9" x14ac:dyDescent="0.2">
      <c r="I250">
        <f>'position 30-35 UFCM'!$B41</f>
        <v>0</v>
      </c>
    </row>
    <row r="251" spans="9:9" x14ac:dyDescent="0.2">
      <c r="I251">
        <f>'position 30-35 UFCM'!$B42</f>
        <v>0</v>
      </c>
    </row>
    <row r="252" spans="9:9" x14ac:dyDescent="0.2">
      <c r="I252">
        <f>'position 30-35 UFCM'!$B43</f>
        <v>0</v>
      </c>
    </row>
    <row r="253" spans="9:9" x14ac:dyDescent="0.2">
      <c r="I253">
        <f>'position 30-35 UFCM'!$B44</f>
        <v>0</v>
      </c>
    </row>
    <row r="254" spans="9:9" x14ac:dyDescent="0.2">
      <c r="I254">
        <f>'position 30-35 UFCM'!$B45</f>
        <v>0</v>
      </c>
    </row>
  </sheetData>
  <autoFilter ref="A1:L254"/>
  <customSheetViews>
    <customSheetView guid="{65CEAD86-84F4-4CAF-85FC-B7A670DEE43F}" showAutoFilter="1">
      <selection activeCell="C20" sqref="C20"/>
      <pageMargins left="0.7" right="0.7" top="0.75" bottom="0.75" header="0.3" footer="0.3"/>
      <autoFilter ref="B1:M1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21</vt:i4>
      </vt:variant>
    </vt:vector>
  </HeadingPairs>
  <TitlesOfParts>
    <vt:vector size="21" baseType="lpstr">
      <vt:lpstr>cogetise  1er quadrimestre EXE</vt:lpstr>
      <vt:lpstr>cogetise 2ème quadrimestre EXE</vt:lpstr>
      <vt:lpstr>cogetise 3ème quadrimestre EXE</vt:lpstr>
      <vt:lpstr>cogetise quadrimestre1 UFCM</vt:lpstr>
      <vt:lpstr>cogetise quadrimestre2 UFCM </vt:lpstr>
      <vt:lpstr>cogetise 3ème quadrimestre UFCM</vt:lpstr>
      <vt:lpstr>positions 2-4 </vt:lpstr>
      <vt:lpstr>positions 5-8 </vt:lpstr>
      <vt:lpstr>positions 9-11</vt:lpstr>
      <vt:lpstr>positions 12-15 </vt:lpstr>
      <vt:lpstr>position 13-15 UFCM</vt:lpstr>
      <vt:lpstr>position 16-18 UFCM</vt:lpstr>
      <vt:lpstr>position 19-22 UFCM </vt:lpstr>
      <vt:lpstr>position 23-26 UFCM</vt:lpstr>
      <vt:lpstr>position 27-29 UFCM</vt:lpstr>
      <vt:lpstr>position 30-35 UFCM</vt:lpstr>
      <vt:lpstr>positions ADC</vt:lpstr>
      <vt:lpstr>Retraités Pensions complètes</vt:lpstr>
      <vt:lpstr>Retraités Reversions</vt:lpstr>
      <vt:lpstr>Barême cotisation</vt:lpstr>
      <vt:lpstr>CONTROLE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 </cp:lastModifiedBy>
  <cp:lastPrinted>2015-03-09T13:32:32Z</cp:lastPrinted>
  <dcterms:created xsi:type="dcterms:W3CDTF">1996-10-21T11:03:58Z</dcterms:created>
  <dcterms:modified xsi:type="dcterms:W3CDTF">2016-11-07T07:24:38Z</dcterms:modified>
</cp:coreProperties>
</file>