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40" yWindow="45" windowWidth="12120" windowHeight="7320" activeTab="2"/>
  </bookViews>
  <sheets>
    <sheet name="Petit" sheetId="1" r:id="rId1"/>
    <sheet name="1 page" sheetId="5" r:id="rId2"/>
    <sheet name="2 pages" sheetId="6" r:id="rId3"/>
  </sheets>
  <externalReferences>
    <externalReference r:id="rId4"/>
  </externalReferences>
  <definedNames>
    <definedName name="_xlnm.Print_Titles" localSheetId="1">'1 page'!$1:$1</definedName>
    <definedName name="_xlnm.Print_Titles" localSheetId="2">'2 pages'!$1:$1</definedName>
    <definedName name="_xlnm.Print_Area" localSheetId="1">'1 page'!$A$1:$AJ$34</definedName>
    <definedName name="_xlnm.Print_Area" localSheetId="2">'2 pages'!$A$3:$R$68</definedName>
    <definedName name="_xlnm.Print_Area" localSheetId="0">Petit!$B$1:$X$40</definedName>
  </definedNames>
  <calcPr calcId="171027"/>
</workbook>
</file>

<file path=xl/calcChain.xml><?xml version="1.0" encoding="utf-8"?>
<calcChain xmlns="http://schemas.openxmlformats.org/spreadsheetml/2006/main">
  <c r="C4" i="6" l="1"/>
  <c r="O34" i="6"/>
  <c r="I34" i="6"/>
  <c r="R33" i="6"/>
  <c r="R32" i="6"/>
  <c r="R31" i="6"/>
  <c r="R30" i="6"/>
  <c r="R29" i="6"/>
  <c r="R28" i="6"/>
  <c r="R27" i="6"/>
  <c r="R26" i="6"/>
  <c r="R25" i="6"/>
  <c r="R2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R6" i="6"/>
  <c r="R5" i="6"/>
  <c r="R4" i="6"/>
  <c r="O33" i="6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O7" i="6"/>
  <c r="O6" i="6"/>
  <c r="O5" i="6"/>
  <c r="O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5" i="6"/>
  <c r="F6" i="1" l="1"/>
  <c r="H5" i="1"/>
  <c r="A3" i="1" l="1"/>
  <c r="C2" i="5" l="1"/>
  <c r="F2" i="5" s="1"/>
  <c r="I2" i="5" s="1"/>
  <c r="A4" i="5"/>
  <c r="G4" i="5"/>
  <c r="E32" i="5"/>
  <c r="C2" i="6"/>
  <c r="F2" i="6" s="1"/>
  <c r="I2" i="6" s="1"/>
  <c r="A4" i="6"/>
  <c r="G4" i="6"/>
  <c r="E32" i="6"/>
  <c r="AA2" i="1"/>
  <c r="AA5" i="1" s="1"/>
  <c r="AA7" i="1" s="1"/>
  <c r="AA8" i="1" s="1"/>
  <c r="B5" i="1"/>
  <c r="I3" i="1"/>
  <c r="J5" i="1" s="1"/>
  <c r="Q3" i="1"/>
  <c r="R5" i="1" s="1"/>
  <c r="S5" i="1" s="1"/>
  <c r="T5" i="1" s="1"/>
  <c r="A13" i="1"/>
  <c r="B15" i="1" s="1"/>
  <c r="I13" i="1"/>
  <c r="J15" i="1" s="1"/>
  <c r="Q13" i="1"/>
  <c r="A23" i="1"/>
  <c r="I23" i="1"/>
  <c r="J25" i="1" s="1"/>
  <c r="K25" i="1" s="1"/>
  <c r="Q23" i="1"/>
  <c r="R25" i="1" s="1"/>
  <c r="A33" i="1"/>
  <c r="B35" i="1" s="1"/>
  <c r="I33" i="1"/>
  <c r="J35" i="1" s="1"/>
  <c r="Q33" i="1"/>
  <c r="AA3" i="1" l="1"/>
  <c r="C15" i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  <c r="D18" i="1" s="1"/>
  <c r="E18" i="1" s="1"/>
  <c r="F18" i="1" s="1"/>
  <c r="G18" i="1" s="1"/>
  <c r="H18" i="1" s="1"/>
  <c r="B19" i="1" s="1"/>
  <c r="C19" i="1" s="1"/>
  <c r="D19" i="1" s="1"/>
  <c r="E19" i="1" s="1"/>
  <c r="F19" i="1" s="1"/>
  <c r="G19" i="1" s="1"/>
  <c r="H19" i="1" s="1"/>
  <c r="B20" i="1" s="1"/>
  <c r="K5" i="1"/>
  <c r="L5" i="1" s="1"/>
  <c r="M5" i="1" s="1"/>
  <c r="N5" i="1" s="1"/>
  <c r="O5" i="1" s="1"/>
  <c r="P5" i="1" s="1"/>
  <c r="J6" i="1" s="1"/>
  <c r="K6" i="1" s="1"/>
  <c r="L6" i="1" s="1"/>
  <c r="M6" i="1" s="1"/>
  <c r="N6" i="1" s="1"/>
  <c r="O6" i="1" s="1"/>
  <c r="P6" i="1" s="1"/>
  <c r="J7" i="1" s="1"/>
  <c r="K7" i="1" s="1"/>
  <c r="L7" i="1" s="1"/>
  <c r="M7" i="1" s="1"/>
  <c r="N7" i="1" s="1"/>
  <c r="O7" i="1" s="1"/>
  <c r="P7" i="1" s="1"/>
  <c r="J8" i="1" s="1"/>
  <c r="K8" i="1" s="1"/>
  <c r="L8" i="1" s="1"/>
  <c r="M8" i="1" s="1"/>
  <c r="N8" i="1" s="1"/>
  <c r="O8" i="1" s="1"/>
  <c r="P8" i="1" s="1"/>
  <c r="J9" i="1" s="1"/>
  <c r="K9" i="1" s="1"/>
  <c r="L9" i="1" s="1"/>
  <c r="M9" i="1" s="1"/>
  <c r="N9" i="1" s="1"/>
  <c r="O9" i="1" s="1"/>
  <c r="P9" i="1" s="1"/>
  <c r="S25" i="1"/>
  <c r="T25" i="1" s="1"/>
  <c r="U25" i="1" s="1"/>
  <c r="V25" i="1" s="1"/>
  <c r="W25" i="1" s="1"/>
  <c r="X25" i="1" s="1"/>
  <c r="R26" i="1" s="1"/>
  <c r="S26" i="1" s="1"/>
  <c r="T26" i="1" s="1"/>
  <c r="U26" i="1" s="1"/>
  <c r="V26" i="1" s="1"/>
  <c r="W26" i="1" s="1"/>
  <c r="X26" i="1" s="1"/>
  <c r="R27" i="1" s="1"/>
  <c r="S27" i="1" s="1"/>
  <c r="T27" i="1" s="1"/>
  <c r="U27" i="1" s="1"/>
  <c r="V27" i="1" s="1"/>
  <c r="W27" i="1" s="1"/>
  <c r="X27" i="1" s="1"/>
  <c r="R28" i="1" s="1"/>
  <c r="S28" i="1" s="1"/>
  <c r="T28" i="1" s="1"/>
  <c r="U28" i="1" s="1"/>
  <c r="V28" i="1" s="1"/>
  <c r="W28" i="1" s="1"/>
  <c r="X28" i="1" s="1"/>
  <c r="R29" i="1" s="1"/>
  <c r="S29" i="1" s="1"/>
  <c r="T29" i="1" s="1"/>
  <c r="U29" i="1" s="1"/>
  <c r="V29" i="1" s="1"/>
  <c r="W29" i="1" s="1"/>
  <c r="X29" i="1" s="1"/>
  <c r="R30" i="1" s="1"/>
  <c r="K15" i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J17" i="1" s="1"/>
  <c r="K17" i="1" s="1"/>
  <c r="L17" i="1" s="1"/>
  <c r="M17" i="1" s="1"/>
  <c r="N17" i="1" s="1"/>
  <c r="O17" i="1" s="1"/>
  <c r="P17" i="1" s="1"/>
  <c r="J18" i="1" s="1"/>
  <c r="K18" i="1" s="1"/>
  <c r="L18" i="1" s="1"/>
  <c r="M18" i="1" s="1"/>
  <c r="N18" i="1" s="1"/>
  <c r="O18" i="1" s="1"/>
  <c r="P18" i="1" s="1"/>
  <c r="J19" i="1" s="1"/>
  <c r="K19" i="1" s="1"/>
  <c r="L19" i="1" s="1"/>
  <c r="M19" i="1" s="1"/>
  <c r="N19" i="1" s="1"/>
  <c r="O19" i="1" s="1"/>
  <c r="P19" i="1" s="1"/>
  <c r="J20" i="1" s="1"/>
  <c r="K20" i="1" s="1"/>
  <c r="K35" i="1"/>
  <c r="L35" i="1" s="1"/>
  <c r="M35" i="1" s="1"/>
  <c r="N35" i="1" s="1"/>
  <c r="O35" i="1" s="1"/>
  <c r="P35" i="1" s="1"/>
  <c r="J36" i="1" s="1"/>
  <c r="K36" i="1" s="1"/>
  <c r="L36" i="1" s="1"/>
  <c r="M36" i="1" s="1"/>
  <c r="N36" i="1" s="1"/>
  <c r="O36" i="1" s="1"/>
  <c r="P36" i="1" s="1"/>
  <c r="J37" i="1" s="1"/>
  <c r="K37" i="1" s="1"/>
  <c r="L37" i="1" s="1"/>
  <c r="M37" i="1" s="1"/>
  <c r="N37" i="1" s="1"/>
  <c r="O37" i="1" s="1"/>
  <c r="P37" i="1" s="1"/>
  <c r="J38" i="1" s="1"/>
  <c r="K38" i="1" s="1"/>
  <c r="L38" i="1" s="1"/>
  <c r="M38" i="1" s="1"/>
  <c r="N38" i="1" s="1"/>
  <c r="O38" i="1" s="1"/>
  <c r="P38" i="1" s="1"/>
  <c r="J39" i="1" s="1"/>
  <c r="K39" i="1" s="1"/>
  <c r="L39" i="1" s="1"/>
  <c r="M39" i="1" s="1"/>
  <c r="N39" i="1" s="1"/>
  <c r="O39" i="1" s="1"/>
  <c r="P39" i="1" s="1"/>
  <c r="J40" i="1" s="1"/>
  <c r="R15" i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R17" i="1" s="1"/>
  <c r="S17" i="1" s="1"/>
  <c r="T17" i="1" s="1"/>
  <c r="U17" i="1" s="1"/>
  <c r="V17" i="1" s="1"/>
  <c r="W17" i="1" s="1"/>
  <c r="X17" i="1" s="1"/>
  <c r="R18" i="1" s="1"/>
  <c r="S18" i="1" s="1"/>
  <c r="T18" i="1" s="1"/>
  <c r="U18" i="1" s="1"/>
  <c r="V18" i="1" s="1"/>
  <c r="W18" i="1" s="1"/>
  <c r="X18" i="1" s="1"/>
  <c r="R19" i="1" s="1"/>
  <c r="S19" i="1" s="1"/>
  <c r="T19" i="1" s="1"/>
  <c r="U19" i="1" s="1"/>
  <c r="V19" i="1" s="1"/>
  <c r="W19" i="1" s="1"/>
  <c r="X19" i="1" s="1"/>
  <c r="R20" i="1" s="1"/>
  <c r="R35" i="1"/>
  <c r="S35" i="1" s="1"/>
  <c r="T35" i="1" s="1"/>
  <c r="U35" i="1" s="1"/>
  <c r="V35" i="1" s="1"/>
  <c r="W35" i="1" s="1"/>
  <c r="X35" i="1" s="1"/>
  <c r="R36" i="1" s="1"/>
  <c r="S36" i="1" s="1"/>
  <c r="T36" i="1" s="1"/>
  <c r="U36" i="1" s="1"/>
  <c r="V36" i="1" s="1"/>
  <c r="W36" i="1" s="1"/>
  <c r="X36" i="1" s="1"/>
  <c r="R37" i="1" s="1"/>
  <c r="S37" i="1" s="1"/>
  <c r="T37" i="1" s="1"/>
  <c r="U37" i="1" s="1"/>
  <c r="V37" i="1" s="1"/>
  <c r="W37" i="1" s="1"/>
  <c r="X37" i="1" s="1"/>
  <c r="R38" i="1" s="1"/>
  <c r="S38" i="1" s="1"/>
  <c r="T38" i="1" s="1"/>
  <c r="U38" i="1" s="1"/>
  <c r="V38" i="1" s="1"/>
  <c r="W38" i="1" s="1"/>
  <c r="X38" i="1" s="1"/>
  <c r="R39" i="1" s="1"/>
  <c r="S39" i="1" s="1"/>
  <c r="T39" i="1" s="1"/>
  <c r="U39" i="1" s="1"/>
  <c r="V39" i="1" s="1"/>
  <c r="W39" i="1" s="1"/>
  <c r="X39" i="1" s="1"/>
  <c r="R40" i="1" s="1"/>
  <c r="S40" i="1" s="1"/>
  <c r="B25" i="1"/>
  <c r="C25" i="1" s="1"/>
  <c r="D25" i="1" s="1"/>
  <c r="E25" i="1" s="1"/>
  <c r="F25" i="1" s="1"/>
  <c r="G25" i="1" s="1"/>
  <c r="H25" i="1" s="1"/>
  <c r="B26" i="1" s="1"/>
  <c r="C26" i="1" s="1"/>
  <c r="D26" i="1" s="1"/>
  <c r="E26" i="1" s="1"/>
  <c r="F26" i="1" s="1"/>
  <c r="G26" i="1" s="1"/>
  <c r="H26" i="1" s="1"/>
  <c r="B27" i="1" s="1"/>
  <c r="C27" i="1" s="1"/>
  <c r="D27" i="1" s="1"/>
  <c r="E27" i="1" s="1"/>
  <c r="F27" i="1" s="1"/>
  <c r="G27" i="1" s="1"/>
  <c r="H27" i="1" s="1"/>
  <c r="B28" i="1" s="1"/>
  <c r="C28" i="1" s="1"/>
  <c r="D28" i="1" s="1"/>
  <c r="E28" i="1" s="1"/>
  <c r="F28" i="1" s="1"/>
  <c r="G28" i="1" s="1"/>
  <c r="H28" i="1" s="1"/>
  <c r="B29" i="1" s="1"/>
  <c r="C29" i="1" s="1"/>
  <c r="D29" i="1" s="1"/>
  <c r="E29" i="1" s="1"/>
  <c r="F29" i="1" s="1"/>
  <c r="G29" i="1" s="1"/>
  <c r="H29" i="1" s="1"/>
  <c r="B30" i="1" s="1"/>
  <c r="C30" i="1" s="1"/>
  <c r="C35" i="1"/>
  <c r="D35" i="1" s="1"/>
  <c r="E35" i="1" s="1"/>
  <c r="F35" i="1" s="1"/>
  <c r="G35" i="1" s="1"/>
  <c r="H35" i="1" s="1"/>
  <c r="B36" i="1" s="1"/>
  <c r="C36" i="1" s="1"/>
  <c r="D36" i="1" s="1"/>
  <c r="E36" i="1" s="1"/>
  <c r="F36" i="1" s="1"/>
  <c r="G36" i="1" s="1"/>
  <c r="H36" i="1" s="1"/>
  <c r="B37" i="1" s="1"/>
  <c r="C37" i="1" s="1"/>
  <c r="D37" i="1" s="1"/>
  <c r="E37" i="1" s="1"/>
  <c r="F37" i="1" s="1"/>
  <c r="G37" i="1" s="1"/>
  <c r="H37" i="1" s="1"/>
  <c r="B38" i="1" s="1"/>
  <c r="C38" i="1" s="1"/>
  <c r="D38" i="1" s="1"/>
  <c r="E38" i="1" s="1"/>
  <c r="F38" i="1" s="1"/>
  <c r="G38" i="1" s="1"/>
  <c r="H38" i="1" s="1"/>
  <c r="B39" i="1" s="1"/>
  <c r="C39" i="1" s="1"/>
  <c r="D39" i="1" s="1"/>
  <c r="E39" i="1" s="1"/>
  <c r="F39" i="1" s="1"/>
  <c r="G39" i="1" s="1"/>
  <c r="H39" i="1" s="1"/>
  <c r="B40" i="1" s="1"/>
  <c r="C40" i="1" s="1"/>
  <c r="L25" i="1"/>
  <c r="M25" i="1" s="1"/>
  <c r="N25" i="1" s="1"/>
  <c r="O25" i="1" s="1"/>
  <c r="P25" i="1" s="1"/>
  <c r="J26" i="1" s="1"/>
  <c r="K26" i="1" s="1"/>
  <c r="L26" i="1" s="1"/>
  <c r="M26" i="1" s="1"/>
  <c r="N26" i="1" s="1"/>
  <c r="O26" i="1" s="1"/>
  <c r="P26" i="1" s="1"/>
  <c r="J27" i="1" s="1"/>
  <c r="K27" i="1" s="1"/>
  <c r="L27" i="1" s="1"/>
  <c r="M27" i="1" s="1"/>
  <c r="N27" i="1" s="1"/>
  <c r="O27" i="1" s="1"/>
  <c r="P27" i="1" s="1"/>
  <c r="J28" i="1" s="1"/>
  <c r="K28" i="1" s="1"/>
  <c r="L28" i="1" s="1"/>
  <c r="M28" i="1" s="1"/>
  <c r="N28" i="1" s="1"/>
  <c r="O28" i="1" s="1"/>
  <c r="P28" i="1" s="1"/>
  <c r="J29" i="1" s="1"/>
  <c r="K29" i="1" s="1"/>
  <c r="L29" i="1" s="1"/>
  <c r="M29" i="1" s="1"/>
  <c r="N29" i="1" s="1"/>
  <c r="O29" i="1" s="1"/>
  <c r="P29" i="1" s="1"/>
  <c r="J30" i="1" s="1"/>
  <c r="K30" i="1" s="1"/>
  <c r="U5" i="1"/>
  <c r="V5" i="1" s="1"/>
  <c r="W5" i="1" s="1"/>
  <c r="X5" i="1" s="1"/>
  <c r="R6" i="1" s="1"/>
  <c r="S6" i="1" s="1"/>
  <c r="T6" i="1" s="1"/>
  <c r="U6" i="1" s="1"/>
  <c r="V6" i="1" s="1"/>
  <c r="W6" i="1" s="1"/>
  <c r="X6" i="1" s="1"/>
  <c r="R7" i="1" s="1"/>
  <c r="S7" i="1" s="1"/>
  <c r="T7" i="1" s="1"/>
  <c r="U7" i="1" s="1"/>
  <c r="V7" i="1" s="1"/>
  <c r="W7" i="1" s="1"/>
  <c r="X7" i="1" s="1"/>
  <c r="R8" i="1" s="1"/>
  <c r="S8" i="1" s="1"/>
  <c r="T8" i="1" s="1"/>
  <c r="U8" i="1" s="1"/>
  <c r="V8" i="1" s="1"/>
  <c r="W8" i="1" s="1"/>
  <c r="X8" i="1" s="1"/>
  <c r="R9" i="1" s="1"/>
  <c r="S9" i="1" s="1"/>
  <c r="T9" i="1" s="1"/>
  <c r="U9" i="1" s="1"/>
  <c r="V9" i="1" s="1"/>
  <c r="W9" i="1" s="1"/>
  <c r="X9" i="1" s="1"/>
  <c r="R10" i="1" s="1"/>
  <c r="S10" i="1" s="1"/>
  <c r="C5" i="1"/>
  <c r="D5" i="1" s="1"/>
  <c r="E5" i="1" s="1"/>
  <c r="F5" i="1" s="1"/>
  <c r="G5" i="1" s="1"/>
  <c r="A5" i="6" a="1"/>
  <c r="G5" i="6" a="1"/>
  <c r="A5" i="5" a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D4" i="5" s="1"/>
  <c r="D5" i="5" s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G5" i="6"/>
  <c r="G6" i="6" s="1"/>
  <c r="G7" i="6" s="1"/>
  <c r="G8" i="6" s="1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D4" i="6" s="1"/>
  <c r="D5" i="6" s="1"/>
  <c r="D6" i="6" s="1"/>
  <c r="D7" i="6" s="1"/>
  <c r="D8" i="6" s="1"/>
  <c r="D9" i="6" s="1"/>
  <c r="D10" i="6" s="1"/>
  <c r="D11" i="6" s="1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D23" i="6" s="1"/>
  <c r="D24" i="6" s="1"/>
  <c r="D25" i="6" s="1"/>
  <c r="D26" i="6" s="1"/>
  <c r="D27" i="6" s="1"/>
  <c r="D28" i="6" s="1"/>
  <c r="D29" i="6" s="1"/>
  <c r="D30" i="6" s="1"/>
  <c r="D31" i="6" s="1"/>
  <c r="D32" i="6" s="1"/>
  <c r="G5" i="5" a="1"/>
  <c r="G5" i="5"/>
  <c r="G6" i="5" s="1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J5" i="5" a="1"/>
  <c r="J5" i="6" a="1"/>
  <c r="M5" i="5" a="1"/>
  <c r="D5" i="5" a="1"/>
  <c r="M5" i="6" a="1"/>
  <c r="D5" i="6" a="1"/>
  <c r="P5" i="6" a="1"/>
  <c r="P5" i="5" a="1"/>
  <c r="A39" i="6" a="1"/>
  <c r="S5" i="5" a="1"/>
  <c r="D39" i="6" a="1"/>
  <c r="G39" i="6" a="1"/>
  <c r="V5" i="5" a="1"/>
  <c r="J39" i="6" a="1"/>
  <c r="M39" i="6" a="1"/>
  <c r="P39" i="6" a="1"/>
  <c r="Y5" i="5" a="1"/>
  <c r="AB5" i="5" a="1"/>
  <c r="AE5" i="5" a="1"/>
  <c r="AH5" i="5" a="1"/>
  <c r="B6" i="1" l="1"/>
  <c r="C6" i="1" s="1"/>
  <c r="D6" i="1" s="1"/>
  <c r="E6" i="1" s="1"/>
  <c r="G6" i="1" s="1"/>
  <c r="H6" i="1" s="1"/>
  <c r="B7" i="1" s="1"/>
  <c r="C7" i="1" s="1"/>
  <c r="D7" i="1" s="1"/>
  <c r="E7" i="1" s="1"/>
  <c r="F7" i="1" s="1"/>
  <c r="G7" i="1" s="1"/>
  <c r="H7" i="1" s="1"/>
  <c r="B8" i="1" s="1"/>
  <c r="C8" i="1" s="1"/>
  <c r="D8" i="1" s="1"/>
  <c r="E8" i="1" s="1"/>
  <c r="F8" i="1" s="1"/>
  <c r="G8" i="1" s="1"/>
  <c r="H8" i="1" s="1"/>
  <c r="B9" i="1" s="1"/>
  <c r="C9" i="1" s="1"/>
  <c r="D9" i="1" s="1"/>
  <c r="E9" i="1" s="1"/>
  <c r="F9" i="1" s="1"/>
  <c r="G9" i="1" s="1"/>
  <c r="H9" i="1" s="1"/>
  <c r="B10" i="1" s="1"/>
  <c r="C10" i="1" s="1"/>
  <c r="G27" i="5"/>
  <c r="G28" i="5" s="1"/>
  <c r="G29" i="5" s="1"/>
  <c r="G30" i="5" s="1"/>
  <c r="G31" i="5" s="1"/>
  <c r="G32" i="5" s="1"/>
  <c r="G33" i="5" s="1"/>
  <c r="G34" i="5" s="1"/>
  <c r="J4" i="5" s="1"/>
  <c r="G27" i="6"/>
  <c r="G28" i="6" s="1"/>
  <c r="G29" i="6" s="1"/>
  <c r="G30" i="6" s="1"/>
  <c r="G31" i="6" s="1"/>
  <c r="G32" i="6" s="1"/>
  <c r="G33" i="6" s="1"/>
  <c r="G34" i="6" s="1"/>
  <c r="J4" i="6" s="1"/>
  <c r="I26" i="5" l="1" a="1"/>
  <c r="I31" i="5" s="1"/>
  <c r="J5" i="5"/>
  <c r="J6" i="5" s="1"/>
  <c r="J7" i="5" s="1"/>
  <c r="J8" i="5" s="1"/>
  <c r="J9" i="5" s="1"/>
  <c r="J10" i="5" s="1"/>
  <c r="J11" i="5" s="1"/>
  <c r="J12" i="5" s="1"/>
  <c r="J13" i="5" s="1"/>
  <c r="J14" i="5" s="1"/>
  <c r="J15" i="5" s="1"/>
  <c r="J16" i="5" s="1"/>
  <c r="J17" i="5" s="1"/>
  <c r="J18" i="5" s="1"/>
  <c r="J19" i="5" s="1"/>
  <c r="J20" i="5" s="1"/>
  <c r="J21" i="5" s="1"/>
  <c r="J22" i="5" s="1"/>
  <c r="J23" i="5" s="1"/>
  <c r="J24" i="5" s="1"/>
  <c r="J25" i="5" s="1"/>
  <c r="J26" i="5" s="1"/>
  <c r="J27" i="5" s="1"/>
  <c r="J28" i="5" s="1"/>
  <c r="J29" i="5" s="1"/>
  <c r="J30" i="5" s="1"/>
  <c r="J31" i="5" s="1"/>
  <c r="J32" i="5" s="1"/>
  <c r="J33" i="5" s="1"/>
  <c r="M4" i="5" s="1"/>
  <c r="J5" i="6"/>
  <c r="J6" i="6" s="1"/>
  <c r="J7" i="6" s="1"/>
  <c r="J8" i="6" s="1"/>
  <c r="J9" i="6" s="1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M4" i="6" s="1"/>
  <c r="I28" i="5" l="1"/>
  <c r="I29" i="5"/>
  <c r="I34" i="5"/>
  <c r="I26" i="5"/>
  <c r="I27" i="5"/>
  <c r="I30" i="5"/>
  <c r="I33" i="5"/>
  <c r="I32" i="5"/>
  <c r="L4" i="5" a="1"/>
  <c r="O4" i="5"/>
  <c r="M5" i="5"/>
  <c r="M5" i="6"/>
  <c r="L9" i="5" l="1"/>
  <c r="L8" i="5"/>
  <c r="L27" i="5"/>
  <c r="L22" i="5"/>
  <c r="L14" i="5"/>
  <c r="L7" i="5"/>
  <c r="L13" i="5"/>
  <c r="L19" i="5"/>
  <c r="L6" i="5"/>
  <c r="L10" i="5"/>
  <c r="L23" i="5"/>
  <c r="L28" i="5"/>
  <c r="L4" i="5"/>
  <c r="L5" i="5"/>
  <c r="L26" i="5"/>
  <c r="L11" i="5"/>
  <c r="L18" i="5"/>
  <c r="L25" i="5"/>
  <c r="L12" i="5"/>
  <c r="L17" i="5"/>
  <c r="L24" i="5"/>
  <c r="L20" i="5"/>
  <c r="L21" i="5"/>
  <c r="L15" i="5"/>
  <c r="L16" i="5"/>
  <c r="M6" i="5"/>
  <c r="M7" i="5" s="1"/>
  <c r="M8" i="5" s="1"/>
  <c r="M9" i="5" s="1"/>
  <c r="M10" i="5" s="1"/>
  <c r="M11" i="5" s="1"/>
  <c r="M6" i="6"/>
  <c r="M7" i="6" s="1"/>
  <c r="M8" i="6" s="1"/>
  <c r="M9" i="6" s="1"/>
  <c r="M10" i="6" s="1"/>
  <c r="M11" i="6" s="1"/>
  <c r="O11" i="5" l="1"/>
  <c r="M12" i="5"/>
  <c r="O5" i="5" a="1"/>
  <c r="M12" i="6"/>
  <c r="M13" i="5" l="1"/>
  <c r="M14" i="5" s="1"/>
  <c r="O9" i="5"/>
  <c r="O5" i="5"/>
  <c r="O10" i="5"/>
  <c r="O6" i="5"/>
  <c r="O8" i="5"/>
  <c r="O7" i="5"/>
  <c r="M13" i="6"/>
  <c r="M14" i="6" s="1"/>
  <c r="O12" i="5" l="1" a="1"/>
  <c r="O12" i="5" s="1"/>
  <c r="M15" i="5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M26" i="5" s="1"/>
  <c r="M27" i="5" s="1"/>
  <c r="M28" i="5" s="1"/>
  <c r="M29" i="5" s="1"/>
  <c r="M30" i="5" s="1"/>
  <c r="M31" i="5" s="1"/>
  <c r="M32" i="5" s="1"/>
  <c r="M33" i="5" s="1"/>
  <c r="M34" i="5" s="1"/>
  <c r="P4" i="5" s="1"/>
  <c r="M15" i="6"/>
  <c r="M16" i="6" s="1"/>
  <c r="M17" i="6" s="1"/>
  <c r="M18" i="6" s="1"/>
  <c r="M19" i="6" s="1"/>
  <c r="M20" i="6" s="1"/>
  <c r="M21" i="6" s="1"/>
  <c r="M22" i="6" s="1"/>
  <c r="M23" i="6" s="1"/>
  <c r="M24" i="6" s="1"/>
  <c r="M25" i="6" s="1"/>
  <c r="M26" i="6" s="1"/>
  <c r="M27" i="6" s="1"/>
  <c r="M28" i="6" s="1"/>
  <c r="M29" i="6" s="1"/>
  <c r="M30" i="6" s="1"/>
  <c r="M31" i="6" s="1"/>
  <c r="M32" i="6" s="1"/>
  <c r="M33" i="6" s="1"/>
  <c r="M34" i="6" s="1"/>
  <c r="P4" i="6" s="1"/>
  <c r="O13" i="5" l="1"/>
  <c r="O14" i="5" a="1"/>
  <c r="O21" i="5" s="1"/>
  <c r="P5" i="5"/>
  <c r="P6" i="5" s="1"/>
  <c r="P7" i="5" s="1"/>
  <c r="P5" i="6"/>
  <c r="P6" i="6" s="1"/>
  <c r="P7" i="6" s="1"/>
  <c r="O22" i="5" l="1"/>
  <c r="O26" i="5"/>
  <c r="O17" i="5"/>
  <c r="O24" i="5"/>
  <c r="O34" i="5"/>
  <c r="O25" i="5"/>
  <c r="O15" i="5"/>
  <c r="O33" i="5"/>
  <c r="O19" i="5"/>
  <c r="O23" i="5"/>
  <c r="O20" i="5"/>
  <c r="O31" i="5"/>
  <c r="O18" i="5"/>
  <c r="O16" i="5"/>
  <c r="O32" i="5"/>
  <c r="O30" i="5"/>
  <c r="O14" i="5"/>
  <c r="O27" i="5"/>
  <c r="O29" i="5"/>
  <c r="O28" i="5"/>
  <c r="P8" i="5"/>
  <c r="P9" i="5" s="1"/>
  <c r="P10" i="5" s="1"/>
  <c r="P11" i="5" s="1"/>
  <c r="P12" i="5" s="1"/>
  <c r="P13" i="5" s="1"/>
  <c r="P14" i="5" s="1"/>
  <c r="P15" i="5" s="1"/>
  <c r="P16" i="5" s="1"/>
  <c r="P17" i="5" s="1"/>
  <c r="P18" i="5" s="1"/>
  <c r="P19" i="5" s="1"/>
  <c r="P20" i="5" s="1"/>
  <c r="P21" i="5" s="1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S4" i="5" s="1"/>
  <c r="S5" i="5" s="1"/>
  <c r="S6" i="5" s="1"/>
  <c r="S7" i="5" s="1"/>
  <c r="S8" i="5" s="1"/>
  <c r="S9" i="5" s="1"/>
  <c r="S10" i="5" s="1"/>
  <c r="S11" i="5" s="1"/>
  <c r="S12" i="5" s="1"/>
  <c r="S13" i="5" s="1"/>
  <c r="S14" i="5" s="1"/>
  <c r="S15" i="5" s="1"/>
  <c r="S16" i="5" s="1"/>
  <c r="S17" i="5" s="1"/>
  <c r="S18" i="5" s="1"/>
  <c r="S19" i="5" s="1"/>
  <c r="S20" i="5" s="1"/>
  <c r="S21" i="5" s="1"/>
  <c r="S22" i="5" s="1"/>
  <c r="S23" i="5" s="1"/>
  <c r="S24" i="5" s="1"/>
  <c r="S25" i="5" s="1"/>
  <c r="S26" i="5" s="1"/>
  <c r="S27" i="5" s="1"/>
  <c r="S28" i="5" s="1"/>
  <c r="S29" i="5" s="1"/>
  <c r="S30" i="5" s="1"/>
  <c r="S31" i="5" s="1"/>
  <c r="S32" i="5" s="1"/>
  <c r="S33" i="5" s="1"/>
  <c r="S34" i="5" s="1"/>
  <c r="V4" i="5" s="1"/>
  <c r="V5" i="5" s="1"/>
  <c r="V6" i="5" s="1"/>
  <c r="V7" i="5" s="1"/>
  <c r="V8" i="5" s="1"/>
  <c r="V9" i="5" s="1"/>
  <c r="V10" i="5" s="1"/>
  <c r="V11" i="5" s="1"/>
  <c r="V12" i="5" s="1"/>
  <c r="V13" i="5" s="1"/>
  <c r="V14" i="5" s="1"/>
  <c r="V15" i="5" s="1"/>
  <c r="V16" i="5" s="1"/>
  <c r="V17" i="5" s="1"/>
  <c r="V18" i="5" s="1"/>
  <c r="V19" i="5" s="1"/>
  <c r="V20" i="5" s="1"/>
  <c r="V21" i="5" s="1"/>
  <c r="V22" i="5" s="1"/>
  <c r="V23" i="5" s="1"/>
  <c r="V24" i="5" s="1"/>
  <c r="V25" i="5" s="1"/>
  <c r="V26" i="5" s="1"/>
  <c r="V27" i="5" s="1"/>
  <c r="V28" i="5" s="1"/>
  <c r="V29" i="5" s="1"/>
  <c r="V30" i="5" s="1"/>
  <c r="V31" i="5" s="1"/>
  <c r="V32" i="5" s="1"/>
  <c r="V33" i="5" s="1"/>
  <c r="V34" i="5" s="1"/>
  <c r="Y4" i="5" s="1"/>
  <c r="Y5" i="5" s="1"/>
  <c r="Y6" i="5" s="1"/>
  <c r="Y7" i="5" s="1"/>
  <c r="Y8" i="5" s="1"/>
  <c r="Y9" i="5" s="1"/>
  <c r="Y10" i="5" s="1"/>
  <c r="Y11" i="5" s="1"/>
  <c r="Y12" i="5" s="1"/>
  <c r="Y13" i="5" s="1"/>
  <c r="Y14" i="5" s="1"/>
  <c r="Y15" i="5" s="1"/>
  <c r="Y16" i="5" s="1"/>
  <c r="Y17" i="5" s="1"/>
  <c r="Y18" i="5" s="1"/>
  <c r="Y19" i="5" s="1"/>
  <c r="Y20" i="5" s="1"/>
  <c r="Y21" i="5" s="1"/>
  <c r="Y22" i="5" s="1"/>
  <c r="Y23" i="5" s="1"/>
  <c r="Y24" i="5" s="1"/>
  <c r="Y25" i="5" s="1"/>
  <c r="Y26" i="5" s="1"/>
  <c r="Y27" i="5" s="1"/>
  <c r="Y28" i="5" s="1"/>
  <c r="Y29" i="5" s="1"/>
  <c r="Y30" i="5" s="1"/>
  <c r="Y31" i="5" s="1"/>
  <c r="Y32" i="5" s="1"/>
  <c r="Y33" i="5" s="1"/>
  <c r="AB4" i="5" s="1"/>
  <c r="AB5" i="5" s="1"/>
  <c r="AB6" i="5" s="1"/>
  <c r="AB7" i="5" s="1"/>
  <c r="AB8" i="5" s="1"/>
  <c r="AB9" i="5" s="1"/>
  <c r="AB10" i="5" s="1"/>
  <c r="AB11" i="5" s="1"/>
  <c r="AB12" i="5" s="1"/>
  <c r="AB13" i="5" s="1"/>
  <c r="AB14" i="5" s="1"/>
  <c r="AB15" i="5" s="1"/>
  <c r="AB16" i="5" s="1"/>
  <c r="AB17" i="5" s="1"/>
  <c r="AB18" i="5" s="1"/>
  <c r="AB19" i="5" s="1"/>
  <c r="AB20" i="5" s="1"/>
  <c r="AB21" i="5" s="1"/>
  <c r="AB22" i="5" s="1"/>
  <c r="AB23" i="5" s="1"/>
  <c r="AB24" i="5" s="1"/>
  <c r="AB25" i="5" s="1"/>
  <c r="AB26" i="5" s="1"/>
  <c r="AB27" i="5" s="1"/>
  <c r="AB28" i="5" s="1"/>
  <c r="AB29" i="5" s="1"/>
  <c r="AB30" i="5" s="1"/>
  <c r="AB31" i="5" s="1"/>
  <c r="AB32" i="5" s="1"/>
  <c r="AB33" i="5" s="1"/>
  <c r="AB34" i="5" s="1"/>
  <c r="AE4" i="5" s="1"/>
  <c r="AE5" i="5" s="1"/>
  <c r="AE6" i="5" s="1"/>
  <c r="AE7" i="5" s="1"/>
  <c r="AE8" i="5" s="1"/>
  <c r="AE9" i="5" s="1"/>
  <c r="AE10" i="5" s="1"/>
  <c r="AE11" i="5" s="1"/>
  <c r="AE12" i="5" s="1"/>
  <c r="AE13" i="5" s="1"/>
  <c r="AE14" i="5" s="1"/>
  <c r="AE15" i="5" s="1"/>
  <c r="AE16" i="5" s="1"/>
  <c r="AE17" i="5" s="1"/>
  <c r="AE18" i="5" s="1"/>
  <c r="AE19" i="5" s="1"/>
  <c r="AE20" i="5" s="1"/>
  <c r="AE21" i="5" s="1"/>
  <c r="AE22" i="5" s="1"/>
  <c r="AE23" i="5" s="1"/>
  <c r="AE24" i="5" s="1"/>
  <c r="AE25" i="5" s="1"/>
  <c r="AE26" i="5" s="1"/>
  <c r="AE27" i="5" s="1"/>
  <c r="AE28" i="5" s="1"/>
  <c r="AE29" i="5" s="1"/>
  <c r="AE30" i="5" s="1"/>
  <c r="AE31" i="5" s="1"/>
  <c r="AE32" i="5" s="1"/>
  <c r="AE33" i="5" s="1"/>
  <c r="AH4" i="5" s="1"/>
  <c r="AH5" i="5" s="1"/>
  <c r="AH6" i="5" s="1"/>
  <c r="AH7" i="5" s="1"/>
  <c r="AH8" i="5" s="1"/>
  <c r="AH9" i="5" s="1"/>
  <c r="AH10" i="5" s="1"/>
  <c r="AH11" i="5" s="1"/>
  <c r="AH12" i="5" s="1"/>
  <c r="AH13" i="5" s="1"/>
  <c r="AH14" i="5" s="1"/>
  <c r="AH15" i="5" s="1"/>
  <c r="AH16" i="5" s="1"/>
  <c r="AH17" i="5" s="1"/>
  <c r="AH18" i="5" s="1"/>
  <c r="AH19" i="5" s="1"/>
  <c r="AH20" i="5" s="1"/>
  <c r="AH21" i="5" s="1"/>
  <c r="AH22" i="5" s="1"/>
  <c r="AH23" i="5" s="1"/>
  <c r="AH24" i="5" s="1"/>
  <c r="AH25" i="5" s="1"/>
  <c r="AH26" i="5" s="1"/>
  <c r="AH27" i="5" s="1"/>
  <c r="AH28" i="5" s="1"/>
  <c r="AH29" i="5" s="1"/>
  <c r="AH30" i="5" s="1"/>
  <c r="AH31" i="5" s="1"/>
  <c r="AH32" i="5" s="1"/>
  <c r="AH33" i="5" s="1"/>
  <c r="AH34" i="5" s="1"/>
  <c r="R4" i="5" a="1"/>
  <c r="P8" i="6"/>
  <c r="P9" i="6" s="1"/>
  <c r="P10" i="6" s="1"/>
  <c r="P11" i="6" s="1"/>
  <c r="P12" i="6" s="1"/>
  <c r="P13" i="6" s="1"/>
  <c r="P14" i="6" s="1"/>
  <c r="P15" i="6" s="1"/>
  <c r="P16" i="6" s="1"/>
  <c r="P17" i="6" s="1"/>
  <c r="P18" i="6" s="1"/>
  <c r="P19" i="6" s="1"/>
  <c r="P20" i="6" s="1"/>
  <c r="P21" i="6" s="1"/>
  <c r="P22" i="6" s="1"/>
  <c r="P23" i="6" s="1"/>
  <c r="P24" i="6" s="1"/>
  <c r="P25" i="6" s="1"/>
  <c r="P26" i="6" s="1"/>
  <c r="P27" i="6" s="1"/>
  <c r="P28" i="6" s="1"/>
  <c r="P29" i="6" s="1"/>
  <c r="P30" i="6" s="1"/>
  <c r="P31" i="6" s="1"/>
  <c r="P32" i="6" s="1"/>
  <c r="P33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D38" i="6" s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D54" i="6" s="1"/>
  <c r="D55" i="6" s="1"/>
  <c r="D56" i="6" s="1"/>
  <c r="D57" i="6" s="1"/>
  <c r="D58" i="6" s="1"/>
  <c r="D59" i="6" s="1"/>
  <c r="D60" i="6" s="1"/>
  <c r="D61" i="6" s="1"/>
  <c r="D62" i="6" s="1"/>
  <c r="D63" i="6" s="1"/>
  <c r="D64" i="6" s="1"/>
  <c r="D65" i="6" s="1"/>
  <c r="D66" i="6" s="1"/>
  <c r="D67" i="6" s="1"/>
  <c r="D68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J38" i="6" s="1"/>
  <c r="J39" i="6" s="1"/>
  <c r="J40" i="6" s="1"/>
  <c r="J41" i="6" s="1"/>
  <c r="J42" i="6" s="1"/>
  <c r="J43" i="6" s="1"/>
  <c r="J44" i="6" s="1"/>
  <c r="J45" i="6" s="1"/>
  <c r="J46" i="6" s="1"/>
  <c r="J47" i="6" s="1"/>
  <c r="J48" i="6" s="1"/>
  <c r="J49" i="6" s="1"/>
  <c r="J50" i="6" s="1"/>
  <c r="J51" i="6" s="1"/>
  <c r="J52" i="6" s="1"/>
  <c r="J53" i="6" s="1"/>
  <c r="J54" i="6" s="1"/>
  <c r="J55" i="6" s="1"/>
  <c r="J56" i="6" s="1"/>
  <c r="J57" i="6" s="1"/>
  <c r="J58" i="6" s="1"/>
  <c r="J59" i="6" s="1"/>
  <c r="J60" i="6" s="1"/>
  <c r="J61" i="6" s="1"/>
  <c r="J62" i="6" s="1"/>
  <c r="J63" i="6" s="1"/>
  <c r="J64" i="6" s="1"/>
  <c r="J65" i="6" s="1"/>
  <c r="J66" i="6" s="1"/>
  <c r="J67" i="6" s="1"/>
  <c r="J68" i="6" s="1"/>
  <c r="M38" i="6" s="1"/>
  <c r="M39" i="6" s="1"/>
  <c r="M40" i="6" s="1"/>
  <c r="M41" i="6" s="1"/>
  <c r="M42" i="6" s="1"/>
  <c r="M43" i="6" s="1"/>
  <c r="M44" i="6" s="1"/>
  <c r="M45" i="6" s="1"/>
  <c r="M46" i="6" s="1"/>
  <c r="M47" i="6" s="1"/>
  <c r="M48" i="6" s="1"/>
  <c r="M49" i="6" s="1"/>
  <c r="M50" i="6" s="1"/>
  <c r="M51" i="6" s="1"/>
  <c r="M52" i="6" s="1"/>
  <c r="M53" i="6" s="1"/>
  <c r="M54" i="6" s="1"/>
  <c r="M55" i="6" s="1"/>
  <c r="M56" i="6" s="1"/>
  <c r="M57" i="6" s="1"/>
  <c r="M58" i="6" s="1"/>
  <c r="M59" i="6" s="1"/>
  <c r="M60" i="6" s="1"/>
  <c r="M61" i="6" s="1"/>
  <c r="M62" i="6" s="1"/>
  <c r="M63" i="6" s="1"/>
  <c r="M64" i="6" s="1"/>
  <c r="M65" i="6" s="1"/>
  <c r="M66" i="6" s="1"/>
  <c r="M67" i="6" s="1"/>
  <c r="P38" i="6" s="1"/>
  <c r="P39" i="6" s="1"/>
  <c r="P40" i="6" s="1"/>
  <c r="P41" i="6" s="1"/>
  <c r="P42" i="6" s="1"/>
  <c r="P43" i="6" s="1"/>
  <c r="P44" i="6" s="1"/>
  <c r="P45" i="6" s="1"/>
  <c r="P46" i="6" s="1"/>
  <c r="P47" i="6" s="1"/>
  <c r="P48" i="6" s="1"/>
  <c r="P49" i="6" s="1"/>
  <c r="P50" i="6" s="1"/>
  <c r="P51" i="6" s="1"/>
  <c r="P52" i="6" s="1"/>
  <c r="P53" i="6" s="1"/>
  <c r="P54" i="6" s="1"/>
  <c r="P55" i="6" s="1"/>
  <c r="P56" i="6" s="1"/>
  <c r="P57" i="6" s="1"/>
  <c r="P58" i="6" s="1"/>
  <c r="P59" i="6" s="1"/>
  <c r="P60" i="6" s="1"/>
  <c r="P61" i="6" s="1"/>
  <c r="P62" i="6" s="1"/>
  <c r="P63" i="6" s="1"/>
  <c r="P64" i="6" s="1"/>
  <c r="P65" i="6" s="1"/>
  <c r="P66" i="6" s="1"/>
  <c r="P67" i="6" s="1"/>
  <c r="P68" i="6" s="1"/>
  <c r="R7" i="5" l="1" a="1"/>
  <c r="R10" i="5" s="1"/>
  <c r="R6" i="5"/>
  <c r="R4" i="5"/>
  <c r="R5" i="5"/>
  <c r="R13" i="5" l="1"/>
  <c r="R8" i="5"/>
  <c r="R16" i="5"/>
  <c r="R11" i="5"/>
  <c r="R9" i="5"/>
  <c r="R7" i="5"/>
  <c r="R12" i="5"/>
  <c r="R14" i="5"/>
  <c r="R15" i="5"/>
</calcChain>
</file>

<file path=xl/sharedStrings.xml><?xml version="1.0" encoding="utf-8"?>
<sst xmlns="http://schemas.openxmlformats.org/spreadsheetml/2006/main" count="136" uniqueCount="33">
  <si>
    <t>JANVIER</t>
  </si>
  <si>
    <t>L</t>
  </si>
  <si>
    <t>M</t>
  </si>
  <si>
    <t>J</t>
  </si>
  <si>
    <t>V</t>
  </si>
  <si>
    <t>S</t>
  </si>
  <si>
    <t>D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</si>
  <si>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</si>
  <si>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</si>
  <si>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</si>
  <si>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</si>
  <si>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</si>
  <si>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</si>
  <si>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</si>
  <si>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</si>
  <si>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</si>
  <si>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</si>
  <si>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</si>
  <si>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Pâques</t>
  </si>
  <si>
    <t>Lundi de Pâques</t>
  </si>
  <si>
    <t>Ascension</t>
  </si>
  <si>
    <t>Pentecôte</t>
  </si>
  <si>
    <t>Lundi de Pentecôte</t>
  </si>
  <si>
    <t>J.An</t>
  </si>
  <si>
    <t>Touss</t>
  </si>
  <si>
    <t>A1918</t>
  </si>
  <si>
    <t>F.Nat</t>
  </si>
  <si>
    <t>Ass</t>
  </si>
  <si>
    <t>Noël</t>
  </si>
  <si>
    <t>Toussaint</t>
  </si>
  <si>
    <t>Armistice 1918</t>
  </si>
  <si>
    <t>Fête nationale</t>
  </si>
  <si>
    <t>Assomption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</si>
</sst>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5" formatCode="ddd"/>
  </numFmts>
  <fonts count="24" x14ac:knownFonts="1">
    <font>
      <sz val="10"/>
      <name val="Arial"/>
    </font>
    <font>
      <sz val="10"/>
      <color indexed="9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color rgb="FF000000"/>
      <name val="Tahoma"/>
      <family val="2"/>
    </font>
    <font>
      <b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double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double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9" fillId="21" borderId="3" applyNumberFormat="0" applyFon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03">
    <xf numFmtId="0" fontId="0" fillId="0" borderId="0" xfId="0"/>
    <xf numFmtId="0" fontId="0" fillId="0" borderId="0" xfId="0" quotePrefix="1"/>
    <xf numFmtId="164" fontId="0" fillId="0" borderId="0" xfId="0" applyNumberFormat="1"/>
    <xf numFmtId="0" fontId="0" fillId="0" borderId="0" xfId="0" applyNumberFormat="1"/>
    <xf numFmtId="0" fontId="1" fillId="0" borderId="0" xfId="0" applyFont="1"/>
    <xf numFmtId="0" fontId="0" fillId="0" borderId="10" xfId="0" applyBorder="1" applyAlignment="1">
      <alignment horizontal="center"/>
    </xf>
    <xf numFmtId="0" fontId="0" fillId="24" borderId="10" xfId="0" applyFill="1" applyBorder="1" applyAlignment="1">
      <alignment horizontal="center"/>
    </xf>
    <xf numFmtId="0" fontId="0" fillId="0" borderId="10" xfId="0" applyBorder="1"/>
    <xf numFmtId="0" fontId="0" fillId="0" borderId="0" xfId="0" applyBorder="1"/>
    <xf numFmtId="14" fontId="1" fillId="0" borderId="0" xfId="0" quotePrefix="1" applyNumberFormat="1" applyFont="1"/>
    <xf numFmtId="14" fontId="1" fillId="0" borderId="0" xfId="0" applyNumberFormat="1" applyFont="1"/>
    <xf numFmtId="165" fontId="0" fillId="24" borderId="11" xfId="0" applyNumberFormat="1" applyFill="1" applyBorder="1"/>
    <xf numFmtId="0" fontId="0" fillId="24" borderId="12" xfId="0" applyFill="1" applyBorder="1"/>
    <xf numFmtId="0" fontId="0" fillId="24" borderId="13" xfId="0" applyFill="1" applyBorder="1"/>
    <xf numFmtId="165" fontId="0" fillId="0" borderId="14" xfId="0" applyNumberFormat="1" applyBorder="1"/>
    <xf numFmtId="0" fontId="0" fillId="0" borderId="12" xfId="0" applyBorder="1"/>
    <xf numFmtId="0" fontId="0" fillId="0" borderId="15" xfId="0" applyBorder="1"/>
    <xf numFmtId="165" fontId="0" fillId="24" borderId="14" xfId="0" applyNumberFormat="1" applyFill="1" applyBorder="1"/>
    <xf numFmtId="0" fontId="0" fillId="24" borderId="15" xfId="0" applyFill="1" applyBorder="1"/>
    <xf numFmtId="165" fontId="0" fillId="0" borderId="16" xfId="0" applyNumberFormat="1" applyBorder="1"/>
    <xf numFmtId="0" fontId="0" fillId="0" borderId="17" xfId="0" applyBorder="1"/>
    <xf numFmtId="0" fontId="0" fillId="0" borderId="18" xfId="0" applyBorder="1"/>
    <xf numFmtId="0" fontId="0" fillId="0" borderId="13" xfId="0" applyBorder="1"/>
    <xf numFmtId="165" fontId="0" fillId="0" borderId="18" xfId="0" applyNumberFormat="1" applyBorder="1"/>
    <xf numFmtId="0" fontId="0" fillId="0" borderId="12" xfId="0" applyNumberFormat="1" applyBorder="1"/>
    <xf numFmtId="0" fontId="0" fillId="24" borderId="18" xfId="0" applyFill="1" applyBorder="1"/>
    <xf numFmtId="0" fontId="0" fillId="0" borderId="19" xfId="0" applyBorder="1"/>
    <xf numFmtId="165" fontId="0" fillId="0" borderId="20" xfId="0" applyNumberFormat="1" applyBorder="1"/>
    <xf numFmtId="0" fontId="0" fillId="0" borderId="21" xfId="0" applyBorder="1"/>
    <xf numFmtId="0" fontId="0" fillId="0" borderId="22" xfId="0" applyBorder="1"/>
    <xf numFmtId="165" fontId="0" fillId="0" borderId="23" xfId="0" applyNumberFormat="1" applyBorder="1"/>
    <xf numFmtId="0" fontId="0" fillId="0" borderId="24" xfId="0" applyBorder="1"/>
    <xf numFmtId="0" fontId="0" fillId="0" borderId="25" xfId="0" applyBorder="1"/>
    <xf numFmtId="165" fontId="0" fillId="0" borderId="26" xfId="0" applyNumberFormat="1" applyBorder="1"/>
    <xf numFmtId="165" fontId="0" fillId="0" borderId="27" xfId="0" applyNumberFormat="1" applyBorder="1"/>
    <xf numFmtId="165" fontId="0" fillId="0" borderId="28" xfId="0" applyNumberFormat="1" applyBorder="1"/>
    <xf numFmtId="0" fontId="0" fillId="0" borderId="29" xfId="0" applyBorder="1"/>
    <xf numFmtId="165" fontId="0" fillId="0" borderId="30" xfId="0" applyNumberFormat="1" applyBorder="1"/>
    <xf numFmtId="0" fontId="0" fillId="0" borderId="24" xfId="0" applyNumberFormat="1" applyBorder="1"/>
    <xf numFmtId="0" fontId="0" fillId="0" borderId="30" xfId="0" applyBorder="1"/>
    <xf numFmtId="0" fontId="0" fillId="0" borderId="31" xfId="0" applyBorder="1"/>
    <xf numFmtId="165" fontId="0" fillId="0" borderId="32" xfId="0" applyNumberFormat="1" applyBorder="1"/>
    <xf numFmtId="165" fontId="0" fillId="0" borderId="33" xfId="0" applyNumberFormat="1" applyBorder="1"/>
    <xf numFmtId="0" fontId="0" fillId="0" borderId="34" xfId="0" applyBorder="1"/>
    <xf numFmtId="165" fontId="0" fillId="0" borderId="35" xfId="0" applyNumberFormat="1" applyBorder="1"/>
    <xf numFmtId="0" fontId="0" fillId="0" borderId="21" xfId="0" applyNumberFormat="1" applyBorder="1"/>
    <xf numFmtId="0" fontId="0" fillId="0" borderId="35" xfId="0" applyBorder="1"/>
    <xf numFmtId="0" fontId="0" fillId="0" borderId="36" xfId="0" applyBorder="1"/>
    <xf numFmtId="165" fontId="0" fillId="24" borderId="28" xfId="0" applyNumberFormat="1" applyFill="1" applyBorder="1"/>
    <xf numFmtId="0" fontId="0" fillId="24" borderId="21" xfId="0" applyFill="1" applyBorder="1"/>
    <xf numFmtId="0" fontId="0" fillId="24" borderId="22" xfId="0" applyFill="1" applyBorder="1"/>
    <xf numFmtId="0" fontId="0" fillId="24" borderId="35" xfId="0" applyFill="1" applyBorder="1"/>
    <xf numFmtId="165" fontId="0" fillId="0" borderId="20" xfId="0" applyNumberFormat="1" applyFill="1" applyBorder="1"/>
    <xf numFmtId="0" fontId="0" fillId="0" borderId="21" xfId="0" applyFill="1" applyBorder="1"/>
    <xf numFmtId="0" fontId="0" fillId="0" borderId="22" xfId="0" applyFill="1" applyBorder="1"/>
    <xf numFmtId="165" fontId="0" fillId="0" borderId="32" xfId="0" applyNumberFormat="1" applyFill="1" applyBorder="1"/>
    <xf numFmtId="165" fontId="0" fillId="24" borderId="35" xfId="0" applyNumberFormat="1" applyFill="1" applyBorder="1"/>
    <xf numFmtId="0" fontId="0" fillId="24" borderId="21" xfId="0" applyNumberFormat="1" applyFill="1" applyBorder="1"/>
    <xf numFmtId="0" fontId="0" fillId="24" borderId="36" xfId="0" applyFill="1" applyBorder="1"/>
    <xf numFmtId="165" fontId="0" fillId="0" borderId="37" xfId="0" applyNumberFormat="1" applyBorder="1"/>
    <xf numFmtId="0" fontId="0" fillId="0" borderId="38" xfId="0" applyBorder="1"/>
    <xf numFmtId="0" fontId="0" fillId="0" borderId="28" xfId="0" applyBorder="1"/>
    <xf numFmtId="165" fontId="0" fillId="0" borderId="39" xfId="0" applyNumberFormat="1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165" fontId="0" fillId="0" borderId="43" xfId="0" applyNumberFormat="1" applyBorder="1"/>
    <xf numFmtId="0" fontId="0" fillId="0" borderId="43" xfId="0" applyBorder="1"/>
    <xf numFmtId="0" fontId="0" fillId="0" borderId="44" xfId="0" applyBorder="1"/>
    <xf numFmtId="165" fontId="0" fillId="0" borderId="45" xfId="0" applyNumberFormat="1" applyBorder="1"/>
    <xf numFmtId="165" fontId="0" fillId="0" borderId="46" xfId="0" applyNumberFormat="1" applyBorder="1"/>
    <xf numFmtId="0" fontId="0" fillId="0" borderId="40" xfId="0" applyNumberFormat="1" applyBorder="1"/>
    <xf numFmtId="0" fontId="0" fillId="0" borderId="46" xfId="0" applyBorder="1"/>
    <xf numFmtId="0" fontId="0" fillId="0" borderId="47" xfId="0" applyBorder="1"/>
    <xf numFmtId="165" fontId="0" fillId="0" borderId="11" xfId="0" applyNumberFormat="1" applyBorder="1"/>
    <xf numFmtId="165" fontId="0" fillId="0" borderId="48" xfId="0" applyNumberFormat="1" applyBorder="1"/>
    <xf numFmtId="165" fontId="0" fillId="24" borderId="20" xfId="0" applyNumberFormat="1" applyFill="1" applyBorder="1"/>
    <xf numFmtId="165" fontId="0" fillId="0" borderId="49" xfId="0" applyNumberFormat="1" applyBorder="1"/>
    <xf numFmtId="0" fontId="0" fillId="0" borderId="0" xfId="0" applyProtection="1"/>
    <xf numFmtId="0" fontId="1" fillId="0" borderId="0" xfId="0" applyFont="1" applyProtection="1">
      <protection locked="0"/>
    </xf>
    <xf numFmtId="0" fontId="0" fillId="0" borderId="10" xfId="0" applyFill="1" applyBorder="1" applyAlignment="1">
      <alignment horizontal="center"/>
    </xf>
    <xf numFmtId="0" fontId="0" fillId="0" borderId="0" xfId="0" applyAlignment="1" applyProtection="1"/>
    <xf numFmtId="0" fontId="1" fillId="0" borderId="0" xfId="0" applyFont="1" applyAlignment="1" applyProtection="1">
      <protection locked="0"/>
    </xf>
    <xf numFmtId="0" fontId="3" fillId="0" borderId="0" xfId="0" applyFont="1" applyAlignment="1" applyProtection="1"/>
    <xf numFmtId="0" fontId="0" fillId="0" borderId="0" xfId="0" quotePrefix="1" applyAlignment="1" applyProtection="1"/>
    <xf numFmtId="0" fontId="0" fillId="24" borderId="10" xfId="0" applyFill="1" applyBorder="1"/>
    <xf numFmtId="0" fontId="0" fillId="0" borderId="0" xfId="0" applyFill="1"/>
    <xf numFmtId="0" fontId="2" fillId="0" borderId="0" xfId="0" applyFont="1" applyAlignment="1" applyProtection="1">
      <protection locked="0"/>
    </xf>
    <xf numFmtId="4" fontId="23" fillId="0" borderId="22" xfId="0" applyNumberFormat="1" applyFont="1" applyBorder="1"/>
    <xf numFmtId="0" fontId="2" fillId="0" borderId="0" xfId="0" applyFont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0" fontId="0" fillId="0" borderId="59" xfId="0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77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5" fmlaLink="$J$1" max="9999" min="1901" noThreeD="1" page="10" val="2017"/>
</file>

<file path=xl/ctrlProps/ctrlProp2.xml><?xml version="1.0" encoding="utf-8"?>
<formControlPr xmlns="http://schemas.microsoft.com/office/spreadsheetml/2009/9/main" objectType="CheckBox" checked="Checked" fmlaLink="$Z$1" lockText="1" noThreeD="1"/>
</file>

<file path=xl/ctrlProps/ctrlProp3.xml><?xml version="1.0" encoding="utf-8"?>
<formControlPr xmlns="http://schemas.microsoft.com/office/spreadsheetml/2009/9/main" objectType="Spin" dx="15" fmlaLink="$R$1" max="9999" min="1901" noThreeD="1" page="10" val="2017"/>
</file>

<file path=xl/ctrlProps/ctrlProp4.xml><?xml version="1.0" encoding="utf-8"?>
<formControlPr xmlns="http://schemas.microsoft.com/office/spreadsheetml/2009/9/main" objectType="CheckBox" checked="Checked" fmlaLink="$AL$1" lockText="1" noThreeD="1"/>
</file>

<file path=xl/ctrlProps/ctrlProp5.xml><?xml version="1.0" encoding="utf-8"?>
<formControlPr xmlns="http://schemas.microsoft.com/office/spreadsheetml/2009/9/main" objectType="Spin" dx="15" fmlaLink="$I$1" max="9999" min="1901" noThreeD="1" page="10" val="2017"/>
</file>

<file path=xl/ctrlProps/ctrlProp6.xml><?xml version="1.0" encoding="utf-8"?>
<formControlPr xmlns="http://schemas.microsoft.com/office/spreadsheetml/2009/9/main" objectType="CheckBox" checked="Checked" fmlaLink="$T$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0</xdr:row>
          <xdr:rowOff>9525</xdr:rowOff>
        </xdr:from>
        <xdr:to>
          <xdr:col>16</xdr:col>
          <xdr:colOff>257175</xdr:colOff>
          <xdr:row>0</xdr:row>
          <xdr:rowOff>314325</xdr:rowOff>
        </xdr:to>
        <xdr:sp macro="" textlink="">
          <xdr:nvSpPr>
            <xdr:cNvPr id="2054" name="Spinner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0</xdr:row>
          <xdr:rowOff>57150</xdr:rowOff>
        </xdr:from>
        <xdr:to>
          <xdr:col>19</xdr:col>
          <xdr:colOff>66675</xdr:colOff>
          <xdr:row>0</xdr:row>
          <xdr:rowOff>276225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 travaillé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0</xdr:row>
          <xdr:rowOff>19050</xdr:rowOff>
        </xdr:from>
        <xdr:to>
          <xdr:col>20</xdr:col>
          <xdr:colOff>19050</xdr:colOff>
          <xdr:row>0</xdr:row>
          <xdr:rowOff>304800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85725</xdr:colOff>
          <xdr:row>0</xdr:row>
          <xdr:rowOff>47625</xdr:rowOff>
        </xdr:from>
        <xdr:to>
          <xdr:col>23</xdr:col>
          <xdr:colOff>123825</xdr:colOff>
          <xdr:row>0</xdr:row>
          <xdr:rowOff>266700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 travaillé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19050</xdr:rowOff>
        </xdr:from>
        <xdr:to>
          <xdr:col>11</xdr:col>
          <xdr:colOff>95250</xdr:colOff>
          <xdr:row>0</xdr:row>
          <xdr:rowOff>304800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0</xdr:row>
          <xdr:rowOff>47625</xdr:rowOff>
        </xdr:from>
        <xdr:to>
          <xdr:col>12</xdr:col>
          <xdr:colOff>200025</xdr:colOff>
          <xdr:row>0</xdr:row>
          <xdr:rowOff>266700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 travaillé à cocher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1YZELGMP\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"/>
    </sheetNames>
    <sheetDataSet>
      <sheetData sheetId="0">
        <row r="4">
          <cell r="B4">
            <v>120550.85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A45"/>
  <sheetViews>
    <sheetView showGridLines="0" showZeros="0" workbookViewId="0">
      <selection activeCell="H5" sqref="H5"/>
    </sheetView>
  </sheetViews>
  <sheetFormatPr baseColWidth="10" defaultRowHeight="12.75" x14ac:dyDescent="0.2"/>
  <cols>
    <col min="2" max="8" width="3" customWidth="1"/>
    <col min="10" max="16" width="3" customWidth="1"/>
    <col min="18" max="24" width="3" customWidth="1"/>
    <col min="26" max="26" width="17.140625" bestFit="1" customWidth="1"/>
    <col min="27" max="27" width="13.7109375" bestFit="1" customWidth="1"/>
  </cols>
  <sheetData>
    <row r="1" spans="1:27" ht="26.25" x14ac:dyDescent="0.4">
      <c r="C1" s="87"/>
      <c r="D1" s="87"/>
      <c r="E1" s="87"/>
      <c r="F1" s="87"/>
      <c r="G1" s="87"/>
      <c r="H1" s="87"/>
      <c r="I1" s="87"/>
      <c r="J1" s="89">
        <v>2017</v>
      </c>
      <c r="K1" s="89"/>
      <c r="L1" s="89"/>
      <c r="M1" s="89"/>
      <c r="N1" s="89"/>
      <c r="O1" s="89"/>
      <c r="P1" s="89"/>
      <c r="Q1" s="87"/>
      <c r="R1" s="87"/>
      <c r="S1" s="87"/>
      <c r="T1" s="87"/>
      <c r="U1" s="87"/>
      <c r="V1" s="87"/>
      <c r="W1" s="87"/>
      <c r="X1" s="87"/>
      <c r="Z1" s="79" t="b">
        <v>1</v>
      </c>
    </row>
    <row r="2" spans="1:27" x14ac:dyDescent="0.2">
      <c r="Z2" t="s">
        <v>18</v>
      </c>
      <c r="AA2" s="2">
        <f>DOLLAR(("4/"&amp;J1)/7+MOD(19*MOD(J1,19)-7,30)*14%,)*7-6</f>
        <v>42841</v>
      </c>
    </row>
    <row r="3" spans="1:27" x14ac:dyDescent="0.2">
      <c r="A3" s="4">
        <f>WEEKDAY(DATEVALUE("01/01/"&amp;J1),2)</f>
        <v>7</v>
      </c>
      <c r="B3" s="90" t="s">
        <v>0</v>
      </c>
      <c r="C3" s="91"/>
      <c r="D3" s="91"/>
      <c r="E3" s="91"/>
      <c r="F3" s="91"/>
      <c r="G3" s="91"/>
      <c r="H3" s="92"/>
      <c r="I3" s="4">
        <f>WEEKDAY(DATEVALUE("01/02/"&amp;J1),2)</f>
        <v>3</v>
      </c>
      <c r="J3" s="90" t="s">
        <v>7</v>
      </c>
      <c r="K3" s="91"/>
      <c r="L3" s="91"/>
      <c r="M3" s="91"/>
      <c r="N3" s="91"/>
      <c r="O3" s="91"/>
      <c r="P3" s="92"/>
      <c r="Q3" s="4">
        <f>WEEKDAY(DATEVALUE("01/03/"&amp;J1),2)</f>
        <v>3</v>
      </c>
      <c r="R3" s="90" t="s">
        <v>8</v>
      </c>
      <c r="S3" s="91"/>
      <c r="T3" s="91"/>
      <c r="U3" s="91"/>
      <c r="V3" s="91"/>
      <c r="W3" s="91"/>
      <c r="X3" s="92"/>
      <c r="Z3" t="s">
        <v>19</v>
      </c>
      <c r="AA3" s="2">
        <f>AA2+1</f>
        <v>42842</v>
      </c>
    </row>
    <row r="4" spans="1:27" x14ac:dyDescent="0.2">
      <c r="B4" s="5" t="s">
        <v>1</v>
      </c>
      <c r="C4" s="5" t="s">
        <v>2</v>
      </c>
      <c r="D4" s="5" t="s">
        <v>2</v>
      </c>
      <c r="E4" s="5" t="s">
        <v>3</v>
      </c>
      <c r="F4" s="5" t="s">
        <v>4</v>
      </c>
      <c r="G4" s="80" t="s">
        <v>5</v>
      </c>
      <c r="H4" s="6" t="s">
        <v>6</v>
      </c>
      <c r="J4" s="5" t="s">
        <v>1</v>
      </c>
      <c r="K4" s="5" t="s">
        <v>2</v>
      </c>
      <c r="L4" s="5" t="s">
        <v>2</v>
      </c>
      <c r="M4" s="5" t="s">
        <v>3</v>
      </c>
      <c r="N4" s="5" t="s">
        <v>4</v>
      </c>
      <c r="O4" s="80" t="s">
        <v>5</v>
      </c>
      <c r="P4" s="6" t="s">
        <v>6</v>
      </c>
      <c r="R4" s="5" t="s">
        <v>1</v>
      </c>
      <c r="S4" s="5" t="s">
        <v>2</v>
      </c>
      <c r="T4" s="5" t="s">
        <v>2</v>
      </c>
      <c r="U4" s="5" t="s">
        <v>3</v>
      </c>
      <c r="V4" s="5" t="s">
        <v>4</v>
      </c>
      <c r="W4" s="80" t="s">
        <v>5</v>
      </c>
      <c r="X4" s="6" t="s">
        <v>6</v>
      </c>
    </row>
    <row r="5" spans="1:27" x14ac:dyDescent="0.2">
      <c r="B5" s="7">
        <f>(A3=1)*1</f>
        <v>0</v>
      </c>
      <c r="C5" s="7">
        <f>(A3=2)+B5+(B5&gt;0)</f>
        <v>0</v>
      </c>
      <c r="D5" s="7">
        <f>(A3=3)+C5+(C5&gt;0)</f>
        <v>0</v>
      </c>
      <c r="E5" s="7">
        <f>(A3=4)+D5+(D5&gt;0)</f>
        <v>0</v>
      </c>
      <c r="F5" s="7">
        <f>(A3=5)+E5+(E5&gt;0)</f>
        <v>0</v>
      </c>
      <c r="G5" s="7">
        <f>(A3=6)+F5+(F5&gt;0)</f>
        <v>0</v>
      </c>
      <c r="H5" s="85">
        <f>(A3=7)+G5+(G5&gt;0)</f>
        <v>1</v>
      </c>
      <c r="J5" s="7">
        <f>(I3=1)*1</f>
        <v>0</v>
      </c>
      <c r="K5" s="7">
        <f>(I3=2)+J5+(J5&gt;0)</f>
        <v>0</v>
      </c>
      <c r="L5" s="7">
        <f>(I3=3)+K5+(K5&gt;0)</f>
        <v>1</v>
      </c>
      <c r="M5" s="7">
        <f>(I3=4)+L5+(L5&gt;0)</f>
        <v>2</v>
      </c>
      <c r="N5" s="7">
        <f>(I3=5)+M5+(M5&gt;0)</f>
        <v>3</v>
      </c>
      <c r="O5" s="7">
        <f>(I3=6)+N5+(N5&gt;0)</f>
        <v>4</v>
      </c>
      <c r="P5" s="85">
        <f>(I3=7)+O5+(O5&gt;0)</f>
        <v>5</v>
      </c>
      <c r="R5" s="7">
        <f>(Q3=1)*1</f>
        <v>0</v>
      </c>
      <c r="S5" s="7">
        <f>(Q3=2)+R5+(R5&gt;0)</f>
        <v>0</v>
      </c>
      <c r="T5" s="7">
        <f>(Q3=3)+S5+(S5&gt;0)</f>
        <v>1</v>
      </c>
      <c r="U5" s="7">
        <f>(Q3=4)+T5+(T5&gt;0)</f>
        <v>2</v>
      </c>
      <c r="V5" s="7">
        <f>(Q3=5)+U5+(U5&gt;0)</f>
        <v>3</v>
      </c>
      <c r="W5" s="7">
        <f>(Q3=6)+V5+(V5&gt;0)</f>
        <v>4</v>
      </c>
      <c r="X5" s="85">
        <f>(Q3=7)+W5+(W5&gt;0)</f>
        <v>5</v>
      </c>
      <c r="Z5" t="s">
        <v>20</v>
      </c>
      <c r="AA5" s="2">
        <f>AA2+39</f>
        <v>42880</v>
      </c>
    </row>
    <row r="6" spans="1:27" x14ac:dyDescent="0.2">
      <c r="B6" s="7">
        <f>H5+1</f>
        <v>2</v>
      </c>
      <c r="C6" s="7">
        <f t="shared" ref="C6:H6" si="0">B6+1</f>
        <v>3</v>
      </c>
      <c r="D6" s="7">
        <f t="shared" si="0"/>
        <v>4</v>
      </c>
      <c r="E6" s="7">
        <f t="shared" si="0"/>
        <v>5</v>
      </c>
      <c r="F6" s="7">
        <f>E6+1</f>
        <v>6</v>
      </c>
      <c r="G6" s="7">
        <f t="shared" si="0"/>
        <v>7</v>
      </c>
      <c r="H6" s="85">
        <f t="shared" si="0"/>
        <v>8</v>
      </c>
      <c r="J6" s="7">
        <f>P5+1</f>
        <v>6</v>
      </c>
      <c r="K6" s="7">
        <f t="shared" ref="K6:P6" si="1">J6+1</f>
        <v>7</v>
      </c>
      <c r="L6" s="7">
        <f t="shared" si="1"/>
        <v>8</v>
      </c>
      <c r="M6" s="7">
        <f t="shared" si="1"/>
        <v>9</v>
      </c>
      <c r="N6" s="7">
        <f t="shared" si="1"/>
        <v>10</v>
      </c>
      <c r="O6" s="7">
        <f t="shared" si="1"/>
        <v>11</v>
      </c>
      <c r="P6" s="85">
        <f t="shared" si="1"/>
        <v>12</v>
      </c>
      <c r="R6" s="7">
        <f>X5+1</f>
        <v>6</v>
      </c>
      <c r="S6" s="7">
        <f t="shared" ref="S6:X7" si="2">R6+1</f>
        <v>7</v>
      </c>
      <c r="T6" s="7">
        <f t="shared" si="2"/>
        <v>8</v>
      </c>
      <c r="U6" s="7">
        <f t="shared" si="2"/>
        <v>9</v>
      </c>
      <c r="V6" s="7">
        <f t="shared" si="2"/>
        <v>10</v>
      </c>
      <c r="W6" s="7">
        <f t="shared" si="2"/>
        <v>11</v>
      </c>
      <c r="X6" s="85">
        <f t="shared" si="2"/>
        <v>12</v>
      </c>
    </row>
    <row r="7" spans="1:27" x14ac:dyDescent="0.2">
      <c r="B7" s="7">
        <f>H6+1</f>
        <v>9</v>
      </c>
      <c r="C7" s="7">
        <f t="shared" ref="C7:H9" si="3">B7+1</f>
        <v>10</v>
      </c>
      <c r="D7" s="7">
        <f t="shared" si="3"/>
        <v>11</v>
      </c>
      <c r="E7" s="7">
        <f t="shared" si="3"/>
        <v>12</v>
      </c>
      <c r="F7" s="7">
        <f t="shared" si="3"/>
        <v>13</v>
      </c>
      <c r="G7" s="7">
        <f t="shared" si="3"/>
        <v>14</v>
      </c>
      <c r="H7" s="85">
        <f t="shared" si="3"/>
        <v>15</v>
      </c>
      <c r="J7" s="7">
        <f>P6+1</f>
        <v>13</v>
      </c>
      <c r="K7" s="7">
        <f t="shared" ref="K7:P8" si="4">J7+1</f>
        <v>14</v>
      </c>
      <c r="L7" s="7">
        <f t="shared" si="4"/>
        <v>15</v>
      </c>
      <c r="M7" s="7">
        <f t="shared" si="4"/>
        <v>16</v>
      </c>
      <c r="N7" s="7">
        <f t="shared" si="4"/>
        <v>17</v>
      </c>
      <c r="O7" s="7">
        <f t="shared" si="4"/>
        <v>18</v>
      </c>
      <c r="P7" s="85">
        <f t="shared" si="4"/>
        <v>19</v>
      </c>
      <c r="R7" s="7">
        <f>X6+1</f>
        <v>13</v>
      </c>
      <c r="S7" s="7">
        <f t="shared" si="2"/>
        <v>14</v>
      </c>
      <c r="T7" s="7">
        <f t="shared" si="2"/>
        <v>15</v>
      </c>
      <c r="U7" s="7">
        <f t="shared" si="2"/>
        <v>16</v>
      </c>
      <c r="V7" s="7">
        <f t="shared" si="2"/>
        <v>17</v>
      </c>
      <c r="W7" s="7">
        <f t="shared" si="2"/>
        <v>18</v>
      </c>
      <c r="X7" s="85">
        <f t="shared" si="2"/>
        <v>19</v>
      </c>
      <c r="Z7" t="s">
        <v>21</v>
      </c>
      <c r="AA7" s="2">
        <f>AA5+10</f>
        <v>42890</v>
      </c>
    </row>
    <row r="8" spans="1:27" x14ac:dyDescent="0.2">
      <c r="B8" s="7">
        <f>H7+1</f>
        <v>16</v>
      </c>
      <c r="C8" s="7">
        <f t="shared" si="3"/>
        <v>17</v>
      </c>
      <c r="D8" s="7">
        <f t="shared" si="3"/>
        <v>18</v>
      </c>
      <c r="E8" s="7">
        <f t="shared" si="3"/>
        <v>19</v>
      </c>
      <c r="F8" s="7">
        <f t="shared" si="3"/>
        <v>20</v>
      </c>
      <c r="G8" s="7">
        <f t="shared" si="3"/>
        <v>21</v>
      </c>
      <c r="H8" s="85">
        <f t="shared" si="3"/>
        <v>22</v>
      </c>
      <c r="J8" s="7">
        <f>P7+1</f>
        <v>20</v>
      </c>
      <c r="K8" s="7">
        <f t="shared" si="4"/>
        <v>21</v>
      </c>
      <c r="L8" s="7">
        <f t="shared" si="4"/>
        <v>22</v>
      </c>
      <c r="M8" s="7">
        <f t="shared" si="4"/>
        <v>23</v>
      </c>
      <c r="N8" s="7">
        <f t="shared" si="4"/>
        <v>24</v>
      </c>
      <c r="O8" s="7">
        <f t="shared" si="4"/>
        <v>25</v>
      </c>
      <c r="P8" s="85">
        <f t="shared" si="4"/>
        <v>26</v>
      </c>
      <c r="R8" s="7">
        <f>X7+1</f>
        <v>20</v>
      </c>
      <c r="S8" s="7">
        <f t="shared" ref="S8:X9" si="5">R8+1</f>
        <v>21</v>
      </c>
      <c r="T8" s="7">
        <f t="shared" si="5"/>
        <v>22</v>
      </c>
      <c r="U8" s="7">
        <f t="shared" si="5"/>
        <v>23</v>
      </c>
      <c r="V8" s="7">
        <f t="shared" si="5"/>
        <v>24</v>
      </c>
      <c r="W8" s="7">
        <f t="shared" si="5"/>
        <v>25</v>
      </c>
      <c r="X8" s="85">
        <f t="shared" si="5"/>
        <v>26</v>
      </c>
      <c r="Z8" t="s">
        <v>22</v>
      </c>
      <c r="AA8" s="2">
        <f>AA7+1</f>
        <v>42891</v>
      </c>
    </row>
    <row r="9" spans="1:27" x14ac:dyDescent="0.2">
      <c r="B9" s="7">
        <f>H8+1</f>
        <v>23</v>
      </c>
      <c r="C9" s="7">
        <f t="shared" si="3"/>
        <v>24</v>
      </c>
      <c r="D9" s="7">
        <f t="shared" si="3"/>
        <v>25</v>
      </c>
      <c r="E9" s="7">
        <f>(D9+1)*((E8+7)&lt;32)</f>
        <v>26</v>
      </c>
      <c r="F9" s="7">
        <f>(E9+1)*((F8+7)&lt;32)</f>
        <v>27</v>
      </c>
      <c r="G9" s="7">
        <f>(F9+1)*((G8+7)&lt;32)</f>
        <v>28</v>
      </c>
      <c r="H9" s="7">
        <f>(G9+1)*((H8+7)&lt;32)</f>
        <v>29</v>
      </c>
      <c r="J9" s="7">
        <f>(P8+1)*((J8+7)&lt;29+OR(AND(MOD(J1,4)=0,MOD(J1,100)&lt;&gt;0),MOD(J1,400)=0))</f>
        <v>27</v>
      </c>
      <c r="K9" s="7">
        <f>(J9+1)*((K8+7)&lt;29+OR(AND(MOD(J1,4)=0,MOD(J1,100)&lt;&gt;0),MOD(J1,400)=0))</f>
        <v>28</v>
      </c>
      <c r="L9" s="7">
        <f>(K9+1)*((L8+7)&lt;29+OR(AND(MOD(J1,4)=0,MOD(J1,100)&lt;&gt;0),MOD(J1,400)=0))</f>
        <v>0</v>
      </c>
      <c r="M9" s="7">
        <f>(L9+1)*((M8+7)&lt;29+OR(AND(MOD(J1,4)=0,MOD(J1,100)&lt;&gt;0),MOD(J1,400)=0))</f>
        <v>0</v>
      </c>
      <c r="N9" s="7">
        <f>(M9+1)*((N8+7)&lt;29+OR(AND(MOD(J1,4)=0,MOD(J1,100)&lt;&gt;0),MOD(J1,400)=0))</f>
        <v>0</v>
      </c>
      <c r="O9" s="7">
        <f>(N9+1)*((O8+7)&lt;29+OR(AND(MOD(J1,4)=0,MOD(J1,100)&lt;&gt;0),MOD(J1,400)=0))</f>
        <v>0</v>
      </c>
      <c r="P9" s="7">
        <f>(O9+1)*((P8+7)&lt;29+OR(AND(MOD(J1,4)=0,MOD(J1,100)&lt;&gt;0),MOD(J1,400)=0))</f>
        <v>0</v>
      </c>
      <c r="R9" s="7">
        <f>X8+1</f>
        <v>27</v>
      </c>
      <c r="S9" s="7">
        <f t="shared" si="5"/>
        <v>28</v>
      </c>
      <c r="T9" s="7">
        <f t="shared" si="5"/>
        <v>29</v>
      </c>
      <c r="U9" s="7">
        <f>(T9+1)*((U8+7)&lt;32)</f>
        <v>30</v>
      </c>
      <c r="V9" s="7">
        <f>(U9+1)*((V8+7)&lt;32)</f>
        <v>31</v>
      </c>
      <c r="W9" s="7">
        <f>(V9+1)*((W8+7)&lt;32)</f>
        <v>0</v>
      </c>
      <c r="X9" s="7">
        <f>(W9+1)*((X8+7)&lt;32)</f>
        <v>0</v>
      </c>
    </row>
    <row r="10" spans="1:27" x14ac:dyDescent="0.2">
      <c r="B10" s="7">
        <f>(H9+1)*((B9+7)&lt;32)</f>
        <v>30</v>
      </c>
      <c r="C10" s="7">
        <f>(B10+1)*((C9+7)&lt;32)</f>
        <v>31</v>
      </c>
      <c r="D10" s="7"/>
      <c r="E10" s="7"/>
      <c r="F10" s="7"/>
      <c r="G10" s="7"/>
      <c r="H10" s="7"/>
      <c r="J10" s="7"/>
      <c r="K10" s="7"/>
      <c r="L10" s="7"/>
      <c r="M10" s="7"/>
      <c r="N10" s="7"/>
      <c r="O10" s="7"/>
      <c r="P10" s="7"/>
      <c r="R10" s="7">
        <f>(X9+1)*((R9+7)&lt;32)</f>
        <v>0</v>
      </c>
      <c r="S10" s="7">
        <f>(R10+1)*((S9+7)&lt;32)</f>
        <v>0</v>
      </c>
      <c r="T10" s="7"/>
      <c r="U10" s="7"/>
      <c r="V10" s="7"/>
      <c r="W10" s="7"/>
      <c r="X10" s="7"/>
      <c r="AA10" s="3"/>
    </row>
    <row r="11" spans="1:27" x14ac:dyDescent="0.2">
      <c r="B11" s="8"/>
      <c r="C11" s="8"/>
      <c r="D11" s="8"/>
      <c r="E11" s="8"/>
      <c r="F11" s="8"/>
      <c r="G11" s="8"/>
      <c r="H11" s="8"/>
      <c r="J11" s="8"/>
      <c r="K11" s="8"/>
      <c r="L11" s="8"/>
      <c r="M11" s="8"/>
      <c r="N11" s="8"/>
      <c r="O11" s="8"/>
      <c r="P11" s="8"/>
      <c r="AA11" s="3"/>
    </row>
    <row r="13" spans="1:27" x14ac:dyDescent="0.2">
      <c r="A13" s="4">
        <f>WEEKDAY(DATEVALUE("01/04/"&amp;J1),2)</f>
        <v>6</v>
      </c>
      <c r="B13" s="90" t="s">
        <v>9</v>
      </c>
      <c r="C13" s="91"/>
      <c r="D13" s="91"/>
      <c r="E13" s="91"/>
      <c r="F13" s="91"/>
      <c r="G13" s="91"/>
      <c r="H13" s="92"/>
      <c r="I13" s="4">
        <f>WEEKDAY(DATEVALUE("01/05/"&amp;J1),2)</f>
        <v>1</v>
      </c>
      <c r="J13" s="90" t="s">
        <v>10</v>
      </c>
      <c r="K13" s="91"/>
      <c r="L13" s="91"/>
      <c r="M13" s="91"/>
      <c r="N13" s="91"/>
      <c r="O13" s="91"/>
      <c r="P13" s="92"/>
      <c r="Q13" s="4">
        <f>WEEKDAY(DATEVALUE("01/06/"&amp;J1),2)</f>
        <v>4</v>
      </c>
      <c r="R13" s="90" t="s">
        <v>11</v>
      </c>
      <c r="S13" s="91"/>
      <c r="T13" s="91"/>
      <c r="U13" s="91"/>
      <c r="V13" s="91"/>
      <c r="W13" s="91"/>
      <c r="X13" s="92"/>
    </row>
    <row r="14" spans="1:27" x14ac:dyDescent="0.2">
      <c r="B14" s="5" t="s">
        <v>1</v>
      </c>
      <c r="C14" s="5" t="s">
        <v>2</v>
      </c>
      <c r="D14" s="5" t="s">
        <v>2</v>
      </c>
      <c r="E14" s="5" t="s">
        <v>3</v>
      </c>
      <c r="F14" s="5" t="s">
        <v>4</v>
      </c>
      <c r="G14" s="80" t="s">
        <v>5</v>
      </c>
      <c r="H14" s="6" t="s">
        <v>6</v>
      </c>
      <c r="J14" s="5" t="s">
        <v>1</v>
      </c>
      <c r="K14" s="5" t="s">
        <v>2</v>
      </c>
      <c r="L14" s="5" t="s">
        <v>2</v>
      </c>
      <c r="M14" s="5" t="s">
        <v>3</v>
      </c>
      <c r="N14" s="5" t="s">
        <v>4</v>
      </c>
      <c r="O14" s="80" t="s">
        <v>5</v>
      </c>
      <c r="P14" s="6" t="s">
        <v>6</v>
      </c>
      <c r="R14" s="5" t="s">
        <v>1</v>
      </c>
      <c r="S14" s="5" t="s">
        <v>2</v>
      </c>
      <c r="T14" s="5" t="s">
        <v>2</v>
      </c>
      <c r="U14" s="5" t="s">
        <v>3</v>
      </c>
      <c r="V14" s="5" t="s">
        <v>4</v>
      </c>
      <c r="W14" s="80" t="s">
        <v>5</v>
      </c>
      <c r="X14" s="6" t="s">
        <v>6</v>
      </c>
    </row>
    <row r="15" spans="1:27" x14ac:dyDescent="0.2">
      <c r="B15" s="7">
        <f>(A13=1)*1</f>
        <v>0</v>
      </c>
      <c r="C15" s="7">
        <f>(A13=2)+B15+(B15&gt;0)</f>
        <v>0</v>
      </c>
      <c r="D15" s="7">
        <f>(A13=3)+C15+(C15&gt;0)</f>
        <v>0</v>
      </c>
      <c r="E15" s="7">
        <f>(A13=4)+D15+(D15&gt;0)</f>
        <v>0</v>
      </c>
      <c r="F15" s="7">
        <f>(A13=5)+E15+(E15&gt;0)</f>
        <v>0</v>
      </c>
      <c r="G15" s="7">
        <f>(A13=6)+F15+(F15&gt;0)</f>
        <v>1</v>
      </c>
      <c r="H15" s="85">
        <f>(A13=7)+G15+(G15&gt;0)</f>
        <v>2</v>
      </c>
      <c r="J15" s="7">
        <f>(I13=1)*1</f>
        <v>1</v>
      </c>
      <c r="K15" s="7">
        <f>(I13=2)+J15+(J15&gt;0)</f>
        <v>2</v>
      </c>
      <c r="L15" s="7">
        <f>(I13=3)+K15+(K15&gt;0)</f>
        <v>3</v>
      </c>
      <c r="M15" s="7">
        <f>(I13=4)+L15+(L15&gt;0)</f>
        <v>4</v>
      </c>
      <c r="N15" s="7">
        <f>(I13=5)+M15+(M15&gt;0)</f>
        <v>5</v>
      </c>
      <c r="O15" s="7">
        <f>(I13=6)+N15+(N15&gt;0)</f>
        <v>6</v>
      </c>
      <c r="P15" s="85">
        <f>(I13=7)+O15+(O15&gt;0)</f>
        <v>7</v>
      </c>
      <c r="R15" s="7">
        <f>(Q13=1)*1</f>
        <v>0</v>
      </c>
      <c r="S15" s="7">
        <f>(Q13=2)+R15+(R15&gt;0)</f>
        <v>0</v>
      </c>
      <c r="T15" s="7">
        <f>(Q13=3)+S15+(S15&gt;0)</f>
        <v>0</v>
      </c>
      <c r="U15" s="7">
        <f>(Q13=4)+T15+(T15&gt;0)</f>
        <v>1</v>
      </c>
      <c r="V15" s="7">
        <f>(Q13=5)+U15+(U15&gt;0)</f>
        <v>2</v>
      </c>
      <c r="W15" s="7">
        <f>(Q13=6)+V15+(V15&gt;0)</f>
        <v>3</v>
      </c>
      <c r="X15" s="85">
        <f>(Q13=7)+W15+(W15&gt;0)</f>
        <v>4</v>
      </c>
    </row>
    <row r="16" spans="1:27" x14ac:dyDescent="0.2">
      <c r="B16" s="7">
        <f>H15+1</f>
        <v>3</v>
      </c>
      <c r="C16" s="7">
        <f t="shared" ref="C16:H17" si="6">B16+1</f>
        <v>4</v>
      </c>
      <c r="D16" s="7">
        <f t="shared" si="6"/>
        <v>5</v>
      </c>
      <c r="E16" s="7">
        <f t="shared" si="6"/>
        <v>6</v>
      </c>
      <c r="F16" s="7">
        <f t="shared" si="6"/>
        <v>7</v>
      </c>
      <c r="G16" s="7">
        <f t="shared" si="6"/>
        <v>8</v>
      </c>
      <c r="H16" s="85">
        <f t="shared" si="6"/>
        <v>9</v>
      </c>
      <c r="J16" s="7">
        <f>P15+1</f>
        <v>8</v>
      </c>
      <c r="K16" s="7">
        <f t="shared" ref="K16:P17" si="7">J16+1</f>
        <v>9</v>
      </c>
      <c r="L16" s="7">
        <f t="shared" si="7"/>
        <v>10</v>
      </c>
      <c r="M16" s="7">
        <f t="shared" si="7"/>
        <v>11</v>
      </c>
      <c r="N16" s="7">
        <f t="shared" si="7"/>
        <v>12</v>
      </c>
      <c r="O16" s="7">
        <f t="shared" si="7"/>
        <v>13</v>
      </c>
      <c r="P16" s="85">
        <f t="shared" si="7"/>
        <v>14</v>
      </c>
      <c r="R16" s="7">
        <f>X15+1</f>
        <v>5</v>
      </c>
      <c r="S16" s="7">
        <f t="shared" ref="S16:X17" si="8">R16+1</f>
        <v>6</v>
      </c>
      <c r="T16" s="7">
        <f t="shared" si="8"/>
        <v>7</v>
      </c>
      <c r="U16" s="7">
        <f t="shared" si="8"/>
        <v>8</v>
      </c>
      <c r="V16" s="7">
        <f t="shared" si="8"/>
        <v>9</v>
      </c>
      <c r="W16" s="7">
        <f t="shared" si="8"/>
        <v>10</v>
      </c>
      <c r="X16" s="85">
        <f t="shared" si="8"/>
        <v>11</v>
      </c>
    </row>
    <row r="17" spans="1:24" x14ac:dyDescent="0.2">
      <c r="B17" s="7">
        <f>H16+1</f>
        <v>10</v>
      </c>
      <c r="C17" s="7">
        <f t="shared" si="6"/>
        <v>11</v>
      </c>
      <c r="D17" s="7">
        <f t="shared" si="6"/>
        <v>12</v>
      </c>
      <c r="E17" s="7">
        <f t="shared" si="6"/>
        <v>13</v>
      </c>
      <c r="F17" s="7">
        <f t="shared" si="6"/>
        <v>14</v>
      </c>
      <c r="G17" s="7">
        <f t="shared" si="6"/>
        <v>15</v>
      </c>
      <c r="H17" s="85">
        <f t="shared" si="6"/>
        <v>16</v>
      </c>
      <c r="J17" s="7">
        <f>P16+1</f>
        <v>15</v>
      </c>
      <c r="K17" s="7">
        <f t="shared" si="7"/>
        <v>16</v>
      </c>
      <c r="L17" s="7">
        <f t="shared" si="7"/>
        <v>17</v>
      </c>
      <c r="M17" s="7">
        <f t="shared" si="7"/>
        <v>18</v>
      </c>
      <c r="N17" s="7">
        <f t="shared" si="7"/>
        <v>19</v>
      </c>
      <c r="O17" s="7">
        <f t="shared" si="7"/>
        <v>20</v>
      </c>
      <c r="P17" s="85">
        <f t="shared" si="7"/>
        <v>21</v>
      </c>
      <c r="R17" s="7">
        <f>X16+1</f>
        <v>12</v>
      </c>
      <c r="S17" s="7">
        <f t="shared" si="8"/>
        <v>13</v>
      </c>
      <c r="T17" s="7">
        <f t="shared" si="8"/>
        <v>14</v>
      </c>
      <c r="U17" s="7">
        <f t="shared" si="8"/>
        <v>15</v>
      </c>
      <c r="V17" s="7">
        <f t="shared" si="8"/>
        <v>16</v>
      </c>
      <c r="W17" s="7">
        <f t="shared" si="8"/>
        <v>17</v>
      </c>
      <c r="X17" s="85">
        <f t="shared" si="8"/>
        <v>18</v>
      </c>
    </row>
    <row r="18" spans="1:24" x14ac:dyDescent="0.2">
      <c r="B18" s="7">
        <f>H17+1</f>
        <v>17</v>
      </c>
      <c r="C18" s="7">
        <f t="shared" ref="C18:H18" si="9">B18+1</f>
        <v>18</v>
      </c>
      <c r="D18" s="7">
        <f t="shared" si="9"/>
        <v>19</v>
      </c>
      <c r="E18" s="7">
        <f t="shared" si="9"/>
        <v>20</v>
      </c>
      <c r="F18" s="7">
        <f t="shared" si="9"/>
        <v>21</v>
      </c>
      <c r="G18" s="7">
        <f t="shared" si="9"/>
        <v>22</v>
      </c>
      <c r="H18" s="85">
        <f t="shared" si="9"/>
        <v>23</v>
      </c>
      <c r="J18" s="7">
        <f>P17+1</f>
        <v>22</v>
      </c>
      <c r="K18" s="7">
        <f t="shared" ref="K18:P18" si="10">J18+1</f>
        <v>23</v>
      </c>
      <c r="L18" s="7">
        <f t="shared" si="10"/>
        <v>24</v>
      </c>
      <c r="M18" s="7">
        <f t="shared" si="10"/>
        <v>25</v>
      </c>
      <c r="N18" s="7">
        <f t="shared" si="10"/>
        <v>26</v>
      </c>
      <c r="O18" s="7">
        <f t="shared" si="10"/>
        <v>27</v>
      </c>
      <c r="P18" s="85">
        <f t="shared" si="10"/>
        <v>28</v>
      </c>
      <c r="R18" s="7">
        <f>X17+1</f>
        <v>19</v>
      </c>
      <c r="S18" s="7">
        <f t="shared" ref="S18:X18" si="11">R18+1</f>
        <v>20</v>
      </c>
      <c r="T18" s="7">
        <f t="shared" si="11"/>
        <v>21</v>
      </c>
      <c r="U18" s="7">
        <f t="shared" si="11"/>
        <v>22</v>
      </c>
      <c r="V18" s="7">
        <f t="shared" si="11"/>
        <v>23</v>
      </c>
      <c r="W18" s="7">
        <f t="shared" si="11"/>
        <v>24</v>
      </c>
      <c r="X18" s="85">
        <f t="shared" si="11"/>
        <v>25</v>
      </c>
    </row>
    <row r="19" spans="1:24" x14ac:dyDescent="0.2">
      <c r="B19" s="7">
        <f>H18+1</f>
        <v>24</v>
      </c>
      <c r="C19" s="7">
        <f>B19+1</f>
        <v>25</v>
      </c>
      <c r="D19" s="7">
        <f>(C19+1)*((D18+7)&lt;31)</f>
        <v>26</v>
      </c>
      <c r="E19" s="7">
        <f>(D19+1)*((E18+7)&lt;31)</f>
        <v>27</v>
      </c>
      <c r="F19" s="7">
        <f>(E19+1)*((F18+7)&lt;31)</f>
        <v>28</v>
      </c>
      <c r="G19" s="7">
        <f>(F19+1)*((G18+7)&lt;31)</f>
        <v>29</v>
      </c>
      <c r="H19" s="7">
        <f>(G19+1)*((H18+7)&lt;31)</f>
        <v>30</v>
      </c>
      <c r="J19" s="7">
        <f>P18+1</f>
        <v>29</v>
      </c>
      <c r="K19" s="7">
        <f>J19+1</f>
        <v>30</v>
      </c>
      <c r="L19" s="7">
        <f>K19+1</f>
        <v>31</v>
      </c>
      <c r="M19" s="7">
        <f>(L19+1)*((M18+7)&lt;32)</f>
        <v>0</v>
      </c>
      <c r="N19" s="7">
        <f>(M19+1)*((N18+7)&lt;32)</f>
        <v>0</v>
      </c>
      <c r="O19" s="7">
        <f>(N19+1)*((O18+7)&lt;32)</f>
        <v>0</v>
      </c>
      <c r="P19" s="7">
        <f>(O19+1)*((P18+7)&lt;32)</f>
        <v>0</v>
      </c>
      <c r="R19" s="7">
        <f>X18+1</f>
        <v>26</v>
      </c>
      <c r="S19" s="7">
        <f>R19+1</f>
        <v>27</v>
      </c>
      <c r="T19" s="7">
        <f>(S19+1)*((T18+7)&lt;31)</f>
        <v>28</v>
      </c>
      <c r="U19" s="7">
        <f>(T19+1)*((U18+7)&lt;31)</f>
        <v>29</v>
      </c>
      <c r="V19" s="7">
        <f>(U19+1)*((V18+7)&lt;31)</f>
        <v>30</v>
      </c>
      <c r="W19" s="7">
        <f>(V19+1)*((W18+7)&lt;31)</f>
        <v>0</v>
      </c>
      <c r="X19" s="7">
        <f>(W19+1)*((X18+7)&lt;31)</f>
        <v>0</v>
      </c>
    </row>
    <row r="20" spans="1:24" x14ac:dyDescent="0.2">
      <c r="B20" s="7">
        <f>(H19+1)*((B19+7)&lt;31)</f>
        <v>0</v>
      </c>
      <c r="C20" s="7"/>
      <c r="D20" s="7"/>
      <c r="E20" s="7"/>
      <c r="F20" s="7"/>
      <c r="G20" s="7"/>
      <c r="H20" s="7"/>
      <c r="J20" s="7">
        <f>(P19+1)*((J19+7)&lt;32)</f>
        <v>0</v>
      </c>
      <c r="K20" s="7">
        <f>(J20+1)*((K19+7)&lt;32)</f>
        <v>0</v>
      </c>
      <c r="L20" s="7"/>
      <c r="M20" s="7"/>
      <c r="N20" s="7"/>
      <c r="O20" s="7"/>
      <c r="P20" s="7"/>
      <c r="R20" s="7">
        <f>(X19+1)*((R19+7)&lt;31)</f>
        <v>0</v>
      </c>
      <c r="S20" s="7"/>
      <c r="T20" s="7"/>
      <c r="U20" s="7"/>
      <c r="V20" s="7"/>
      <c r="W20" s="7"/>
      <c r="X20" s="7"/>
    </row>
    <row r="23" spans="1:24" x14ac:dyDescent="0.2">
      <c r="A23" s="4">
        <f>WEEKDAY(DATEVALUE("01/07/"&amp;J1),2)</f>
        <v>6</v>
      </c>
      <c r="B23" s="90" t="s">
        <v>12</v>
      </c>
      <c r="C23" s="91"/>
      <c r="D23" s="91"/>
      <c r="E23" s="91"/>
      <c r="F23" s="91"/>
      <c r="G23" s="91"/>
      <c r="H23" s="92"/>
      <c r="I23" s="4">
        <f>WEEKDAY(DATEVALUE("01/08/"&amp;J1),2)</f>
        <v>2</v>
      </c>
      <c r="J23" s="90" t="s">
        <v>13</v>
      </c>
      <c r="K23" s="91"/>
      <c r="L23" s="91"/>
      <c r="M23" s="91"/>
      <c r="N23" s="91"/>
      <c r="O23" s="91"/>
      <c r="P23" s="92"/>
      <c r="Q23" s="4">
        <f>WEEKDAY(DATEVALUE("01/09/"&amp;J1),2)</f>
        <v>5</v>
      </c>
      <c r="R23" s="90" t="s">
        <v>14</v>
      </c>
      <c r="S23" s="91"/>
      <c r="T23" s="91"/>
      <c r="U23" s="91"/>
      <c r="V23" s="91"/>
      <c r="W23" s="91"/>
      <c r="X23" s="92"/>
    </row>
    <row r="24" spans="1:24" x14ac:dyDescent="0.2">
      <c r="B24" s="5" t="s">
        <v>1</v>
      </c>
      <c r="C24" s="5" t="s">
        <v>2</v>
      </c>
      <c r="D24" s="5" t="s">
        <v>2</v>
      </c>
      <c r="E24" s="5" t="s">
        <v>3</v>
      </c>
      <c r="F24" s="5" t="s">
        <v>4</v>
      </c>
      <c r="G24" s="80" t="s">
        <v>5</v>
      </c>
      <c r="H24" s="6" t="s">
        <v>6</v>
      </c>
      <c r="J24" s="5" t="s">
        <v>1</v>
      </c>
      <c r="K24" s="5" t="s">
        <v>2</v>
      </c>
      <c r="L24" s="5" t="s">
        <v>2</v>
      </c>
      <c r="M24" s="5" t="s">
        <v>3</v>
      </c>
      <c r="N24" s="5" t="s">
        <v>4</v>
      </c>
      <c r="O24" s="80" t="s">
        <v>5</v>
      </c>
      <c r="P24" s="6" t="s">
        <v>6</v>
      </c>
      <c r="R24" s="5" t="s">
        <v>1</v>
      </c>
      <c r="S24" s="5" t="s">
        <v>2</v>
      </c>
      <c r="T24" s="5" t="s">
        <v>2</v>
      </c>
      <c r="U24" s="5" t="s">
        <v>3</v>
      </c>
      <c r="V24" s="5" t="s">
        <v>4</v>
      </c>
      <c r="W24" s="80" t="s">
        <v>5</v>
      </c>
      <c r="X24" s="6" t="s">
        <v>6</v>
      </c>
    </row>
    <row r="25" spans="1:24" x14ac:dyDescent="0.2">
      <c r="B25" s="7">
        <f>(A23=1)*1</f>
        <v>0</v>
      </c>
      <c r="C25" s="7">
        <f>(A23=2)+B25+(B25&gt;0)</f>
        <v>0</v>
      </c>
      <c r="D25" s="7">
        <f>(A23=3)+C25+(C25&gt;0)</f>
        <v>0</v>
      </c>
      <c r="E25" s="7">
        <f>(A23=4)+D25+(D25&gt;0)</f>
        <v>0</v>
      </c>
      <c r="F25" s="7">
        <f>(A23=5)+E25+(E25&gt;0)</f>
        <v>0</v>
      </c>
      <c r="G25" s="7">
        <f>(A23=6)+F25+(F25&gt;0)</f>
        <v>1</v>
      </c>
      <c r="H25" s="85">
        <f>(A23=7)+G25+(G25&gt;0)</f>
        <v>2</v>
      </c>
      <c r="J25" s="7">
        <f>(I23=1)*1</f>
        <v>0</v>
      </c>
      <c r="K25" s="7">
        <f>(I23=2)+J25+(J25&gt;0)</f>
        <v>1</v>
      </c>
      <c r="L25" s="7">
        <f>(I23=3)+K25+(K25&gt;0)</f>
        <v>2</v>
      </c>
      <c r="M25" s="7">
        <f>(I23=4)+L25+(L25&gt;0)</f>
        <v>3</v>
      </c>
      <c r="N25" s="7">
        <f>(I23=5)+M25+(M25&gt;0)</f>
        <v>4</v>
      </c>
      <c r="O25" s="7">
        <f>(I23=6)+N25+(N25&gt;0)</f>
        <v>5</v>
      </c>
      <c r="P25" s="85">
        <f>(I23=7)+O25+(O25&gt;0)</f>
        <v>6</v>
      </c>
      <c r="R25" s="7">
        <f>(Q23=1)*1</f>
        <v>0</v>
      </c>
      <c r="S25" s="7">
        <f>(Q23=2)+R25+(R25&gt;0)</f>
        <v>0</v>
      </c>
      <c r="T25" s="7">
        <f>(Q23=3)+S25+(S25&gt;0)</f>
        <v>0</v>
      </c>
      <c r="U25" s="7">
        <f>(Q23=4)+T25+(T25&gt;0)</f>
        <v>0</v>
      </c>
      <c r="V25" s="7">
        <f>(Q23=5)+U25+(U25&gt;0)</f>
        <v>1</v>
      </c>
      <c r="W25" s="7">
        <f>(Q23=6)+V25+(V25&gt;0)</f>
        <v>2</v>
      </c>
      <c r="X25" s="85">
        <f>(Q23=7)+W25+(W25&gt;0)</f>
        <v>3</v>
      </c>
    </row>
    <row r="26" spans="1:24" x14ac:dyDescent="0.2">
      <c r="B26" s="7">
        <f>H25+1</f>
        <v>3</v>
      </c>
      <c r="C26" s="7">
        <f t="shared" ref="C26:H27" si="12">B26+1</f>
        <v>4</v>
      </c>
      <c r="D26" s="7">
        <f t="shared" si="12"/>
        <v>5</v>
      </c>
      <c r="E26" s="7">
        <f t="shared" si="12"/>
        <v>6</v>
      </c>
      <c r="F26" s="7">
        <f t="shared" si="12"/>
        <v>7</v>
      </c>
      <c r="G26" s="7">
        <f t="shared" si="12"/>
        <v>8</v>
      </c>
      <c r="H26" s="85">
        <f t="shared" si="12"/>
        <v>9</v>
      </c>
      <c r="J26" s="7">
        <f>P25+1</f>
        <v>7</v>
      </c>
      <c r="K26" s="7">
        <f t="shared" ref="K26:P27" si="13">J26+1</f>
        <v>8</v>
      </c>
      <c r="L26" s="7">
        <f t="shared" si="13"/>
        <v>9</v>
      </c>
      <c r="M26" s="7">
        <f t="shared" si="13"/>
        <v>10</v>
      </c>
      <c r="N26" s="7">
        <f t="shared" si="13"/>
        <v>11</v>
      </c>
      <c r="O26" s="7">
        <f t="shared" si="13"/>
        <v>12</v>
      </c>
      <c r="P26" s="85">
        <f t="shared" si="13"/>
        <v>13</v>
      </c>
      <c r="R26" s="7">
        <f>X25+1</f>
        <v>4</v>
      </c>
      <c r="S26" s="7">
        <f t="shared" ref="S26:X27" si="14">R26+1</f>
        <v>5</v>
      </c>
      <c r="T26" s="7">
        <f t="shared" si="14"/>
        <v>6</v>
      </c>
      <c r="U26" s="7">
        <f t="shared" si="14"/>
        <v>7</v>
      </c>
      <c r="V26" s="7">
        <f t="shared" si="14"/>
        <v>8</v>
      </c>
      <c r="W26" s="7">
        <f t="shared" si="14"/>
        <v>9</v>
      </c>
      <c r="X26" s="85">
        <f t="shared" si="14"/>
        <v>10</v>
      </c>
    </row>
    <row r="27" spans="1:24" x14ac:dyDescent="0.2">
      <c r="B27" s="7">
        <f>H26+1</f>
        <v>10</v>
      </c>
      <c r="C27" s="7">
        <f t="shared" si="12"/>
        <v>11</v>
      </c>
      <c r="D27" s="7">
        <f t="shared" si="12"/>
        <v>12</v>
      </c>
      <c r="E27" s="7">
        <f t="shared" si="12"/>
        <v>13</v>
      </c>
      <c r="F27" s="7">
        <f t="shared" si="12"/>
        <v>14</v>
      </c>
      <c r="G27" s="7">
        <f t="shared" si="12"/>
        <v>15</v>
      </c>
      <c r="H27" s="85">
        <f t="shared" si="12"/>
        <v>16</v>
      </c>
      <c r="J27" s="7">
        <f>P26+1</f>
        <v>14</v>
      </c>
      <c r="K27" s="7">
        <f t="shared" si="13"/>
        <v>15</v>
      </c>
      <c r="L27" s="7">
        <f t="shared" si="13"/>
        <v>16</v>
      </c>
      <c r="M27" s="7">
        <f t="shared" si="13"/>
        <v>17</v>
      </c>
      <c r="N27" s="7">
        <f t="shared" si="13"/>
        <v>18</v>
      </c>
      <c r="O27" s="7">
        <f t="shared" si="13"/>
        <v>19</v>
      </c>
      <c r="P27" s="85">
        <f t="shared" si="13"/>
        <v>20</v>
      </c>
      <c r="R27" s="7">
        <f>X26+1</f>
        <v>11</v>
      </c>
      <c r="S27" s="7">
        <f t="shared" si="14"/>
        <v>12</v>
      </c>
      <c r="T27" s="7">
        <f t="shared" si="14"/>
        <v>13</v>
      </c>
      <c r="U27" s="7">
        <f t="shared" si="14"/>
        <v>14</v>
      </c>
      <c r="V27" s="7">
        <f t="shared" si="14"/>
        <v>15</v>
      </c>
      <c r="W27" s="7">
        <f t="shared" si="14"/>
        <v>16</v>
      </c>
      <c r="X27" s="85">
        <f t="shared" si="14"/>
        <v>17</v>
      </c>
    </row>
    <row r="28" spans="1:24" x14ac:dyDescent="0.2">
      <c r="B28" s="7">
        <f>H27+1</f>
        <v>17</v>
      </c>
      <c r="C28" s="7">
        <f t="shared" ref="C28:H28" si="15">B28+1</f>
        <v>18</v>
      </c>
      <c r="D28" s="7">
        <f t="shared" si="15"/>
        <v>19</v>
      </c>
      <c r="E28" s="7">
        <f t="shared" si="15"/>
        <v>20</v>
      </c>
      <c r="F28" s="7">
        <f t="shared" si="15"/>
        <v>21</v>
      </c>
      <c r="G28" s="7">
        <f t="shared" si="15"/>
        <v>22</v>
      </c>
      <c r="H28" s="85">
        <f t="shared" si="15"/>
        <v>23</v>
      </c>
      <c r="J28" s="7">
        <f>P27+1</f>
        <v>21</v>
      </c>
      <c r="K28" s="7">
        <f t="shared" ref="K28:P28" si="16">J28+1</f>
        <v>22</v>
      </c>
      <c r="L28" s="7">
        <f t="shared" si="16"/>
        <v>23</v>
      </c>
      <c r="M28" s="7">
        <f t="shared" si="16"/>
        <v>24</v>
      </c>
      <c r="N28" s="7">
        <f t="shared" si="16"/>
        <v>25</v>
      </c>
      <c r="O28" s="7">
        <f t="shared" si="16"/>
        <v>26</v>
      </c>
      <c r="P28" s="85">
        <f t="shared" si="16"/>
        <v>27</v>
      </c>
      <c r="R28" s="7">
        <f>X27+1</f>
        <v>18</v>
      </c>
      <c r="S28" s="7">
        <f t="shared" ref="S28:X28" si="17">R28+1</f>
        <v>19</v>
      </c>
      <c r="T28" s="7">
        <f t="shared" si="17"/>
        <v>20</v>
      </c>
      <c r="U28" s="7">
        <f t="shared" si="17"/>
        <v>21</v>
      </c>
      <c r="V28" s="7">
        <f t="shared" si="17"/>
        <v>22</v>
      </c>
      <c r="W28" s="7">
        <f t="shared" si="17"/>
        <v>23</v>
      </c>
      <c r="X28" s="85">
        <f t="shared" si="17"/>
        <v>24</v>
      </c>
    </row>
    <row r="29" spans="1:24" x14ac:dyDescent="0.2">
      <c r="B29" s="7">
        <f>H28+1</f>
        <v>24</v>
      </c>
      <c r="C29" s="7">
        <f>B29+1</f>
        <v>25</v>
      </c>
      <c r="D29" s="7">
        <f>C29+1</f>
        <v>26</v>
      </c>
      <c r="E29" s="7">
        <f>(D29+1)*((E28+7)&lt;32)</f>
        <v>27</v>
      </c>
      <c r="F29" s="7">
        <f>(E29+1)*((F28+7)&lt;32)</f>
        <v>28</v>
      </c>
      <c r="G29" s="7">
        <f>(F29+1)*((G28+7)&lt;32)</f>
        <v>29</v>
      </c>
      <c r="H29" s="7">
        <f>(G29+1)*((H28+7)&lt;32)</f>
        <v>30</v>
      </c>
      <c r="J29" s="7">
        <f>P28+1</f>
        <v>28</v>
      </c>
      <c r="K29" s="7">
        <f>J29+1</f>
        <v>29</v>
      </c>
      <c r="L29" s="7">
        <f>K29+1</f>
        <v>30</v>
      </c>
      <c r="M29" s="7">
        <f>(L29+1)*((M28+7)&lt;32)</f>
        <v>31</v>
      </c>
      <c r="N29" s="7">
        <f>(M29+1)*((N28+7)&lt;32)</f>
        <v>0</v>
      </c>
      <c r="O29" s="7">
        <f>(N29+1)*((O28+7)&lt;32)</f>
        <v>0</v>
      </c>
      <c r="P29" s="7">
        <f>(O29+1)*((P28+7)&lt;32)</f>
        <v>0</v>
      </c>
      <c r="R29" s="7">
        <f>X28+1</f>
        <v>25</v>
      </c>
      <c r="S29" s="7">
        <f>R29+1</f>
        <v>26</v>
      </c>
      <c r="T29" s="7">
        <f>(S29+1)*((T28+7)&lt;31)</f>
        <v>27</v>
      </c>
      <c r="U29" s="7">
        <f>(T29+1)*((U28+7)&lt;31)</f>
        <v>28</v>
      </c>
      <c r="V29" s="7">
        <f>(U29+1)*((V28+7)&lt;31)</f>
        <v>29</v>
      </c>
      <c r="W29" s="7">
        <f>(V29+1)*((W28+7)&lt;31)</f>
        <v>30</v>
      </c>
      <c r="X29" s="7">
        <f>(W29+1)*((X28+7)&lt;31)</f>
        <v>0</v>
      </c>
    </row>
    <row r="30" spans="1:24" x14ac:dyDescent="0.2">
      <c r="B30" s="7">
        <f>(H29+1)*((B29+7)&lt;32)</f>
        <v>31</v>
      </c>
      <c r="C30" s="7">
        <f>(B30+1)*((C29+7)&lt;32)</f>
        <v>0</v>
      </c>
      <c r="D30" s="7"/>
      <c r="E30" s="7"/>
      <c r="F30" s="7"/>
      <c r="G30" s="7"/>
      <c r="H30" s="7"/>
      <c r="J30" s="7">
        <f>(P29+1)*((J29+7)&lt;32)</f>
        <v>0</v>
      </c>
      <c r="K30" s="7">
        <f>(J30+1)*((K29+7)&lt;32)</f>
        <v>0</v>
      </c>
      <c r="L30" s="7"/>
      <c r="M30" s="7"/>
      <c r="N30" s="7"/>
      <c r="O30" s="7"/>
      <c r="P30" s="7"/>
      <c r="R30" s="7">
        <f>(X29+1)*((R29+7)&lt;31)</f>
        <v>0</v>
      </c>
      <c r="S30" s="7"/>
      <c r="T30" s="7"/>
      <c r="U30" s="7"/>
      <c r="V30" s="7"/>
      <c r="W30" s="7"/>
      <c r="X30" s="7"/>
    </row>
    <row r="31" spans="1:24" x14ac:dyDescent="0.2">
      <c r="R31" s="8"/>
      <c r="S31" s="8"/>
      <c r="T31" s="8"/>
      <c r="U31" s="8"/>
      <c r="V31" s="8"/>
      <c r="W31" s="8"/>
      <c r="X31" s="8"/>
    </row>
    <row r="33" spans="1:24" x14ac:dyDescent="0.2">
      <c r="A33" s="4">
        <f>WEEKDAY(DATEVALUE("01/10/"&amp;J1),2)</f>
        <v>7</v>
      </c>
      <c r="B33" s="90" t="s">
        <v>15</v>
      </c>
      <c r="C33" s="91"/>
      <c r="D33" s="91"/>
      <c r="E33" s="91"/>
      <c r="F33" s="91"/>
      <c r="G33" s="91"/>
      <c r="H33" s="92"/>
      <c r="I33" s="4">
        <f>WEEKDAY(DATEVALUE("01/11/"&amp;J1),2)</f>
        <v>3</v>
      </c>
      <c r="J33" s="90" t="s">
        <v>16</v>
      </c>
      <c r="K33" s="91"/>
      <c r="L33" s="91"/>
      <c r="M33" s="91"/>
      <c r="N33" s="91"/>
      <c r="O33" s="91"/>
      <c r="P33" s="92"/>
      <c r="Q33" s="4">
        <f>WEEKDAY(DATEVALUE("01/12/"&amp;J1),2)</f>
        <v>5</v>
      </c>
      <c r="R33" s="90" t="s">
        <v>17</v>
      </c>
      <c r="S33" s="91"/>
      <c r="T33" s="91"/>
      <c r="U33" s="91"/>
      <c r="V33" s="91"/>
      <c r="W33" s="91"/>
      <c r="X33" s="92"/>
    </row>
    <row r="34" spans="1:24" x14ac:dyDescent="0.2">
      <c r="B34" s="5" t="s">
        <v>1</v>
      </c>
      <c r="C34" s="5" t="s">
        <v>2</v>
      </c>
      <c r="D34" s="5" t="s">
        <v>2</v>
      </c>
      <c r="E34" s="5" t="s">
        <v>3</v>
      </c>
      <c r="F34" s="5" t="s">
        <v>4</v>
      </c>
      <c r="G34" s="80" t="s">
        <v>5</v>
      </c>
      <c r="H34" s="6" t="s">
        <v>6</v>
      </c>
      <c r="J34" s="5" t="s">
        <v>1</v>
      </c>
      <c r="K34" s="5" t="s">
        <v>2</v>
      </c>
      <c r="L34" s="5" t="s">
        <v>2</v>
      </c>
      <c r="M34" s="5" t="s">
        <v>3</v>
      </c>
      <c r="N34" s="5" t="s">
        <v>4</v>
      </c>
      <c r="O34" s="80" t="s">
        <v>5</v>
      </c>
      <c r="P34" s="6" t="s">
        <v>6</v>
      </c>
      <c r="R34" s="5" t="s">
        <v>1</v>
      </c>
      <c r="S34" s="5" t="s">
        <v>2</v>
      </c>
      <c r="T34" s="5" t="s">
        <v>2</v>
      </c>
      <c r="U34" s="5" t="s">
        <v>3</v>
      </c>
      <c r="V34" s="5" t="s">
        <v>4</v>
      </c>
      <c r="W34" s="80" t="s">
        <v>5</v>
      </c>
      <c r="X34" s="6" t="s">
        <v>6</v>
      </c>
    </row>
    <row r="35" spans="1:24" x14ac:dyDescent="0.2">
      <c r="B35" s="7">
        <f>(A33=1)*1</f>
        <v>0</v>
      </c>
      <c r="C35" s="7">
        <f>(A33=2)+B35+(B35&gt;0)</f>
        <v>0</v>
      </c>
      <c r="D35" s="7">
        <f>(A33=3)+C35+(C35&gt;0)</f>
        <v>0</v>
      </c>
      <c r="E35" s="7">
        <f>(A33=4)+D35+(D35&gt;0)</f>
        <v>0</v>
      </c>
      <c r="F35" s="7">
        <f>(A33=5)+E35+(E35&gt;0)</f>
        <v>0</v>
      </c>
      <c r="G35" s="7">
        <f>(A33=6)+F35+(F35&gt;0)</f>
        <v>0</v>
      </c>
      <c r="H35" s="85">
        <f>(A33=7)+G35+(G35&gt;0)</f>
        <v>1</v>
      </c>
      <c r="J35" s="7">
        <f>(I33=1)*1</f>
        <v>0</v>
      </c>
      <c r="K35" s="7">
        <f>(I33=2)+J35+(J35&gt;0)</f>
        <v>0</v>
      </c>
      <c r="L35" s="7">
        <f>(I33=3)+K35+(K35&gt;0)</f>
        <v>1</v>
      </c>
      <c r="M35" s="7">
        <f>(I33=4)+L35+(L35&gt;0)</f>
        <v>2</v>
      </c>
      <c r="N35" s="7">
        <f>(I33=5)+M35+(M35&gt;0)</f>
        <v>3</v>
      </c>
      <c r="O35" s="7">
        <f>(I33=6)+N35+(N35&gt;0)</f>
        <v>4</v>
      </c>
      <c r="P35" s="85">
        <f>(I33=7)+O35+(O35&gt;0)</f>
        <v>5</v>
      </c>
      <c r="R35" s="7">
        <f>(Q33=1)*1</f>
        <v>0</v>
      </c>
      <c r="S35" s="7">
        <f>(Q33=2)+R35+(R35&gt;0)</f>
        <v>0</v>
      </c>
      <c r="T35" s="7">
        <f>(Q33=3)+S35+(S35&gt;0)</f>
        <v>0</v>
      </c>
      <c r="U35" s="7">
        <f>(Q33=4)+T35+(T35&gt;0)</f>
        <v>0</v>
      </c>
      <c r="V35" s="7">
        <f>(Q33=5)+U35+(U35&gt;0)</f>
        <v>1</v>
      </c>
      <c r="W35" s="7">
        <f>(Q33=6)+V35+(V35&gt;0)</f>
        <v>2</v>
      </c>
      <c r="X35" s="85">
        <f>(Q33=7)+W35+(W35&gt;0)</f>
        <v>3</v>
      </c>
    </row>
    <row r="36" spans="1:24" x14ac:dyDescent="0.2">
      <c r="B36" s="7">
        <f>H35+1</f>
        <v>2</v>
      </c>
      <c r="C36" s="7">
        <f t="shared" ref="C36:H37" si="18">B36+1</f>
        <v>3</v>
      </c>
      <c r="D36" s="7">
        <f t="shared" si="18"/>
        <v>4</v>
      </c>
      <c r="E36" s="7">
        <f t="shared" si="18"/>
        <v>5</v>
      </c>
      <c r="F36" s="7">
        <f t="shared" si="18"/>
        <v>6</v>
      </c>
      <c r="G36" s="7">
        <f t="shared" si="18"/>
        <v>7</v>
      </c>
      <c r="H36" s="85">
        <f t="shared" si="18"/>
        <v>8</v>
      </c>
      <c r="J36" s="7">
        <f>P35+1</f>
        <v>6</v>
      </c>
      <c r="K36" s="7">
        <f t="shared" ref="K36:P37" si="19">J36+1</f>
        <v>7</v>
      </c>
      <c r="L36" s="7">
        <f t="shared" si="19"/>
        <v>8</v>
      </c>
      <c r="M36" s="7">
        <f t="shared" si="19"/>
        <v>9</v>
      </c>
      <c r="N36" s="7">
        <f t="shared" si="19"/>
        <v>10</v>
      </c>
      <c r="O36" s="7">
        <f t="shared" si="19"/>
        <v>11</v>
      </c>
      <c r="P36" s="85">
        <f t="shared" si="19"/>
        <v>12</v>
      </c>
      <c r="R36" s="7">
        <f>X35+1</f>
        <v>4</v>
      </c>
      <c r="S36" s="7">
        <f t="shared" ref="S36:X37" si="20">R36+1</f>
        <v>5</v>
      </c>
      <c r="T36" s="7">
        <f t="shared" si="20"/>
        <v>6</v>
      </c>
      <c r="U36" s="7">
        <f t="shared" si="20"/>
        <v>7</v>
      </c>
      <c r="V36" s="7">
        <f t="shared" si="20"/>
        <v>8</v>
      </c>
      <c r="W36" s="7">
        <f t="shared" si="20"/>
        <v>9</v>
      </c>
      <c r="X36" s="85">
        <f t="shared" si="20"/>
        <v>10</v>
      </c>
    </row>
    <row r="37" spans="1:24" x14ac:dyDescent="0.2">
      <c r="B37" s="7">
        <f>H36+1</f>
        <v>9</v>
      </c>
      <c r="C37" s="7">
        <f t="shared" si="18"/>
        <v>10</v>
      </c>
      <c r="D37" s="7">
        <f t="shared" si="18"/>
        <v>11</v>
      </c>
      <c r="E37" s="7">
        <f t="shared" si="18"/>
        <v>12</v>
      </c>
      <c r="F37" s="7">
        <f t="shared" si="18"/>
        <v>13</v>
      </c>
      <c r="G37" s="7">
        <f t="shared" si="18"/>
        <v>14</v>
      </c>
      <c r="H37" s="85">
        <f t="shared" si="18"/>
        <v>15</v>
      </c>
      <c r="J37" s="7">
        <f>P36+1</f>
        <v>13</v>
      </c>
      <c r="K37" s="7">
        <f t="shared" si="19"/>
        <v>14</v>
      </c>
      <c r="L37" s="7">
        <f t="shared" si="19"/>
        <v>15</v>
      </c>
      <c r="M37" s="7">
        <f t="shared" si="19"/>
        <v>16</v>
      </c>
      <c r="N37" s="7">
        <f t="shared" si="19"/>
        <v>17</v>
      </c>
      <c r="O37" s="7">
        <f t="shared" si="19"/>
        <v>18</v>
      </c>
      <c r="P37" s="85">
        <f t="shared" si="19"/>
        <v>19</v>
      </c>
      <c r="R37" s="7">
        <f>X36+1</f>
        <v>11</v>
      </c>
      <c r="S37" s="7">
        <f t="shared" si="20"/>
        <v>12</v>
      </c>
      <c r="T37" s="7">
        <f t="shared" si="20"/>
        <v>13</v>
      </c>
      <c r="U37" s="7">
        <f t="shared" si="20"/>
        <v>14</v>
      </c>
      <c r="V37" s="7">
        <f t="shared" si="20"/>
        <v>15</v>
      </c>
      <c r="W37" s="7">
        <f t="shared" si="20"/>
        <v>16</v>
      </c>
      <c r="X37" s="85">
        <f t="shared" si="20"/>
        <v>17</v>
      </c>
    </row>
    <row r="38" spans="1:24" x14ac:dyDescent="0.2">
      <c r="B38" s="7">
        <f>H37+1</f>
        <v>16</v>
      </c>
      <c r="C38" s="7">
        <f t="shared" ref="C38:H38" si="21">B38+1</f>
        <v>17</v>
      </c>
      <c r="D38" s="7">
        <f t="shared" si="21"/>
        <v>18</v>
      </c>
      <c r="E38" s="7">
        <f t="shared" si="21"/>
        <v>19</v>
      </c>
      <c r="F38" s="7">
        <f t="shared" si="21"/>
        <v>20</v>
      </c>
      <c r="G38" s="7">
        <f t="shared" si="21"/>
        <v>21</v>
      </c>
      <c r="H38" s="85">
        <f t="shared" si="21"/>
        <v>22</v>
      </c>
      <c r="J38" s="7">
        <f>P37+1</f>
        <v>20</v>
      </c>
      <c r="K38" s="7">
        <f t="shared" ref="K38:P38" si="22">J38+1</f>
        <v>21</v>
      </c>
      <c r="L38" s="7">
        <f t="shared" si="22"/>
        <v>22</v>
      </c>
      <c r="M38" s="7">
        <f t="shared" si="22"/>
        <v>23</v>
      </c>
      <c r="N38" s="7">
        <f t="shared" si="22"/>
        <v>24</v>
      </c>
      <c r="O38" s="7">
        <f t="shared" si="22"/>
        <v>25</v>
      </c>
      <c r="P38" s="85">
        <f t="shared" si="22"/>
        <v>26</v>
      </c>
      <c r="R38" s="7">
        <f>X37+1</f>
        <v>18</v>
      </c>
      <c r="S38" s="7">
        <f t="shared" ref="S38:X38" si="23">R38+1</f>
        <v>19</v>
      </c>
      <c r="T38" s="7">
        <f t="shared" si="23"/>
        <v>20</v>
      </c>
      <c r="U38" s="7">
        <f t="shared" si="23"/>
        <v>21</v>
      </c>
      <c r="V38" s="7">
        <f t="shared" si="23"/>
        <v>22</v>
      </c>
      <c r="W38" s="7">
        <f t="shared" si="23"/>
        <v>23</v>
      </c>
      <c r="X38" s="85">
        <f t="shared" si="23"/>
        <v>24</v>
      </c>
    </row>
    <row r="39" spans="1:24" x14ac:dyDescent="0.2">
      <c r="B39" s="7">
        <f>H38+1</f>
        <v>23</v>
      </c>
      <c r="C39" s="7">
        <f>B39+1</f>
        <v>24</v>
      </c>
      <c r="D39" s="7">
        <f>C39+1</f>
        <v>25</v>
      </c>
      <c r="E39" s="7">
        <f>(D39+1)*((E38+7)&lt;32)</f>
        <v>26</v>
      </c>
      <c r="F39" s="7">
        <f>(E39+1)*((F38+7)&lt;32)</f>
        <v>27</v>
      </c>
      <c r="G39" s="7">
        <f>(F39+1)*((G38+7)&lt;32)</f>
        <v>28</v>
      </c>
      <c r="H39" s="7">
        <f>(G39+1)*((H38+7)&lt;32)</f>
        <v>29</v>
      </c>
      <c r="J39" s="7">
        <f>P38+1</f>
        <v>27</v>
      </c>
      <c r="K39" s="7">
        <f>J39+1</f>
        <v>28</v>
      </c>
      <c r="L39" s="7">
        <f>(K39+1)*((L38+7)&lt;31)</f>
        <v>29</v>
      </c>
      <c r="M39" s="7">
        <f>(L39+1)*((M38+7)&lt;31)</f>
        <v>30</v>
      </c>
      <c r="N39" s="7">
        <f>(M39+1)*((N38+7)&lt;31)</f>
        <v>0</v>
      </c>
      <c r="O39" s="7">
        <f>(N39+1)*((O38+7)&lt;31)</f>
        <v>0</v>
      </c>
      <c r="P39" s="7">
        <f>(O39+1)*((P38+7)&lt;31)</f>
        <v>0</v>
      </c>
      <c r="R39" s="7">
        <f>X38+1</f>
        <v>25</v>
      </c>
      <c r="S39" s="7">
        <f>R39+1</f>
        <v>26</v>
      </c>
      <c r="T39" s="7">
        <f>S39+1</f>
        <v>27</v>
      </c>
      <c r="U39" s="7">
        <f>(T39+1)*((U38+7)&lt;32)</f>
        <v>28</v>
      </c>
      <c r="V39" s="7">
        <f>(U39+1)*((V38+7)&lt;32)</f>
        <v>29</v>
      </c>
      <c r="W39" s="7">
        <f>(V39+1)*((W38+7)&lt;32)</f>
        <v>30</v>
      </c>
      <c r="X39" s="7">
        <f>(W39+1)*((X38+7)&lt;32)</f>
        <v>31</v>
      </c>
    </row>
    <row r="40" spans="1:24" x14ac:dyDescent="0.2">
      <c r="B40" s="7">
        <f>(H39+1)*((B39+7)&lt;32)</f>
        <v>30</v>
      </c>
      <c r="C40" s="7">
        <f>(B40+1)*((C39+7)&lt;32)</f>
        <v>31</v>
      </c>
      <c r="D40" s="7"/>
      <c r="E40" s="7"/>
      <c r="F40" s="7"/>
      <c r="G40" s="7"/>
      <c r="H40" s="7"/>
      <c r="J40" s="7">
        <f>(P39+1)*((J39+7)&lt;31)</f>
        <v>0</v>
      </c>
      <c r="K40" s="7"/>
      <c r="L40" s="7"/>
      <c r="M40" s="7"/>
      <c r="N40" s="7"/>
      <c r="O40" s="7"/>
      <c r="P40" s="7"/>
      <c r="R40" s="7">
        <f>(X39+1)*((R39+7)&lt;32)</f>
        <v>0</v>
      </c>
      <c r="S40" s="7">
        <f>(R40+1)*((S39+7)&lt;32)</f>
        <v>0</v>
      </c>
      <c r="T40" s="7"/>
      <c r="U40" s="7"/>
      <c r="V40" s="7"/>
      <c r="W40" s="7"/>
      <c r="X40" s="7"/>
    </row>
    <row r="45" spans="1:24" x14ac:dyDescent="0.2">
      <c r="P45" s="86"/>
    </row>
  </sheetData>
  <mergeCells count="13">
    <mergeCell ref="J1:P1"/>
    <mergeCell ref="B33:H33"/>
    <mergeCell ref="J33:P33"/>
    <mergeCell ref="R33:X33"/>
    <mergeCell ref="B3:H3"/>
    <mergeCell ref="J3:P3"/>
    <mergeCell ref="R3:X3"/>
    <mergeCell ref="B13:H13"/>
    <mergeCell ref="J13:P13"/>
    <mergeCell ref="R13:X13"/>
    <mergeCell ref="B23:H23"/>
    <mergeCell ref="J23:P23"/>
    <mergeCell ref="R23:X23"/>
  </mergeCells>
  <phoneticPr fontId="0" type="noConversion"/>
  <conditionalFormatting sqref="P15 B5:F5 P35 J35:N35 J15:L15 N15">
    <cfRule type="expression" dxfId="76" priority="1" stopIfTrue="1">
      <formula>B5=1</formula>
    </cfRule>
  </conditionalFormatting>
  <conditionalFormatting sqref="J16:L16 N16 P16">
    <cfRule type="expression" dxfId="75" priority="2" stopIfTrue="1">
      <formula>J16=8</formula>
    </cfRule>
  </conditionalFormatting>
  <conditionalFormatting sqref="H26 B27:F27">
    <cfRule type="expression" dxfId="74" priority="3" stopIfTrue="1">
      <formula>B26=14</formula>
    </cfRule>
  </conditionalFormatting>
  <conditionalFormatting sqref="J27:N27">
    <cfRule type="expression" dxfId="73" priority="4" stopIfTrue="1">
      <formula>J27=15</formula>
    </cfRule>
  </conditionalFormatting>
  <conditionalFormatting sqref="J37:L37 M36:N36 P36">
    <cfRule type="expression" dxfId="72" priority="5" stopIfTrue="1">
      <formula>J36=11</formula>
    </cfRule>
  </conditionalFormatting>
  <conditionalFormatting sqref="R39:T39 U38:V38 X38">
    <cfRule type="expression" dxfId="71" priority="6" stopIfTrue="1">
      <formula>R38=25</formula>
    </cfRule>
  </conditionalFormatting>
  <conditionalFormatting sqref="J21">
    <cfRule type="expression" dxfId="70" priority="7" stopIfTrue="1">
      <formula>DATEVALUE(J21&amp;"/05/"&amp;$B$1)=$AA$8</formula>
    </cfRule>
  </conditionalFormatting>
  <conditionalFormatting sqref="G4 O4 W4 W14 O14 G14 G24 O24 W24 W34 O34 G34">
    <cfRule type="expression" dxfId="69" priority="8" stopIfTrue="1">
      <formula>$Z$1=FALSE</formula>
    </cfRule>
  </conditionalFormatting>
  <conditionalFormatting sqref="P39 X39 H9 X9 H19 P19 X19 H29 P29 X29 H39 P9">
    <cfRule type="expression" dxfId="68" priority="9" stopIfTrue="1">
      <formula>H9&lt;&gt;0</formula>
    </cfRule>
  </conditionalFormatting>
  <conditionalFormatting sqref="G15 O5 W5 G25 W15 W25 O25 G35 W35 G9 O9 W9 G19 O19 W19 G29 O29 W29 G39 O39 W39">
    <cfRule type="expression" dxfId="67" priority="10" stopIfTrue="1">
      <formula>AND(G5&lt;&gt;0,NOT($Z$1))</formula>
    </cfRule>
  </conditionalFormatting>
  <conditionalFormatting sqref="G6:G8 O6:O8 W6:W8 G16:G18 O17:O18 W16:W18 W36:W37 O37:O38 W26:W28 G36:G38 O28 O26 G26 G28">
    <cfRule type="expression" dxfId="66" priority="11" stopIfTrue="1">
      <formula>NOT($Z$1)</formula>
    </cfRule>
  </conditionalFormatting>
  <conditionalFormatting sqref="G5 O15 O35">
    <cfRule type="expression" dxfId="65" priority="12" stopIfTrue="1">
      <formula>OR((G5=1),AND(G5&lt;&gt;0,NOT($Z$1)))</formula>
    </cfRule>
  </conditionalFormatting>
  <conditionalFormatting sqref="O16">
    <cfRule type="expression" dxfId="64" priority="13" stopIfTrue="1">
      <formula>OR((O16=8),NOT($Z$1))</formula>
    </cfRule>
  </conditionalFormatting>
  <conditionalFormatting sqref="O27">
    <cfRule type="expression" dxfId="63" priority="14" stopIfTrue="1">
      <formula>OR((O27=15),NOT($Z$1))</formula>
    </cfRule>
  </conditionalFormatting>
  <conditionalFormatting sqref="O36">
    <cfRule type="expression" dxfId="62" priority="15" stopIfTrue="1">
      <formula>OR((O36=11),NOT($Z$1))</formula>
    </cfRule>
  </conditionalFormatting>
  <conditionalFormatting sqref="W38">
    <cfRule type="expression" dxfId="61" priority="16" stopIfTrue="1">
      <formula>OR((W38=25),NOT($Z$1))</formula>
    </cfRule>
  </conditionalFormatting>
  <conditionalFormatting sqref="G27">
    <cfRule type="expression" dxfId="60" priority="17" stopIfTrue="1">
      <formula>OR((G27=14),NOT($Z$1))</formula>
    </cfRule>
  </conditionalFormatting>
  <conditionalFormatting sqref="R10:R11">
    <cfRule type="expression" dxfId="59" priority="18" stopIfTrue="1">
      <formula>DATEVALUE(R10&amp;"/03/"&amp;J1)=AA3</formula>
    </cfRule>
  </conditionalFormatting>
  <conditionalFormatting sqref="R9">
    <cfRule type="expression" dxfId="58" priority="19" stopIfTrue="1">
      <formula>DATEVALUE(R9&amp;"/03/"&amp;J1)=AA3</formula>
    </cfRule>
  </conditionalFormatting>
  <conditionalFormatting sqref="B15">
    <cfRule type="expression" dxfId="57" priority="20" stopIfTrue="1">
      <formula>DATEVALUE(B15&amp;"/04/"&amp;J1)=$AA$3</formula>
    </cfRule>
  </conditionalFormatting>
  <conditionalFormatting sqref="B16">
    <cfRule type="expression" dxfId="56" priority="21" stopIfTrue="1">
      <formula>DATEVALUE(B16&amp;"/04/"&amp;J1)=$AA$3</formula>
    </cfRule>
  </conditionalFormatting>
  <conditionalFormatting sqref="B17">
    <cfRule type="expression" dxfId="55" priority="22" stopIfTrue="1">
      <formula>DATEVALUE(B17&amp;"/04/"&amp;J1)=$AA$3</formula>
    </cfRule>
  </conditionalFormatting>
  <conditionalFormatting sqref="B18">
    <cfRule type="expression" dxfId="54" priority="23" stopIfTrue="1">
      <formula>DATEVALUE(B18&amp;"/04/"&amp;J1)=$AA$3</formula>
    </cfRule>
  </conditionalFormatting>
  <conditionalFormatting sqref="B19">
    <cfRule type="expression" dxfId="53" priority="24" stopIfTrue="1">
      <formula>DATEVALUE(B19&amp;"/04/"&amp;J1)=$AA$3</formula>
    </cfRule>
  </conditionalFormatting>
  <conditionalFormatting sqref="J17">
    <cfRule type="expression" dxfId="52" priority="25" stopIfTrue="1">
      <formula>DATEVALUE(J17&amp;"/05/"&amp;J1)=$AA$8</formula>
    </cfRule>
  </conditionalFormatting>
  <conditionalFormatting sqref="J18">
    <cfRule type="expression" dxfId="51" priority="26" stopIfTrue="1">
      <formula>DATEVALUE(J18&amp;"/05/"&amp;J1)=$AA$8</formula>
    </cfRule>
  </conditionalFormatting>
  <conditionalFormatting sqref="J19">
    <cfRule type="expression" dxfId="50" priority="27" stopIfTrue="1">
      <formula>DATEVALUE(J19&amp;"/05/"&amp;J1)=$AA$8</formula>
    </cfRule>
  </conditionalFormatting>
  <conditionalFormatting sqref="J20">
    <cfRule type="expression" dxfId="49" priority="28" stopIfTrue="1">
      <formula>DATEVALUE(J20&amp;"/05/"&amp;J1)=$AA$8</formula>
    </cfRule>
  </conditionalFormatting>
  <conditionalFormatting sqref="R15">
    <cfRule type="expression" dxfId="48" priority="29" stopIfTrue="1">
      <formula>DATEVALUE(R15&amp;"/06/"&amp;J1)=$AA$8</formula>
    </cfRule>
  </conditionalFormatting>
  <conditionalFormatting sqref="R16">
    <cfRule type="expression" dxfId="47" priority="30" stopIfTrue="1">
      <formula>DATEVALUE(R16&amp;"/06/"&amp;J1)=$AA$8</formula>
    </cfRule>
  </conditionalFormatting>
  <conditionalFormatting sqref="R17">
    <cfRule type="expression" dxfId="46" priority="31" stopIfTrue="1">
      <formula>DATEVALUE(R17&amp;"/06/"&amp;J1)=$AA$8</formula>
    </cfRule>
  </conditionalFormatting>
  <conditionalFormatting sqref="M15">
    <cfRule type="expression" dxfId="45" priority="32" stopIfTrue="1">
      <formula>OR(M15=1,DATEVALUE(M15&amp;"/05/"&amp;J1)=$AA$5)</formula>
    </cfRule>
  </conditionalFormatting>
  <conditionalFormatting sqref="M16">
    <cfRule type="expression" dxfId="44" priority="33" stopIfTrue="1">
      <formula>OR(M16=8,DATEVALUE(M16&amp;"/05/"&amp;J1)=$AA$5)</formula>
    </cfRule>
  </conditionalFormatting>
  <conditionalFormatting sqref="M17">
    <cfRule type="expression" dxfId="43" priority="34" stopIfTrue="1">
      <formula>DATEVALUE(M17&amp;"/05/"&amp;J1)=$AA$5</formula>
    </cfRule>
  </conditionalFormatting>
  <conditionalFormatting sqref="M18">
    <cfRule type="expression" dxfId="42" priority="35" stopIfTrue="1">
      <formula>DATEVALUE(M18&amp;"/05/"&amp;J1)=$AA$5</formula>
    </cfRule>
  </conditionalFormatting>
  <conditionalFormatting sqref="M19">
    <cfRule type="expression" dxfId="41" priority="36" stopIfTrue="1">
      <formula>DATEVALUE(M19&amp;"/05/"&amp;J1)=$AA$5</formula>
    </cfRule>
  </conditionalFormatting>
  <conditionalFormatting sqref="U15">
    <cfRule type="expression" dxfId="40" priority="37" stopIfTrue="1">
      <formula>DATEVALUE(U15&amp;"/06/"&amp;J1)=$AA$5</formula>
    </cfRule>
  </conditionalFormatting>
  <pageMargins left="0.78740157499999996" right="0.78740157499999996" top="0.984251969" bottom="0.984251969" header="0.4921259845" footer="0.4921259845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Spinner 6">
              <controlPr defaultSize="0" print="0" autoPict="0">
                <anchor moveWithCells="1" sizeWithCells="1">
                  <from>
                    <xdr:col>16</xdr:col>
                    <xdr:colOff>9525</xdr:colOff>
                    <xdr:row>0</xdr:row>
                    <xdr:rowOff>9525</xdr:rowOff>
                  </from>
                  <to>
                    <xdr:col>16</xdr:col>
                    <xdr:colOff>257175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Check Box 7">
              <controlPr defaultSize="0" print="0" autoFill="0" autoLine="0" autoPict="0">
                <anchor moveWithCells="1">
                  <from>
                    <xdr:col>16</xdr:col>
                    <xdr:colOff>285750</xdr:colOff>
                    <xdr:row>0</xdr:row>
                    <xdr:rowOff>57150</xdr:rowOff>
                  </from>
                  <to>
                    <xdr:col>19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V34"/>
  <sheetViews>
    <sheetView showGridLines="0" workbookViewId="0">
      <selection activeCell="R1" sqref="R1:S1"/>
    </sheetView>
  </sheetViews>
  <sheetFormatPr baseColWidth="10" defaultRowHeight="12.75" x14ac:dyDescent="0.2"/>
  <cols>
    <col min="1" max="1" width="4.5703125" customWidth="1"/>
    <col min="2" max="2" width="3.140625" bestFit="1" customWidth="1"/>
    <col min="3" max="3" width="6" customWidth="1"/>
    <col min="4" max="4" width="4.5703125" customWidth="1"/>
    <col min="5" max="5" width="3" customWidth="1"/>
    <col min="6" max="6" width="6" customWidth="1"/>
    <col min="7" max="7" width="4.5703125" customWidth="1"/>
    <col min="8" max="8" width="3" customWidth="1"/>
    <col min="9" max="9" width="6" customWidth="1"/>
    <col min="10" max="10" width="4.5703125" customWidth="1"/>
    <col min="11" max="11" width="3" customWidth="1"/>
    <col min="12" max="12" width="6" customWidth="1"/>
    <col min="13" max="13" width="4.5703125" customWidth="1"/>
    <col min="14" max="14" width="3" customWidth="1"/>
    <col min="15" max="15" width="6" customWidth="1"/>
    <col min="16" max="16" width="4.5703125" customWidth="1"/>
    <col min="17" max="17" width="3" customWidth="1"/>
    <col min="18" max="18" width="6" customWidth="1"/>
    <col min="19" max="19" width="4.5703125" customWidth="1"/>
    <col min="20" max="20" width="3" customWidth="1"/>
    <col min="21" max="21" width="6" customWidth="1"/>
    <col min="22" max="22" width="4.5703125" customWidth="1"/>
    <col min="23" max="23" width="3" customWidth="1"/>
    <col min="24" max="24" width="6" customWidth="1"/>
    <col min="25" max="25" width="4.5703125" customWidth="1"/>
    <col min="26" max="26" width="3" customWidth="1"/>
    <col min="27" max="27" width="6" customWidth="1"/>
    <col min="28" max="28" width="4.5703125" customWidth="1"/>
    <col min="29" max="29" width="3" customWidth="1"/>
    <col min="30" max="30" width="6" customWidth="1"/>
    <col min="31" max="31" width="4.5703125" customWidth="1"/>
    <col min="32" max="32" width="3" customWidth="1"/>
    <col min="33" max="33" width="6" customWidth="1"/>
    <col min="34" max="34" width="4.5703125" customWidth="1"/>
    <col min="35" max="35" width="3" customWidth="1"/>
    <col min="36" max="36" width="6" customWidth="1"/>
  </cols>
  <sheetData>
    <row r="1" spans="1:48" ht="24.95" customHeight="1" x14ac:dyDescent="0.3">
      <c r="A1" s="81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99">
        <v>2017</v>
      </c>
      <c r="S1" s="99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1"/>
      <c r="AL1" s="82" t="b">
        <v>1</v>
      </c>
      <c r="AM1" s="81"/>
      <c r="AN1" s="81"/>
      <c r="AO1" s="81"/>
      <c r="AP1" s="81"/>
      <c r="AQ1" s="78"/>
      <c r="AR1" s="78"/>
      <c r="AS1" s="78"/>
      <c r="AT1" s="78"/>
      <c r="AU1" s="78"/>
      <c r="AV1" s="78"/>
    </row>
    <row r="2" spans="1:48" ht="13.5" thickBot="1" x14ac:dyDescent="0.25">
      <c r="C2" s="9">
        <f>DOLLAR(("4/"&amp;R1)/7+MOD(19*MOD(R1,19)-7,30)*14%,)*7-5</f>
        <v>42842</v>
      </c>
      <c r="F2" s="10">
        <f>C2+38</f>
        <v>42880</v>
      </c>
      <c r="I2" s="10">
        <f>F2+11</f>
        <v>42891</v>
      </c>
    </row>
    <row r="3" spans="1:48" x14ac:dyDescent="0.2">
      <c r="A3" s="98" t="s">
        <v>0</v>
      </c>
      <c r="B3" s="94"/>
      <c r="C3" s="94"/>
      <c r="D3" s="93" t="s">
        <v>7</v>
      </c>
      <c r="E3" s="94"/>
      <c r="F3" s="94"/>
      <c r="G3" s="96" t="s">
        <v>8</v>
      </c>
      <c r="H3" s="96"/>
      <c r="I3" s="96"/>
      <c r="J3" s="96" t="s">
        <v>9</v>
      </c>
      <c r="K3" s="96"/>
      <c r="L3" s="96"/>
      <c r="M3" s="96" t="s">
        <v>10</v>
      </c>
      <c r="N3" s="96"/>
      <c r="O3" s="96"/>
      <c r="P3" s="96" t="s">
        <v>11</v>
      </c>
      <c r="Q3" s="96"/>
      <c r="R3" s="93"/>
      <c r="S3" s="93" t="s">
        <v>12</v>
      </c>
      <c r="T3" s="94"/>
      <c r="U3" s="97"/>
      <c r="V3" s="96" t="s">
        <v>13</v>
      </c>
      <c r="W3" s="96"/>
      <c r="X3" s="96"/>
      <c r="Y3" s="96" t="s">
        <v>14</v>
      </c>
      <c r="Z3" s="96"/>
      <c r="AA3" s="96"/>
      <c r="AB3" s="96" t="s">
        <v>15</v>
      </c>
      <c r="AC3" s="96"/>
      <c r="AD3" s="96"/>
      <c r="AE3" s="94" t="s">
        <v>16</v>
      </c>
      <c r="AF3" s="94"/>
      <c r="AG3" s="94"/>
      <c r="AH3" s="93" t="s">
        <v>17</v>
      </c>
      <c r="AI3" s="94"/>
      <c r="AJ3" s="95"/>
    </row>
    <row r="4" spans="1:48" x14ac:dyDescent="0.2">
      <c r="A4" s="11">
        <f>DATEVALUE("01/01/"&amp;R1)</f>
        <v>42736</v>
      </c>
      <c r="B4" s="12">
        <v>1</v>
      </c>
      <c r="C4" s="13" t="s">
        <v>23</v>
      </c>
      <c r="D4" s="14">
        <f>A34+1</f>
        <v>42767</v>
      </c>
      <c r="E4" s="15">
        <v>1</v>
      </c>
      <c r="F4" s="16"/>
      <c r="G4" s="14">
        <f>DATEVALUE("01/03/"&amp;R1)</f>
        <v>42795</v>
      </c>
      <c r="H4" s="15">
        <v>1</v>
      </c>
      <c r="I4" s="16"/>
      <c r="J4" s="14">
        <f>G34+1</f>
        <v>42826</v>
      </c>
      <c r="K4" s="15">
        <v>1</v>
      </c>
      <c r="L4" s="16" t="str">
        <f t="array" ref="L4:L28">IF(J4:J28=$C$2-1,"Pâque","")</f>
        <v/>
      </c>
      <c r="M4" s="17">
        <f>J33+1</f>
        <v>42856</v>
      </c>
      <c r="N4" s="12">
        <v>1</v>
      </c>
      <c r="O4" s="18" t="str">
        <f>IF(M4=$F$2,"FdT/A","FdT")</f>
        <v>FdT</v>
      </c>
      <c r="P4" s="19">
        <f>M34+1</f>
        <v>42887</v>
      </c>
      <c r="Q4" s="20">
        <v>1</v>
      </c>
      <c r="R4" s="21" t="str">
        <f t="array" ref="R4:R6">IF(P4:P6=$F$2,"Ascen",IF(P4:P6=$I$2-1,"Pente",""))</f>
        <v/>
      </c>
      <c r="S4" s="14">
        <f>P33+1</f>
        <v>42917</v>
      </c>
      <c r="T4" s="15">
        <v>1</v>
      </c>
      <c r="U4" s="22"/>
      <c r="V4" s="23">
        <f>S34+1</f>
        <v>42948</v>
      </c>
      <c r="W4" s="24">
        <v>1</v>
      </c>
      <c r="X4" s="21"/>
      <c r="Y4" s="14">
        <f>V34+1</f>
        <v>42979</v>
      </c>
      <c r="Z4" s="15">
        <v>1</v>
      </c>
      <c r="AA4" s="21"/>
      <c r="AB4" s="14">
        <f>Y33+1</f>
        <v>43009</v>
      </c>
      <c r="AC4" s="15">
        <v>1</v>
      </c>
      <c r="AD4" s="21"/>
      <c r="AE4" s="17">
        <f>AB34+1</f>
        <v>43040</v>
      </c>
      <c r="AF4" s="12">
        <v>1</v>
      </c>
      <c r="AG4" s="25" t="s">
        <v>24</v>
      </c>
      <c r="AH4" s="14">
        <f>AE33+1</f>
        <v>43070</v>
      </c>
      <c r="AI4" s="15">
        <v>1</v>
      </c>
      <c r="AJ4" s="26"/>
    </row>
    <row r="5" spans="1:48" x14ac:dyDescent="0.2">
      <c r="A5" s="27">
        <f t="array" ref="A5:A34">A4:A33+1</f>
        <v>42737</v>
      </c>
      <c r="B5" s="28">
        <v>2</v>
      </c>
      <c r="C5" s="29"/>
      <c r="D5" s="30">
        <f t="array" ref="D5:D31">D4:D30+1</f>
        <v>42768</v>
      </c>
      <c r="E5" s="31">
        <v>2</v>
      </c>
      <c r="F5" s="32"/>
      <c r="G5" s="33">
        <f t="array" ref="G5:G34">G4:G33+1</f>
        <v>42796</v>
      </c>
      <c r="H5" s="31">
        <v>2</v>
      </c>
      <c r="I5" s="32"/>
      <c r="J5" s="34">
        <f t="array" ref="J5:J33">J4:J32+1</f>
        <v>42827</v>
      </c>
      <c r="K5" s="31">
        <v>2</v>
      </c>
      <c r="L5" s="32" t="str">
        <v/>
      </c>
      <c r="M5" s="34">
        <f t="array" ref="M5:M34">M4:M33+1</f>
        <v>42857</v>
      </c>
      <c r="N5" s="31">
        <v>2</v>
      </c>
      <c r="O5" s="32" t="str">
        <f t="array" ref="O5:O10">IF(M5:M10=$F$2,"Ascen","")</f>
        <v/>
      </c>
      <c r="P5" s="35">
        <f t="array" ref="P5:P33">P4:P32+1</f>
        <v>42888</v>
      </c>
      <c r="Q5" s="28">
        <v>2</v>
      </c>
      <c r="R5" s="36" t="str">
        <v/>
      </c>
      <c r="S5" s="34">
        <f t="array" ref="S5:S34">S4:S33+1</f>
        <v>42918</v>
      </c>
      <c r="T5" s="31">
        <v>2</v>
      </c>
      <c r="U5" s="32"/>
      <c r="V5" s="37">
        <f t="array" ref="V5:V34">V4:V33+1</f>
        <v>42949</v>
      </c>
      <c r="W5" s="38">
        <v>2</v>
      </c>
      <c r="X5" s="39"/>
      <c r="Y5" s="34">
        <f t="array" ref="Y5:Y33">Y4:Y32+1</f>
        <v>42980</v>
      </c>
      <c r="Z5" s="31">
        <v>2</v>
      </c>
      <c r="AA5" s="39"/>
      <c r="AB5" s="34">
        <f t="array" ref="AB5:AB34">AB4:AB33+1</f>
        <v>43010</v>
      </c>
      <c r="AC5" s="31">
        <v>2</v>
      </c>
      <c r="AD5" s="39"/>
      <c r="AE5" s="34">
        <f t="array" ref="AE5:AE33">AE4:AE32+1</f>
        <v>43041</v>
      </c>
      <c r="AF5" s="31">
        <v>2</v>
      </c>
      <c r="AG5" s="39"/>
      <c r="AH5" s="34">
        <f t="array" ref="AH5:AH34">AH4:AH33+1</f>
        <v>43071</v>
      </c>
      <c r="AI5" s="31">
        <v>2</v>
      </c>
      <c r="AJ5" s="40"/>
    </row>
    <row r="6" spans="1:48" x14ac:dyDescent="0.2">
      <c r="A6" s="27">
        <v>42738</v>
      </c>
      <c r="B6" s="28">
        <v>3</v>
      </c>
      <c r="C6" s="29"/>
      <c r="D6" s="41">
        <v>42769</v>
      </c>
      <c r="E6" s="28">
        <v>3</v>
      </c>
      <c r="F6" s="29"/>
      <c r="G6" s="42">
        <v>42797</v>
      </c>
      <c r="H6" s="28">
        <v>3</v>
      </c>
      <c r="I6" s="29"/>
      <c r="J6" s="35">
        <v>42828</v>
      </c>
      <c r="K6" s="28">
        <v>3</v>
      </c>
      <c r="L6" s="29" t="str">
        <v/>
      </c>
      <c r="M6" s="35">
        <v>42858</v>
      </c>
      <c r="N6" s="28">
        <v>3</v>
      </c>
      <c r="O6" s="29" t="str">
        <v/>
      </c>
      <c r="P6" s="35">
        <v>42889</v>
      </c>
      <c r="Q6" s="28">
        <v>3</v>
      </c>
      <c r="R6" s="43" t="str">
        <v/>
      </c>
      <c r="S6" s="35">
        <v>42919</v>
      </c>
      <c r="T6" s="28">
        <v>3</v>
      </c>
      <c r="U6" s="29"/>
      <c r="V6" s="44">
        <v>42950</v>
      </c>
      <c r="W6" s="45">
        <v>3</v>
      </c>
      <c r="X6" s="46"/>
      <c r="Y6" s="35">
        <v>42981</v>
      </c>
      <c r="Z6" s="28">
        <v>3</v>
      </c>
      <c r="AA6" s="46"/>
      <c r="AB6" s="35">
        <v>43011</v>
      </c>
      <c r="AC6" s="28">
        <v>3</v>
      </c>
      <c r="AD6" s="46"/>
      <c r="AE6" s="35">
        <v>43042</v>
      </c>
      <c r="AF6" s="28">
        <v>3</v>
      </c>
      <c r="AG6" s="46"/>
      <c r="AH6" s="35">
        <v>43072</v>
      </c>
      <c r="AI6" s="28">
        <v>3</v>
      </c>
      <c r="AJ6" s="47"/>
    </row>
    <row r="7" spans="1:48" x14ac:dyDescent="0.2">
      <c r="A7" s="27">
        <v>42739</v>
      </c>
      <c r="B7" s="28">
        <v>4</v>
      </c>
      <c r="C7" s="29"/>
      <c r="D7" s="41">
        <v>42770</v>
      </c>
      <c r="E7" s="28">
        <v>4</v>
      </c>
      <c r="F7" s="29"/>
      <c r="G7" s="42">
        <v>42798</v>
      </c>
      <c r="H7" s="28">
        <v>4</v>
      </c>
      <c r="I7" s="29"/>
      <c r="J7" s="35">
        <v>42829</v>
      </c>
      <c r="K7" s="28">
        <v>4</v>
      </c>
      <c r="L7" s="29" t="str">
        <v/>
      </c>
      <c r="M7" s="35">
        <v>42859</v>
      </c>
      <c r="N7" s="28">
        <v>4</v>
      </c>
      <c r="O7" s="29" t="str">
        <v/>
      </c>
      <c r="P7" s="35">
        <v>42890</v>
      </c>
      <c r="Q7" s="28">
        <v>4</v>
      </c>
      <c r="R7" s="43" t="str">
        <f t="array" ref="R7:R16">IF(P7:P16=$I$2-1,"Pente","")</f>
        <v>Pente</v>
      </c>
      <c r="S7" s="35">
        <v>42920</v>
      </c>
      <c r="T7" s="28">
        <v>4</v>
      </c>
      <c r="U7" s="29"/>
      <c r="V7" s="44">
        <v>42951</v>
      </c>
      <c r="W7" s="45">
        <v>4</v>
      </c>
      <c r="X7" s="46"/>
      <c r="Y7" s="35">
        <v>42982</v>
      </c>
      <c r="Z7" s="28">
        <v>4</v>
      </c>
      <c r="AA7" s="46"/>
      <c r="AB7" s="35">
        <v>43012</v>
      </c>
      <c r="AC7" s="28">
        <v>4</v>
      </c>
      <c r="AD7" s="46"/>
      <c r="AE7" s="35">
        <v>43043</v>
      </c>
      <c r="AF7" s="28">
        <v>4</v>
      </c>
      <c r="AG7" s="46"/>
      <c r="AH7" s="35">
        <v>43073</v>
      </c>
      <c r="AI7" s="28">
        <v>4</v>
      </c>
      <c r="AJ7" s="47"/>
    </row>
    <row r="8" spans="1:48" x14ac:dyDescent="0.2">
      <c r="A8" s="27">
        <v>42740</v>
      </c>
      <c r="B8" s="28">
        <v>5</v>
      </c>
      <c r="C8" s="29"/>
      <c r="D8" s="41">
        <v>42771</v>
      </c>
      <c r="E8" s="28">
        <v>5</v>
      </c>
      <c r="F8" s="29"/>
      <c r="G8" s="42">
        <v>42799</v>
      </c>
      <c r="H8" s="28">
        <v>5</v>
      </c>
      <c r="I8" s="29"/>
      <c r="J8" s="35">
        <v>42830</v>
      </c>
      <c r="K8" s="28">
        <v>5</v>
      </c>
      <c r="L8" s="29" t="str">
        <v/>
      </c>
      <c r="M8" s="35">
        <v>42860</v>
      </c>
      <c r="N8" s="28">
        <v>5</v>
      </c>
      <c r="O8" s="29" t="str">
        <v/>
      </c>
      <c r="P8" s="35">
        <v>42891</v>
      </c>
      <c r="Q8" s="28">
        <v>5</v>
      </c>
      <c r="R8" s="43" t="str">
        <v/>
      </c>
      <c r="S8" s="35">
        <v>42921</v>
      </c>
      <c r="T8" s="28">
        <v>5</v>
      </c>
      <c r="U8" s="29"/>
      <c r="V8" s="44">
        <v>42952</v>
      </c>
      <c r="W8" s="45">
        <v>5</v>
      </c>
      <c r="X8" s="46"/>
      <c r="Y8" s="35">
        <v>42983</v>
      </c>
      <c r="Z8" s="28">
        <v>5</v>
      </c>
      <c r="AA8" s="46"/>
      <c r="AB8" s="35">
        <v>43013</v>
      </c>
      <c r="AC8" s="28">
        <v>5</v>
      </c>
      <c r="AD8" s="46"/>
      <c r="AE8" s="35">
        <v>43044</v>
      </c>
      <c r="AF8" s="28">
        <v>5</v>
      </c>
      <c r="AG8" s="46"/>
      <c r="AH8" s="35">
        <v>43074</v>
      </c>
      <c r="AI8" s="28">
        <v>5</v>
      </c>
      <c r="AJ8" s="47"/>
    </row>
    <row r="9" spans="1:48" x14ac:dyDescent="0.2">
      <c r="A9" s="27">
        <v>42741</v>
      </c>
      <c r="B9" s="28">
        <v>6</v>
      </c>
      <c r="C9" s="29"/>
      <c r="D9" s="41">
        <v>42772</v>
      </c>
      <c r="E9" s="28">
        <v>6</v>
      </c>
      <c r="F9" s="29"/>
      <c r="G9" s="42">
        <v>42800</v>
      </c>
      <c r="H9" s="28">
        <v>6</v>
      </c>
      <c r="I9" s="29"/>
      <c r="J9" s="35">
        <v>42831</v>
      </c>
      <c r="K9" s="28">
        <v>6</v>
      </c>
      <c r="L9" s="29" t="str">
        <v/>
      </c>
      <c r="M9" s="35">
        <v>42861</v>
      </c>
      <c r="N9" s="28">
        <v>6</v>
      </c>
      <c r="O9" s="29" t="str">
        <v/>
      </c>
      <c r="P9" s="35">
        <v>42892</v>
      </c>
      <c r="Q9" s="28">
        <v>6</v>
      </c>
      <c r="R9" s="43" t="str">
        <v/>
      </c>
      <c r="S9" s="35">
        <v>42922</v>
      </c>
      <c r="T9" s="28">
        <v>6</v>
      </c>
      <c r="U9" s="29"/>
      <c r="V9" s="44">
        <v>42953</v>
      </c>
      <c r="W9" s="45">
        <v>6</v>
      </c>
      <c r="X9" s="46"/>
      <c r="Y9" s="35">
        <v>42984</v>
      </c>
      <c r="Z9" s="28">
        <v>6</v>
      </c>
      <c r="AA9" s="46"/>
      <c r="AB9" s="35">
        <v>43014</v>
      </c>
      <c r="AC9" s="28">
        <v>6</v>
      </c>
      <c r="AD9" s="46"/>
      <c r="AE9" s="35">
        <v>43045</v>
      </c>
      <c r="AF9" s="28">
        <v>6</v>
      </c>
      <c r="AG9" s="46"/>
      <c r="AH9" s="35">
        <v>43075</v>
      </c>
      <c r="AI9" s="28">
        <v>6</v>
      </c>
      <c r="AJ9" s="47"/>
    </row>
    <row r="10" spans="1:48" x14ac:dyDescent="0.2">
      <c r="A10" s="27">
        <v>42742</v>
      </c>
      <c r="B10" s="28">
        <v>7</v>
      </c>
      <c r="C10" s="29"/>
      <c r="D10" s="41">
        <v>42773</v>
      </c>
      <c r="E10" s="28">
        <v>7</v>
      </c>
      <c r="F10" s="29"/>
      <c r="G10" s="42">
        <v>42801</v>
      </c>
      <c r="H10" s="28">
        <v>7</v>
      </c>
      <c r="I10" s="29"/>
      <c r="J10" s="35">
        <v>42832</v>
      </c>
      <c r="K10" s="28">
        <v>7</v>
      </c>
      <c r="L10" s="29" t="str">
        <v/>
      </c>
      <c r="M10" s="35">
        <v>42862</v>
      </c>
      <c r="N10" s="28">
        <v>7</v>
      </c>
      <c r="O10" s="29" t="str">
        <v/>
      </c>
      <c r="P10" s="35">
        <v>42893</v>
      </c>
      <c r="Q10" s="28">
        <v>7</v>
      </c>
      <c r="R10" s="43" t="str">
        <v/>
      </c>
      <c r="S10" s="35">
        <v>42923</v>
      </c>
      <c r="T10" s="28">
        <v>7</v>
      </c>
      <c r="U10" s="29"/>
      <c r="V10" s="44">
        <v>42954</v>
      </c>
      <c r="W10" s="45">
        <v>7</v>
      </c>
      <c r="X10" s="46"/>
      <c r="Y10" s="35">
        <v>42985</v>
      </c>
      <c r="Z10" s="28">
        <v>7</v>
      </c>
      <c r="AA10" s="46"/>
      <c r="AB10" s="35">
        <v>43015</v>
      </c>
      <c r="AC10" s="28">
        <v>7</v>
      </c>
      <c r="AD10" s="46"/>
      <c r="AE10" s="35">
        <v>43046</v>
      </c>
      <c r="AF10" s="28">
        <v>7</v>
      </c>
      <c r="AG10" s="46"/>
      <c r="AH10" s="35">
        <v>43076</v>
      </c>
      <c r="AI10" s="28">
        <v>7</v>
      </c>
      <c r="AJ10" s="47"/>
    </row>
    <row r="11" spans="1:48" x14ac:dyDescent="0.2">
      <c r="A11" s="27">
        <v>42743</v>
      </c>
      <c r="B11" s="28">
        <v>8</v>
      </c>
      <c r="C11" s="29"/>
      <c r="D11" s="41">
        <v>42774</v>
      </c>
      <c r="E11" s="28">
        <v>8</v>
      </c>
      <c r="F11" s="29"/>
      <c r="G11" s="42">
        <v>42802</v>
      </c>
      <c r="H11" s="28">
        <v>8</v>
      </c>
      <c r="I11" s="29"/>
      <c r="J11" s="35">
        <v>42833</v>
      </c>
      <c r="K11" s="28">
        <v>8</v>
      </c>
      <c r="L11" s="29" t="str">
        <v/>
      </c>
      <c r="M11" s="48">
        <v>42863</v>
      </c>
      <c r="N11" s="49">
        <v>8</v>
      </c>
      <c r="O11" s="50" t="str">
        <f>IF(M11=$F$2,"A45/A","A1945")</f>
        <v>A1945</v>
      </c>
      <c r="P11" s="35">
        <v>42894</v>
      </c>
      <c r="Q11" s="28">
        <v>8</v>
      </c>
      <c r="R11" s="43" t="str">
        <v/>
      </c>
      <c r="S11" s="35">
        <v>42924</v>
      </c>
      <c r="T11" s="28">
        <v>8</v>
      </c>
      <c r="U11" s="29"/>
      <c r="V11" s="44">
        <v>42955</v>
      </c>
      <c r="W11" s="45">
        <v>8</v>
      </c>
      <c r="X11" s="46"/>
      <c r="Y11" s="35">
        <v>42986</v>
      </c>
      <c r="Z11" s="28">
        <v>8</v>
      </c>
      <c r="AA11" s="46"/>
      <c r="AB11" s="35">
        <v>43016</v>
      </c>
      <c r="AC11" s="28">
        <v>8</v>
      </c>
      <c r="AD11" s="46"/>
      <c r="AE11" s="35">
        <v>43047</v>
      </c>
      <c r="AF11" s="28">
        <v>8</v>
      </c>
      <c r="AG11" s="46"/>
      <c r="AH11" s="35">
        <v>43077</v>
      </c>
      <c r="AI11" s="28">
        <v>8</v>
      </c>
      <c r="AJ11" s="47"/>
    </row>
    <row r="12" spans="1:48" x14ac:dyDescent="0.2">
      <c r="A12" s="27">
        <v>42744</v>
      </c>
      <c r="B12" s="28">
        <v>9</v>
      </c>
      <c r="C12" s="29"/>
      <c r="D12" s="41">
        <v>42775</v>
      </c>
      <c r="E12" s="28">
        <v>9</v>
      </c>
      <c r="F12" s="29"/>
      <c r="G12" s="42">
        <v>42803</v>
      </c>
      <c r="H12" s="28">
        <v>9</v>
      </c>
      <c r="I12" s="29"/>
      <c r="J12" s="35">
        <v>42834</v>
      </c>
      <c r="K12" s="28">
        <v>9</v>
      </c>
      <c r="L12" s="29" t="str">
        <v/>
      </c>
      <c r="M12" s="35">
        <v>42864</v>
      </c>
      <c r="N12" s="28">
        <v>9</v>
      </c>
      <c r="O12" s="29" t="str">
        <f t="array" ref="O12:O13">IF(M12:M13=$F$2,"Ascen","")</f>
        <v/>
      </c>
      <c r="P12" s="35">
        <v>42895</v>
      </c>
      <c r="Q12" s="28">
        <v>9</v>
      </c>
      <c r="R12" s="43" t="str">
        <v/>
      </c>
      <c r="S12" s="35">
        <v>42925</v>
      </c>
      <c r="T12" s="28">
        <v>9</v>
      </c>
      <c r="U12" s="29"/>
      <c r="V12" s="44">
        <v>42956</v>
      </c>
      <c r="W12" s="45">
        <v>9</v>
      </c>
      <c r="X12" s="46"/>
      <c r="Y12" s="35">
        <v>42987</v>
      </c>
      <c r="Z12" s="28">
        <v>9</v>
      </c>
      <c r="AA12" s="46"/>
      <c r="AB12" s="35">
        <v>43017</v>
      </c>
      <c r="AC12" s="28">
        <v>9</v>
      </c>
      <c r="AD12" s="46"/>
      <c r="AE12" s="35">
        <v>43048</v>
      </c>
      <c r="AF12" s="28">
        <v>9</v>
      </c>
      <c r="AG12" s="46"/>
      <c r="AH12" s="35">
        <v>43078</v>
      </c>
      <c r="AI12" s="28">
        <v>9</v>
      </c>
      <c r="AJ12" s="47"/>
    </row>
    <row r="13" spans="1:48" x14ac:dyDescent="0.2">
      <c r="A13" s="27">
        <v>42745</v>
      </c>
      <c r="B13" s="28">
        <v>10</v>
      </c>
      <c r="C13" s="29"/>
      <c r="D13" s="41">
        <v>42776</v>
      </c>
      <c r="E13" s="28">
        <v>10</v>
      </c>
      <c r="F13" s="29"/>
      <c r="G13" s="42">
        <v>42804</v>
      </c>
      <c r="H13" s="28">
        <v>10</v>
      </c>
      <c r="I13" s="29"/>
      <c r="J13" s="35">
        <v>42835</v>
      </c>
      <c r="K13" s="28">
        <v>10</v>
      </c>
      <c r="L13" s="29" t="str">
        <v/>
      </c>
      <c r="M13" s="35">
        <v>42865</v>
      </c>
      <c r="N13" s="28">
        <v>10</v>
      </c>
      <c r="O13" s="29" t="str">
        <v/>
      </c>
      <c r="P13" s="35">
        <v>42896</v>
      </c>
      <c r="Q13" s="28">
        <v>10</v>
      </c>
      <c r="R13" s="43" t="str">
        <v/>
      </c>
      <c r="S13" s="35">
        <v>42926</v>
      </c>
      <c r="T13" s="28">
        <v>10</v>
      </c>
      <c r="U13" s="29"/>
      <c r="V13" s="44">
        <v>42957</v>
      </c>
      <c r="W13" s="45">
        <v>10</v>
      </c>
      <c r="X13" s="46"/>
      <c r="Y13" s="35">
        <v>42988</v>
      </c>
      <c r="Z13" s="28">
        <v>10</v>
      </c>
      <c r="AA13" s="46"/>
      <c r="AB13" s="35">
        <v>43018</v>
      </c>
      <c r="AC13" s="28">
        <v>10</v>
      </c>
      <c r="AD13" s="46"/>
      <c r="AE13" s="35">
        <v>43049</v>
      </c>
      <c r="AF13" s="28">
        <v>10</v>
      </c>
      <c r="AG13" s="46"/>
      <c r="AH13" s="35">
        <v>43079</v>
      </c>
      <c r="AI13" s="28">
        <v>10</v>
      </c>
      <c r="AJ13" s="47"/>
    </row>
    <row r="14" spans="1:48" x14ac:dyDescent="0.2">
      <c r="A14" s="27">
        <v>42746</v>
      </c>
      <c r="B14" s="28">
        <v>11</v>
      </c>
      <c r="C14" s="29"/>
      <c r="D14" s="41">
        <v>42777</v>
      </c>
      <c r="E14" s="28">
        <v>11</v>
      </c>
      <c r="F14" s="29"/>
      <c r="G14" s="42">
        <v>42805</v>
      </c>
      <c r="H14" s="28">
        <v>11</v>
      </c>
      <c r="I14" s="29"/>
      <c r="J14" s="35">
        <v>42836</v>
      </c>
      <c r="K14" s="28">
        <v>11</v>
      </c>
      <c r="L14" s="29" t="str">
        <v/>
      </c>
      <c r="M14" s="35">
        <v>42866</v>
      </c>
      <c r="N14" s="28">
        <v>11</v>
      </c>
      <c r="O14" s="29" t="str">
        <f t="array" ref="O14:O34">IF(M14:M34=$F$2,"Ascen",IF(M14:M34=$I$2-1,"Pente",""))</f>
        <v/>
      </c>
      <c r="P14" s="35">
        <v>42897</v>
      </c>
      <c r="Q14" s="28">
        <v>11</v>
      </c>
      <c r="R14" s="43" t="str">
        <v/>
      </c>
      <c r="S14" s="35">
        <v>42927</v>
      </c>
      <c r="T14" s="28">
        <v>11</v>
      </c>
      <c r="U14" s="29"/>
      <c r="V14" s="44">
        <v>42958</v>
      </c>
      <c r="W14" s="45">
        <v>11</v>
      </c>
      <c r="X14" s="46"/>
      <c r="Y14" s="35">
        <v>42989</v>
      </c>
      <c r="Z14" s="28">
        <v>11</v>
      </c>
      <c r="AA14" s="46"/>
      <c r="AB14" s="35">
        <v>43019</v>
      </c>
      <c r="AC14" s="28">
        <v>11</v>
      </c>
      <c r="AD14" s="46"/>
      <c r="AE14" s="48">
        <v>43050</v>
      </c>
      <c r="AF14" s="49">
        <v>11</v>
      </c>
      <c r="AG14" s="51" t="s">
        <v>25</v>
      </c>
      <c r="AH14" s="35">
        <v>43080</v>
      </c>
      <c r="AI14" s="28">
        <v>11</v>
      </c>
      <c r="AJ14" s="47"/>
    </row>
    <row r="15" spans="1:48" x14ac:dyDescent="0.2">
      <c r="A15" s="27">
        <v>42747</v>
      </c>
      <c r="B15" s="28">
        <v>12</v>
      </c>
      <c r="C15" s="29"/>
      <c r="D15" s="41">
        <v>42778</v>
      </c>
      <c r="E15" s="28">
        <v>12</v>
      </c>
      <c r="F15" s="29"/>
      <c r="G15" s="42">
        <v>42806</v>
      </c>
      <c r="H15" s="28">
        <v>12</v>
      </c>
      <c r="I15" s="29"/>
      <c r="J15" s="35">
        <v>42837</v>
      </c>
      <c r="K15" s="28">
        <v>12</v>
      </c>
      <c r="L15" s="29" t="str">
        <v/>
      </c>
      <c r="M15" s="35">
        <v>42867</v>
      </c>
      <c r="N15" s="28">
        <v>12</v>
      </c>
      <c r="O15" s="29" t="str">
        <v/>
      </c>
      <c r="P15" s="35">
        <v>42898</v>
      </c>
      <c r="Q15" s="28">
        <v>12</v>
      </c>
      <c r="R15" s="43" t="str">
        <v/>
      </c>
      <c r="S15" s="35">
        <v>42928</v>
      </c>
      <c r="T15" s="28">
        <v>12</v>
      </c>
      <c r="U15" s="29"/>
      <c r="V15" s="44">
        <v>42959</v>
      </c>
      <c r="W15" s="45">
        <v>12</v>
      </c>
      <c r="X15" s="46"/>
      <c r="Y15" s="35">
        <v>42990</v>
      </c>
      <c r="Z15" s="28">
        <v>12</v>
      </c>
      <c r="AA15" s="46"/>
      <c r="AB15" s="35">
        <v>43020</v>
      </c>
      <c r="AC15" s="28">
        <v>12</v>
      </c>
      <c r="AD15" s="46"/>
      <c r="AE15" s="35">
        <v>43051</v>
      </c>
      <c r="AF15" s="28">
        <v>12</v>
      </c>
      <c r="AG15" s="46"/>
      <c r="AH15" s="35">
        <v>43081</v>
      </c>
      <c r="AI15" s="28">
        <v>12</v>
      </c>
      <c r="AJ15" s="47"/>
    </row>
    <row r="16" spans="1:48" x14ac:dyDescent="0.2">
      <c r="A16" s="27">
        <v>42748</v>
      </c>
      <c r="B16" s="28">
        <v>13</v>
      </c>
      <c r="C16" s="29"/>
      <c r="D16" s="41">
        <v>42779</v>
      </c>
      <c r="E16" s="28">
        <v>13</v>
      </c>
      <c r="F16" s="29"/>
      <c r="G16" s="42">
        <v>42807</v>
      </c>
      <c r="H16" s="28">
        <v>13</v>
      </c>
      <c r="I16" s="29"/>
      <c r="J16" s="35">
        <v>42838</v>
      </c>
      <c r="K16" s="28">
        <v>13</v>
      </c>
      <c r="L16" s="29" t="str">
        <v/>
      </c>
      <c r="M16" s="35">
        <v>42868</v>
      </c>
      <c r="N16" s="28">
        <v>13</v>
      </c>
      <c r="O16" s="29" t="str">
        <v/>
      </c>
      <c r="P16" s="35">
        <v>42899</v>
      </c>
      <c r="Q16" s="28">
        <v>13</v>
      </c>
      <c r="R16" s="43" t="str">
        <v/>
      </c>
      <c r="S16" s="35">
        <v>42929</v>
      </c>
      <c r="T16" s="28">
        <v>13</v>
      </c>
      <c r="U16" s="29"/>
      <c r="V16" s="44">
        <v>42960</v>
      </c>
      <c r="W16" s="45">
        <v>13</v>
      </c>
      <c r="X16" s="46"/>
      <c r="Y16" s="35">
        <v>42991</v>
      </c>
      <c r="Z16" s="28">
        <v>13</v>
      </c>
      <c r="AA16" s="46"/>
      <c r="AB16" s="35">
        <v>43021</v>
      </c>
      <c r="AC16" s="28">
        <v>13</v>
      </c>
      <c r="AD16" s="46"/>
      <c r="AE16" s="35">
        <v>43052</v>
      </c>
      <c r="AF16" s="28">
        <v>13</v>
      </c>
      <c r="AG16" s="46"/>
      <c r="AH16" s="35">
        <v>43082</v>
      </c>
      <c r="AI16" s="28">
        <v>13</v>
      </c>
      <c r="AJ16" s="47"/>
    </row>
    <row r="17" spans="1:36" x14ac:dyDescent="0.2">
      <c r="A17" s="52">
        <v>42749</v>
      </c>
      <c r="B17" s="53">
        <v>14</v>
      </c>
      <c r="C17" s="54"/>
      <c r="D17" s="41">
        <v>42780</v>
      </c>
      <c r="E17" s="28">
        <v>14</v>
      </c>
      <c r="F17" s="29"/>
      <c r="G17" s="42">
        <v>42808</v>
      </c>
      <c r="H17" s="28">
        <v>14</v>
      </c>
      <c r="I17" s="29"/>
      <c r="J17" s="35">
        <v>42839</v>
      </c>
      <c r="K17" s="28">
        <v>14</v>
      </c>
      <c r="L17" s="29" t="str">
        <v/>
      </c>
      <c r="M17" s="35">
        <v>42869</v>
      </c>
      <c r="N17" s="28">
        <v>14</v>
      </c>
      <c r="O17" s="29" t="str">
        <v/>
      </c>
      <c r="P17" s="35">
        <v>42900</v>
      </c>
      <c r="Q17" s="28">
        <v>14</v>
      </c>
      <c r="R17" s="43"/>
      <c r="S17" s="48">
        <v>42930</v>
      </c>
      <c r="T17" s="49">
        <v>14</v>
      </c>
      <c r="U17" s="50" t="s">
        <v>26</v>
      </c>
      <c r="V17" s="44">
        <v>42961</v>
      </c>
      <c r="W17" s="45">
        <v>14</v>
      </c>
      <c r="X17" s="46"/>
      <c r="Y17" s="35">
        <v>42992</v>
      </c>
      <c r="Z17" s="28">
        <v>14</v>
      </c>
      <c r="AA17" s="46"/>
      <c r="AB17" s="35">
        <v>43022</v>
      </c>
      <c r="AC17" s="28">
        <v>14</v>
      </c>
      <c r="AD17" s="46"/>
      <c r="AE17" s="35">
        <v>43053</v>
      </c>
      <c r="AF17" s="28">
        <v>14</v>
      </c>
      <c r="AG17" s="46"/>
      <c r="AH17" s="35">
        <v>43083</v>
      </c>
      <c r="AI17" s="28">
        <v>14</v>
      </c>
      <c r="AJ17" s="47"/>
    </row>
    <row r="18" spans="1:36" x14ac:dyDescent="0.2">
      <c r="A18" s="27">
        <v>42750</v>
      </c>
      <c r="B18" s="28">
        <v>15</v>
      </c>
      <c r="C18" s="29"/>
      <c r="D18" s="55">
        <v>42781</v>
      </c>
      <c r="E18" s="53">
        <v>15</v>
      </c>
      <c r="F18" s="54"/>
      <c r="G18" s="42">
        <v>42809</v>
      </c>
      <c r="H18" s="28">
        <v>15</v>
      </c>
      <c r="I18" s="29"/>
      <c r="J18" s="35">
        <v>42840</v>
      </c>
      <c r="K18" s="28">
        <v>15</v>
      </c>
      <c r="L18" s="29" t="str">
        <v/>
      </c>
      <c r="M18" s="35">
        <v>42870</v>
      </c>
      <c r="N18" s="28">
        <v>15</v>
      </c>
      <c r="O18" s="29" t="str">
        <v/>
      </c>
      <c r="P18" s="35">
        <v>42901</v>
      </c>
      <c r="Q18" s="28">
        <v>15</v>
      </c>
      <c r="R18" s="43"/>
      <c r="S18" s="35">
        <v>42931</v>
      </c>
      <c r="T18" s="28">
        <v>15</v>
      </c>
      <c r="U18" s="29"/>
      <c r="V18" s="56">
        <v>42962</v>
      </c>
      <c r="W18" s="57">
        <v>15</v>
      </c>
      <c r="X18" s="51" t="s">
        <v>27</v>
      </c>
      <c r="Y18" s="35">
        <v>42993</v>
      </c>
      <c r="Z18" s="28">
        <v>15</v>
      </c>
      <c r="AA18" s="46"/>
      <c r="AB18" s="35">
        <v>43023</v>
      </c>
      <c r="AC18" s="28">
        <v>15</v>
      </c>
      <c r="AD18" s="46"/>
      <c r="AE18" s="35">
        <v>43054</v>
      </c>
      <c r="AF18" s="28">
        <v>15</v>
      </c>
      <c r="AG18" s="46"/>
      <c r="AH18" s="35">
        <v>43084</v>
      </c>
      <c r="AI18" s="28">
        <v>15</v>
      </c>
      <c r="AJ18" s="47"/>
    </row>
    <row r="19" spans="1:36" x14ac:dyDescent="0.2">
      <c r="A19" s="27">
        <v>42751</v>
      </c>
      <c r="B19" s="28">
        <v>16</v>
      </c>
      <c r="C19" s="29"/>
      <c r="D19" s="41">
        <v>42782</v>
      </c>
      <c r="E19" s="28">
        <v>16</v>
      </c>
      <c r="F19" s="29"/>
      <c r="G19" s="42">
        <v>42810</v>
      </c>
      <c r="H19" s="28">
        <v>16</v>
      </c>
      <c r="I19" s="29"/>
      <c r="J19" s="35">
        <v>42841</v>
      </c>
      <c r="K19" s="28">
        <v>16</v>
      </c>
      <c r="L19" s="29" t="str">
        <v>Pâque</v>
      </c>
      <c r="M19" s="35">
        <v>42871</v>
      </c>
      <c r="N19" s="28">
        <v>16</v>
      </c>
      <c r="O19" s="29" t="str">
        <v/>
      </c>
      <c r="P19" s="35">
        <v>42902</v>
      </c>
      <c r="Q19" s="28">
        <v>16</v>
      </c>
      <c r="R19" s="43"/>
      <c r="S19" s="35">
        <v>42932</v>
      </c>
      <c r="T19" s="28">
        <v>16</v>
      </c>
      <c r="U19" s="29"/>
      <c r="V19" s="44">
        <v>42963</v>
      </c>
      <c r="W19" s="45">
        <v>16</v>
      </c>
      <c r="X19" s="46"/>
      <c r="Y19" s="35">
        <v>42994</v>
      </c>
      <c r="Z19" s="28">
        <v>16</v>
      </c>
      <c r="AA19" s="46"/>
      <c r="AB19" s="35">
        <v>43024</v>
      </c>
      <c r="AC19" s="28">
        <v>16</v>
      </c>
      <c r="AD19" s="46"/>
      <c r="AE19" s="35">
        <v>43055</v>
      </c>
      <c r="AF19" s="28">
        <v>16</v>
      </c>
      <c r="AG19" s="46"/>
      <c r="AH19" s="35">
        <v>43085</v>
      </c>
      <c r="AI19" s="28">
        <v>16</v>
      </c>
      <c r="AJ19" s="47"/>
    </row>
    <row r="20" spans="1:36" x14ac:dyDescent="0.2">
      <c r="A20" s="27">
        <v>42752</v>
      </c>
      <c r="B20" s="28">
        <v>17</v>
      </c>
      <c r="C20" s="29"/>
      <c r="D20" s="41">
        <v>42783</v>
      </c>
      <c r="E20" s="28">
        <v>17</v>
      </c>
      <c r="F20" s="29"/>
      <c r="G20" s="42">
        <v>42811</v>
      </c>
      <c r="H20" s="28">
        <v>17</v>
      </c>
      <c r="I20" s="29"/>
      <c r="J20" s="35">
        <v>42842</v>
      </c>
      <c r="K20" s="28">
        <v>17</v>
      </c>
      <c r="L20" s="29" t="str">
        <v/>
      </c>
      <c r="M20" s="35">
        <v>42872</v>
      </c>
      <c r="N20" s="28">
        <v>17</v>
      </c>
      <c r="O20" s="29" t="str">
        <v/>
      </c>
      <c r="P20" s="35">
        <v>42903</v>
      </c>
      <c r="Q20" s="28">
        <v>17</v>
      </c>
      <c r="R20" s="43"/>
      <c r="S20" s="35">
        <v>42933</v>
      </c>
      <c r="T20" s="28">
        <v>17</v>
      </c>
      <c r="U20" s="29"/>
      <c r="V20" s="44">
        <v>42964</v>
      </c>
      <c r="W20" s="45">
        <v>17</v>
      </c>
      <c r="X20" s="46"/>
      <c r="Y20" s="35">
        <v>42995</v>
      </c>
      <c r="Z20" s="28">
        <v>17</v>
      </c>
      <c r="AA20" s="46"/>
      <c r="AB20" s="35">
        <v>43025</v>
      </c>
      <c r="AC20" s="28">
        <v>17</v>
      </c>
      <c r="AD20" s="46"/>
      <c r="AE20" s="35">
        <v>43056</v>
      </c>
      <c r="AF20" s="28">
        <v>17</v>
      </c>
      <c r="AG20" s="46"/>
      <c r="AH20" s="35">
        <v>43086</v>
      </c>
      <c r="AI20" s="28">
        <v>17</v>
      </c>
      <c r="AJ20" s="47"/>
    </row>
    <row r="21" spans="1:36" x14ac:dyDescent="0.2">
      <c r="A21" s="27">
        <v>42753</v>
      </c>
      <c r="B21" s="28">
        <v>18</v>
      </c>
      <c r="C21" s="29"/>
      <c r="D21" s="41">
        <v>42784</v>
      </c>
      <c r="E21" s="28">
        <v>18</v>
      </c>
      <c r="F21" s="29"/>
      <c r="G21" s="42">
        <v>42812</v>
      </c>
      <c r="H21" s="28">
        <v>18</v>
      </c>
      <c r="I21" s="29"/>
      <c r="J21" s="35">
        <v>42843</v>
      </c>
      <c r="K21" s="28">
        <v>18</v>
      </c>
      <c r="L21" s="29" t="str">
        <v/>
      </c>
      <c r="M21" s="35">
        <v>42873</v>
      </c>
      <c r="N21" s="28">
        <v>18</v>
      </c>
      <c r="O21" s="29" t="str">
        <v/>
      </c>
      <c r="P21" s="35">
        <v>42904</v>
      </c>
      <c r="Q21" s="28">
        <v>18</v>
      </c>
      <c r="R21" s="43"/>
      <c r="S21" s="35">
        <v>42934</v>
      </c>
      <c r="T21" s="28">
        <v>18</v>
      </c>
      <c r="U21" s="29"/>
      <c r="V21" s="44">
        <v>42965</v>
      </c>
      <c r="W21" s="45">
        <v>18</v>
      </c>
      <c r="X21" s="46"/>
      <c r="Y21" s="35">
        <v>42996</v>
      </c>
      <c r="Z21" s="28">
        <v>18</v>
      </c>
      <c r="AA21" s="46"/>
      <c r="AB21" s="35">
        <v>43026</v>
      </c>
      <c r="AC21" s="28">
        <v>18</v>
      </c>
      <c r="AD21" s="46"/>
      <c r="AE21" s="35">
        <v>43057</v>
      </c>
      <c r="AF21" s="28">
        <v>18</v>
      </c>
      <c r="AG21" s="46"/>
      <c r="AH21" s="35">
        <v>43087</v>
      </c>
      <c r="AI21" s="28">
        <v>18</v>
      </c>
      <c r="AJ21" s="47"/>
    </row>
    <row r="22" spans="1:36" x14ac:dyDescent="0.2">
      <c r="A22" s="27">
        <v>42754</v>
      </c>
      <c r="B22" s="28">
        <v>19</v>
      </c>
      <c r="C22" s="29"/>
      <c r="D22" s="41">
        <v>42785</v>
      </c>
      <c r="E22" s="28">
        <v>19</v>
      </c>
      <c r="F22" s="29"/>
      <c r="G22" s="42">
        <v>42813</v>
      </c>
      <c r="H22" s="28">
        <v>19</v>
      </c>
      <c r="I22" s="29"/>
      <c r="J22" s="35">
        <v>42844</v>
      </c>
      <c r="K22" s="28">
        <v>19</v>
      </c>
      <c r="L22" s="29" t="str">
        <v/>
      </c>
      <c r="M22" s="35">
        <v>42874</v>
      </c>
      <c r="N22" s="28">
        <v>19</v>
      </c>
      <c r="O22" s="29" t="str">
        <v/>
      </c>
      <c r="P22" s="35">
        <v>42905</v>
      </c>
      <c r="Q22" s="28">
        <v>19</v>
      </c>
      <c r="R22" s="43"/>
      <c r="S22" s="35">
        <v>42935</v>
      </c>
      <c r="T22" s="28">
        <v>19</v>
      </c>
      <c r="U22" s="29"/>
      <c r="V22" s="44">
        <v>42966</v>
      </c>
      <c r="W22" s="45">
        <v>19</v>
      </c>
      <c r="X22" s="46"/>
      <c r="Y22" s="35">
        <v>42997</v>
      </c>
      <c r="Z22" s="28">
        <v>19</v>
      </c>
      <c r="AA22" s="46"/>
      <c r="AB22" s="35">
        <v>43027</v>
      </c>
      <c r="AC22" s="28">
        <v>19</v>
      </c>
      <c r="AD22" s="46"/>
      <c r="AE22" s="35">
        <v>43058</v>
      </c>
      <c r="AF22" s="28">
        <v>19</v>
      </c>
      <c r="AG22" s="46"/>
      <c r="AH22" s="35">
        <v>43088</v>
      </c>
      <c r="AI22" s="28">
        <v>19</v>
      </c>
      <c r="AJ22" s="47"/>
    </row>
    <row r="23" spans="1:36" x14ac:dyDescent="0.2">
      <c r="A23" s="27">
        <v>42755</v>
      </c>
      <c r="B23" s="28">
        <v>20</v>
      </c>
      <c r="C23" s="29"/>
      <c r="D23" s="41">
        <v>42786</v>
      </c>
      <c r="E23" s="28">
        <v>20</v>
      </c>
      <c r="F23" s="29"/>
      <c r="G23" s="42">
        <v>42814</v>
      </c>
      <c r="H23" s="28">
        <v>20</v>
      </c>
      <c r="I23" s="29"/>
      <c r="J23" s="35">
        <v>42845</v>
      </c>
      <c r="K23" s="28">
        <v>20</v>
      </c>
      <c r="L23" s="29" t="str">
        <v/>
      </c>
      <c r="M23" s="35">
        <v>42875</v>
      </c>
      <c r="N23" s="28">
        <v>20</v>
      </c>
      <c r="O23" s="29" t="str">
        <v/>
      </c>
      <c r="P23" s="35">
        <v>42906</v>
      </c>
      <c r="Q23" s="28">
        <v>20</v>
      </c>
      <c r="R23" s="43"/>
      <c r="S23" s="35">
        <v>42936</v>
      </c>
      <c r="T23" s="28">
        <v>20</v>
      </c>
      <c r="U23" s="29"/>
      <c r="V23" s="44">
        <v>42967</v>
      </c>
      <c r="W23" s="45">
        <v>20</v>
      </c>
      <c r="X23" s="46"/>
      <c r="Y23" s="35">
        <v>42998</v>
      </c>
      <c r="Z23" s="28">
        <v>20</v>
      </c>
      <c r="AA23" s="46"/>
      <c r="AB23" s="35">
        <v>43028</v>
      </c>
      <c r="AC23" s="28">
        <v>20</v>
      </c>
      <c r="AD23" s="46"/>
      <c r="AE23" s="35">
        <v>43059</v>
      </c>
      <c r="AF23" s="28">
        <v>20</v>
      </c>
      <c r="AG23" s="46"/>
      <c r="AH23" s="35">
        <v>43089</v>
      </c>
      <c r="AI23" s="28">
        <v>20</v>
      </c>
      <c r="AJ23" s="47"/>
    </row>
    <row r="24" spans="1:36" x14ac:dyDescent="0.2">
      <c r="A24" s="27">
        <v>42756</v>
      </c>
      <c r="B24" s="28">
        <v>21</v>
      </c>
      <c r="C24" s="29"/>
      <c r="D24" s="41">
        <v>42787</v>
      </c>
      <c r="E24" s="28">
        <v>21</v>
      </c>
      <c r="F24" s="29"/>
      <c r="G24" s="42">
        <v>42815</v>
      </c>
      <c r="H24" s="28">
        <v>21</v>
      </c>
      <c r="I24" s="29"/>
      <c r="J24" s="35">
        <v>42846</v>
      </c>
      <c r="K24" s="28">
        <v>21</v>
      </c>
      <c r="L24" s="29" t="str">
        <v/>
      </c>
      <c r="M24" s="35">
        <v>42876</v>
      </c>
      <c r="N24" s="28">
        <v>21</v>
      </c>
      <c r="O24" s="29" t="str">
        <v/>
      </c>
      <c r="P24" s="35">
        <v>42907</v>
      </c>
      <c r="Q24" s="28">
        <v>21</v>
      </c>
      <c r="R24" s="43"/>
      <c r="S24" s="35">
        <v>42937</v>
      </c>
      <c r="T24" s="28">
        <v>21</v>
      </c>
      <c r="U24" s="29"/>
      <c r="V24" s="44">
        <v>42968</v>
      </c>
      <c r="W24" s="45">
        <v>21</v>
      </c>
      <c r="X24" s="46"/>
      <c r="Y24" s="35">
        <v>42999</v>
      </c>
      <c r="Z24" s="28">
        <v>21</v>
      </c>
      <c r="AA24" s="46"/>
      <c r="AB24" s="35">
        <v>43029</v>
      </c>
      <c r="AC24" s="28">
        <v>21</v>
      </c>
      <c r="AD24" s="46"/>
      <c r="AE24" s="35">
        <v>43060</v>
      </c>
      <c r="AF24" s="28">
        <v>21</v>
      </c>
      <c r="AG24" s="46"/>
      <c r="AH24" s="35">
        <v>43090</v>
      </c>
      <c r="AI24" s="28">
        <v>21</v>
      </c>
      <c r="AJ24" s="47"/>
    </row>
    <row r="25" spans="1:36" x14ac:dyDescent="0.2">
      <c r="A25" s="27">
        <v>42757</v>
      </c>
      <c r="B25" s="28">
        <v>22</v>
      </c>
      <c r="C25" s="29"/>
      <c r="D25" s="41">
        <v>42788</v>
      </c>
      <c r="E25" s="28">
        <v>22</v>
      </c>
      <c r="F25" s="29"/>
      <c r="G25" s="42">
        <v>42816</v>
      </c>
      <c r="H25" s="28">
        <v>22</v>
      </c>
      <c r="I25" s="29"/>
      <c r="J25" s="35">
        <v>42847</v>
      </c>
      <c r="K25" s="28">
        <v>22</v>
      </c>
      <c r="L25" s="29" t="str">
        <v/>
      </c>
      <c r="M25" s="35">
        <v>42877</v>
      </c>
      <c r="N25" s="28">
        <v>22</v>
      </c>
      <c r="O25" s="29" t="str">
        <v/>
      </c>
      <c r="P25" s="35">
        <v>42908</v>
      </c>
      <c r="Q25" s="28">
        <v>22</v>
      </c>
      <c r="R25" s="43"/>
      <c r="S25" s="35">
        <v>42938</v>
      </c>
      <c r="T25" s="28">
        <v>22</v>
      </c>
      <c r="U25" s="29"/>
      <c r="V25" s="44">
        <v>42969</v>
      </c>
      <c r="W25" s="45">
        <v>22</v>
      </c>
      <c r="X25" s="46"/>
      <c r="Y25" s="35">
        <v>43000</v>
      </c>
      <c r="Z25" s="28">
        <v>22</v>
      </c>
      <c r="AA25" s="46"/>
      <c r="AB25" s="35">
        <v>43030</v>
      </c>
      <c r="AC25" s="28">
        <v>22</v>
      </c>
      <c r="AD25" s="46"/>
      <c r="AE25" s="35">
        <v>43061</v>
      </c>
      <c r="AF25" s="28">
        <v>22</v>
      </c>
      <c r="AG25" s="46"/>
      <c r="AH25" s="35">
        <v>43091</v>
      </c>
      <c r="AI25" s="28">
        <v>22</v>
      </c>
      <c r="AJ25" s="47"/>
    </row>
    <row r="26" spans="1:36" x14ac:dyDescent="0.2">
      <c r="A26" s="27">
        <v>42758</v>
      </c>
      <c r="B26" s="28">
        <v>23</v>
      </c>
      <c r="C26" s="29"/>
      <c r="D26" s="41">
        <v>42789</v>
      </c>
      <c r="E26" s="28">
        <v>23</v>
      </c>
      <c r="F26" s="29"/>
      <c r="G26" s="42">
        <v>42817</v>
      </c>
      <c r="H26" s="28">
        <v>23</v>
      </c>
      <c r="I26" s="29" t="str">
        <f t="array" ref="I26:I34">IF(G26:G34=$C$2-1,"Pâque","")</f>
        <v/>
      </c>
      <c r="J26" s="35">
        <v>42848</v>
      </c>
      <c r="K26" s="28">
        <v>23</v>
      </c>
      <c r="L26" s="29" t="str">
        <v/>
      </c>
      <c r="M26" s="35">
        <v>42878</v>
      </c>
      <c r="N26" s="28">
        <v>23</v>
      </c>
      <c r="O26" s="29" t="str">
        <v/>
      </c>
      <c r="P26" s="35">
        <v>42909</v>
      </c>
      <c r="Q26" s="28">
        <v>23</v>
      </c>
      <c r="R26" s="43"/>
      <c r="S26" s="35">
        <v>42939</v>
      </c>
      <c r="T26" s="28">
        <v>23</v>
      </c>
      <c r="U26" s="29"/>
      <c r="V26" s="44">
        <v>42970</v>
      </c>
      <c r="W26" s="45">
        <v>23</v>
      </c>
      <c r="X26" s="46"/>
      <c r="Y26" s="35">
        <v>43001</v>
      </c>
      <c r="Z26" s="28">
        <v>23</v>
      </c>
      <c r="AA26" s="46"/>
      <c r="AB26" s="35">
        <v>43031</v>
      </c>
      <c r="AC26" s="28">
        <v>23</v>
      </c>
      <c r="AD26" s="46"/>
      <c r="AE26" s="35">
        <v>43062</v>
      </c>
      <c r="AF26" s="28">
        <v>23</v>
      </c>
      <c r="AG26" s="46"/>
      <c r="AH26" s="35">
        <v>43092</v>
      </c>
      <c r="AI26" s="28">
        <v>23</v>
      </c>
      <c r="AJ26" s="47"/>
    </row>
    <row r="27" spans="1:36" x14ac:dyDescent="0.2">
      <c r="A27" s="27">
        <v>42759</v>
      </c>
      <c r="B27" s="28">
        <v>24</v>
      </c>
      <c r="C27" s="29"/>
      <c r="D27" s="41">
        <v>42790</v>
      </c>
      <c r="E27" s="28">
        <v>24</v>
      </c>
      <c r="F27" s="29"/>
      <c r="G27" s="42">
        <v>42818</v>
      </c>
      <c r="H27" s="28">
        <v>24</v>
      </c>
      <c r="I27" s="29" t="str">
        <v/>
      </c>
      <c r="J27" s="35">
        <v>42849</v>
      </c>
      <c r="K27" s="28">
        <v>24</v>
      </c>
      <c r="L27" s="29" t="str">
        <v/>
      </c>
      <c r="M27" s="35">
        <v>42879</v>
      </c>
      <c r="N27" s="28">
        <v>24</v>
      </c>
      <c r="O27" s="29" t="str">
        <v/>
      </c>
      <c r="P27" s="35">
        <v>42910</v>
      </c>
      <c r="Q27" s="28">
        <v>24</v>
      </c>
      <c r="R27" s="43"/>
      <c r="S27" s="35">
        <v>42940</v>
      </c>
      <c r="T27" s="28">
        <v>24</v>
      </c>
      <c r="U27" s="29"/>
      <c r="V27" s="44">
        <v>42971</v>
      </c>
      <c r="W27" s="45">
        <v>24</v>
      </c>
      <c r="X27" s="46"/>
      <c r="Y27" s="35">
        <v>43002</v>
      </c>
      <c r="Z27" s="28">
        <v>24</v>
      </c>
      <c r="AA27" s="46"/>
      <c r="AB27" s="35">
        <v>43032</v>
      </c>
      <c r="AC27" s="28">
        <v>24</v>
      </c>
      <c r="AD27" s="46"/>
      <c r="AE27" s="35">
        <v>43063</v>
      </c>
      <c r="AF27" s="28">
        <v>24</v>
      </c>
      <c r="AG27" s="46"/>
      <c r="AH27" s="35">
        <v>43093</v>
      </c>
      <c r="AI27" s="28">
        <v>24</v>
      </c>
      <c r="AJ27" s="47"/>
    </row>
    <row r="28" spans="1:36" x14ac:dyDescent="0.2">
      <c r="A28" s="27">
        <v>42760</v>
      </c>
      <c r="B28" s="28">
        <v>25</v>
      </c>
      <c r="C28" s="29"/>
      <c r="D28" s="41">
        <v>42791</v>
      </c>
      <c r="E28" s="28">
        <v>25</v>
      </c>
      <c r="F28" s="29"/>
      <c r="G28" s="42">
        <v>42819</v>
      </c>
      <c r="H28" s="28">
        <v>25</v>
      </c>
      <c r="I28" s="29" t="str">
        <v/>
      </c>
      <c r="J28" s="35">
        <v>42850</v>
      </c>
      <c r="K28" s="28">
        <v>25</v>
      </c>
      <c r="L28" s="29" t="str">
        <v/>
      </c>
      <c r="M28" s="35">
        <v>42880</v>
      </c>
      <c r="N28" s="28">
        <v>25</v>
      </c>
      <c r="O28" s="29" t="str">
        <v>Ascen</v>
      </c>
      <c r="P28" s="35">
        <v>42911</v>
      </c>
      <c r="Q28" s="28">
        <v>25</v>
      </c>
      <c r="R28" s="43"/>
      <c r="S28" s="35">
        <v>42941</v>
      </c>
      <c r="T28" s="28">
        <v>25</v>
      </c>
      <c r="U28" s="29"/>
      <c r="V28" s="44">
        <v>42972</v>
      </c>
      <c r="W28" s="45">
        <v>25</v>
      </c>
      <c r="X28" s="46"/>
      <c r="Y28" s="35">
        <v>43003</v>
      </c>
      <c r="Z28" s="28">
        <v>25</v>
      </c>
      <c r="AA28" s="46"/>
      <c r="AB28" s="35">
        <v>43033</v>
      </c>
      <c r="AC28" s="28">
        <v>25</v>
      </c>
      <c r="AD28" s="46"/>
      <c r="AE28" s="35">
        <v>43064</v>
      </c>
      <c r="AF28" s="28">
        <v>25</v>
      </c>
      <c r="AG28" s="46"/>
      <c r="AH28" s="48">
        <v>43094</v>
      </c>
      <c r="AI28" s="49">
        <v>25</v>
      </c>
      <c r="AJ28" s="58" t="s">
        <v>28</v>
      </c>
    </row>
    <row r="29" spans="1:36" x14ac:dyDescent="0.2">
      <c r="A29" s="27">
        <v>42761</v>
      </c>
      <c r="B29" s="28">
        <v>26</v>
      </c>
      <c r="C29" s="29"/>
      <c r="D29" s="41">
        <v>42792</v>
      </c>
      <c r="E29" s="28">
        <v>26</v>
      </c>
      <c r="F29" s="29"/>
      <c r="G29" s="42">
        <v>42820</v>
      </c>
      <c r="H29" s="28">
        <v>26</v>
      </c>
      <c r="I29" s="29" t="str">
        <v/>
      </c>
      <c r="J29" s="35">
        <v>42851</v>
      </c>
      <c r="K29" s="28">
        <v>26</v>
      </c>
      <c r="L29" s="29"/>
      <c r="M29" s="35">
        <v>42881</v>
      </c>
      <c r="N29" s="28">
        <v>26</v>
      </c>
      <c r="O29" s="29" t="str">
        <v/>
      </c>
      <c r="P29" s="35">
        <v>42912</v>
      </c>
      <c r="Q29" s="28">
        <v>26</v>
      </c>
      <c r="R29" s="43"/>
      <c r="S29" s="35">
        <v>42942</v>
      </c>
      <c r="T29" s="28">
        <v>26</v>
      </c>
      <c r="U29" s="29"/>
      <c r="V29" s="44">
        <v>42973</v>
      </c>
      <c r="W29" s="45">
        <v>26</v>
      </c>
      <c r="X29" s="46"/>
      <c r="Y29" s="35">
        <v>43004</v>
      </c>
      <c r="Z29" s="28">
        <v>26</v>
      </c>
      <c r="AA29" s="46"/>
      <c r="AB29" s="35">
        <v>43034</v>
      </c>
      <c r="AC29" s="28">
        <v>26</v>
      </c>
      <c r="AD29" s="46"/>
      <c r="AE29" s="35">
        <v>43065</v>
      </c>
      <c r="AF29" s="28">
        <v>26</v>
      </c>
      <c r="AG29" s="46"/>
      <c r="AH29" s="35">
        <v>43095</v>
      </c>
      <c r="AI29" s="28">
        <v>26</v>
      </c>
      <c r="AJ29" s="47"/>
    </row>
    <row r="30" spans="1:36" x14ac:dyDescent="0.2">
      <c r="A30" s="27">
        <v>42762</v>
      </c>
      <c r="B30" s="28">
        <v>27</v>
      </c>
      <c r="C30" s="29"/>
      <c r="D30" s="41">
        <v>42793</v>
      </c>
      <c r="E30" s="28">
        <v>27</v>
      </c>
      <c r="F30" s="29"/>
      <c r="G30" s="42">
        <v>42821</v>
      </c>
      <c r="H30" s="28">
        <v>27</v>
      </c>
      <c r="I30" s="29" t="str">
        <v/>
      </c>
      <c r="J30" s="35">
        <v>42852</v>
      </c>
      <c r="K30" s="28">
        <v>27</v>
      </c>
      <c r="L30" s="29"/>
      <c r="M30" s="35">
        <v>42882</v>
      </c>
      <c r="N30" s="28">
        <v>27</v>
      </c>
      <c r="O30" s="29" t="str">
        <v/>
      </c>
      <c r="P30" s="35">
        <v>42913</v>
      </c>
      <c r="Q30" s="28">
        <v>27</v>
      </c>
      <c r="R30" s="43"/>
      <c r="S30" s="35">
        <v>42943</v>
      </c>
      <c r="T30" s="28">
        <v>27</v>
      </c>
      <c r="U30" s="29"/>
      <c r="V30" s="44">
        <v>42974</v>
      </c>
      <c r="W30" s="45">
        <v>27</v>
      </c>
      <c r="X30" s="46"/>
      <c r="Y30" s="35">
        <v>43005</v>
      </c>
      <c r="Z30" s="28">
        <v>27</v>
      </c>
      <c r="AA30" s="46"/>
      <c r="AB30" s="35">
        <v>43035</v>
      </c>
      <c r="AC30" s="28">
        <v>27</v>
      </c>
      <c r="AD30" s="46"/>
      <c r="AE30" s="35">
        <v>43066</v>
      </c>
      <c r="AF30" s="28">
        <v>27</v>
      </c>
      <c r="AG30" s="46"/>
      <c r="AH30" s="35">
        <v>43096</v>
      </c>
      <c r="AI30" s="28">
        <v>27</v>
      </c>
      <c r="AJ30" s="47"/>
    </row>
    <row r="31" spans="1:36" x14ac:dyDescent="0.2">
      <c r="A31" s="27">
        <v>42763</v>
      </c>
      <c r="B31" s="28">
        <v>28</v>
      </c>
      <c r="C31" s="29"/>
      <c r="D31" s="41">
        <v>42794</v>
      </c>
      <c r="E31" s="28">
        <v>28</v>
      </c>
      <c r="F31" s="29"/>
      <c r="G31" s="42">
        <v>42822</v>
      </c>
      <c r="H31" s="28">
        <v>28</v>
      </c>
      <c r="I31" s="29" t="str">
        <v/>
      </c>
      <c r="J31" s="35">
        <v>42853</v>
      </c>
      <c r="K31" s="28">
        <v>28</v>
      </c>
      <c r="L31" s="29"/>
      <c r="M31" s="35">
        <v>42883</v>
      </c>
      <c r="N31" s="28">
        <v>28</v>
      </c>
      <c r="O31" s="29" t="str">
        <v/>
      </c>
      <c r="P31" s="35">
        <v>42914</v>
      </c>
      <c r="Q31" s="28">
        <v>28</v>
      </c>
      <c r="R31" s="43"/>
      <c r="S31" s="35">
        <v>42944</v>
      </c>
      <c r="T31" s="28">
        <v>28</v>
      </c>
      <c r="U31" s="29"/>
      <c r="V31" s="44">
        <v>42975</v>
      </c>
      <c r="W31" s="45">
        <v>28</v>
      </c>
      <c r="X31" s="46"/>
      <c r="Y31" s="35">
        <v>43006</v>
      </c>
      <c r="Z31" s="28">
        <v>28</v>
      </c>
      <c r="AA31" s="46"/>
      <c r="AB31" s="35">
        <v>43036</v>
      </c>
      <c r="AC31" s="28">
        <v>28</v>
      </c>
      <c r="AD31" s="46"/>
      <c r="AE31" s="35">
        <v>43067</v>
      </c>
      <c r="AF31" s="28">
        <v>28</v>
      </c>
      <c r="AG31" s="46"/>
      <c r="AH31" s="35">
        <v>43097</v>
      </c>
      <c r="AI31" s="28">
        <v>28</v>
      </c>
      <c r="AJ31" s="47"/>
    </row>
    <row r="32" spans="1:36" x14ac:dyDescent="0.2">
      <c r="A32" s="27">
        <v>42764</v>
      </c>
      <c r="B32" s="28">
        <v>29</v>
      </c>
      <c r="C32" s="29"/>
      <c r="D32" s="59" t="str">
        <f>IF(OR(AND(MOD(R1,4)=0,MOD(R1,100)&lt;&gt;0),MOD(R1,400)=0),D31+1,"")</f>
        <v/>
      </c>
      <c r="E32" s="28" t="str">
        <f>IF(OR(AND(MOD(R1,4)=0,MOD(R1,100)&lt;&gt;0),MOD(R1,400)=0),29,"")</f>
        <v/>
      </c>
      <c r="F32" s="60"/>
      <c r="G32" s="42">
        <v>42823</v>
      </c>
      <c r="H32" s="28">
        <v>29</v>
      </c>
      <c r="I32" s="29" t="str">
        <v/>
      </c>
      <c r="J32" s="35">
        <v>42854</v>
      </c>
      <c r="K32" s="28">
        <v>29</v>
      </c>
      <c r="L32" s="29"/>
      <c r="M32" s="35">
        <v>42884</v>
      </c>
      <c r="N32" s="28">
        <v>29</v>
      </c>
      <c r="O32" s="29" t="str">
        <v/>
      </c>
      <c r="P32" s="35">
        <v>42915</v>
      </c>
      <c r="Q32" s="28">
        <v>29</v>
      </c>
      <c r="R32" s="43"/>
      <c r="S32" s="35">
        <v>42945</v>
      </c>
      <c r="T32" s="28">
        <v>29</v>
      </c>
      <c r="U32" s="29"/>
      <c r="V32" s="44">
        <v>42976</v>
      </c>
      <c r="W32" s="45">
        <v>29</v>
      </c>
      <c r="X32" s="46"/>
      <c r="Y32" s="35">
        <v>43007</v>
      </c>
      <c r="Z32" s="28">
        <v>29</v>
      </c>
      <c r="AA32" s="46"/>
      <c r="AB32" s="35">
        <v>43037</v>
      </c>
      <c r="AC32" s="28">
        <v>29</v>
      </c>
      <c r="AD32" s="46"/>
      <c r="AE32" s="35">
        <v>43068</v>
      </c>
      <c r="AF32" s="28">
        <v>29</v>
      </c>
      <c r="AG32" s="46"/>
      <c r="AH32" s="35">
        <v>43098</v>
      </c>
      <c r="AI32" s="28">
        <v>29</v>
      </c>
      <c r="AJ32" s="47"/>
    </row>
    <row r="33" spans="1:36" x14ac:dyDescent="0.2">
      <c r="A33" s="27">
        <v>42765</v>
      </c>
      <c r="B33" s="28">
        <v>30</v>
      </c>
      <c r="C33" s="29"/>
      <c r="D33" s="61"/>
      <c r="E33" s="28"/>
      <c r="F33" s="29"/>
      <c r="G33" s="35">
        <v>42824</v>
      </c>
      <c r="H33" s="28">
        <v>30</v>
      </c>
      <c r="I33" s="29" t="str">
        <v/>
      </c>
      <c r="J33" s="35">
        <v>42855</v>
      </c>
      <c r="K33" s="28">
        <v>30</v>
      </c>
      <c r="L33" s="29"/>
      <c r="M33" s="35">
        <v>42885</v>
      </c>
      <c r="N33" s="28">
        <v>30</v>
      </c>
      <c r="O33" s="29" t="str">
        <v/>
      </c>
      <c r="P33" s="35">
        <v>42916</v>
      </c>
      <c r="Q33" s="28">
        <v>30</v>
      </c>
      <c r="R33" s="43"/>
      <c r="S33" s="35">
        <v>42946</v>
      </c>
      <c r="T33" s="28">
        <v>30</v>
      </c>
      <c r="U33" s="29"/>
      <c r="V33" s="44">
        <v>42977</v>
      </c>
      <c r="W33" s="45">
        <v>30</v>
      </c>
      <c r="X33" s="46"/>
      <c r="Y33" s="35">
        <v>43008</v>
      </c>
      <c r="Z33" s="28">
        <v>30</v>
      </c>
      <c r="AA33" s="46"/>
      <c r="AB33" s="35">
        <v>43038</v>
      </c>
      <c r="AC33" s="28">
        <v>30</v>
      </c>
      <c r="AD33" s="46"/>
      <c r="AE33" s="35">
        <v>43069</v>
      </c>
      <c r="AF33" s="28">
        <v>30</v>
      </c>
      <c r="AG33" s="46"/>
      <c r="AH33" s="35">
        <v>43099</v>
      </c>
      <c r="AI33" s="28">
        <v>30</v>
      </c>
      <c r="AJ33" s="47"/>
    </row>
    <row r="34" spans="1:36" ht="13.5" thickBot="1" x14ac:dyDescent="0.25">
      <c r="A34" s="62">
        <v>42766</v>
      </c>
      <c r="B34" s="63">
        <v>31</v>
      </c>
      <c r="C34" s="64"/>
      <c r="D34" s="65"/>
      <c r="E34" s="63"/>
      <c r="F34" s="64"/>
      <c r="G34" s="66">
        <v>42825</v>
      </c>
      <c r="H34" s="63">
        <v>31</v>
      </c>
      <c r="I34" s="64" t="str">
        <v/>
      </c>
      <c r="J34" s="67"/>
      <c r="K34" s="63"/>
      <c r="L34" s="64"/>
      <c r="M34" s="66">
        <v>42886</v>
      </c>
      <c r="N34" s="63">
        <v>31</v>
      </c>
      <c r="O34" s="64" t="str">
        <v/>
      </c>
      <c r="P34" s="67"/>
      <c r="Q34" s="63"/>
      <c r="R34" s="68"/>
      <c r="S34" s="69">
        <v>42947</v>
      </c>
      <c r="T34" s="63">
        <v>31</v>
      </c>
      <c r="U34" s="64"/>
      <c r="V34" s="70">
        <v>42978</v>
      </c>
      <c r="W34" s="71">
        <v>31</v>
      </c>
      <c r="X34" s="72"/>
      <c r="Y34" s="67"/>
      <c r="Z34" s="63"/>
      <c r="AA34" s="72"/>
      <c r="AB34" s="66">
        <v>43039</v>
      </c>
      <c r="AC34" s="63">
        <v>31</v>
      </c>
      <c r="AD34" s="72"/>
      <c r="AE34" s="67"/>
      <c r="AF34" s="63"/>
      <c r="AG34" s="72"/>
      <c r="AH34" s="66">
        <v>43100</v>
      </c>
      <c r="AI34" s="63">
        <v>31</v>
      </c>
      <c r="AJ34" s="73"/>
    </row>
  </sheetData>
  <sheetProtection sheet="1" objects="1" scenarios="1"/>
  <mergeCells count="13">
    <mergeCell ref="A3:C3"/>
    <mergeCell ref="R1:S1"/>
    <mergeCell ref="J3:L3"/>
    <mergeCell ref="M3:O3"/>
    <mergeCell ref="P3:R3"/>
    <mergeCell ref="AH3:AJ3"/>
    <mergeCell ref="D3:F3"/>
    <mergeCell ref="G3:I3"/>
    <mergeCell ref="S3:U3"/>
    <mergeCell ref="V3:X3"/>
    <mergeCell ref="Y3:AA3"/>
    <mergeCell ref="AB3:AD3"/>
    <mergeCell ref="AE3:AG3"/>
  </mergeCells>
  <phoneticPr fontId="0" type="noConversion"/>
  <conditionalFormatting sqref="A5:A34 D4:D32 G4:G26 P18:P33 S4:S16 S18:S34 V4:V17 V19:V34 Y4:Y33 AB4:AB34 AE5:AE13 AE15:AE33 AH4:AH27 AH29:AH34">
    <cfRule type="expression" dxfId="39" priority="1" stopIfTrue="1">
      <formula>WEEKDAY(A4,2)&gt;5+$AL$1</formula>
    </cfRule>
  </conditionalFormatting>
  <conditionalFormatting sqref="B5:B34 E4:E32 H4:H26 Q18:Q33 T4:T16 T18:T34 W4:W17 W19:W34 Z4:Z33 AC4:AC34 AF5:AF13 AF15:AF33 AI4:AI27 AI29:AI34">
    <cfRule type="expression" dxfId="38" priority="2" stopIfTrue="1">
      <formula>WEEKDAY(A4,2)&gt;5+$AL$1</formula>
    </cfRule>
  </conditionalFormatting>
  <conditionalFormatting sqref="C5:C34 F4:F32 I4:I26 R18:R33 U4:U16 U18:U34 X4:X17 X19:X34 AA4:AA33 AD4:AD34 AG5:AG13 AG15:AG33 AJ4:AJ27 AJ29:AJ34">
    <cfRule type="expression" dxfId="37" priority="3" stopIfTrue="1">
      <formula>WEEKDAY(A4,2)&gt;5+$AL$1</formula>
    </cfRule>
  </conditionalFormatting>
  <conditionalFormatting sqref="G27:G34 J4:J29">
    <cfRule type="expression" dxfId="36" priority="4" stopIfTrue="1">
      <formula>OR(WEEKDAY(G4,2)&gt;5+$AL$1,G4=$C$2)</formula>
    </cfRule>
  </conditionalFormatting>
  <conditionalFormatting sqref="H27:H34 K4:K29">
    <cfRule type="expression" dxfId="35" priority="5" stopIfTrue="1">
      <formula>OR(WEEKDAY(G4,2)&gt;5+$AL$1,G4=$C$2)</formula>
    </cfRule>
  </conditionalFormatting>
  <conditionalFormatting sqref="I27:I34 L4:L29">
    <cfRule type="expression" dxfId="34" priority="6" stopIfTrue="1">
      <formula>OR(WEEKDAY(G4,2)&gt;5+$AL$1,G4=$C$2)</formula>
    </cfRule>
  </conditionalFormatting>
  <conditionalFormatting sqref="M5:M10 M12:M14">
    <cfRule type="expression" dxfId="33" priority="7" stopIfTrue="1">
      <formula>OR(WEEKDAY(M5,2)&gt;5+$AL$1,M5=$F$2)</formula>
    </cfRule>
  </conditionalFormatting>
  <conditionalFormatting sqref="N5:N10 N12:N14">
    <cfRule type="expression" dxfId="32" priority="8" stopIfTrue="1">
      <formula>OR(WEEKDAY(M5,2)&gt;5+$AL$1,M5=$F$2)</formula>
    </cfRule>
  </conditionalFormatting>
  <conditionalFormatting sqref="O5:O10 O12:O14">
    <cfRule type="expression" dxfId="31" priority="9" stopIfTrue="1">
      <formula>OR(WEEKDAY(M5,2)&gt;5+$AL$1,M5=$F$2)</formula>
    </cfRule>
  </conditionalFormatting>
  <conditionalFormatting sqref="M15:M34 P4:P6">
    <cfRule type="expression" dxfId="30" priority="10" stopIfTrue="1">
      <formula>OR(WEEKDAY(M4,2)&gt;5+$AL$1,M4=$F$2,M4=$I$2)</formula>
    </cfRule>
  </conditionalFormatting>
  <conditionalFormatting sqref="N15:N34 Q4:Q6">
    <cfRule type="expression" dxfId="29" priority="11" stopIfTrue="1">
      <formula>OR(WEEKDAY(M4,2)&gt;5+$AL$1,M4=$F$2,M4=$I$2)</formula>
    </cfRule>
  </conditionalFormatting>
  <conditionalFormatting sqref="O15:O34 R4:R6">
    <cfRule type="expression" dxfId="28" priority="12" stopIfTrue="1">
      <formula>OR(WEEKDAY(M4,2)&gt;5+$AL$1,M4=$F$2,M4=$I$2)</formula>
    </cfRule>
  </conditionalFormatting>
  <conditionalFormatting sqref="R7:R17">
    <cfRule type="expression" dxfId="27" priority="13" stopIfTrue="1">
      <formula>OR(WEEKDAY(P7,2)&gt;5+$AL$1,P7=$I$2)</formula>
    </cfRule>
  </conditionalFormatting>
  <conditionalFormatting sqref="Q7:Q17">
    <cfRule type="expression" dxfId="26" priority="14" stopIfTrue="1">
      <formula>OR(WEEKDAY(P7,2)&gt;5+$AL$1,P7=$I$2)</formula>
    </cfRule>
  </conditionalFormatting>
  <conditionalFormatting sqref="P7:P17">
    <cfRule type="expression" dxfId="25" priority="15" stopIfTrue="1">
      <formula>OR(WEEKDAY(P7,2)&gt;5+$AL$1,P7=$I$2)</formula>
    </cfRule>
  </conditionalFormatting>
  <conditionalFormatting sqref="J30:J33">
    <cfRule type="expression" dxfId="24" priority="16" stopIfTrue="1">
      <formula>WEEKDAY(J30,2)&gt;5+$AL$1</formula>
    </cfRule>
  </conditionalFormatting>
  <conditionalFormatting sqref="K30:K33">
    <cfRule type="expression" dxfId="23" priority="17" stopIfTrue="1">
      <formula>WEEKDAY(J30,2)&gt;5+$AL$1</formula>
    </cfRule>
  </conditionalFormatting>
  <conditionalFormatting sqref="L30:L33">
    <cfRule type="expression" dxfId="22" priority="18" stopIfTrue="1">
      <formula>WEEKDAY(J30,2)&gt;5+$AL$1</formula>
    </cfRule>
  </conditionalFormatting>
  <pageMargins left="0.78740157480314965" right="0.78740157480314965" top="0.98425196850393704" bottom="0.98425196850393704" header="0.51181102362204722" footer="0.51181102362204722"/>
  <pageSetup paperSize="9" scale="80" orientation="landscape" horizontalDpi="300" verticalDpi="300" copies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print="0" autoPict="0">
                <anchor moveWithCells="1" sizeWithCells="1">
                  <from>
                    <xdr:col>19</xdr:col>
                    <xdr:colOff>9525</xdr:colOff>
                    <xdr:row>0</xdr:row>
                    <xdr:rowOff>19050</xdr:rowOff>
                  </from>
                  <to>
                    <xdr:col>20</xdr:col>
                    <xdr:colOff>19050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print="0" autoFill="0" autoLine="0" autoPict="0">
                <anchor moveWithCells="1">
                  <from>
                    <xdr:col>20</xdr:col>
                    <xdr:colOff>85725</xdr:colOff>
                    <xdr:row>0</xdr:row>
                    <xdr:rowOff>47625</xdr:rowOff>
                  </from>
                  <to>
                    <xdr:col>23</xdr:col>
                    <xdr:colOff>123825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I68"/>
  <sheetViews>
    <sheetView showGridLines="0" tabSelected="1" workbookViewId="0">
      <selection activeCell="I14" sqref="I14"/>
    </sheetView>
  </sheetViews>
  <sheetFormatPr baseColWidth="10" defaultRowHeight="12.75" x14ac:dyDescent="0.2"/>
  <cols>
    <col min="1" max="1" width="4.5703125" bestFit="1" customWidth="1"/>
    <col min="2" max="2" width="3" bestFit="1" customWidth="1"/>
    <col min="3" max="3" width="13.42578125" customWidth="1"/>
    <col min="4" max="4" width="4.5703125" customWidth="1"/>
    <col min="5" max="5" width="3" customWidth="1"/>
    <col min="6" max="6" width="13.42578125" customWidth="1"/>
    <col min="7" max="7" width="4.5703125" customWidth="1"/>
    <col min="8" max="8" width="3" customWidth="1"/>
    <col min="9" max="9" width="13.42578125" customWidth="1"/>
    <col min="10" max="10" width="4.5703125" customWidth="1"/>
    <col min="11" max="11" width="3" customWidth="1"/>
    <col min="12" max="12" width="13.42578125" customWidth="1"/>
    <col min="13" max="13" width="4.5703125" customWidth="1"/>
    <col min="14" max="14" width="3" customWidth="1"/>
    <col min="15" max="15" width="13.42578125" customWidth="1"/>
    <col min="16" max="16" width="4.5703125" customWidth="1"/>
    <col min="17" max="17" width="3" customWidth="1"/>
    <col min="18" max="18" width="13.42578125" customWidth="1"/>
  </cols>
  <sheetData>
    <row r="1" spans="1:35" ht="24.95" customHeight="1" x14ac:dyDescent="0.3">
      <c r="A1" s="81"/>
      <c r="B1" s="83"/>
      <c r="C1" s="83"/>
      <c r="D1" s="83"/>
      <c r="E1" s="83"/>
      <c r="F1" s="83"/>
      <c r="G1" s="83"/>
      <c r="H1" s="83"/>
      <c r="I1" s="100">
        <v>2017</v>
      </c>
      <c r="J1" s="101"/>
      <c r="K1" s="81"/>
      <c r="L1" s="81"/>
      <c r="M1" s="83"/>
      <c r="N1" s="83"/>
      <c r="O1" s="83"/>
      <c r="P1" s="83"/>
      <c r="Q1" s="83"/>
      <c r="R1" s="83"/>
      <c r="S1" s="81"/>
      <c r="T1" s="82" t="b">
        <v>1</v>
      </c>
      <c r="U1" s="84"/>
      <c r="V1" s="81"/>
      <c r="W1" s="81"/>
      <c r="X1" s="81"/>
      <c r="Y1" s="81"/>
      <c r="Z1" s="81"/>
      <c r="AA1" s="81"/>
      <c r="AB1" s="81"/>
      <c r="AC1" s="81"/>
      <c r="AD1" s="81"/>
      <c r="AE1" s="78"/>
      <c r="AF1" s="78"/>
      <c r="AG1" s="78"/>
      <c r="AH1" s="78"/>
      <c r="AI1" s="78"/>
    </row>
    <row r="2" spans="1:35" ht="13.5" thickBot="1" x14ac:dyDescent="0.25">
      <c r="C2" s="9">
        <f>DOLLAR(("4/"&amp;I1)/7+MOD(19*MOD(I1,19)-7,30)*14%,)*7-5</f>
        <v>42842</v>
      </c>
      <c r="F2" s="10">
        <f>C2+38</f>
        <v>42880</v>
      </c>
      <c r="I2" s="10">
        <f>F2+11</f>
        <v>42891</v>
      </c>
    </row>
    <row r="3" spans="1:35" x14ac:dyDescent="0.2">
      <c r="A3" s="98" t="s">
        <v>0</v>
      </c>
      <c r="B3" s="94"/>
      <c r="C3" s="94"/>
      <c r="D3" s="93" t="s">
        <v>7</v>
      </c>
      <c r="E3" s="94"/>
      <c r="F3" s="94"/>
      <c r="G3" s="96" t="s">
        <v>8</v>
      </c>
      <c r="H3" s="96"/>
      <c r="I3" s="96"/>
      <c r="J3" s="96" t="s">
        <v>9</v>
      </c>
      <c r="K3" s="96"/>
      <c r="L3" s="96"/>
      <c r="M3" s="96" t="s">
        <v>10</v>
      </c>
      <c r="N3" s="96"/>
      <c r="O3" s="96"/>
      <c r="P3" s="96" t="s">
        <v>11</v>
      </c>
      <c r="Q3" s="96"/>
      <c r="R3" s="102"/>
      <c r="T3" s="1"/>
    </row>
    <row r="4" spans="1:35" x14ac:dyDescent="0.2">
      <c r="A4" s="11">
        <f>DATEVALUE("01/01/"&amp;I1)</f>
        <v>42736</v>
      </c>
      <c r="B4" s="12">
        <v>1</v>
      </c>
      <c r="C4" s="88">
        <f>[1]CA!$B$4</f>
        <v>120550.85</v>
      </c>
      <c r="D4" s="14">
        <f>A34+1</f>
        <v>42767</v>
      </c>
      <c r="E4" s="15">
        <v>1</v>
      </c>
      <c r="F4" s="88">
        <f>[1]CA!$B$4</f>
        <v>120550.85</v>
      </c>
      <c r="G4" s="14">
        <f>DATEVALUE("01/03/"&amp;I1)</f>
        <v>42795</v>
      </c>
      <c r="H4" s="15">
        <v>1</v>
      </c>
      <c r="I4" s="88">
        <f>[1]CA!$B$4</f>
        <v>120550.85</v>
      </c>
      <c r="J4" s="14">
        <f>G34+1</f>
        <v>42826</v>
      </c>
      <c r="K4" s="15">
        <v>1</v>
      </c>
      <c r="L4" s="88">
        <f>[1]CA!$B$4</f>
        <v>120550.85</v>
      </c>
      <c r="M4" s="17">
        <f>J33+1</f>
        <v>42856</v>
      </c>
      <c r="N4" s="12">
        <v>1</v>
      </c>
      <c r="O4" s="88">
        <f>[1]CA!$B$4</f>
        <v>120550.85</v>
      </c>
      <c r="P4" s="19">
        <f>M34+1</f>
        <v>42887</v>
      </c>
      <c r="Q4" s="20">
        <v>1</v>
      </c>
      <c r="R4" s="88">
        <f>[1]CA!$B$4</f>
        <v>120550.85</v>
      </c>
      <c r="T4" s="1"/>
    </row>
    <row r="5" spans="1:35" x14ac:dyDescent="0.2">
      <c r="A5" s="27">
        <f t="array" ref="A5:A34">A4:A33+1</f>
        <v>42737</v>
      </c>
      <c r="B5" s="28">
        <v>2</v>
      </c>
      <c r="C5" s="88">
        <f>[1]CA!$B$4</f>
        <v>120550.85</v>
      </c>
      <c r="D5" s="30">
        <f t="array" ref="D5:D31">D4:D30+1</f>
        <v>42768</v>
      </c>
      <c r="E5" s="31">
        <v>2</v>
      </c>
      <c r="F5" s="88">
        <f>[1]CA!$B$4</f>
        <v>120550.85</v>
      </c>
      <c r="G5" s="33">
        <f t="array" ref="G5:G34">G4:G33+1</f>
        <v>42796</v>
      </c>
      <c r="H5" s="31">
        <v>2</v>
      </c>
      <c r="I5" s="88">
        <f>[1]CA!$B$4</f>
        <v>120550.85</v>
      </c>
      <c r="J5" s="34">
        <f t="array" ref="J5:J33">J4:J32+1</f>
        <v>42827</v>
      </c>
      <c r="K5" s="31">
        <v>2</v>
      </c>
      <c r="L5" s="88">
        <f>[1]CA!$B$4</f>
        <v>120550.85</v>
      </c>
      <c r="M5" s="34">
        <f t="array" ref="M5:M34">M4:M33+1</f>
        <v>42857</v>
      </c>
      <c r="N5" s="31">
        <v>2</v>
      </c>
      <c r="O5" s="88">
        <f>[1]CA!$B$4</f>
        <v>120550.85</v>
      </c>
      <c r="P5" s="35">
        <f t="array" ref="P5:P33">P4:P32+1</f>
        <v>42888</v>
      </c>
      <c r="Q5" s="28">
        <v>2</v>
      </c>
      <c r="R5" s="88">
        <f>[1]CA!$B$4</f>
        <v>120550.85</v>
      </c>
      <c r="T5" s="1"/>
    </row>
    <row r="6" spans="1:35" x14ac:dyDescent="0.2">
      <c r="A6" s="27">
        <v>42738</v>
      </c>
      <c r="B6" s="28">
        <v>3</v>
      </c>
      <c r="C6" s="88">
        <f>[1]CA!$B$4</f>
        <v>120550.85</v>
      </c>
      <c r="D6" s="41">
        <v>42769</v>
      </c>
      <c r="E6" s="28">
        <v>3</v>
      </c>
      <c r="F6" s="88">
        <f>[1]CA!$B$4</f>
        <v>120550.85</v>
      </c>
      <c r="G6" s="42">
        <v>42797</v>
      </c>
      <c r="H6" s="28">
        <v>3</v>
      </c>
      <c r="I6" s="88">
        <f>[1]CA!$B$4</f>
        <v>120550.85</v>
      </c>
      <c r="J6" s="35">
        <v>42828</v>
      </c>
      <c r="K6" s="28">
        <v>3</v>
      </c>
      <c r="L6" s="88">
        <f>[1]CA!$B$4</f>
        <v>120550.85</v>
      </c>
      <c r="M6" s="35">
        <v>42858</v>
      </c>
      <c r="N6" s="28">
        <v>3</v>
      </c>
      <c r="O6" s="88">
        <f>[1]CA!$B$4</f>
        <v>120550.85</v>
      </c>
      <c r="P6" s="35">
        <v>42889</v>
      </c>
      <c r="Q6" s="28">
        <v>3</v>
      </c>
      <c r="R6" s="88">
        <f>[1]CA!$B$4</f>
        <v>120550.85</v>
      </c>
    </row>
    <row r="7" spans="1:35" x14ac:dyDescent="0.2">
      <c r="A7" s="27">
        <v>42739</v>
      </c>
      <c r="B7" s="28">
        <v>4</v>
      </c>
      <c r="C7" s="88">
        <f>[1]CA!$B$4</f>
        <v>120550.85</v>
      </c>
      <c r="D7" s="41">
        <v>42770</v>
      </c>
      <c r="E7" s="28">
        <v>4</v>
      </c>
      <c r="F7" s="88">
        <f>[1]CA!$B$4</f>
        <v>120550.85</v>
      </c>
      <c r="G7" s="42">
        <v>42798</v>
      </c>
      <c r="H7" s="28">
        <v>4</v>
      </c>
      <c r="I7" s="88">
        <f>[1]CA!$B$4</f>
        <v>120550.85</v>
      </c>
      <c r="J7" s="35">
        <v>42829</v>
      </c>
      <c r="K7" s="28">
        <v>4</v>
      </c>
      <c r="L7" s="88">
        <f>[1]CA!$B$4</f>
        <v>120550.85</v>
      </c>
      <c r="M7" s="35">
        <v>42859</v>
      </c>
      <c r="N7" s="28">
        <v>4</v>
      </c>
      <c r="O7" s="88">
        <f>[1]CA!$B$4</f>
        <v>120550.85</v>
      </c>
      <c r="P7" s="35">
        <v>42890</v>
      </c>
      <c r="Q7" s="28">
        <v>4</v>
      </c>
      <c r="R7" s="88">
        <f>[1]CA!$B$4</f>
        <v>120550.85</v>
      </c>
    </row>
    <row r="8" spans="1:35" x14ac:dyDescent="0.2">
      <c r="A8" s="27">
        <v>42740</v>
      </c>
      <c r="B8" s="28">
        <v>5</v>
      </c>
      <c r="C8" s="88">
        <f>[1]CA!$B$4</f>
        <v>120550.85</v>
      </c>
      <c r="D8" s="41">
        <v>42771</v>
      </c>
      <c r="E8" s="28">
        <v>5</v>
      </c>
      <c r="F8" s="88">
        <f>[1]CA!$B$4</f>
        <v>120550.85</v>
      </c>
      <c r="G8" s="42">
        <v>42799</v>
      </c>
      <c r="H8" s="28">
        <v>5</v>
      </c>
      <c r="I8" s="88">
        <f>[1]CA!$B$4</f>
        <v>120550.85</v>
      </c>
      <c r="J8" s="35">
        <v>42830</v>
      </c>
      <c r="K8" s="28">
        <v>5</v>
      </c>
      <c r="L8" s="88">
        <f>[1]CA!$B$4</f>
        <v>120550.85</v>
      </c>
      <c r="M8" s="35">
        <v>42860</v>
      </c>
      <c r="N8" s="28">
        <v>5</v>
      </c>
      <c r="O8" s="88">
        <f>[1]CA!$B$4</f>
        <v>120550.85</v>
      </c>
      <c r="P8" s="35">
        <v>42891</v>
      </c>
      <c r="Q8" s="28">
        <v>5</v>
      </c>
      <c r="R8" s="88">
        <f>[1]CA!$B$4</f>
        <v>120550.85</v>
      </c>
    </row>
    <row r="9" spans="1:35" x14ac:dyDescent="0.2">
      <c r="A9" s="27">
        <v>42741</v>
      </c>
      <c r="B9" s="28">
        <v>6</v>
      </c>
      <c r="C9" s="88">
        <f>[1]CA!$B$4</f>
        <v>120550.85</v>
      </c>
      <c r="D9" s="41">
        <v>42772</v>
      </c>
      <c r="E9" s="28">
        <v>6</v>
      </c>
      <c r="F9" s="88">
        <f>[1]CA!$B$4</f>
        <v>120550.85</v>
      </c>
      <c r="G9" s="42">
        <v>42800</v>
      </c>
      <c r="H9" s="28">
        <v>6</v>
      </c>
      <c r="I9" s="88">
        <f>[1]CA!$B$4</f>
        <v>120550.85</v>
      </c>
      <c r="J9" s="35">
        <v>42831</v>
      </c>
      <c r="K9" s="28">
        <v>6</v>
      </c>
      <c r="L9" s="88">
        <f>[1]CA!$B$4</f>
        <v>120550.85</v>
      </c>
      <c r="M9" s="35">
        <v>42861</v>
      </c>
      <c r="N9" s="28">
        <v>6</v>
      </c>
      <c r="O9" s="88">
        <f>[1]CA!$B$4</f>
        <v>120550.85</v>
      </c>
      <c r="P9" s="35">
        <v>42892</v>
      </c>
      <c r="Q9" s="28">
        <v>6</v>
      </c>
      <c r="R9" s="88">
        <f>[1]CA!$B$4</f>
        <v>120550.85</v>
      </c>
    </row>
    <row r="10" spans="1:35" x14ac:dyDescent="0.2">
      <c r="A10" s="27">
        <v>42742</v>
      </c>
      <c r="B10" s="28">
        <v>7</v>
      </c>
      <c r="C10" s="88">
        <f>[1]CA!$B$4</f>
        <v>120550.85</v>
      </c>
      <c r="D10" s="41">
        <v>42773</v>
      </c>
      <c r="E10" s="28">
        <v>7</v>
      </c>
      <c r="F10" s="88">
        <f>[1]CA!$B$4</f>
        <v>120550.85</v>
      </c>
      <c r="G10" s="42">
        <v>42801</v>
      </c>
      <c r="H10" s="28">
        <v>7</v>
      </c>
      <c r="I10" s="88">
        <f>[1]CA!$B$4</f>
        <v>120550.85</v>
      </c>
      <c r="J10" s="35">
        <v>42832</v>
      </c>
      <c r="K10" s="28">
        <v>7</v>
      </c>
      <c r="L10" s="88">
        <f>[1]CA!$B$4</f>
        <v>120550.85</v>
      </c>
      <c r="M10" s="35">
        <v>42862</v>
      </c>
      <c r="N10" s="28">
        <v>7</v>
      </c>
      <c r="O10" s="88">
        <f>[1]CA!$B$4</f>
        <v>120550.85</v>
      </c>
      <c r="P10" s="35">
        <v>42893</v>
      </c>
      <c r="Q10" s="28">
        <v>7</v>
      </c>
      <c r="R10" s="88">
        <f>[1]CA!$B$4</f>
        <v>120550.85</v>
      </c>
    </row>
    <row r="11" spans="1:35" x14ac:dyDescent="0.2">
      <c r="A11" s="27">
        <v>42743</v>
      </c>
      <c r="B11" s="28">
        <v>8</v>
      </c>
      <c r="C11" s="88">
        <f>[1]CA!$B$4</f>
        <v>120550.85</v>
      </c>
      <c r="D11" s="41">
        <v>42774</v>
      </c>
      <c r="E11" s="28">
        <v>8</v>
      </c>
      <c r="F11" s="88">
        <f>[1]CA!$B$4</f>
        <v>120550.85</v>
      </c>
      <c r="G11" s="42">
        <v>42802</v>
      </c>
      <c r="H11" s="28">
        <v>8</v>
      </c>
      <c r="I11" s="88">
        <f>[1]CA!$B$4</f>
        <v>120550.85</v>
      </c>
      <c r="J11" s="35">
        <v>42833</v>
      </c>
      <c r="K11" s="28">
        <v>8</v>
      </c>
      <c r="L11" s="88">
        <f>[1]CA!$B$4</f>
        <v>120550.85</v>
      </c>
      <c r="M11" s="48">
        <v>42863</v>
      </c>
      <c r="N11" s="49">
        <v>8</v>
      </c>
      <c r="O11" s="88">
        <f>[1]CA!$B$4</f>
        <v>120550.85</v>
      </c>
      <c r="P11" s="35">
        <v>42894</v>
      </c>
      <c r="Q11" s="28">
        <v>8</v>
      </c>
      <c r="R11" s="88">
        <f>[1]CA!$B$4</f>
        <v>120550.85</v>
      </c>
    </row>
    <row r="12" spans="1:35" x14ac:dyDescent="0.2">
      <c r="A12" s="27">
        <v>42744</v>
      </c>
      <c r="B12" s="28">
        <v>9</v>
      </c>
      <c r="C12" s="88">
        <f>[1]CA!$B$4</f>
        <v>120550.85</v>
      </c>
      <c r="D12" s="41">
        <v>42775</v>
      </c>
      <c r="E12" s="28">
        <v>9</v>
      </c>
      <c r="F12" s="88">
        <f>[1]CA!$B$4</f>
        <v>120550.85</v>
      </c>
      <c r="G12" s="42">
        <v>42803</v>
      </c>
      <c r="H12" s="28">
        <v>9</v>
      </c>
      <c r="I12" s="88">
        <f>[1]CA!$B$4</f>
        <v>120550.85</v>
      </c>
      <c r="J12" s="35">
        <v>42834</v>
      </c>
      <c r="K12" s="28">
        <v>9</v>
      </c>
      <c r="L12" s="88">
        <f>[1]CA!$B$4</f>
        <v>120550.85</v>
      </c>
      <c r="M12" s="35">
        <v>42864</v>
      </c>
      <c r="N12" s="28">
        <v>9</v>
      </c>
      <c r="O12" s="88">
        <f>[1]CA!$B$4</f>
        <v>120550.85</v>
      </c>
      <c r="P12" s="35">
        <v>42895</v>
      </c>
      <c r="Q12" s="28">
        <v>9</v>
      </c>
      <c r="R12" s="88">
        <f>[1]CA!$B$4</f>
        <v>120550.85</v>
      </c>
    </row>
    <row r="13" spans="1:35" x14ac:dyDescent="0.2">
      <c r="A13" s="27">
        <v>42745</v>
      </c>
      <c r="B13" s="28">
        <v>10</v>
      </c>
      <c r="C13" s="88">
        <f>[1]CA!$B$4</f>
        <v>120550.85</v>
      </c>
      <c r="D13" s="41">
        <v>42776</v>
      </c>
      <c r="E13" s="28">
        <v>10</v>
      </c>
      <c r="F13" s="88">
        <f>[1]CA!$B$4</f>
        <v>120550.85</v>
      </c>
      <c r="G13" s="42">
        <v>42804</v>
      </c>
      <c r="H13" s="28">
        <v>10</v>
      </c>
      <c r="I13" s="88">
        <f>[1]CA!$B$4</f>
        <v>120550.85</v>
      </c>
      <c r="J13" s="35">
        <v>42835</v>
      </c>
      <c r="K13" s="28">
        <v>10</v>
      </c>
      <c r="L13" s="88">
        <f>[1]CA!$B$4</f>
        <v>120550.85</v>
      </c>
      <c r="M13" s="35">
        <v>42865</v>
      </c>
      <c r="N13" s="28">
        <v>10</v>
      </c>
      <c r="O13" s="88">
        <f>[1]CA!$B$4</f>
        <v>120550.85</v>
      </c>
      <c r="P13" s="35">
        <v>42896</v>
      </c>
      <c r="Q13" s="28">
        <v>10</v>
      </c>
      <c r="R13" s="88">
        <f>[1]CA!$B$4</f>
        <v>120550.85</v>
      </c>
    </row>
    <row r="14" spans="1:35" x14ac:dyDescent="0.2">
      <c r="A14" s="27">
        <v>42746</v>
      </c>
      <c r="B14" s="28">
        <v>11</v>
      </c>
      <c r="C14" s="88">
        <f>[1]CA!$B$4</f>
        <v>120550.85</v>
      </c>
      <c r="D14" s="41">
        <v>42777</v>
      </c>
      <c r="E14" s="28">
        <v>11</v>
      </c>
      <c r="F14" s="88">
        <f>[1]CA!$B$4</f>
        <v>120550.85</v>
      </c>
      <c r="G14" s="42">
        <v>42805</v>
      </c>
      <c r="H14" s="28">
        <v>11</v>
      </c>
      <c r="I14" s="88">
        <f>[1]CA!$B$4</f>
        <v>120550.85</v>
      </c>
      <c r="J14" s="35">
        <v>42836</v>
      </c>
      <c r="K14" s="28">
        <v>11</v>
      </c>
      <c r="L14" s="88">
        <f>[1]CA!$B$4</f>
        <v>120550.85</v>
      </c>
      <c r="M14" s="35">
        <v>42866</v>
      </c>
      <c r="N14" s="28">
        <v>11</v>
      </c>
      <c r="O14" s="88">
        <f>[1]CA!$B$4</f>
        <v>120550.85</v>
      </c>
      <c r="P14" s="35">
        <v>42897</v>
      </c>
      <c r="Q14" s="28">
        <v>11</v>
      </c>
      <c r="R14" s="88">
        <f>[1]CA!$B$4</f>
        <v>120550.85</v>
      </c>
    </row>
    <row r="15" spans="1:35" x14ac:dyDescent="0.2">
      <c r="A15" s="27">
        <v>42747</v>
      </c>
      <c r="B15" s="28">
        <v>12</v>
      </c>
      <c r="C15" s="88">
        <f>[1]CA!$B$4</f>
        <v>120550.85</v>
      </c>
      <c r="D15" s="41">
        <v>42778</v>
      </c>
      <c r="E15" s="28">
        <v>12</v>
      </c>
      <c r="F15" s="88">
        <f>[1]CA!$B$4</f>
        <v>120550.85</v>
      </c>
      <c r="G15" s="42">
        <v>42806</v>
      </c>
      <c r="H15" s="28">
        <v>12</v>
      </c>
      <c r="I15" s="88">
        <f>[1]CA!$B$4</f>
        <v>120550.85</v>
      </c>
      <c r="J15" s="35">
        <v>42837</v>
      </c>
      <c r="K15" s="28">
        <v>12</v>
      </c>
      <c r="L15" s="88">
        <f>[1]CA!$B$4</f>
        <v>120550.85</v>
      </c>
      <c r="M15" s="35">
        <v>42867</v>
      </c>
      <c r="N15" s="28">
        <v>12</v>
      </c>
      <c r="O15" s="88">
        <f>[1]CA!$B$4</f>
        <v>120550.85</v>
      </c>
      <c r="P15" s="35">
        <v>42898</v>
      </c>
      <c r="Q15" s="28">
        <v>12</v>
      </c>
      <c r="R15" s="88">
        <f>[1]CA!$B$4</f>
        <v>120550.85</v>
      </c>
    </row>
    <row r="16" spans="1:35" x14ac:dyDescent="0.2">
      <c r="A16" s="27">
        <v>42748</v>
      </c>
      <c r="B16" s="28">
        <v>13</v>
      </c>
      <c r="C16" s="88">
        <f>[1]CA!$B$4</f>
        <v>120550.85</v>
      </c>
      <c r="D16" s="41">
        <v>42779</v>
      </c>
      <c r="E16" s="28">
        <v>13</v>
      </c>
      <c r="F16" s="88">
        <f>[1]CA!$B$4</f>
        <v>120550.85</v>
      </c>
      <c r="G16" s="42">
        <v>42807</v>
      </c>
      <c r="H16" s="28">
        <v>13</v>
      </c>
      <c r="I16" s="88">
        <f>[1]CA!$B$4</f>
        <v>120550.85</v>
      </c>
      <c r="J16" s="35">
        <v>42838</v>
      </c>
      <c r="K16" s="28">
        <v>13</v>
      </c>
      <c r="L16" s="88">
        <f>[1]CA!$B$4</f>
        <v>120550.85</v>
      </c>
      <c r="M16" s="35">
        <v>42868</v>
      </c>
      <c r="N16" s="28">
        <v>13</v>
      </c>
      <c r="O16" s="88">
        <f>[1]CA!$B$4</f>
        <v>120550.85</v>
      </c>
      <c r="P16" s="35">
        <v>42899</v>
      </c>
      <c r="Q16" s="28">
        <v>13</v>
      </c>
      <c r="R16" s="88">
        <f>[1]CA!$B$4</f>
        <v>120550.85</v>
      </c>
    </row>
    <row r="17" spans="1:18" x14ac:dyDescent="0.2">
      <c r="A17" s="52">
        <v>42749</v>
      </c>
      <c r="B17" s="53">
        <v>14</v>
      </c>
      <c r="C17" s="88">
        <f>[1]CA!$B$4</f>
        <v>120550.85</v>
      </c>
      <c r="D17" s="41">
        <v>42780</v>
      </c>
      <c r="E17" s="28">
        <v>14</v>
      </c>
      <c r="F17" s="88">
        <f>[1]CA!$B$4</f>
        <v>120550.85</v>
      </c>
      <c r="G17" s="42">
        <v>42808</v>
      </c>
      <c r="H17" s="28">
        <v>14</v>
      </c>
      <c r="I17" s="88">
        <f>[1]CA!$B$4</f>
        <v>120550.85</v>
      </c>
      <c r="J17" s="35">
        <v>42839</v>
      </c>
      <c r="K17" s="28">
        <v>14</v>
      </c>
      <c r="L17" s="88">
        <f>[1]CA!$B$4</f>
        <v>120550.85</v>
      </c>
      <c r="M17" s="35">
        <v>42869</v>
      </c>
      <c r="N17" s="28">
        <v>14</v>
      </c>
      <c r="O17" s="88">
        <f>[1]CA!$B$4</f>
        <v>120550.85</v>
      </c>
      <c r="P17" s="35">
        <v>42900</v>
      </c>
      <c r="Q17" s="28">
        <v>14</v>
      </c>
      <c r="R17" s="88">
        <f>[1]CA!$B$4</f>
        <v>120550.85</v>
      </c>
    </row>
    <row r="18" spans="1:18" x14ac:dyDescent="0.2">
      <c r="A18" s="27">
        <v>42750</v>
      </c>
      <c r="B18" s="28">
        <v>15</v>
      </c>
      <c r="C18" s="88">
        <f>[1]CA!$B$4</f>
        <v>120550.85</v>
      </c>
      <c r="D18" s="55">
        <v>42781</v>
      </c>
      <c r="E18" s="53">
        <v>15</v>
      </c>
      <c r="F18" s="88">
        <f>[1]CA!$B$4</f>
        <v>120550.85</v>
      </c>
      <c r="G18" s="42">
        <v>42809</v>
      </c>
      <c r="H18" s="28">
        <v>15</v>
      </c>
      <c r="I18" s="88">
        <f>[1]CA!$B$4</f>
        <v>120550.85</v>
      </c>
      <c r="J18" s="35">
        <v>42840</v>
      </c>
      <c r="K18" s="28">
        <v>15</v>
      </c>
      <c r="L18" s="88">
        <f>[1]CA!$B$4</f>
        <v>120550.85</v>
      </c>
      <c r="M18" s="35">
        <v>42870</v>
      </c>
      <c r="N18" s="28">
        <v>15</v>
      </c>
      <c r="O18" s="88">
        <f>[1]CA!$B$4</f>
        <v>120550.85</v>
      </c>
      <c r="P18" s="35">
        <v>42901</v>
      </c>
      <c r="Q18" s="28">
        <v>15</v>
      </c>
      <c r="R18" s="88">
        <f>[1]CA!$B$4</f>
        <v>120550.85</v>
      </c>
    </row>
    <row r="19" spans="1:18" x14ac:dyDescent="0.2">
      <c r="A19" s="27">
        <v>42751</v>
      </c>
      <c r="B19" s="28">
        <v>16</v>
      </c>
      <c r="C19" s="88">
        <f>[1]CA!$B$4</f>
        <v>120550.85</v>
      </c>
      <c r="D19" s="41">
        <v>42782</v>
      </c>
      <c r="E19" s="28">
        <v>16</v>
      </c>
      <c r="F19" s="88">
        <f>[1]CA!$B$4</f>
        <v>120550.85</v>
      </c>
      <c r="G19" s="42">
        <v>42810</v>
      </c>
      <c r="H19" s="28">
        <v>16</v>
      </c>
      <c r="I19" s="88">
        <f>[1]CA!$B$4</f>
        <v>120550.85</v>
      </c>
      <c r="J19" s="35">
        <v>42841</v>
      </c>
      <c r="K19" s="28">
        <v>16</v>
      </c>
      <c r="L19" s="88">
        <f>[1]CA!$B$4</f>
        <v>120550.85</v>
      </c>
      <c r="M19" s="35">
        <v>42871</v>
      </c>
      <c r="N19" s="28">
        <v>16</v>
      </c>
      <c r="O19" s="88">
        <f>[1]CA!$B$4</f>
        <v>120550.85</v>
      </c>
      <c r="P19" s="35">
        <v>42902</v>
      </c>
      <c r="Q19" s="28">
        <v>16</v>
      </c>
      <c r="R19" s="88">
        <f>[1]CA!$B$4</f>
        <v>120550.85</v>
      </c>
    </row>
    <row r="20" spans="1:18" x14ac:dyDescent="0.2">
      <c r="A20" s="27">
        <v>42752</v>
      </c>
      <c r="B20" s="28">
        <v>17</v>
      </c>
      <c r="C20" s="88">
        <f>[1]CA!$B$4</f>
        <v>120550.85</v>
      </c>
      <c r="D20" s="41">
        <v>42783</v>
      </c>
      <c r="E20" s="28">
        <v>17</v>
      </c>
      <c r="F20" s="88">
        <f>[1]CA!$B$4</f>
        <v>120550.85</v>
      </c>
      <c r="G20" s="42">
        <v>42811</v>
      </c>
      <c r="H20" s="28">
        <v>17</v>
      </c>
      <c r="I20" s="88">
        <f>[1]CA!$B$4</f>
        <v>120550.85</v>
      </c>
      <c r="J20" s="35">
        <v>42842</v>
      </c>
      <c r="K20" s="28">
        <v>17</v>
      </c>
      <c r="L20" s="88">
        <f>[1]CA!$B$4</f>
        <v>120550.85</v>
      </c>
      <c r="M20" s="35">
        <v>42872</v>
      </c>
      <c r="N20" s="28">
        <v>17</v>
      </c>
      <c r="O20" s="88">
        <f>[1]CA!$B$4</f>
        <v>120550.85</v>
      </c>
      <c r="P20" s="35">
        <v>42903</v>
      </c>
      <c r="Q20" s="28">
        <v>17</v>
      </c>
      <c r="R20" s="88">
        <f>[1]CA!$B$4</f>
        <v>120550.85</v>
      </c>
    </row>
    <row r="21" spans="1:18" x14ac:dyDescent="0.2">
      <c r="A21" s="27">
        <v>42753</v>
      </c>
      <c r="B21" s="28">
        <v>18</v>
      </c>
      <c r="C21" s="88">
        <f>[1]CA!$B$4</f>
        <v>120550.85</v>
      </c>
      <c r="D21" s="41">
        <v>42784</v>
      </c>
      <c r="E21" s="28">
        <v>18</v>
      </c>
      <c r="F21" s="88">
        <f>[1]CA!$B$4</f>
        <v>120550.85</v>
      </c>
      <c r="G21" s="42">
        <v>42812</v>
      </c>
      <c r="H21" s="28">
        <v>18</v>
      </c>
      <c r="I21" s="88">
        <f>[1]CA!$B$4</f>
        <v>120550.85</v>
      </c>
      <c r="J21" s="35">
        <v>42843</v>
      </c>
      <c r="K21" s="28">
        <v>18</v>
      </c>
      <c r="L21" s="88">
        <f>[1]CA!$B$4</f>
        <v>120550.85</v>
      </c>
      <c r="M21" s="35">
        <v>42873</v>
      </c>
      <c r="N21" s="28">
        <v>18</v>
      </c>
      <c r="O21" s="88">
        <f>[1]CA!$B$4</f>
        <v>120550.85</v>
      </c>
      <c r="P21" s="35">
        <v>42904</v>
      </c>
      <c r="Q21" s="28">
        <v>18</v>
      </c>
      <c r="R21" s="88">
        <f>[1]CA!$B$4</f>
        <v>120550.85</v>
      </c>
    </row>
    <row r="22" spans="1:18" x14ac:dyDescent="0.2">
      <c r="A22" s="27">
        <v>42754</v>
      </c>
      <c r="B22" s="28">
        <v>19</v>
      </c>
      <c r="C22" s="88">
        <f>[1]CA!$B$4</f>
        <v>120550.85</v>
      </c>
      <c r="D22" s="41">
        <v>42785</v>
      </c>
      <c r="E22" s="28">
        <v>19</v>
      </c>
      <c r="F22" s="88">
        <f>[1]CA!$B$4</f>
        <v>120550.85</v>
      </c>
      <c r="G22" s="42">
        <v>42813</v>
      </c>
      <c r="H22" s="28">
        <v>19</v>
      </c>
      <c r="I22" s="88">
        <f>[1]CA!$B$4</f>
        <v>120550.85</v>
      </c>
      <c r="J22" s="35">
        <v>42844</v>
      </c>
      <c r="K22" s="28">
        <v>19</v>
      </c>
      <c r="L22" s="88">
        <f>[1]CA!$B$4</f>
        <v>120550.85</v>
      </c>
      <c r="M22" s="35">
        <v>42874</v>
      </c>
      <c r="N22" s="28">
        <v>19</v>
      </c>
      <c r="O22" s="88">
        <f>[1]CA!$B$4</f>
        <v>120550.85</v>
      </c>
      <c r="P22" s="35">
        <v>42905</v>
      </c>
      <c r="Q22" s="28">
        <v>19</v>
      </c>
      <c r="R22" s="88">
        <f>[1]CA!$B$4</f>
        <v>120550.85</v>
      </c>
    </row>
    <row r="23" spans="1:18" x14ac:dyDescent="0.2">
      <c r="A23" s="27">
        <v>42755</v>
      </c>
      <c r="B23" s="28">
        <v>20</v>
      </c>
      <c r="C23" s="88">
        <f>[1]CA!$B$4</f>
        <v>120550.85</v>
      </c>
      <c r="D23" s="41">
        <v>42786</v>
      </c>
      <c r="E23" s="28">
        <v>20</v>
      </c>
      <c r="F23" s="88">
        <f>[1]CA!$B$4</f>
        <v>120550.85</v>
      </c>
      <c r="G23" s="42">
        <v>42814</v>
      </c>
      <c r="H23" s="28">
        <v>20</v>
      </c>
      <c r="I23" s="88">
        <f>[1]CA!$B$4</f>
        <v>120550.85</v>
      </c>
      <c r="J23" s="35">
        <v>42845</v>
      </c>
      <c r="K23" s="28">
        <v>20</v>
      </c>
      <c r="L23" s="88">
        <f>[1]CA!$B$4</f>
        <v>120550.85</v>
      </c>
      <c r="M23" s="35">
        <v>42875</v>
      </c>
      <c r="N23" s="28">
        <v>20</v>
      </c>
      <c r="O23" s="88">
        <f>[1]CA!$B$4</f>
        <v>120550.85</v>
      </c>
      <c r="P23" s="35">
        <v>42906</v>
      </c>
      <c r="Q23" s="28">
        <v>20</v>
      </c>
      <c r="R23" s="88">
        <f>[1]CA!$B$4</f>
        <v>120550.85</v>
      </c>
    </row>
    <row r="24" spans="1:18" x14ac:dyDescent="0.2">
      <c r="A24" s="27">
        <v>42756</v>
      </c>
      <c r="B24" s="28">
        <v>21</v>
      </c>
      <c r="C24" s="88">
        <f>[1]CA!$B$4</f>
        <v>120550.85</v>
      </c>
      <c r="D24" s="41">
        <v>42787</v>
      </c>
      <c r="E24" s="28">
        <v>21</v>
      </c>
      <c r="F24" s="88">
        <f>[1]CA!$B$4</f>
        <v>120550.85</v>
      </c>
      <c r="G24" s="42">
        <v>42815</v>
      </c>
      <c r="H24" s="28">
        <v>21</v>
      </c>
      <c r="I24" s="88">
        <f>[1]CA!$B$4</f>
        <v>120550.85</v>
      </c>
      <c r="J24" s="35">
        <v>42846</v>
      </c>
      <c r="K24" s="28">
        <v>21</v>
      </c>
      <c r="L24" s="88">
        <f>[1]CA!$B$4</f>
        <v>120550.85</v>
      </c>
      <c r="M24" s="35">
        <v>42876</v>
      </c>
      <c r="N24" s="28">
        <v>21</v>
      </c>
      <c r="O24" s="88">
        <f>[1]CA!$B$4</f>
        <v>120550.85</v>
      </c>
      <c r="P24" s="35">
        <v>42907</v>
      </c>
      <c r="Q24" s="28">
        <v>21</v>
      </c>
      <c r="R24" s="88">
        <f>[1]CA!$B$4</f>
        <v>120550.85</v>
      </c>
    </row>
    <row r="25" spans="1:18" x14ac:dyDescent="0.2">
      <c r="A25" s="27">
        <v>42757</v>
      </c>
      <c r="B25" s="28">
        <v>22</v>
      </c>
      <c r="C25" s="88">
        <f>[1]CA!$B$4</f>
        <v>120550.85</v>
      </c>
      <c r="D25" s="41">
        <v>42788</v>
      </c>
      <c r="E25" s="28">
        <v>22</v>
      </c>
      <c r="F25" s="88">
        <f>[1]CA!$B$4</f>
        <v>120550.85</v>
      </c>
      <c r="G25" s="42">
        <v>42816</v>
      </c>
      <c r="H25" s="28">
        <v>22</v>
      </c>
      <c r="I25" s="88">
        <f>[1]CA!$B$4</f>
        <v>120550.85</v>
      </c>
      <c r="J25" s="35">
        <v>42847</v>
      </c>
      <c r="K25" s="28">
        <v>22</v>
      </c>
      <c r="L25" s="88">
        <f>[1]CA!$B$4</f>
        <v>120550.85</v>
      </c>
      <c r="M25" s="35">
        <v>42877</v>
      </c>
      <c r="N25" s="28">
        <v>22</v>
      </c>
      <c r="O25" s="88">
        <f>[1]CA!$B$4</f>
        <v>120550.85</v>
      </c>
      <c r="P25" s="35">
        <v>42908</v>
      </c>
      <c r="Q25" s="28">
        <v>22</v>
      </c>
      <c r="R25" s="88">
        <f>[1]CA!$B$4</f>
        <v>120550.85</v>
      </c>
    </row>
    <row r="26" spans="1:18" x14ac:dyDescent="0.2">
      <c r="A26" s="27">
        <v>42758</v>
      </c>
      <c r="B26" s="28">
        <v>23</v>
      </c>
      <c r="C26" s="88">
        <f>[1]CA!$B$4</f>
        <v>120550.85</v>
      </c>
      <c r="D26" s="41">
        <v>42789</v>
      </c>
      <c r="E26" s="28">
        <v>23</v>
      </c>
      <c r="F26" s="88">
        <f>[1]CA!$B$4</f>
        <v>120550.85</v>
      </c>
      <c r="G26" s="42">
        <v>42817</v>
      </c>
      <c r="H26" s="28">
        <v>23</v>
      </c>
      <c r="I26" s="88">
        <f>[1]CA!$B$4</f>
        <v>120550.85</v>
      </c>
      <c r="J26" s="35">
        <v>42848</v>
      </c>
      <c r="K26" s="28">
        <v>23</v>
      </c>
      <c r="L26" s="88">
        <f>[1]CA!$B$4</f>
        <v>120550.85</v>
      </c>
      <c r="M26" s="35">
        <v>42878</v>
      </c>
      <c r="N26" s="28">
        <v>23</v>
      </c>
      <c r="O26" s="88">
        <f>[1]CA!$B$4</f>
        <v>120550.85</v>
      </c>
      <c r="P26" s="35">
        <v>42909</v>
      </c>
      <c r="Q26" s="28">
        <v>23</v>
      </c>
      <c r="R26" s="88">
        <f>[1]CA!$B$4</f>
        <v>120550.85</v>
      </c>
    </row>
    <row r="27" spans="1:18" x14ac:dyDescent="0.2">
      <c r="A27" s="27">
        <v>42759</v>
      </c>
      <c r="B27" s="28">
        <v>24</v>
      </c>
      <c r="C27" s="88">
        <f>[1]CA!$B$4</f>
        <v>120550.85</v>
      </c>
      <c r="D27" s="41">
        <v>42790</v>
      </c>
      <c r="E27" s="28">
        <v>24</v>
      </c>
      <c r="F27" s="88">
        <f>[1]CA!$B$4</f>
        <v>120550.85</v>
      </c>
      <c r="G27" s="42">
        <v>42818</v>
      </c>
      <c r="H27" s="28">
        <v>24</v>
      </c>
      <c r="I27" s="88">
        <f>[1]CA!$B$4</f>
        <v>120550.85</v>
      </c>
      <c r="J27" s="35">
        <v>42849</v>
      </c>
      <c r="K27" s="28">
        <v>24</v>
      </c>
      <c r="L27" s="88">
        <f>[1]CA!$B$4</f>
        <v>120550.85</v>
      </c>
      <c r="M27" s="35">
        <v>42879</v>
      </c>
      <c r="N27" s="28">
        <v>24</v>
      </c>
      <c r="O27" s="88">
        <f>[1]CA!$B$4</f>
        <v>120550.85</v>
      </c>
      <c r="P27" s="35">
        <v>42910</v>
      </c>
      <c r="Q27" s="28">
        <v>24</v>
      </c>
      <c r="R27" s="88">
        <f>[1]CA!$B$4</f>
        <v>120550.85</v>
      </c>
    </row>
    <row r="28" spans="1:18" x14ac:dyDescent="0.2">
      <c r="A28" s="27">
        <v>42760</v>
      </c>
      <c r="B28" s="28">
        <v>25</v>
      </c>
      <c r="C28" s="88">
        <f>[1]CA!$B$4</f>
        <v>120550.85</v>
      </c>
      <c r="D28" s="41">
        <v>42791</v>
      </c>
      <c r="E28" s="28">
        <v>25</v>
      </c>
      <c r="F28" s="88">
        <f>[1]CA!$B$4</f>
        <v>120550.85</v>
      </c>
      <c r="G28" s="42">
        <v>42819</v>
      </c>
      <c r="H28" s="28">
        <v>25</v>
      </c>
      <c r="I28" s="88">
        <f>[1]CA!$B$4</f>
        <v>120550.85</v>
      </c>
      <c r="J28" s="35">
        <v>42850</v>
      </c>
      <c r="K28" s="28">
        <v>25</v>
      </c>
      <c r="L28" s="88">
        <f>[1]CA!$B$4</f>
        <v>120550.85</v>
      </c>
      <c r="M28" s="35">
        <v>42880</v>
      </c>
      <c r="N28" s="28">
        <v>25</v>
      </c>
      <c r="O28" s="88">
        <f>[1]CA!$B$4</f>
        <v>120550.85</v>
      </c>
      <c r="P28" s="35">
        <v>42911</v>
      </c>
      <c r="Q28" s="28">
        <v>25</v>
      </c>
      <c r="R28" s="88">
        <f>[1]CA!$B$4</f>
        <v>120550.85</v>
      </c>
    </row>
    <row r="29" spans="1:18" x14ac:dyDescent="0.2">
      <c r="A29" s="27">
        <v>42761</v>
      </c>
      <c r="B29" s="28">
        <v>26</v>
      </c>
      <c r="C29" s="88">
        <f>[1]CA!$B$4</f>
        <v>120550.85</v>
      </c>
      <c r="D29" s="41">
        <v>42792</v>
      </c>
      <c r="E29" s="28">
        <v>26</v>
      </c>
      <c r="F29" s="88">
        <f>[1]CA!$B$4</f>
        <v>120550.85</v>
      </c>
      <c r="G29" s="42">
        <v>42820</v>
      </c>
      <c r="H29" s="28">
        <v>26</v>
      </c>
      <c r="I29" s="88">
        <f>[1]CA!$B$4</f>
        <v>120550.85</v>
      </c>
      <c r="J29" s="35">
        <v>42851</v>
      </c>
      <c r="K29" s="28">
        <v>26</v>
      </c>
      <c r="L29" s="88">
        <f>[1]CA!$B$4</f>
        <v>120550.85</v>
      </c>
      <c r="M29" s="35">
        <v>42881</v>
      </c>
      <c r="N29" s="28">
        <v>26</v>
      </c>
      <c r="O29" s="88">
        <f>[1]CA!$B$4</f>
        <v>120550.85</v>
      </c>
      <c r="P29" s="35">
        <v>42912</v>
      </c>
      <c r="Q29" s="28">
        <v>26</v>
      </c>
      <c r="R29" s="88">
        <f>[1]CA!$B$4</f>
        <v>120550.85</v>
      </c>
    </row>
    <row r="30" spans="1:18" x14ac:dyDescent="0.2">
      <c r="A30" s="27">
        <v>42762</v>
      </c>
      <c r="B30" s="28">
        <v>27</v>
      </c>
      <c r="C30" s="88">
        <f>[1]CA!$B$4</f>
        <v>120550.85</v>
      </c>
      <c r="D30" s="41">
        <v>42793</v>
      </c>
      <c r="E30" s="28">
        <v>27</v>
      </c>
      <c r="F30" s="88">
        <f>[1]CA!$B$4</f>
        <v>120550.85</v>
      </c>
      <c r="G30" s="42">
        <v>42821</v>
      </c>
      <c r="H30" s="28">
        <v>27</v>
      </c>
      <c r="I30" s="88">
        <f>[1]CA!$B$4</f>
        <v>120550.85</v>
      </c>
      <c r="J30" s="35">
        <v>42852</v>
      </c>
      <c r="K30" s="28">
        <v>27</v>
      </c>
      <c r="L30" s="88">
        <f>[1]CA!$B$4</f>
        <v>120550.85</v>
      </c>
      <c r="M30" s="35">
        <v>42882</v>
      </c>
      <c r="N30" s="28">
        <v>27</v>
      </c>
      <c r="O30" s="88">
        <f>[1]CA!$B$4</f>
        <v>120550.85</v>
      </c>
      <c r="P30" s="35">
        <v>42913</v>
      </c>
      <c r="Q30" s="28">
        <v>27</v>
      </c>
      <c r="R30" s="88">
        <f>[1]CA!$B$4</f>
        <v>120550.85</v>
      </c>
    </row>
    <row r="31" spans="1:18" x14ac:dyDescent="0.2">
      <c r="A31" s="27">
        <v>42763</v>
      </c>
      <c r="B31" s="28">
        <v>28</v>
      </c>
      <c r="C31" s="88">
        <f>[1]CA!$B$4</f>
        <v>120550.85</v>
      </c>
      <c r="D31" s="41">
        <v>42794</v>
      </c>
      <c r="E31" s="28">
        <v>28</v>
      </c>
      <c r="F31" s="88">
        <f>[1]CA!$B$4</f>
        <v>120550.85</v>
      </c>
      <c r="G31" s="42">
        <v>42822</v>
      </c>
      <c r="H31" s="28">
        <v>28</v>
      </c>
      <c r="I31" s="88">
        <f>[1]CA!$B$4</f>
        <v>120550.85</v>
      </c>
      <c r="J31" s="35">
        <v>42853</v>
      </c>
      <c r="K31" s="28">
        <v>28</v>
      </c>
      <c r="L31" s="88">
        <f>[1]CA!$B$4</f>
        <v>120550.85</v>
      </c>
      <c r="M31" s="35">
        <v>42883</v>
      </c>
      <c r="N31" s="28">
        <v>28</v>
      </c>
      <c r="O31" s="88">
        <f>[1]CA!$B$4</f>
        <v>120550.85</v>
      </c>
      <c r="P31" s="35">
        <v>42914</v>
      </c>
      <c r="Q31" s="28">
        <v>28</v>
      </c>
      <c r="R31" s="88">
        <f>[1]CA!$B$4</f>
        <v>120550.85</v>
      </c>
    </row>
    <row r="32" spans="1:18" x14ac:dyDescent="0.2">
      <c r="A32" s="27">
        <v>42764</v>
      </c>
      <c r="B32" s="28">
        <v>29</v>
      </c>
      <c r="C32" s="88">
        <f>[1]CA!$B$4</f>
        <v>120550.85</v>
      </c>
      <c r="D32" s="59" t="str">
        <f>IF(OR(AND(MOD(I1,4)=0,MOD(I1,100)&lt;&gt;0),MOD(I1,400)=0),D31+1,"")</f>
        <v/>
      </c>
      <c r="E32" s="28" t="str">
        <f>IF(OR(AND(MOD(I1,4)=0,MOD(I1,100)&lt;&gt;0),MOD(I1,400)=0),29,"")</f>
        <v/>
      </c>
      <c r="F32" s="88"/>
      <c r="G32" s="42">
        <v>42823</v>
      </c>
      <c r="H32" s="28">
        <v>29</v>
      </c>
      <c r="I32" s="88">
        <f>[1]CA!$B$4</f>
        <v>120550.85</v>
      </c>
      <c r="J32" s="35">
        <v>42854</v>
      </c>
      <c r="K32" s="28">
        <v>29</v>
      </c>
      <c r="L32" s="88">
        <f>[1]CA!$B$4</f>
        <v>120550.85</v>
      </c>
      <c r="M32" s="35">
        <v>42884</v>
      </c>
      <c r="N32" s="28">
        <v>29</v>
      </c>
      <c r="O32" s="88">
        <f>[1]CA!$B$4</f>
        <v>120550.85</v>
      </c>
      <c r="P32" s="35">
        <v>42915</v>
      </c>
      <c r="Q32" s="28">
        <v>29</v>
      </c>
      <c r="R32" s="88">
        <f>[1]CA!$B$4</f>
        <v>120550.85</v>
      </c>
    </row>
    <row r="33" spans="1:18" x14ac:dyDescent="0.2">
      <c r="A33" s="27">
        <v>42765</v>
      </c>
      <c r="B33" s="28">
        <v>30</v>
      </c>
      <c r="C33" s="88">
        <f>[1]CA!$B$4</f>
        <v>120550.85</v>
      </c>
      <c r="D33" s="61"/>
      <c r="E33" s="28"/>
      <c r="F33" s="88"/>
      <c r="G33" s="35">
        <v>42824</v>
      </c>
      <c r="H33" s="28">
        <v>30</v>
      </c>
      <c r="I33" s="88">
        <f>[1]CA!$B$4</f>
        <v>120550.85</v>
      </c>
      <c r="J33" s="35">
        <v>42855</v>
      </c>
      <c r="K33" s="28">
        <v>30</v>
      </c>
      <c r="L33" s="88">
        <f>[1]CA!$B$4</f>
        <v>120550.85</v>
      </c>
      <c r="M33" s="35">
        <v>42885</v>
      </c>
      <c r="N33" s="28">
        <v>30</v>
      </c>
      <c r="O33" s="88">
        <f>[1]CA!$B$4</f>
        <v>120550.85</v>
      </c>
      <c r="P33" s="35">
        <v>42916</v>
      </c>
      <c r="Q33" s="28">
        <v>30</v>
      </c>
      <c r="R33" s="88">
        <f>[1]CA!$B$4</f>
        <v>120550.85</v>
      </c>
    </row>
    <row r="34" spans="1:18" ht="13.5" thickBot="1" x14ac:dyDescent="0.25">
      <c r="A34" s="62">
        <v>42766</v>
      </c>
      <c r="B34" s="63">
        <v>31</v>
      </c>
      <c r="C34" s="88">
        <f>[1]CA!$B$4</f>
        <v>120550.85</v>
      </c>
      <c r="D34" s="65"/>
      <c r="E34" s="63"/>
      <c r="F34" s="88"/>
      <c r="G34" s="66">
        <v>42825</v>
      </c>
      <c r="H34" s="63">
        <v>31</v>
      </c>
      <c r="I34" s="88">
        <f>[1]CA!$B$4</f>
        <v>120550.85</v>
      </c>
      <c r="J34" s="67"/>
      <c r="K34" s="63"/>
      <c r="L34" s="88"/>
      <c r="M34" s="66">
        <v>42886</v>
      </c>
      <c r="N34" s="63">
        <v>31</v>
      </c>
      <c r="O34" s="88">
        <f>[1]CA!$B$4</f>
        <v>120550.85</v>
      </c>
      <c r="P34" s="67"/>
      <c r="Q34" s="63"/>
      <c r="R34" s="88"/>
    </row>
    <row r="36" spans="1:18" ht="13.5" thickBot="1" x14ac:dyDescent="0.25"/>
    <row r="37" spans="1:18" x14ac:dyDescent="0.2">
      <c r="A37" s="98" t="s">
        <v>12</v>
      </c>
      <c r="B37" s="94"/>
      <c r="C37" s="97"/>
      <c r="D37" s="96" t="s">
        <v>13</v>
      </c>
      <c r="E37" s="96"/>
      <c r="F37" s="96"/>
      <c r="G37" s="96" t="s">
        <v>14</v>
      </c>
      <c r="H37" s="96"/>
      <c r="I37" s="96"/>
      <c r="J37" s="96" t="s">
        <v>15</v>
      </c>
      <c r="K37" s="96"/>
      <c r="L37" s="96"/>
      <c r="M37" s="94" t="s">
        <v>16</v>
      </c>
      <c r="N37" s="94"/>
      <c r="O37" s="94"/>
      <c r="P37" s="93" t="s">
        <v>17</v>
      </c>
      <c r="Q37" s="94"/>
      <c r="R37" s="95"/>
    </row>
    <row r="38" spans="1:18" x14ac:dyDescent="0.2">
      <c r="A38" s="74">
        <f>P33+1</f>
        <v>42917</v>
      </c>
      <c r="B38" s="15">
        <v>1</v>
      </c>
      <c r="C38" s="22"/>
      <c r="D38" s="23">
        <f>A68+1</f>
        <v>42948</v>
      </c>
      <c r="E38" s="24">
        <v>1</v>
      </c>
      <c r="F38" s="21"/>
      <c r="G38" s="14">
        <f>D68+1</f>
        <v>42979</v>
      </c>
      <c r="H38" s="15">
        <v>1</v>
      </c>
      <c r="I38" s="21"/>
      <c r="J38" s="14">
        <f>G67+1</f>
        <v>43009</v>
      </c>
      <c r="K38" s="15">
        <v>1</v>
      </c>
      <c r="L38" s="21"/>
      <c r="M38" s="17">
        <f>J68+1</f>
        <v>43040</v>
      </c>
      <c r="N38" s="12">
        <v>1</v>
      </c>
      <c r="O38" s="25" t="s">
        <v>29</v>
      </c>
      <c r="P38" s="14">
        <f>M67+1</f>
        <v>43070</v>
      </c>
      <c r="Q38" s="15">
        <v>1</v>
      </c>
      <c r="R38" s="26"/>
    </row>
    <row r="39" spans="1:18" x14ac:dyDescent="0.2">
      <c r="A39" s="75">
        <f t="array" ref="A39:A68">A38:A67+1</f>
        <v>42918</v>
      </c>
      <c r="B39" s="31">
        <v>2</v>
      </c>
      <c r="C39" s="32"/>
      <c r="D39" s="37">
        <f t="array" ref="D39:D68">D38:D67+1</f>
        <v>42949</v>
      </c>
      <c r="E39" s="38">
        <v>2</v>
      </c>
      <c r="F39" s="39"/>
      <c r="G39" s="34">
        <f t="array" ref="G39:G67">G38:G66+1</f>
        <v>42980</v>
      </c>
      <c r="H39" s="31">
        <v>2</v>
      </c>
      <c r="I39" s="39"/>
      <c r="J39" s="34">
        <f t="array" ref="J39:J68">J38:J67+1</f>
        <v>43010</v>
      </c>
      <c r="K39" s="31">
        <v>2</v>
      </c>
      <c r="L39" s="39"/>
      <c r="M39" s="34">
        <f t="array" ref="M39:M67">M38:M66+1</f>
        <v>43041</v>
      </c>
      <c r="N39" s="31">
        <v>2</v>
      </c>
      <c r="O39" s="39"/>
      <c r="P39" s="34">
        <f t="array" ref="P39:P68">P38:P67+1</f>
        <v>43071</v>
      </c>
      <c r="Q39" s="31">
        <v>2</v>
      </c>
      <c r="R39" s="40"/>
    </row>
    <row r="40" spans="1:18" x14ac:dyDescent="0.2">
      <c r="A40" s="27">
        <v>42919</v>
      </c>
      <c r="B40" s="28">
        <v>3</v>
      </c>
      <c r="C40" s="29"/>
      <c r="D40" s="44">
        <v>42950</v>
      </c>
      <c r="E40" s="45">
        <v>3</v>
      </c>
      <c r="F40" s="46"/>
      <c r="G40" s="35">
        <v>42981</v>
      </c>
      <c r="H40" s="28">
        <v>3</v>
      </c>
      <c r="I40" s="46"/>
      <c r="J40" s="35">
        <v>43011</v>
      </c>
      <c r="K40" s="28">
        <v>3</v>
      </c>
      <c r="L40" s="46"/>
      <c r="M40" s="35">
        <v>43042</v>
      </c>
      <c r="N40" s="28">
        <v>3</v>
      </c>
      <c r="O40" s="46"/>
      <c r="P40" s="35">
        <v>43072</v>
      </c>
      <c r="Q40" s="28">
        <v>3</v>
      </c>
      <c r="R40" s="47"/>
    </row>
    <row r="41" spans="1:18" x14ac:dyDescent="0.2">
      <c r="A41" s="27">
        <v>42920</v>
      </c>
      <c r="B41" s="28">
        <v>4</v>
      </c>
      <c r="C41" s="29"/>
      <c r="D41" s="44">
        <v>42951</v>
      </c>
      <c r="E41" s="45">
        <v>4</v>
      </c>
      <c r="F41" s="46"/>
      <c r="G41" s="35">
        <v>42982</v>
      </c>
      <c r="H41" s="28">
        <v>4</v>
      </c>
      <c r="I41" s="46"/>
      <c r="J41" s="35">
        <v>43012</v>
      </c>
      <c r="K41" s="28">
        <v>4</v>
      </c>
      <c r="L41" s="46"/>
      <c r="M41" s="35">
        <v>43043</v>
      </c>
      <c r="N41" s="28">
        <v>4</v>
      </c>
      <c r="O41" s="46"/>
      <c r="P41" s="35">
        <v>43073</v>
      </c>
      <c r="Q41" s="28">
        <v>4</v>
      </c>
      <c r="R41" s="47"/>
    </row>
    <row r="42" spans="1:18" x14ac:dyDescent="0.2">
      <c r="A42" s="27">
        <v>42921</v>
      </c>
      <c r="B42" s="28">
        <v>5</v>
      </c>
      <c r="C42" s="29"/>
      <c r="D42" s="44">
        <v>42952</v>
      </c>
      <c r="E42" s="45">
        <v>5</v>
      </c>
      <c r="F42" s="46"/>
      <c r="G42" s="35">
        <v>42983</v>
      </c>
      <c r="H42" s="28">
        <v>5</v>
      </c>
      <c r="I42" s="46"/>
      <c r="J42" s="35">
        <v>43013</v>
      </c>
      <c r="K42" s="28">
        <v>5</v>
      </c>
      <c r="L42" s="46"/>
      <c r="M42" s="35">
        <v>43044</v>
      </c>
      <c r="N42" s="28">
        <v>5</v>
      </c>
      <c r="O42" s="46"/>
      <c r="P42" s="35">
        <v>43074</v>
      </c>
      <c r="Q42" s="28">
        <v>5</v>
      </c>
      <c r="R42" s="47"/>
    </row>
    <row r="43" spans="1:18" x14ac:dyDescent="0.2">
      <c r="A43" s="27">
        <v>42922</v>
      </c>
      <c r="B43" s="28">
        <v>6</v>
      </c>
      <c r="C43" s="29"/>
      <c r="D43" s="44">
        <v>42953</v>
      </c>
      <c r="E43" s="45">
        <v>6</v>
      </c>
      <c r="F43" s="46"/>
      <c r="G43" s="35">
        <v>42984</v>
      </c>
      <c r="H43" s="28">
        <v>6</v>
      </c>
      <c r="I43" s="46"/>
      <c r="J43" s="35">
        <v>43014</v>
      </c>
      <c r="K43" s="28">
        <v>6</v>
      </c>
      <c r="L43" s="46"/>
      <c r="M43" s="35">
        <v>43045</v>
      </c>
      <c r="N43" s="28">
        <v>6</v>
      </c>
      <c r="O43" s="46"/>
      <c r="P43" s="35">
        <v>43075</v>
      </c>
      <c r="Q43" s="28">
        <v>6</v>
      </c>
      <c r="R43" s="47"/>
    </row>
    <row r="44" spans="1:18" x14ac:dyDescent="0.2">
      <c r="A44" s="27">
        <v>42923</v>
      </c>
      <c r="B44" s="28">
        <v>7</v>
      </c>
      <c r="C44" s="29"/>
      <c r="D44" s="44">
        <v>42954</v>
      </c>
      <c r="E44" s="45">
        <v>7</v>
      </c>
      <c r="F44" s="46"/>
      <c r="G44" s="35">
        <v>42985</v>
      </c>
      <c r="H44" s="28">
        <v>7</v>
      </c>
      <c r="I44" s="46"/>
      <c r="J44" s="35">
        <v>43015</v>
      </c>
      <c r="K44" s="28">
        <v>7</v>
      </c>
      <c r="L44" s="46"/>
      <c r="M44" s="35">
        <v>43046</v>
      </c>
      <c r="N44" s="28">
        <v>7</v>
      </c>
      <c r="O44" s="46"/>
      <c r="P44" s="35">
        <v>43076</v>
      </c>
      <c r="Q44" s="28">
        <v>7</v>
      </c>
      <c r="R44" s="47"/>
    </row>
    <row r="45" spans="1:18" x14ac:dyDescent="0.2">
      <c r="A45" s="27">
        <v>42924</v>
      </c>
      <c r="B45" s="28">
        <v>8</v>
      </c>
      <c r="C45" s="29"/>
      <c r="D45" s="44">
        <v>42955</v>
      </c>
      <c r="E45" s="45">
        <v>8</v>
      </c>
      <c r="F45" s="46"/>
      <c r="G45" s="35">
        <v>42986</v>
      </c>
      <c r="H45" s="28">
        <v>8</v>
      </c>
      <c r="I45" s="46"/>
      <c r="J45" s="35">
        <v>43016</v>
      </c>
      <c r="K45" s="28">
        <v>8</v>
      </c>
      <c r="L45" s="46"/>
      <c r="M45" s="35">
        <v>43047</v>
      </c>
      <c r="N45" s="28">
        <v>8</v>
      </c>
      <c r="O45" s="46"/>
      <c r="P45" s="35">
        <v>43077</v>
      </c>
      <c r="Q45" s="28">
        <v>8</v>
      </c>
      <c r="R45" s="47"/>
    </row>
    <row r="46" spans="1:18" x14ac:dyDescent="0.2">
      <c r="A46" s="27">
        <v>42925</v>
      </c>
      <c r="B46" s="28">
        <v>9</v>
      </c>
      <c r="C46" s="29"/>
      <c r="D46" s="44">
        <v>42956</v>
      </c>
      <c r="E46" s="45">
        <v>9</v>
      </c>
      <c r="F46" s="46"/>
      <c r="G46" s="35">
        <v>42987</v>
      </c>
      <c r="H46" s="28">
        <v>9</v>
      </c>
      <c r="I46" s="46"/>
      <c r="J46" s="35">
        <v>43017</v>
      </c>
      <c r="K46" s="28">
        <v>9</v>
      </c>
      <c r="L46" s="46"/>
      <c r="M46" s="35">
        <v>43048</v>
      </c>
      <c r="N46" s="28">
        <v>9</v>
      </c>
      <c r="O46" s="46"/>
      <c r="P46" s="35">
        <v>43078</v>
      </c>
      <c r="Q46" s="28">
        <v>9</v>
      </c>
      <c r="R46" s="47"/>
    </row>
    <row r="47" spans="1:18" x14ac:dyDescent="0.2">
      <c r="A47" s="27">
        <v>42926</v>
      </c>
      <c r="B47" s="28">
        <v>10</v>
      </c>
      <c r="C47" s="29"/>
      <c r="D47" s="44">
        <v>42957</v>
      </c>
      <c r="E47" s="45">
        <v>10</v>
      </c>
      <c r="F47" s="46"/>
      <c r="G47" s="35">
        <v>42988</v>
      </c>
      <c r="H47" s="28">
        <v>10</v>
      </c>
      <c r="I47" s="46"/>
      <c r="J47" s="35">
        <v>43018</v>
      </c>
      <c r="K47" s="28">
        <v>10</v>
      </c>
      <c r="L47" s="46"/>
      <c r="M47" s="35">
        <v>43049</v>
      </c>
      <c r="N47" s="28">
        <v>10</v>
      </c>
      <c r="O47" s="46"/>
      <c r="P47" s="35">
        <v>43079</v>
      </c>
      <c r="Q47" s="28">
        <v>10</v>
      </c>
      <c r="R47" s="47"/>
    </row>
    <row r="48" spans="1:18" x14ac:dyDescent="0.2">
      <c r="A48" s="27">
        <v>42927</v>
      </c>
      <c r="B48" s="28">
        <v>11</v>
      </c>
      <c r="C48" s="29"/>
      <c r="D48" s="44">
        <v>42958</v>
      </c>
      <c r="E48" s="45">
        <v>11</v>
      </c>
      <c r="F48" s="46"/>
      <c r="G48" s="35">
        <v>42989</v>
      </c>
      <c r="H48" s="28">
        <v>11</v>
      </c>
      <c r="I48" s="46"/>
      <c r="J48" s="35">
        <v>43019</v>
      </c>
      <c r="K48" s="28">
        <v>11</v>
      </c>
      <c r="L48" s="46"/>
      <c r="M48" s="48">
        <v>43050</v>
      </c>
      <c r="N48" s="49">
        <v>11</v>
      </c>
      <c r="O48" s="51" t="s">
        <v>30</v>
      </c>
      <c r="P48" s="35">
        <v>43080</v>
      </c>
      <c r="Q48" s="28">
        <v>11</v>
      </c>
      <c r="R48" s="47"/>
    </row>
    <row r="49" spans="1:18" x14ac:dyDescent="0.2">
      <c r="A49" s="27">
        <v>42928</v>
      </c>
      <c r="B49" s="28">
        <v>12</v>
      </c>
      <c r="C49" s="29"/>
      <c r="D49" s="44">
        <v>42959</v>
      </c>
      <c r="E49" s="45">
        <v>12</v>
      </c>
      <c r="F49" s="46"/>
      <c r="G49" s="35">
        <v>42990</v>
      </c>
      <c r="H49" s="28">
        <v>12</v>
      </c>
      <c r="I49" s="46"/>
      <c r="J49" s="35">
        <v>43020</v>
      </c>
      <c r="K49" s="28">
        <v>12</v>
      </c>
      <c r="L49" s="46"/>
      <c r="M49" s="35">
        <v>43051</v>
      </c>
      <c r="N49" s="28">
        <v>12</v>
      </c>
      <c r="O49" s="46"/>
      <c r="P49" s="35">
        <v>43081</v>
      </c>
      <c r="Q49" s="28">
        <v>12</v>
      </c>
      <c r="R49" s="47"/>
    </row>
    <row r="50" spans="1:18" x14ac:dyDescent="0.2">
      <c r="A50" s="27">
        <v>42929</v>
      </c>
      <c r="B50" s="28">
        <v>13</v>
      </c>
      <c r="C50" s="29"/>
      <c r="D50" s="44">
        <v>42960</v>
      </c>
      <c r="E50" s="45">
        <v>13</v>
      </c>
      <c r="F50" s="46"/>
      <c r="G50" s="35">
        <v>42991</v>
      </c>
      <c r="H50" s="28">
        <v>13</v>
      </c>
      <c r="I50" s="46"/>
      <c r="J50" s="35">
        <v>43021</v>
      </c>
      <c r="K50" s="28">
        <v>13</v>
      </c>
      <c r="L50" s="46"/>
      <c r="M50" s="35">
        <v>43052</v>
      </c>
      <c r="N50" s="28">
        <v>13</v>
      </c>
      <c r="O50" s="46"/>
      <c r="P50" s="35">
        <v>43082</v>
      </c>
      <c r="Q50" s="28">
        <v>13</v>
      </c>
      <c r="R50" s="47"/>
    </row>
    <row r="51" spans="1:18" x14ac:dyDescent="0.2">
      <c r="A51" s="76">
        <v>42930</v>
      </c>
      <c r="B51" s="49">
        <v>14</v>
      </c>
      <c r="C51" s="50" t="s">
        <v>31</v>
      </c>
      <c r="D51" s="44">
        <v>42961</v>
      </c>
      <c r="E51" s="45">
        <v>14</v>
      </c>
      <c r="F51" s="46"/>
      <c r="G51" s="35">
        <v>42992</v>
      </c>
      <c r="H51" s="28">
        <v>14</v>
      </c>
      <c r="I51" s="46"/>
      <c r="J51" s="35">
        <v>43022</v>
      </c>
      <c r="K51" s="28">
        <v>14</v>
      </c>
      <c r="L51" s="46"/>
      <c r="M51" s="35">
        <v>43053</v>
      </c>
      <c r="N51" s="28">
        <v>14</v>
      </c>
      <c r="O51" s="46"/>
      <c r="P51" s="35">
        <v>43083</v>
      </c>
      <c r="Q51" s="28">
        <v>14</v>
      </c>
      <c r="R51" s="47"/>
    </row>
    <row r="52" spans="1:18" x14ac:dyDescent="0.2">
      <c r="A52" s="27">
        <v>42931</v>
      </c>
      <c r="B52" s="28">
        <v>15</v>
      </c>
      <c r="C52" s="29"/>
      <c r="D52" s="56">
        <v>42962</v>
      </c>
      <c r="E52" s="57">
        <v>15</v>
      </c>
      <c r="F52" s="51" t="s">
        <v>32</v>
      </c>
      <c r="G52" s="35">
        <v>42993</v>
      </c>
      <c r="H52" s="28">
        <v>15</v>
      </c>
      <c r="I52" s="46"/>
      <c r="J52" s="35">
        <v>43023</v>
      </c>
      <c r="K52" s="28">
        <v>15</v>
      </c>
      <c r="L52" s="46"/>
      <c r="M52" s="35">
        <v>43054</v>
      </c>
      <c r="N52" s="28">
        <v>15</v>
      </c>
      <c r="O52" s="46"/>
      <c r="P52" s="35">
        <v>43084</v>
      </c>
      <c r="Q52" s="28">
        <v>15</v>
      </c>
      <c r="R52" s="47"/>
    </row>
    <row r="53" spans="1:18" x14ac:dyDescent="0.2">
      <c r="A53" s="27">
        <v>42932</v>
      </c>
      <c r="B53" s="28">
        <v>16</v>
      </c>
      <c r="C53" s="29"/>
      <c r="D53" s="44">
        <v>42963</v>
      </c>
      <c r="E53" s="45">
        <v>16</v>
      </c>
      <c r="F53" s="46"/>
      <c r="G53" s="35">
        <v>42994</v>
      </c>
      <c r="H53" s="28">
        <v>16</v>
      </c>
      <c r="I53" s="46"/>
      <c r="J53" s="35">
        <v>43024</v>
      </c>
      <c r="K53" s="28">
        <v>16</v>
      </c>
      <c r="L53" s="46"/>
      <c r="M53" s="35">
        <v>43055</v>
      </c>
      <c r="N53" s="28">
        <v>16</v>
      </c>
      <c r="O53" s="46"/>
      <c r="P53" s="35">
        <v>43085</v>
      </c>
      <c r="Q53" s="28">
        <v>16</v>
      </c>
      <c r="R53" s="47"/>
    </row>
    <row r="54" spans="1:18" x14ac:dyDescent="0.2">
      <c r="A54" s="27">
        <v>42933</v>
      </c>
      <c r="B54" s="28">
        <v>17</v>
      </c>
      <c r="C54" s="29"/>
      <c r="D54" s="44">
        <v>42964</v>
      </c>
      <c r="E54" s="45">
        <v>17</v>
      </c>
      <c r="F54" s="46"/>
      <c r="G54" s="35">
        <v>42995</v>
      </c>
      <c r="H54" s="28">
        <v>17</v>
      </c>
      <c r="I54" s="46"/>
      <c r="J54" s="35">
        <v>43025</v>
      </c>
      <c r="K54" s="28">
        <v>17</v>
      </c>
      <c r="L54" s="46"/>
      <c r="M54" s="35">
        <v>43056</v>
      </c>
      <c r="N54" s="28">
        <v>17</v>
      </c>
      <c r="O54" s="46"/>
      <c r="P54" s="35">
        <v>43086</v>
      </c>
      <c r="Q54" s="28">
        <v>17</v>
      </c>
      <c r="R54" s="47"/>
    </row>
    <row r="55" spans="1:18" x14ac:dyDescent="0.2">
      <c r="A55" s="27">
        <v>42934</v>
      </c>
      <c r="B55" s="28">
        <v>18</v>
      </c>
      <c r="C55" s="29"/>
      <c r="D55" s="44">
        <v>42965</v>
      </c>
      <c r="E55" s="45">
        <v>18</v>
      </c>
      <c r="F55" s="46"/>
      <c r="G55" s="35">
        <v>42996</v>
      </c>
      <c r="H55" s="28">
        <v>18</v>
      </c>
      <c r="I55" s="46"/>
      <c r="J55" s="35">
        <v>43026</v>
      </c>
      <c r="K55" s="28">
        <v>18</v>
      </c>
      <c r="L55" s="46"/>
      <c r="M55" s="35">
        <v>43057</v>
      </c>
      <c r="N55" s="28">
        <v>18</v>
      </c>
      <c r="O55" s="46"/>
      <c r="P55" s="35">
        <v>43087</v>
      </c>
      <c r="Q55" s="28">
        <v>18</v>
      </c>
      <c r="R55" s="47"/>
    </row>
    <row r="56" spans="1:18" x14ac:dyDescent="0.2">
      <c r="A56" s="27">
        <v>42935</v>
      </c>
      <c r="B56" s="28">
        <v>19</v>
      </c>
      <c r="C56" s="29"/>
      <c r="D56" s="44">
        <v>42966</v>
      </c>
      <c r="E56" s="45">
        <v>19</v>
      </c>
      <c r="F56" s="46"/>
      <c r="G56" s="35">
        <v>42997</v>
      </c>
      <c r="H56" s="28">
        <v>19</v>
      </c>
      <c r="I56" s="46"/>
      <c r="J56" s="35">
        <v>43027</v>
      </c>
      <c r="K56" s="28">
        <v>19</v>
      </c>
      <c r="L56" s="46"/>
      <c r="M56" s="35">
        <v>43058</v>
      </c>
      <c r="N56" s="28">
        <v>19</v>
      </c>
      <c r="O56" s="46"/>
      <c r="P56" s="35">
        <v>43088</v>
      </c>
      <c r="Q56" s="28">
        <v>19</v>
      </c>
      <c r="R56" s="47"/>
    </row>
    <row r="57" spans="1:18" x14ac:dyDescent="0.2">
      <c r="A57" s="27">
        <v>42936</v>
      </c>
      <c r="B57" s="28">
        <v>20</v>
      </c>
      <c r="C57" s="29"/>
      <c r="D57" s="44">
        <v>42967</v>
      </c>
      <c r="E57" s="45">
        <v>20</v>
      </c>
      <c r="F57" s="46"/>
      <c r="G57" s="35">
        <v>42998</v>
      </c>
      <c r="H57" s="28">
        <v>20</v>
      </c>
      <c r="I57" s="46"/>
      <c r="J57" s="35">
        <v>43028</v>
      </c>
      <c r="K57" s="28">
        <v>20</v>
      </c>
      <c r="L57" s="46"/>
      <c r="M57" s="35">
        <v>43059</v>
      </c>
      <c r="N57" s="28">
        <v>20</v>
      </c>
      <c r="O57" s="46"/>
      <c r="P57" s="35">
        <v>43089</v>
      </c>
      <c r="Q57" s="28">
        <v>20</v>
      </c>
      <c r="R57" s="47"/>
    </row>
    <row r="58" spans="1:18" x14ac:dyDescent="0.2">
      <c r="A58" s="27">
        <v>42937</v>
      </c>
      <c r="B58" s="28">
        <v>21</v>
      </c>
      <c r="C58" s="29"/>
      <c r="D58" s="44">
        <v>42968</v>
      </c>
      <c r="E58" s="45">
        <v>21</v>
      </c>
      <c r="F58" s="46"/>
      <c r="G58" s="35">
        <v>42999</v>
      </c>
      <c r="H58" s="28">
        <v>21</v>
      </c>
      <c r="I58" s="46"/>
      <c r="J58" s="35">
        <v>43029</v>
      </c>
      <c r="K58" s="28">
        <v>21</v>
      </c>
      <c r="L58" s="46"/>
      <c r="M58" s="35">
        <v>43060</v>
      </c>
      <c r="N58" s="28">
        <v>21</v>
      </c>
      <c r="O58" s="46"/>
      <c r="P58" s="35">
        <v>43090</v>
      </c>
      <c r="Q58" s="28">
        <v>21</v>
      </c>
      <c r="R58" s="47"/>
    </row>
    <row r="59" spans="1:18" x14ac:dyDescent="0.2">
      <c r="A59" s="27">
        <v>42938</v>
      </c>
      <c r="B59" s="28">
        <v>22</v>
      </c>
      <c r="C59" s="29"/>
      <c r="D59" s="44">
        <v>42969</v>
      </c>
      <c r="E59" s="45">
        <v>22</v>
      </c>
      <c r="F59" s="46"/>
      <c r="G59" s="35">
        <v>43000</v>
      </c>
      <c r="H59" s="28">
        <v>22</v>
      </c>
      <c r="I59" s="46"/>
      <c r="J59" s="35">
        <v>43030</v>
      </c>
      <c r="K59" s="28">
        <v>22</v>
      </c>
      <c r="L59" s="46"/>
      <c r="M59" s="35">
        <v>43061</v>
      </c>
      <c r="N59" s="28">
        <v>22</v>
      </c>
      <c r="O59" s="46"/>
      <c r="P59" s="35">
        <v>43091</v>
      </c>
      <c r="Q59" s="28">
        <v>22</v>
      </c>
      <c r="R59" s="47"/>
    </row>
    <row r="60" spans="1:18" x14ac:dyDescent="0.2">
      <c r="A60" s="27">
        <v>42939</v>
      </c>
      <c r="B60" s="28">
        <v>23</v>
      </c>
      <c r="C60" s="29"/>
      <c r="D60" s="44">
        <v>42970</v>
      </c>
      <c r="E60" s="45">
        <v>23</v>
      </c>
      <c r="F60" s="46"/>
      <c r="G60" s="35">
        <v>43001</v>
      </c>
      <c r="H60" s="28">
        <v>23</v>
      </c>
      <c r="I60" s="46"/>
      <c r="J60" s="35">
        <v>43031</v>
      </c>
      <c r="K60" s="28">
        <v>23</v>
      </c>
      <c r="L60" s="46"/>
      <c r="M60" s="35">
        <v>43062</v>
      </c>
      <c r="N60" s="28">
        <v>23</v>
      </c>
      <c r="O60" s="46"/>
      <c r="P60" s="35">
        <v>43092</v>
      </c>
      <c r="Q60" s="28">
        <v>23</v>
      </c>
      <c r="R60" s="47"/>
    </row>
    <row r="61" spans="1:18" x14ac:dyDescent="0.2">
      <c r="A61" s="27">
        <v>42940</v>
      </c>
      <c r="B61" s="28">
        <v>24</v>
      </c>
      <c r="C61" s="29"/>
      <c r="D61" s="44">
        <v>42971</v>
      </c>
      <c r="E61" s="45">
        <v>24</v>
      </c>
      <c r="F61" s="46"/>
      <c r="G61" s="35">
        <v>43002</v>
      </c>
      <c r="H61" s="28">
        <v>24</v>
      </c>
      <c r="I61" s="46"/>
      <c r="J61" s="35">
        <v>43032</v>
      </c>
      <c r="K61" s="28">
        <v>24</v>
      </c>
      <c r="L61" s="46"/>
      <c r="M61" s="35">
        <v>43063</v>
      </c>
      <c r="N61" s="28">
        <v>24</v>
      </c>
      <c r="O61" s="46"/>
      <c r="P61" s="35">
        <v>43093</v>
      </c>
      <c r="Q61" s="28">
        <v>24</v>
      </c>
      <c r="R61" s="47"/>
    </row>
    <row r="62" spans="1:18" x14ac:dyDescent="0.2">
      <c r="A62" s="27">
        <v>42941</v>
      </c>
      <c r="B62" s="28">
        <v>25</v>
      </c>
      <c r="C62" s="29"/>
      <c r="D62" s="44">
        <v>42972</v>
      </c>
      <c r="E62" s="45">
        <v>25</v>
      </c>
      <c r="F62" s="46"/>
      <c r="G62" s="35">
        <v>43003</v>
      </c>
      <c r="H62" s="28">
        <v>25</v>
      </c>
      <c r="I62" s="46"/>
      <c r="J62" s="35">
        <v>43033</v>
      </c>
      <c r="K62" s="28">
        <v>25</v>
      </c>
      <c r="L62" s="46"/>
      <c r="M62" s="35">
        <v>43064</v>
      </c>
      <c r="N62" s="28">
        <v>25</v>
      </c>
      <c r="O62" s="46"/>
      <c r="P62" s="48">
        <v>43094</v>
      </c>
      <c r="Q62" s="49">
        <v>25</v>
      </c>
      <c r="R62" s="58" t="s">
        <v>28</v>
      </c>
    </row>
    <row r="63" spans="1:18" x14ac:dyDescent="0.2">
      <c r="A63" s="27">
        <v>42942</v>
      </c>
      <c r="B63" s="28">
        <v>26</v>
      </c>
      <c r="C63" s="29"/>
      <c r="D63" s="44">
        <v>42973</v>
      </c>
      <c r="E63" s="45">
        <v>26</v>
      </c>
      <c r="F63" s="46"/>
      <c r="G63" s="35">
        <v>43004</v>
      </c>
      <c r="H63" s="28">
        <v>26</v>
      </c>
      <c r="I63" s="46"/>
      <c r="J63" s="35">
        <v>43034</v>
      </c>
      <c r="K63" s="28">
        <v>26</v>
      </c>
      <c r="L63" s="46"/>
      <c r="M63" s="35">
        <v>43065</v>
      </c>
      <c r="N63" s="28">
        <v>26</v>
      </c>
      <c r="O63" s="46"/>
      <c r="P63" s="35">
        <v>43095</v>
      </c>
      <c r="Q63" s="28">
        <v>26</v>
      </c>
      <c r="R63" s="47"/>
    </row>
    <row r="64" spans="1:18" x14ac:dyDescent="0.2">
      <c r="A64" s="27">
        <v>42943</v>
      </c>
      <c r="B64" s="28">
        <v>27</v>
      </c>
      <c r="C64" s="29"/>
      <c r="D64" s="44">
        <v>42974</v>
      </c>
      <c r="E64" s="45">
        <v>27</v>
      </c>
      <c r="F64" s="46"/>
      <c r="G64" s="35">
        <v>43005</v>
      </c>
      <c r="H64" s="28">
        <v>27</v>
      </c>
      <c r="I64" s="46"/>
      <c r="J64" s="35">
        <v>43035</v>
      </c>
      <c r="K64" s="28">
        <v>27</v>
      </c>
      <c r="L64" s="46"/>
      <c r="M64" s="35">
        <v>43066</v>
      </c>
      <c r="N64" s="28">
        <v>27</v>
      </c>
      <c r="O64" s="46"/>
      <c r="P64" s="35">
        <v>43096</v>
      </c>
      <c r="Q64" s="28">
        <v>27</v>
      </c>
      <c r="R64" s="47"/>
    </row>
    <row r="65" spans="1:18" x14ac:dyDescent="0.2">
      <c r="A65" s="27">
        <v>42944</v>
      </c>
      <c r="B65" s="28">
        <v>28</v>
      </c>
      <c r="C65" s="29"/>
      <c r="D65" s="44">
        <v>42975</v>
      </c>
      <c r="E65" s="45">
        <v>28</v>
      </c>
      <c r="F65" s="46"/>
      <c r="G65" s="35">
        <v>43006</v>
      </c>
      <c r="H65" s="28">
        <v>28</v>
      </c>
      <c r="I65" s="46"/>
      <c r="J65" s="35">
        <v>43036</v>
      </c>
      <c r="K65" s="28">
        <v>28</v>
      </c>
      <c r="L65" s="46"/>
      <c r="M65" s="35">
        <v>43067</v>
      </c>
      <c r="N65" s="28">
        <v>28</v>
      </c>
      <c r="O65" s="46"/>
      <c r="P65" s="35">
        <v>43097</v>
      </c>
      <c r="Q65" s="28">
        <v>28</v>
      </c>
      <c r="R65" s="47"/>
    </row>
    <row r="66" spans="1:18" x14ac:dyDescent="0.2">
      <c r="A66" s="27">
        <v>42945</v>
      </c>
      <c r="B66" s="28">
        <v>29</v>
      </c>
      <c r="C66" s="29"/>
      <c r="D66" s="44">
        <v>42976</v>
      </c>
      <c r="E66" s="45">
        <v>29</v>
      </c>
      <c r="F66" s="46"/>
      <c r="G66" s="35">
        <v>43007</v>
      </c>
      <c r="H66" s="28">
        <v>29</v>
      </c>
      <c r="I66" s="46"/>
      <c r="J66" s="35">
        <v>43037</v>
      </c>
      <c r="K66" s="28">
        <v>29</v>
      </c>
      <c r="L66" s="46"/>
      <c r="M66" s="35">
        <v>43068</v>
      </c>
      <c r="N66" s="28">
        <v>29</v>
      </c>
      <c r="O66" s="46"/>
      <c r="P66" s="35">
        <v>43098</v>
      </c>
      <c r="Q66" s="28">
        <v>29</v>
      </c>
      <c r="R66" s="47"/>
    </row>
    <row r="67" spans="1:18" x14ac:dyDescent="0.2">
      <c r="A67" s="27">
        <v>42946</v>
      </c>
      <c r="B67" s="28">
        <v>30</v>
      </c>
      <c r="C67" s="29"/>
      <c r="D67" s="44">
        <v>42977</v>
      </c>
      <c r="E67" s="45">
        <v>30</v>
      </c>
      <c r="F67" s="46"/>
      <c r="G67" s="35">
        <v>43008</v>
      </c>
      <c r="H67" s="28">
        <v>30</v>
      </c>
      <c r="I67" s="46"/>
      <c r="J67" s="35">
        <v>43038</v>
      </c>
      <c r="K67" s="28">
        <v>30</v>
      </c>
      <c r="L67" s="46"/>
      <c r="M67" s="35">
        <v>43069</v>
      </c>
      <c r="N67" s="28">
        <v>30</v>
      </c>
      <c r="O67" s="46"/>
      <c r="P67" s="35">
        <v>43099</v>
      </c>
      <c r="Q67" s="28">
        <v>30</v>
      </c>
      <c r="R67" s="47"/>
    </row>
    <row r="68" spans="1:18" ht="13.5" thickBot="1" x14ac:dyDescent="0.25">
      <c r="A68" s="77">
        <v>42947</v>
      </c>
      <c r="B68" s="63">
        <v>31</v>
      </c>
      <c r="C68" s="64"/>
      <c r="D68" s="70">
        <v>42978</v>
      </c>
      <c r="E68" s="71">
        <v>31</v>
      </c>
      <c r="F68" s="72"/>
      <c r="G68" s="67"/>
      <c r="H68" s="63"/>
      <c r="I68" s="72"/>
      <c r="J68" s="66">
        <v>43039</v>
      </c>
      <c r="K68" s="63">
        <v>31</v>
      </c>
      <c r="L68" s="72"/>
      <c r="M68" s="67"/>
      <c r="N68" s="63"/>
      <c r="O68" s="72"/>
      <c r="P68" s="66">
        <v>43100</v>
      </c>
      <c r="Q68" s="63">
        <v>31</v>
      </c>
      <c r="R68" s="73"/>
    </row>
  </sheetData>
  <mergeCells count="13">
    <mergeCell ref="M37:O37"/>
    <mergeCell ref="P37:R37"/>
    <mergeCell ref="D3:F3"/>
    <mergeCell ref="G3:I3"/>
    <mergeCell ref="J3:L3"/>
    <mergeCell ref="M3:O3"/>
    <mergeCell ref="P3:R3"/>
    <mergeCell ref="A37:C37"/>
    <mergeCell ref="D37:F37"/>
    <mergeCell ref="G37:I37"/>
    <mergeCell ref="I1:J1"/>
    <mergeCell ref="J37:L37"/>
    <mergeCell ref="A3:C3"/>
  </mergeCells>
  <phoneticPr fontId="0" type="noConversion"/>
  <conditionalFormatting sqref="A5:A34 D4:D32 A38:A50 A52:A68 D38:D51 D53:D68 G38:G67 J38:J68 M39:M47 M49:M67 P38:P61 P63:P68 G4:G26 J30:J33 P18:P33">
    <cfRule type="expression" dxfId="21" priority="17" stopIfTrue="1">
      <formula>WEEKDAY(A4,2)&gt;5+$T$1</formula>
    </cfRule>
  </conditionalFormatting>
  <conditionalFormatting sqref="B5:B34 E4:E32 B38:B50 B52:B68 E38:E51 E53:E68 H38:H67 K38:K68 N39:N47 N49:N67 Q38:Q61 Q63:Q68 H4:H26 K30:K33 Q18:Q33">
    <cfRule type="expression" dxfId="20" priority="18" stopIfTrue="1">
      <formula>WEEKDAY(A4,2)&gt;5+$T$1</formula>
    </cfRule>
  </conditionalFormatting>
  <conditionalFormatting sqref="C38:C50 C52:C68 F38:F51 F53:F68 I38:I67 L38:L68 O39:O47 O49:O67 R38:R61 R63:R68 C5:C34">
    <cfRule type="expression" dxfId="19" priority="19" stopIfTrue="1">
      <formula>WEEKDAY(A5,2)&gt;5+$T$1</formula>
    </cfRule>
  </conditionalFormatting>
  <conditionalFormatting sqref="G27:G34 J4:J29">
    <cfRule type="expression" dxfId="18" priority="20" stopIfTrue="1">
      <formula>OR(WEEKDAY(G4,2)&gt;5+$T$1,G4=$C$2)</formula>
    </cfRule>
  </conditionalFormatting>
  <conditionalFormatting sqref="H27:H34 K4:K29">
    <cfRule type="expression" dxfId="17" priority="21" stopIfTrue="1">
      <formula>OR(WEEKDAY(G4,2)&gt;5+$T$1,G4=$C$2)</formula>
    </cfRule>
  </conditionalFormatting>
  <conditionalFormatting sqref="M5:M10 M12:M14">
    <cfRule type="expression" dxfId="16" priority="23" stopIfTrue="1">
      <formula>OR(WEEKDAY(M5,2)&gt;5+$T$1,M5=$F$2)</formula>
    </cfRule>
  </conditionalFormatting>
  <conditionalFormatting sqref="N5:N10 N12:N14">
    <cfRule type="expression" dxfId="15" priority="24" stopIfTrue="1">
      <formula>OR(WEEKDAY(M5,2)&gt;5+$T$1,M5=$F$2)</formula>
    </cfRule>
  </conditionalFormatting>
  <conditionalFormatting sqref="M15:M34 P4:P6">
    <cfRule type="expression" dxfId="14" priority="26" stopIfTrue="1">
      <formula>OR(WEEKDAY(M4,2)&gt;5+$T$1,M4=$F$2,M4=$I$2)</formula>
    </cfRule>
  </conditionalFormatting>
  <conditionalFormatting sqref="N15:N34 Q4:Q6">
    <cfRule type="expression" dxfId="13" priority="27" stopIfTrue="1">
      <formula>OR(WEEKDAY(M4,2)&gt;5+$T$1,M4=$F$2,M4=$I$2)</formula>
    </cfRule>
  </conditionalFormatting>
  <conditionalFormatting sqref="Q7:Q17">
    <cfRule type="expression" dxfId="12" priority="30" stopIfTrue="1">
      <formula>OR(WEEKDAY(P7,2)&gt;5+$T$1,P7=$I$2)</formula>
    </cfRule>
  </conditionalFormatting>
  <conditionalFormatting sqref="P7:P17">
    <cfRule type="expression" dxfId="11" priority="31" stopIfTrue="1">
      <formula>OR(WEEKDAY(P7,2)&gt;5+$T$1,P7=$I$2)</formula>
    </cfRule>
  </conditionalFormatting>
  <conditionalFormatting sqref="F4:F33">
    <cfRule type="expression" dxfId="10" priority="11" stopIfTrue="1">
      <formula>WEEKDAY(D4,2)&gt;5+$T$1</formula>
    </cfRule>
  </conditionalFormatting>
  <conditionalFormatting sqref="I4:I33">
    <cfRule type="expression" dxfId="9" priority="10" stopIfTrue="1">
      <formula>WEEKDAY(G4,2)&gt;5+$T$1</formula>
    </cfRule>
  </conditionalFormatting>
  <conditionalFormatting sqref="L4:L33">
    <cfRule type="expression" dxfId="8" priority="9" stopIfTrue="1">
      <formula>WEEKDAY(J4,2)&gt;5+$T$1</formula>
    </cfRule>
  </conditionalFormatting>
  <conditionalFormatting sqref="O4:O33">
    <cfRule type="expression" dxfId="7" priority="8" stopIfTrue="1">
      <formula>WEEKDAY(M4,2)&gt;5+$T$1</formula>
    </cfRule>
  </conditionalFormatting>
  <conditionalFormatting sqref="R4:R33">
    <cfRule type="expression" dxfId="6" priority="7" stopIfTrue="1">
      <formula>WEEKDAY(P4,2)&gt;5+$T$1</formula>
    </cfRule>
  </conditionalFormatting>
  <conditionalFormatting sqref="F34">
    <cfRule type="expression" dxfId="5" priority="6" stopIfTrue="1">
      <formula>WEEKDAY(D34,2)&gt;5+$T$1</formula>
    </cfRule>
  </conditionalFormatting>
  <conditionalFormatting sqref="I34">
    <cfRule type="expression" dxfId="4" priority="5" stopIfTrue="1">
      <formula>WEEKDAY(G34,2)&gt;5+$T$1</formula>
    </cfRule>
  </conditionalFormatting>
  <conditionalFormatting sqref="L34">
    <cfRule type="expression" dxfId="3" priority="4" stopIfTrue="1">
      <formula>WEEKDAY(J34,2)&gt;5+$T$1</formula>
    </cfRule>
  </conditionalFormatting>
  <conditionalFormatting sqref="O34">
    <cfRule type="expression" dxfId="2" priority="3" stopIfTrue="1">
      <formula>WEEKDAY(M34,2)&gt;5+$T$1</formula>
    </cfRule>
  </conditionalFormatting>
  <conditionalFormatting sqref="R34">
    <cfRule type="expression" dxfId="1" priority="2" stopIfTrue="1">
      <formula>WEEKDAY(P34,2)&gt;5+$T$1</formula>
    </cfRule>
  </conditionalFormatting>
  <conditionalFormatting sqref="C4">
    <cfRule type="expression" dxfId="0" priority="1" stopIfTrue="1">
      <formula>WEEKDAY(A4,2)&gt;5+$T$1</formula>
    </cfRule>
  </conditionalFormatting>
  <pageMargins left="0.78740157480314965" right="0.78740157480314965" top="0.98425196850393704" bottom="0.98425196850393704" header="0.51181102362204722" footer="0.51181102362204722"/>
  <pageSetup paperSize="9" fitToWidth="2" fitToHeight="2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print="0" autoPict="0">
                <anchor moveWithCells="1" sizeWithCells="1">
                  <from>
                    <xdr:col>10</xdr:col>
                    <xdr:colOff>38100</xdr:colOff>
                    <xdr:row>0</xdr:row>
                    <xdr:rowOff>19050</xdr:rowOff>
                  </from>
                  <to>
                    <xdr:col>11</xdr:col>
                    <xdr:colOff>95250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print="0" autoFill="0" autoLine="0" autoPict="0">
                <anchor moveWithCells="1">
                  <from>
                    <xdr:col>11</xdr:col>
                    <xdr:colOff>152400</xdr:colOff>
                    <xdr:row>0</xdr:row>
                    <xdr:rowOff>47625</xdr:rowOff>
                  </from>
                  <to>
                    <xdr:col>12</xdr:col>
                    <xdr:colOff>200025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Petit</vt:lpstr>
      <vt:lpstr>1 page</vt:lpstr>
      <vt:lpstr>2 pages</vt:lpstr>
      <vt:lpstr>'1 page'!Impression_des_titres</vt:lpstr>
      <vt:lpstr>'2 pages'!Impression_des_titres</vt:lpstr>
      <vt:lpstr>'1 page'!Zone_d_impression</vt:lpstr>
      <vt:lpstr>'2 pages'!Zone_d_impression</vt:lpstr>
      <vt:lpstr>Petit!Zone_d_impression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</dc:creator>
  <cp:lastModifiedBy> </cp:lastModifiedBy>
  <cp:lastPrinted>2014-03-25T06:14:19Z</cp:lastPrinted>
  <dcterms:created xsi:type="dcterms:W3CDTF">2013-05-01T09:34:58Z</dcterms:created>
  <dcterms:modified xsi:type="dcterms:W3CDTF">2017-09-02T15:31:15Z</dcterms:modified>
</cp:coreProperties>
</file>