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20115" windowHeight="7875"/>
  </bookViews>
  <sheets>
    <sheet name="Présence" sheetId="1" r:id="rId1"/>
    <sheet name="Données" sheetId="2" r:id="rId2"/>
    <sheet name="2016" sheetId="4" state="hidden" r:id="rId3"/>
  </sheets>
  <definedNames>
    <definedName name="Aec">Présence!$D$1</definedName>
    <definedName name="AnAppel">Présence!$A$1</definedName>
    <definedName name="ExtMois">Présence!$A$4</definedName>
    <definedName name="Fériés">Données!$E$2:$E$14</definedName>
    <definedName name="MAppel">Présence!$A$2</definedName>
    <definedName name="Mec">Présence!$D$2</definedName>
    <definedName name="Mois">OFFSET(Présence!$A$6,,,ExtMois,35)</definedName>
  </definedNames>
  <calcPr calcId="145621"/>
</workbook>
</file>

<file path=xl/calcChain.xml><?xml version="1.0" encoding="utf-8"?>
<calcChain xmlns="http://schemas.openxmlformats.org/spreadsheetml/2006/main">
  <c r="E1" i="2" l="1"/>
  <c r="A4" i="1" a="1"/>
  <c r="A4" i="1" s="1"/>
  <c r="A2" i="1" l="1"/>
  <c r="A1" i="1"/>
  <c r="B3" i="1"/>
  <c r="F1" i="1" s="1"/>
  <c r="P1" i="1" l="1"/>
  <c r="AE1" i="1"/>
  <c r="I1" i="1"/>
  <c r="AA1" i="1"/>
  <c r="AH1" i="1"/>
  <c r="T1" i="1"/>
  <c r="Y1" i="1"/>
  <c r="O1" i="1"/>
  <c r="AG1" i="1"/>
  <c r="AF1" i="1"/>
  <c r="U1" i="1"/>
  <c r="K1" i="1"/>
  <c r="AC1" i="1"/>
  <c r="X1" i="1"/>
  <c r="S1" i="1"/>
  <c r="M1" i="1"/>
  <c r="H1" i="1"/>
  <c r="AI1" i="1"/>
  <c r="E1" i="1"/>
  <c r="AB1" i="1"/>
  <c r="W1" i="1"/>
  <c r="Q1" i="1"/>
  <c r="L1" i="1"/>
  <c r="G1" i="1"/>
  <c r="AD1" i="1"/>
  <c r="Z1" i="1"/>
  <c r="V1" i="1"/>
  <c r="R1" i="1"/>
  <c r="N1" i="1"/>
  <c r="J1" i="1"/>
  <c r="H7" i="2"/>
  <c r="H10" i="2" s="1"/>
  <c r="E12" i="2" l="1"/>
  <c r="E11" i="2"/>
  <c r="E3" i="2"/>
  <c r="E14" i="2"/>
  <c r="E10" i="2"/>
  <c r="E6" i="2"/>
  <c r="E2" i="2"/>
  <c r="E13" i="2"/>
  <c r="E5" i="2"/>
  <c r="E8" i="2" l="1"/>
  <c r="E4" i="2"/>
  <c r="E7" i="2"/>
  <c r="E9" i="2"/>
</calcChain>
</file>

<file path=xl/sharedStrings.xml><?xml version="1.0" encoding="utf-8"?>
<sst xmlns="http://schemas.openxmlformats.org/spreadsheetml/2006/main" count="29" uniqueCount="29">
  <si>
    <t>Nom</t>
  </si>
  <si>
    <t>Prénom</t>
  </si>
  <si>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</si>
  <si>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</si>
  <si>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</si>
  <si>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</si>
  <si>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</si>
  <si>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</si>
  <si>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</si>
  <si>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</si>
  <si>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</si>
  <si>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Assomption</t>
  </si>
  <si>
    <t>Toussaint</t>
  </si>
  <si>
    <t>Armistice</t>
  </si>
  <si>
    <t>Noël</t>
  </si>
  <si>
    <t>Fête Nationale</t>
  </si>
  <si>
    <t>UEP 3</t>
  </si>
  <si>
    <t>Nb</t>
  </si>
  <si>
    <t>Portes</t>
  </si>
  <si>
    <t xml:space="preserve">Ligne </t>
  </si>
  <si>
    <t>Kitting</t>
  </si>
  <si>
    <t>ATA</t>
  </si>
  <si>
    <t>Polyvalents</t>
  </si>
  <si>
    <t>Effectif aux postes</t>
  </si>
  <si>
    <t>RETOUCHEURS</t>
  </si>
  <si>
    <t>Assistant Ligne</t>
  </si>
  <si>
    <t>Effectif Total</t>
  </si>
  <si>
    <t>Matricule XX</t>
  </si>
  <si>
    <t>Matricule  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</si>
</sst>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\ mmm\ yyyy"/>
    <numFmt numFmtId="165" formatCode="mmmm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8"/>
      <color indexed="9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2"/>
      <name val="Cambria"/>
      <family val="1"/>
      <scheme val="major"/>
    </font>
    <font>
      <sz val="11"/>
      <color rgb="FF9BBB5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BBB59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/>
      <right style="thin">
        <color indexed="64"/>
      </right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ck">
        <color rgb="FFFF0000"/>
      </bottom>
      <diagonal/>
    </border>
    <border>
      <left style="thin">
        <color auto="1"/>
      </left>
      <right style="thin">
        <color auto="1"/>
      </right>
      <top/>
      <bottom style="thick">
        <color rgb="FFFF0000"/>
      </bottom>
      <diagonal/>
    </border>
    <border>
      <left style="thin">
        <color auto="1"/>
      </left>
      <right style="medium">
        <color auto="1"/>
      </right>
      <top/>
      <bottom style="thick">
        <color rgb="FFFF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left" vertical="center" textRotation="9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2" xfId="0" applyFill="1" applyBorder="1"/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5" borderId="15" xfId="0" applyFill="1" applyBorder="1"/>
    <xf numFmtId="0" fontId="2" fillId="0" borderId="0" xfId="0" applyFont="1"/>
    <xf numFmtId="0" fontId="3" fillId="3" borderId="14" xfId="0" applyFont="1" applyFill="1" applyBorder="1" applyAlignment="1">
      <alignment horizontal="center"/>
    </xf>
    <xf numFmtId="0" fontId="0" fillId="0" borderId="3" xfId="0" applyBorder="1"/>
    <xf numFmtId="0" fontId="0" fillId="0" borderId="6" xfId="0" applyBorder="1"/>
    <xf numFmtId="0" fontId="0" fillId="0" borderId="11" xfId="0" applyBorder="1"/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4" fontId="0" fillId="0" borderId="13" xfId="0" applyNumberFormat="1" applyBorder="1"/>
    <xf numFmtId="14" fontId="0" fillId="0" borderId="4" xfId="0" applyNumberFormat="1" applyBorder="1"/>
    <xf numFmtId="14" fontId="0" fillId="0" borderId="7" xfId="0" applyNumberFormat="1" applyBorder="1"/>
    <xf numFmtId="0" fontId="4" fillId="6" borderId="1" xfId="0" applyFont="1" applyFill="1" applyBorder="1" applyAlignment="1">
      <alignment horizontal="center"/>
    </xf>
    <xf numFmtId="0" fontId="4" fillId="6" borderId="1" xfId="0" applyFont="1" applyFill="1" applyBorder="1"/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0" fontId="6" fillId="7" borderId="1" xfId="0" applyFont="1" applyFill="1" applyBorder="1"/>
    <xf numFmtId="0" fontId="7" fillId="7" borderId="1" xfId="0" applyFont="1" applyFill="1" applyBorder="1" applyAlignment="1">
      <alignment horizontal="center"/>
    </xf>
    <xf numFmtId="0" fontId="8" fillId="7" borderId="1" xfId="0" applyFont="1" applyFill="1" applyBorder="1"/>
    <xf numFmtId="0" fontId="8" fillId="7" borderId="1" xfId="0" applyFont="1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9" xfId="0" applyFill="1" applyBorder="1"/>
    <xf numFmtId="0" fontId="3" fillId="8" borderId="10" xfId="0" applyFont="1" applyFill="1" applyBorder="1" applyAlignment="1">
      <alignment horizontal="center"/>
    </xf>
    <xf numFmtId="0" fontId="9" fillId="8" borderId="0" xfId="0" applyFont="1" applyFill="1"/>
    <xf numFmtId="0" fontId="11" fillId="8" borderId="0" xfId="0" applyFont="1" applyFill="1"/>
    <xf numFmtId="164" fontId="1" fillId="4" borderId="20" xfId="0" applyNumberFormat="1" applyFont="1" applyFill="1" applyBorder="1" applyAlignment="1">
      <alignment horizontal="left" vertical="center" textRotation="90"/>
    </xf>
    <xf numFmtId="164" fontId="1" fillId="4" borderId="31" xfId="0" applyNumberFormat="1" applyFont="1" applyFill="1" applyBorder="1" applyAlignment="1">
      <alignment horizontal="left" vertical="center" textRotation="90"/>
    </xf>
    <xf numFmtId="164" fontId="1" fillId="4" borderId="34" xfId="0" applyNumberFormat="1" applyFont="1" applyFill="1" applyBorder="1" applyAlignment="1">
      <alignment horizontal="left" vertical="center" textRotation="90"/>
    </xf>
    <xf numFmtId="164" fontId="1" fillId="4" borderId="21" xfId="0" applyNumberFormat="1" applyFont="1" applyFill="1" applyBorder="1" applyAlignment="1">
      <alignment horizontal="left" vertical="center" textRotation="90"/>
    </xf>
    <xf numFmtId="164" fontId="1" fillId="4" borderId="32" xfId="0" applyNumberFormat="1" applyFont="1" applyFill="1" applyBorder="1" applyAlignment="1">
      <alignment horizontal="left" vertical="center" textRotation="90"/>
    </xf>
    <xf numFmtId="164" fontId="1" fillId="4" borderId="35" xfId="0" applyNumberFormat="1" applyFont="1" applyFill="1" applyBorder="1" applyAlignment="1">
      <alignment horizontal="left" vertical="center" textRotation="90"/>
    </xf>
    <xf numFmtId="165" fontId="10" fillId="8" borderId="0" xfId="0" applyNumberFormat="1" applyFont="1" applyFill="1" applyAlignment="1">
      <alignment horizontal="center"/>
    </xf>
    <xf numFmtId="164" fontId="1" fillId="4" borderId="19" xfId="0" applyNumberFormat="1" applyFont="1" applyFill="1" applyBorder="1" applyAlignment="1">
      <alignment horizontal="left" vertical="center" textRotation="90"/>
    </xf>
    <xf numFmtId="164" fontId="1" fillId="4" borderId="30" xfId="0" applyNumberFormat="1" applyFont="1" applyFill="1" applyBorder="1" applyAlignment="1">
      <alignment horizontal="left" vertical="center" textRotation="90"/>
    </xf>
    <xf numFmtId="164" fontId="1" fillId="4" borderId="33" xfId="0" applyNumberFormat="1" applyFont="1" applyFill="1" applyBorder="1" applyAlignment="1">
      <alignment horizontal="left" vertical="center" textRotation="90"/>
    </xf>
  </cellXfs>
  <cellStyles count="1">
    <cellStyle name="Normal" xfId="0" builtinId="0"/>
  </cellStyles>
  <dxfs count="3">
    <dxf>
      <font>
        <color theme="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9BBB59"/>
      <color rgb="FFFFCC00"/>
      <color rgb="FFFF99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1</xdr:row>
          <xdr:rowOff>0</xdr:rowOff>
        </xdr:from>
        <xdr:to>
          <xdr:col>2</xdr:col>
          <xdr:colOff>676275</xdr:colOff>
          <xdr:row>2</xdr:row>
          <xdr:rowOff>0</xdr:rowOff>
        </xdr:to>
        <xdr:sp macro="" textlink="">
          <xdr:nvSpPr>
            <xdr:cNvPr id="1027" name="spbMAn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23"/>
  <sheetViews>
    <sheetView tabSelected="1" zoomScaleNormal="100" workbookViewId="0">
      <pane ySplit="5" topLeftCell="A6" activePane="bottomLeft" state="frozen"/>
      <selection pane="bottomLeft" activeCell="A3" sqref="A3"/>
    </sheetView>
  </sheetViews>
  <sheetFormatPr baseColWidth="10" defaultRowHeight="15" x14ac:dyDescent="0.25"/>
  <cols>
    <col min="1" max="1" width="15.5703125" bestFit="1" customWidth="1"/>
    <col min="2" max="2" width="14.5703125" bestFit="1" customWidth="1"/>
    <col min="3" max="3" width="13.85546875" bestFit="1" customWidth="1"/>
    <col min="4" max="4" width="13.42578125" bestFit="1" customWidth="1"/>
    <col min="5" max="35" width="4.140625" customWidth="1"/>
    <col min="36" max="37" width="15.28515625" bestFit="1" customWidth="1"/>
    <col min="46" max="46" width="15.42578125" bestFit="1" customWidth="1"/>
  </cols>
  <sheetData>
    <row r="1" spans="1:38" s="14" customFormat="1" ht="20.100000000000001" customHeight="1" x14ac:dyDescent="0.25">
      <c r="A1" s="45">
        <f>INT(A3/12)+2016</f>
        <v>2016</v>
      </c>
      <c r="B1" s="44"/>
      <c r="C1" s="44"/>
      <c r="D1" s="45">
        <v>2016</v>
      </c>
      <c r="E1" s="53">
        <f>$B$3+COLUMN()-5</f>
        <v>42675</v>
      </c>
      <c r="F1" s="46">
        <f t="shared" ref="F1:AI1" si="0">$B$3+COLUMN()-5</f>
        <v>42676</v>
      </c>
      <c r="G1" s="46">
        <f t="shared" si="0"/>
        <v>42677</v>
      </c>
      <c r="H1" s="46">
        <f t="shared" si="0"/>
        <v>42678</v>
      </c>
      <c r="I1" s="46">
        <f t="shared" si="0"/>
        <v>42679</v>
      </c>
      <c r="J1" s="46">
        <f t="shared" si="0"/>
        <v>42680</v>
      </c>
      <c r="K1" s="46">
        <f t="shared" si="0"/>
        <v>42681</v>
      </c>
      <c r="L1" s="46">
        <f t="shared" si="0"/>
        <v>42682</v>
      </c>
      <c r="M1" s="46">
        <f t="shared" si="0"/>
        <v>42683</v>
      </c>
      <c r="N1" s="46">
        <f t="shared" si="0"/>
        <v>42684</v>
      </c>
      <c r="O1" s="46">
        <f t="shared" si="0"/>
        <v>42685</v>
      </c>
      <c r="P1" s="46">
        <f t="shared" si="0"/>
        <v>42686</v>
      </c>
      <c r="Q1" s="46">
        <f t="shared" si="0"/>
        <v>42687</v>
      </c>
      <c r="R1" s="46">
        <f t="shared" si="0"/>
        <v>42688</v>
      </c>
      <c r="S1" s="46">
        <f t="shared" si="0"/>
        <v>42689</v>
      </c>
      <c r="T1" s="46">
        <f t="shared" si="0"/>
        <v>42690</v>
      </c>
      <c r="U1" s="46">
        <f t="shared" si="0"/>
        <v>42691</v>
      </c>
      <c r="V1" s="46">
        <f t="shared" si="0"/>
        <v>42692</v>
      </c>
      <c r="W1" s="46">
        <f t="shared" si="0"/>
        <v>42693</v>
      </c>
      <c r="X1" s="46">
        <f t="shared" si="0"/>
        <v>42694</v>
      </c>
      <c r="Y1" s="46">
        <f t="shared" si="0"/>
        <v>42695</v>
      </c>
      <c r="Z1" s="46">
        <f t="shared" si="0"/>
        <v>42696</v>
      </c>
      <c r="AA1" s="46">
        <f t="shared" si="0"/>
        <v>42697</v>
      </c>
      <c r="AB1" s="46">
        <f t="shared" si="0"/>
        <v>42698</v>
      </c>
      <c r="AC1" s="46">
        <f t="shared" si="0"/>
        <v>42699</v>
      </c>
      <c r="AD1" s="46">
        <f t="shared" si="0"/>
        <v>42700</v>
      </c>
      <c r="AE1" s="46">
        <f t="shared" si="0"/>
        <v>42701</v>
      </c>
      <c r="AF1" s="46">
        <f t="shared" si="0"/>
        <v>42702</v>
      </c>
      <c r="AG1" s="46">
        <f t="shared" si="0"/>
        <v>42703</v>
      </c>
      <c r="AH1" s="46">
        <f t="shared" si="0"/>
        <v>42704</v>
      </c>
      <c r="AI1" s="49">
        <f t="shared" si="0"/>
        <v>42705</v>
      </c>
    </row>
    <row r="2" spans="1:38" s="14" customFormat="1" ht="20.100000000000001" customHeight="1" x14ac:dyDescent="0.25">
      <c r="A2" s="45">
        <f>MOD(A3,12)+1</f>
        <v>11</v>
      </c>
      <c r="B2" s="44"/>
      <c r="C2" s="44"/>
      <c r="D2" s="45">
        <v>11</v>
      </c>
      <c r="E2" s="54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50"/>
    </row>
    <row r="3" spans="1:38" s="14" customFormat="1" ht="20.100000000000001" customHeight="1" x14ac:dyDescent="0.25">
      <c r="A3" s="45">
        <v>10</v>
      </c>
      <c r="B3" s="52">
        <f>EDATE(DATE(2016,1,1),A3)</f>
        <v>42675</v>
      </c>
      <c r="C3" s="52"/>
      <c r="D3" s="44"/>
      <c r="E3" s="54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50"/>
    </row>
    <row r="4" spans="1:38" s="14" customFormat="1" ht="20.100000000000001" customHeight="1" thickBot="1" x14ac:dyDescent="0.3">
      <c r="A4" s="45">
        <f t="array" ref="A4">MAX(IF(A6:AI60&lt;&gt;"",ROW(A6:AI60)-5,0))</f>
        <v>0</v>
      </c>
      <c r="B4" s="44"/>
      <c r="C4" s="44"/>
      <c r="D4" s="44"/>
      <c r="E4" s="54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50"/>
    </row>
    <row r="5" spans="1:38" s="2" customFormat="1" ht="20.100000000000001" customHeight="1" thickBot="1" x14ac:dyDescent="0.3">
      <c r="A5" s="43" t="s">
        <v>27</v>
      </c>
      <c r="B5" s="15" t="s">
        <v>28</v>
      </c>
      <c r="C5" s="15" t="s">
        <v>0</v>
      </c>
      <c r="D5" s="15" t="s">
        <v>1</v>
      </c>
      <c r="E5" s="55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51"/>
      <c r="AJ5" s="3"/>
    </row>
    <row r="6" spans="1:38" ht="15.75" thickTop="1" x14ac:dyDescent="0.25">
      <c r="A6" s="4"/>
      <c r="B6" s="5"/>
      <c r="C6" s="6"/>
      <c r="D6" s="32"/>
      <c r="E6" s="35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7"/>
    </row>
    <row r="7" spans="1:38" x14ac:dyDescent="0.25">
      <c r="A7" s="7"/>
      <c r="B7" s="8"/>
      <c r="C7" s="9"/>
      <c r="D7" s="33"/>
      <c r="E7" s="38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39"/>
    </row>
    <row r="8" spans="1:38" x14ac:dyDescent="0.25">
      <c r="A8" s="7"/>
      <c r="B8" s="8"/>
      <c r="C8" s="9"/>
      <c r="D8" s="33"/>
      <c r="E8" s="38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39"/>
    </row>
    <row r="9" spans="1:38" x14ac:dyDescent="0.25">
      <c r="A9" s="7"/>
      <c r="B9" s="8"/>
      <c r="C9" s="9"/>
      <c r="D9" s="33"/>
      <c r="E9" s="38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39"/>
      <c r="AK9" s="2"/>
    </row>
    <row r="10" spans="1:38" x14ac:dyDescent="0.25">
      <c r="A10" s="7"/>
      <c r="B10" s="8"/>
      <c r="C10" s="9"/>
      <c r="D10" s="33"/>
      <c r="E10" s="38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39"/>
    </row>
    <row r="11" spans="1:38" x14ac:dyDescent="0.25">
      <c r="A11" s="7"/>
      <c r="B11" s="8"/>
      <c r="C11" s="9"/>
      <c r="D11" s="33"/>
      <c r="E11" s="38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39"/>
      <c r="AJ11" s="2"/>
      <c r="AK11" s="2"/>
      <c r="AL11" s="2"/>
    </row>
    <row r="12" spans="1:38" x14ac:dyDescent="0.25">
      <c r="A12" s="7"/>
      <c r="B12" s="8"/>
      <c r="C12" s="9"/>
      <c r="D12" s="33"/>
      <c r="E12" s="38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39"/>
      <c r="AJ12" s="1"/>
    </row>
    <row r="13" spans="1:38" x14ac:dyDescent="0.25">
      <c r="A13" s="7"/>
      <c r="B13" s="8"/>
      <c r="C13" s="9"/>
      <c r="D13" s="33"/>
      <c r="E13" s="38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39"/>
    </row>
    <row r="14" spans="1:38" x14ac:dyDescent="0.25">
      <c r="A14" s="7"/>
      <c r="B14" s="8"/>
      <c r="C14" s="9"/>
      <c r="D14" s="33"/>
      <c r="E14" s="38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39"/>
    </row>
    <row r="15" spans="1:38" x14ac:dyDescent="0.25">
      <c r="A15" s="7"/>
      <c r="B15" s="8"/>
      <c r="C15" s="9"/>
      <c r="D15" s="33"/>
      <c r="E15" s="38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39"/>
    </row>
    <row r="16" spans="1:38" x14ac:dyDescent="0.25">
      <c r="A16" s="7"/>
      <c r="B16" s="8"/>
      <c r="C16" s="9"/>
      <c r="D16" s="33"/>
      <c r="E16" s="38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39"/>
    </row>
    <row r="17" spans="1:35" x14ac:dyDescent="0.25">
      <c r="A17" s="7"/>
      <c r="B17" s="8"/>
      <c r="C17" s="9"/>
      <c r="D17" s="33"/>
      <c r="E17" s="38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39"/>
    </row>
    <row r="18" spans="1:35" x14ac:dyDescent="0.25">
      <c r="A18" s="7"/>
      <c r="B18" s="8"/>
      <c r="C18" s="9"/>
      <c r="D18" s="33"/>
      <c r="E18" s="38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39"/>
    </row>
    <row r="19" spans="1:35" x14ac:dyDescent="0.25">
      <c r="A19" s="7"/>
      <c r="B19" s="8"/>
      <c r="C19" s="9"/>
      <c r="D19" s="33"/>
      <c r="E19" s="38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39"/>
    </row>
    <row r="20" spans="1:35" x14ac:dyDescent="0.25">
      <c r="A20" s="7"/>
      <c r="B20" s="8"/>
      <c r="C20" s="9"/>
      <c r="D20" s="33"/>
      <c r="E20" s="38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39"/>
    </row>
    <row r="21" spans="1:35" x14ac:dyDescent="0.25">
      <c r="A21" s="7"/>
      <c r="B21" s="8"/>
      <c r="C21" s="9"/>
      <c r="D21" s="33"/>
      <c r="E21" s="38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39"/>
    </row>
    <row r="22" spans="1:35" ht="15.75" thickBot="1" x14ac:dyDescent="0.3">
      <c r="A22" s="10"/>
      <c r="B22" s="11"/>
      <c r="C22" s="12"/>
      <c r="D22" s="34"/>
      <c r="E22" s="40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2"/>
    </row>
    <row r="23" spans="1:35" ht="15.75" thickTop="1" x14ac:dyDescent="0.25"/>
  </sheetData>
  <mergeCells count="32">
    <mergeCell ref="O1:O5"/>
    <mergeCell ref="B3:C3"/>
    <mergeCell ref="E1:E5"/>
    <mergeCell ref="F1:F5"/>
    <mergeCell ref="G1:G5"/>
    <mergeCell ref="H1:H5"/>
    <mergeCell ref="I1:I5"/>
    <mergeCell ref="J1:J5"/>
    <mergeCell ref="K1:K5"/>
    <mergeCell ref="L1:L5"/>
    <mergeCell ref="M1:M5"/>
    <mergeCell ref="N1:N5"/>
    <mergeCell ref="AA1:AA5"/>
    <mergeCell ref="P1:P5"/>
    <mergeCell ref="Q1:Q5"/>
    <mergeCell ref="R1:R5"/>
    <mergeCell ref="S1:S5"/>
    <mergeCell ref="T1:T5"/>
    <mergeCell ref="U1:U5"/>
    <mergeCell ref="V1:V5"/>
    <mergeCell ref="W1:W5"/>
    <mergeCell ref="X1:X5"/>
    <mergeCell ref="Y1:Y5"/>
    <mergeCell ref="Z1:Z5"/>
    <mergeCell ref="AH1:AH5"/>
    <mergeCell ref="AI1:AI5"/>
    <mergeCell ref="AB1:AB5"/>
    <mergeCell ref="AC1:AC5"/>
    <mergeCell ref="AD1:AD5"/>
    <mergeCell ref="AE1:AE5"/>
    <mergeCell ref="AF1:AF5"/>
    <mergeCell ref="AG1:AG5"/>
  </mergeCells>
  <conditionalFormatting sqref="E6:AI22">
    <cfRule type="expression" dxfId="2" priority="6">
      <formula>AND(COUNTIF(Fériés,E$1),MONTH(E$1)=MONTH($B$3))</formula>
    </cfRule>
    <cfRule type="expression" dxfId="1" priority="7">
      <formula>AND(MOD(WEEKDAY(E$1),7)&lt;2,MONTH(E$1)=MONTH($B$3))</formula>
    </cfRule>
  </conditionalFormatting>
  <conditionalFormatting sqref="AG1:AI22">
    <cfRule type="expression" dxfId="0" priority="13">
      <formula>MONTH(AG$1)&lt;&gt;MONTH($B$3)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spbMAn">
          <controlPr defaultSize="0" autoLine="0" linkedCell="$A$3" r:id="rId5">
            <anchor moveWithCells="1">
              <from>
                <xdr:col>1</xdr:col>
                <xdr:colOff>238125</xdr:colOff>
                <xdr:row>1</xdr:row>
                <xdr:rowOff>0</xdr:rowOff>
              </from>
              <to>
                <xdr:col>2</xdr:col>
                <xdr:colOff>676275</xdr:colOff>
                <xdr:row>2</xdr:row>
                <xdr:rowOff>0</xdr:rowOff>
              </to>
            </anchor>
          </controlPr>
        </control>
      </mc:Choice>
      <mc:Fallback>
        <control shapeId="1027" r:id="rId4" name="spbMA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H14"/>
  <sheetViews>
    <sheetView workbookViewId="0">
      <selection activeCell="E1" sqref="E1"/>
    </sheetView>
  </sheetViews>
  <sheetFormatPr baseColWidth="10" defaultRowHeight="15" x14ac:dyDescent="0.25"/>
  <cols>
    <col min="3" max="3" width="5" customWidth="1"/>
    <col min="4" max="4" width="18.28515625" bestFit="1" customWidth="1"/>
    <col min="6" max="6" width="3.85546875" customWidth="1"/>
    <col min="7" max="7" width="15.5703125" bestFit="1" customWidth="1"/>
  </cols>
  <sheetData>
    <row r="1" spans="4:8" ht="15.75" thickBot="1" x14ac:dyDescent="0.3">
      <c r="D1" s="19" t="s">
        <v>2</v>
      </c>
      <c r="E1" s="20">
        <f>Aec</f>
        <v>2016</v>
      </c>
      <c r="G1" s="24" t="s">
        <v>16</v>
      </c>
      <c r="H1" s="25" t="s">
        <v>17</v>
      </c>
    </row>
    <row r="2" spans="4:8" x14ac:dyDescent="0.25">
      <c r="D2" s="18" t="s">
        <v>3</v>
      </c>
      <c r="E2" s="21">
        <f>DATE(E1,1,1)</f>
        <v>42370</v>
      </c>
      <c r="F2" s="14">
        <v>1</v>
      </c>
      <c r="G2" s="26" t="s">
        <v>18</v>
      </c>
      <c r="H2" s="27">
        <v>9</v>
      </c>
    </row>
    <row r="3" spans="4:8" x14ac:dyDescent="0.25">
      <c r="D3" s="16" t="s">
        <v>4</v>
      </c>
      <c r="E3" s="21">
        <f>ROUND(DATE(E1,4,MOD(234-11*MOD(E1,19),30))/7,0)*7-6</f>
        <v>42456</v>
      </c>
      <c r="F3" s="14">
        <v>1</v>
      </c>
      <c r="G3" s="26" t="s">
        <v>19</v>
      </c>
      <c r="H3" s="27">
        <v>14</v>
      </c>
    </row>
    <row r="4" spans="4:8" x14ac:dyDescent="0.25">
      <c r="D4" s="16" t="s">
        <v>5</v>
      </c>
      <c r="E4" s="22">
        <f>E3+1</f>
        <v>42457</v>
      </c>
      <c r="F4" s="14">
        <v>1</v>
      </c>
      <c r="G4" s="26" t="s">
        <v>20</v>
      </c>
      <c r="H4" s="27">
        <v>1</v>
      </c>
    </row>
    <row r="5" spans="4:8" x14ac:dyDescent="0.25">
      <c r="D5" s="16" t="s">
        <v>6</v>
      </c>
      <c r="E5" s="22">
        <f>DATE(E1,5,1)</f>
        <v>42491</v>
      </c>
      <c r="F5" s="14">
        <v>1</v>
      </c>
      <c r="G5" s="26" t="s">
        <v>21</v>
      </c>
      <c r="H5" s="27">
        <v>1</v>
      </c>
    </row>
    <row r="6" spans="4:8" x14ac:dyDescent="0.25">
      <c r="D6" s="16" t="s">
        <v>7</v>
      </c>
      <c r="E6" s="22">
        <f>DATE(E1,5,8)</f>
        <v>42498</v>
      </c>
      <c r="F6" s="14">
        <v>1</v>
      </c>
      <c r="G6" s="26" t="s">
        <v>22</v>
      </c>
      <c r="H6" s="27">
        <v>2</v>
      </c>
    </row>
    <row r="7" spans="4:8" x14ac:dyDescent="0.25">
      <c r="D7" s="16" t="s">
        <v>8</v>
      </c>
      <c r="E7" s="22">
        <f>E3+39</f>
        <v>42495</v>
      </c>
      <c r="F7" s="14">
        <v>1</v>
      </c>
      <c r="G7" s="28" t="s">
        <v>23</v>
      </c>
      <c r="H7" s="29">
        <f>SUM(H2:H6)</f>
        <v>27</v>
      </c>
    </row>
    <row r="8" spans="4:8" x14ac:dyDescent="0.25">
      <c r="D8" s="16" t="s">
        <v>9</v>
      </c>
      <c r="E8" s="22">
        <f>E3+49</f>
        <v>42505</v>
      </c>
      <c r="F8" s="14">
        <v>1</v>
      </c>
      <c r="G8" s="26" t="s">
        <v>24</v>
      </c>
      <c r="H8" s="27">
        <v>5</v>
      </c>
    </row>
    <row r="9" spans="4:8" x14ac:dyDescent="0.25">
      <c r="D9" s="16" t="s">
        <v>10</v>
      </c>
      <c r="E9" s="22">
        <f>E3+50</f>
        <v>42506</v>
      </c>
      <c r="F9" s="14">
        <v>1</v>
      </c>
      <c r="G9" s="26" t="s">
        <v>25</v>
      </c>
      <c r="H9" s="27">
        <v>2</v>
      </c>
    </row>
    <row r="10" spans="4:8" x14ac:dyDescent="0.25">
      <c r="D10" s="16" t="s">
        <v>15</v>
      </c>
      <c r="E10" s="22">
        <f>DATE(E1,7,14)</f>
        <v>42565</v>
      </c>
      <c r="F10" s="14">
        <v>1</v>
      </c>
      <c r="G10" s="30" t="s">
        <v>26</v>
      </c>
      <c r="H10" s="31">
        <f>SUM(H7:H9)</f>
        <v>34</v>
      </c>
    </row>
    <row r="11" spans="4:8" x14ac:dyDescent="0.25">
      <c r="D11" s="16" t="s">
        <v>11</v>
      </c>
      <c r="E11" s="22">
        <f>DATE(E1,8,15)</f>
        <v>42597</v>
      </c>
      <c r="F11" s="14">
        <v>1</v>
      </c>
    </row>
    <row r="12" spans="4:8" x14ac:dyDescent="0.25">
      <c r="D12" s="16" t="s">
        <v>12</v>
      </c>
      <c r="E12" s="22">
        <f>DATE(E1,11,1)</f>
        <v>42675</v>
      </c>
      <c r="F12" s="14">
        <v>1</v>
      </c>
    </row>
    <row r="13" spans="4:8" x14ac:dyDescent="0.25">
      <c r="D13" s="16" t="s">
        <v>13</v>
      </c>
      <c r="E13" s="22">
        <f>DATE(E1,11,11)</f>
        <v>42685</v>
      </c>
      <c r="F13" s="14">
        <v>1</v>
      </c>
    </row>
    <row r="14" spans="4:8" ht="15.75" thickBot="1" x14ac:dyDescent="0.3">
      <c r="D14" s="17" t="s">
        <v>14</v>
      </c>
      <c r="E14" s="23">
        <f>DATE(E1,12,25)</f>
        <v>42729</v>
      </c>
      <c r="F14" s="14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cols>
    <col min="1" max="4" width="12.7109375" customWidth="1"/>
    <col min="5" max="35" width="3.71093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Présence</vt:lpstr>
      <vt:lpstr>Données</vt:lpstr>
      <vt:lpstr>2016</vt:lpstr>
      <vt:lpstr>Aec</vt:lpstr>
      <vt:lpstr>AnAppel</vt:lpstr>
      <vt:lpstr>ExtMois</vt:lpstr>
      <vt:lpstr>Fériés</vt:lpstr>
      <vt:lpstr>MAppel</vt:lpstr>
      <vt:lpstr>Mec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Catteau Jeremie</dc:creator>
  <cp:lastModifiedBy> </cp:lastModifiedBy>
  <dcterms:created xsi:type="dcterms:W3CDTF">2016-11-24T06:49:46Z</dcterms:created>
  <dcterms:modified xsi:type="dcterms:W3CDTF">2016-11-28T10:52:38Z</dcterms:modified>
</cp:coreProperties>
</file>