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drawings/drawing4.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workbookProtection workbookAlgorithmName="SHA-512" workbookHashValue="kSH18ohfrAsRtbOgmaBlZurQZUoyv5hiAlxfgM5LLK9IYcAS+VzZBz6CmRXnBIPhu0yFbEmbzOLiqwSxlsqSrw==" workbookSaltValue="KT1qNL02qKiX3DZvKKA1gg==" workbookSpinCount="100000" lockStructure="1"/>
  <bookViews>
    <workbookView xWindow="0" yWindow="0" windowWidth="19365" windowHeight="9390" firstSheet="1" activeTab="1"/>
  </bookViews>
  <sheets>
    <sheet name="Calcul indemnité de retraite" sheetId="1" r:id="rId1"/>
    <sheet name="Calcul indemnité légale" sheetId="4" r:id="rId2"/>
    <sheet name="Calcul durée du préavis" sheetId="5" r:id="rId3"/>
    <sheet name="Calcul indem. licenciem. abusif" sheetId="6" r:id="rId4"/>
  </sheets>
  <functionGroups builtInGroupCount="17"/>
  <definedNames>
    <definedName name="_xlnm._FilterDatabase" localSheetId="3" hidden="1">'Calcul indem. licenciem. abusif'!$B$20:$E$23</definedName>
  </definedNames>
  <calcPr calcId="145621"/>
</workbook>
</file>

<file path=xl/calcChain.xml><?xml version="1.0" encoding="utf-8"?>
<calcChain xmlns="http://schemas.openxmlformats.org/spreadsheetml/2006/main">
  <c r="H78" i="6" l="1"/>
  <c r="E78" i="6"/>
  <c r="G78" i="6"/>
  <c r="D78" i="6"/>
  <c r="G77" i="6"/>
  <c r="E77" i="6"/>
  <c r="G76" i="6"/>
  <c r="D76" i="6"/>
  <c r="G75" i="6"/>
  <c r="D75" i="6"/>
  <c r="G74" i="6"/>
  <c r="D74" i="6"/>
  <c r="H73" i="6"/>
  <c r="E73" i="6"/>
  <c r="G73" i="6"/>
  <c r="G81" i="6" s="1"/>
  <c r="D73" i="6"/>
  <c r="D81" i="6" s="1"/>
  <c r="B77" i="4" a="1"/>
  <c r="B77" i="4" l="1"/>
  <c r="C77" i="4"/>
  <c r="H81" i="6"/>
  <c r="E81" i="6"/>
  <c r="D77" i="6"/>
  <c r="D45" i="5" l="1"/>
  <c r="G45" i="5" l="1"/>
  <c r="H78" i="4" l="1"/>
  <c r="E37" i="4" l="1"/>
  <c r="E41" i="4" s="1"/>
  <c r="H37" i="4"/>
  <c r="H41" i="4" s="1"/>
  <c r="H61" i="4"/>
  <c r="H64" i="4"/>
  <c r="H65" i="4" s="1"/>
  <c r="E61" i="4"/>
  <c r="E64" i="4" s="1"/>
  <c r="E65" i="4" s="1"/>
  <c r="H29" i="4"/>
  <c r="H40" i="4"/>
  <c r="E29" i="4"/>
  <c r="E40" i="4" s="1"/>
  <c r="H26" i="1"/>
  <c r="H35" i="1"/>
  <c r="H32" i="1"/>
  <c r="H36" i="1" s="1"/>
  <c r="H37" i="1" s="1"/>
  <c r="H56" i="1"/>
  <c r="H67" i="1"/>
  <c r="H69" i="1" s="1"/>
  <c r="H64" i="1"/>
  <c r="H68" i="1"/>
  <c r="E26" i="1"/>
  <c r="E35" i="1"/>
  <c r="E56" i="1"/>
  <c r="E67" i="1" s="1"/>
  <c r="E64" i="1"/>
  <c r="E68" i="1" s="1"/>
  <c r="E32" i="1"/>
  <c r="E36" i="1" s="1"/>
  <c r="E37" i="1" s="1"/>
  <c r="E73" i="4" l="1"/>
  <c r="H42" i="4"/>
  <c r="H73" i="4"/>
  <c r="E42" i="4"/>
  <c r="E69" i="1"/>
  <c r="E77" i="1" s="1"/>
  <c r="H77" i="1"/>
  <c r="E76" i="4" l="1"/>
  <c r="E77" i="4"/>
  <c r="H77" i="4"/>
  <c r="H76" i="4"/>
  <c r="H80" i="4" s="1"/>
  <c r="H80" i="1"/>
  <c r="H82" i="1"/>
  <c r="H83" i="1"/>
  <c r="H81" i="1"/>
  <c r="E83" i="1"/>
  <c r="E81" i="1"/>
  <c r="E80" i="1"/>
  <c r="E82" i="1"/>
  <c r="E78" i="4" l="1"/>
  <c r="E80" i="4" s="1"/>
</calcChain>
</file>

<file path=xl/comments1.xml><?xml version="1.0" encoding="utf-8"?>
<comments xmlns="http://schemas.openxmlformats.org/spreadsheetml/2006/main">
  <authors>
    <author>Formaconsult</author>
  </authors>
  <commentList>
    <comment ref="D17" authorId="0">
      <text>
        <r>
          <rPr>
            <b/>
            <sz val="9"/>
            <color indexed="81"/>
            <rFont val="Tahoma"/>
            <family val="2"/>
          </rPr>
          <t>Formaconsult:</t>
        </r>
        <r>
          <rPr>
            <sz val="9"/>
            <color indexed="81"/>
            <rFont val="Tahoma"/>
            <family val="2"/>
          </rPr>
          <t xml:space="preserve">
Inscrire le nombre de mois d'ancienneté uniquement pour les rupture hors période d'essaie.</t>
        </r>
      </text>
    </comment>
    <comment ref="E17" authorId="0">
      <text>
        <r>
          <rPr>
            <b/>
            <sz val="9"/>
            <color indexed="81"/>
            <rFont val="Tahoma"/>
            <family val="2"/>
          </rPr>
          <t>Formaconsult:</t>
        </r>
        <r>
          <rPr>
            <sz val="9"/>
            <color indexed="81"/>
            <rFont val="Tahoma"/>
            <family val="2"/>
          </rPr>
          <t xml:space="preserve">
Inscrire le nombre de jours d'ancienneté uniquement pour les rupture en période d'essaie.</t>
        </r>
      </text>
    </comment>
    <comment ref="G17" authorId="0">
      <text>
        <r>
          <rPr>
            <b/>
            <sz val="9"/>
            <color indexed="81"/>
            <rFont val="Tahoma"/>
            <family val="2"/>
          </rPr>
          <t>Formaconsult:</t>
        </r>
        <r>
          <rPr>
            <sz val="9"/>
            <color indexed="81"/>
            <rFont val="Tahoma"/>
            <family val="2"/>
          </rPr>
          <t xml:space="preserve">
Inscrire le nombre de mois d'ancienneté uniquement pour les rupture hors période d'essaie.</t>
        </r>
      </text>
    </comment>
    <comment ref="H17" authorId="0">
      <text>
        <r>
          <rPr>
            <b/>
            <sz val="9"/>
            <color indexed="81"/>
            <rFont val="Tahoma"/>
            <family val="2"/>
          </rPr>
          <t>Formaconsult:</t>
        </r>
        <r>
          <rPr>
            <sz val="9"/>
            <color indexed="81"/>
            <rFont val="Tahoma"/>
            <family val="2"/>
          </rPr>
          <t xml:space="preserve">
Inscrire le nombre de jours d'ancienneté uniquement pour les rupture en période d'essaie.</t>
        </r>
      </text>
    </comment>
    <comment ref="D45" authorId="0">
      <text>
        <r>
          <rPr>
            <b/>
            <sz val="9"/>
            <color indexed="81"/>
            <rFont val="Tahoma"/>
            <family val="2"/>
          </rPr>
          <t>Formaconsult:</t>
        </r>
        <r>
          <rPr>
            <sz val="9"/>
            <color indexed="81"/>
            <rFont val="Tahoma"/>
            <family val="2"/>
          </rPr>
          <t xml:space="preserve">
Exprimer en Heures, semaine ou en mois celons le cas de figure.</t>
        </r>
      </text>
    </comment>
    <comment ref="G45" authorId="0">
      <text>
        <r>
          <rPr>
            <b/>
            <sz val="9"/>
            <color indexed="81"/>
            <rFont val="Tahoma"/>
            <family val="2"/>
          </rPr>
          <t>Formaconsult:</t>
        </r>
        <r>
          <rPr>
            <sz val="9"/>
            <color indexed="81"/>
            <rFont val="Tahoma"/>
            <family val="2"/>
          </rPr>
          <t xml:space="preserve">
Exprimer en Heures, semaine ou en mois celons le cas de figure.</t>
        </r>
      </text>
    </comment>
  </commentList>
</comments>
</file>

<file path=xl/comments2.xml><?xml version="1.0" encoding="utf-8"?>
<comments xmlns="http://schemas.openxmlformats.org/spreadsheetml/2006/main">
  <authors>
    <author>Formaconsult</author>
  </authors>
  <commentList>
    <comment ref="B25" authorId="0">
      <text>
        <r>
          <rPr>
            <b/>
            <sz val="9"/>
            <color indexed="81"/>
            <rFont val="Tahoma"/>
            <family val="2"/>
          </rPr>
          <t>Formaconsult:</t>
        </r>
        <r>
          <rPr>
            <sz val="9"/>
            <color indexed="81"/>
            <rFont val="Tahoma"/>
            <family val="2"/>
          </rPr>
          <t xml:space="preserve">
Le salaire de référence comprend le salaire brut de base, ainsi que les primes et avantages en nature versés au salarié pendant la période de référence (cass. soc. 3 décembre 1992, n° 90-43818 D ; cass. soc. 28 septembre 2016, n° 14-29435 D).</t>
        </r>
      </text>
    </comment>
    <comment ref="B29" authorId="0">
      <text>
        <r>
          <rPr>
            <b/>
            <sz val="9"/>
            <color indexed="81"/>
            <rFont val="Tahoma"/>
            <family val="2"/>
          </rPr>
          <t>Formaconsult:</t>
        </r>
        <r>
          <rPr>
            <sz val="9"/>
            <color indexed="81"/>
            <rFont val="Tahoma"/>
            <family val="2"/>
          </rPr>
          <t xml:space="preserve">
C’est à l’effectif habituel de l’entreprise qu’il faut se référer : le simple constat que l’entreprise compte moins de 11 salariés au jour du licenciement est insuffisant (cass. soc. 27 mai 1992, n° 89-42593, BC V n° 346). Le cas échéant, il appartient à l’employeur de démontrer qu’il occupe habituellement moins de 11 salariés (cass. soc. 18 avril 2000, n° 97-44925, BC V n° 145).</t>
        </r>
      </text>
    </comment>
    <comment ref="B31" authorId="0">
      <text>
        <r>
          <rPr>
            <b/>
            <sz val="9"/>
            <color indexed="81"/>
            <rFont val="Tahoma"/>
            <family val="2"/>
          </rPr>
          <t xml:space="preserve">Article L1235-15 du CDT : </t>
        </r>
        <r>
          <rPr>
            <sz val="9"/>
            <color indexed="81"/>
            <rFont val="Tahoma"/>
            <family val="2"/>
          </rPr>
          <t xml:space="preserve">Est irrégulière toute procédure de licenciement pour motif économique dans une entreprise où le comité social et économique n'a pas été mis en place alors qu'elle est assujettie à cette obligation et qu'aucun procès-verbal de carence n'a été établi.
Le salarié a droit à une indemnité à la charge de l'employeur qui ne peut être inférieure à un mois de salaire brut, sans préjudice des indemnités de licenciement et de préavis.
</t>
        </r>
      </text>
    </comment>
    <comment ref="B33" authorId="0">
      <text>
        <r>
          <rPr>
            <b/>
            <sz val="9"/>
            <color indexed="81"/>
            <rFont val="Tahoma"/>
            <family val="2"/>
          </rPr>
          <t>Formaconsult:</t>
        </r>
        <r>
          <rPr>
            <sz val="9"/>
            <color indexed="81"/>
            <rFont val="Tahoma"/>
            <family val="2"/>
          </rPr>
          <t xml:space="preserve">
Si le juge annule la décision de validation ou d’homologation du PSE pour un autre motif que :
1. l’absence ou d'une insuffisance du PSE ;
2. l'insuffisance de motivation de la première décision de l'autorité administrative de validation / homologation du PSE.
L’indemnisation prend le pas sur la réintégration (c. trav. art. L. 1235-16). 
En pratique, la réintégration du salarié n’est possible qu’avec l’accord de l’employeur. 
À défaut de réintégration, le juge accorde au salarié, quelle que soit son ancienneté, une indemnité au moins égale aux salaires des 6 derniers mois.
En revanche, une irrégularité dans la procédure d’information et de consultation du CE n'entraine pas automatiquement la nullité du licenciement.
En règle générale, des irrégularités dans la procédure de consultation du CE (informations insuffisantes, défaut de réponse à certaines questions des élus, etc.) n’entraînent pas, en elles-mêmes, l’annulation de la décision de validation ou d’homologation : il n’y aura annulation que si ces irrégularités ont empêché le CE de formuler ses avis en toute connaissance de cause (CE 21 octobre 2015, n° 385683 ; CE 7 décembre 2015, n° 383856 ; CE 23 mars 2016, n° 389158).</t>
        </r>
      </text>
    </comment>
    <comment ref="B35" authorId="0">
      <text>
        <r>
          <rPr>
            <b/>
            <sz val="9"/>
            <color indexed="81"/>
            <rFont val="Tahoma"/>
            <family val="2"/>
          </rPr>
          <t>Formaconsult:</t>
        </r>
        <r>
          <rPr>
            <sz val="9"/>
            <color indexed="81"/>
            <rFont val="Tahoma"/>
            <family val="2"/>
          </rPr>
          <t xml:space="preserve">
Article L.1235-12 du Code du Travail (Lienciement économique + 1 salariés sur 30 jours) : "En cas de non-respect par l'employeur des procédures de consultation des représentants du personnel ou d'information de l'autorité administrative, le juge accorde au salarié compris dans un licenciement collectif pour motif économique une indemnité à la charge de l'employeur calculée en fonction du préjudice subi."</t>
        </r>
      </text>
    </comment>
    <comment ref="B39" authorId="0">
      <text>
        <r>
          <rPr>
            <b/>
            <sz val="9"/>
            <color indexed="81"/>
            <rFont val="Tahoma"/>
            <family val="2"/>
          </rPr>
          <t>Formaconsult:</t>
        </r>
        <r>
          <rPr>
            <sz val="9"/>
            <color indexed="81"/>
            <rFont val="Tahoma"/>
            <family val="2"/>
          </rPr>
          <t xml:space="preserve">
Article L1235-13 du Code du Travail :
"En cas de non-respect de la priorité de réembauche prévue à l'article L. 1233-45, le juge accorde au salarié une indemnité qui ne peut être inférieure à deux mois de salaire."</t>
        </r>
      </text>
    </comment>
    <comment ref="B41" authorId="0">
      <text>
        <r>
          <rPr>
            <b/>
            <sz val="9"/>
            <color indexed="81"/>
            <rFont val="Tahoma"/>
            <family val="2"/>
          </rPr>
          <t>Formaconsult:</t>
        </r>
        <r>
          <rPr>
            <sz val="9"/>
            <color indexed="81"/>
            <rFont val="Tahoma"/>
            <family val="2"/>
          </rPr>
          <t xml:space="preserve">
Dans les entreprises d'au moins cinquante salariés, lorsque le projet de licenciement concerne au moins dix salariés dans une même période de trente jours, le licenciement intervenu en l'absence de toute décision relative à la validation ou à l'homologation ou alors qu'une décision négative a été rendue est nul.
En cas d'annulation d'une décision de validation mentionnée à l'article L.1233-57-2 (PSE par accord collectif) ou d'homologation mentionnée à l'article L.1233-57-3 (PSE élaboré unilatéralement par l'employeur) en raison d'une absence ou d'une insuffisance de plan de sauvegarde de l'emploi mentionné à l'article L. 1233-61, la procédure de licenciement est nulle.
Les deux premiers alinéas ne sont pas applicables aux entreprises en redressement ou liquidation judiciaires. (c. trav. art. L. 1235-10).</t>
        </r>
      </text>
    </comment>
    <comment ref="B45" authorId="0">
      <text>
        <r>
          <rPr>
            <b/>
            <sz val="9"/>
            <color indexed="81"/>
            <rFont val="Tahoma"/>
            <family val="2"/>
          </rPr>
          <t>Formaconsult:</t>
        </r>
        <r>
          <rPr>
            <sz val="9"/>
            <color indexed="81"/>
            <rFont val="Tahoma"/>
            <family val="2"/>
          </rPr>
          <t xml:space="preserve">
1. Absence de précision de la possibilité de recourir à une assistance dans la convoncation à l'entrtient ou refus de permettre l'accès de l'assistant à l'entretient.
2. Notification du licenciement par lettre recommandée avec accusé de réception, avec indication précise du ou des motifs du licenciement. La lettre de licenciement ne peut pas être expédiée moins de 2 jours ouvrables après la date de l’entretien (c. trav. art. L.1232-6) et, en cas de licenciement disciplinaire, plus de 1 mois après le jour fixé pour l’entretien préalable (c. trav. art. L.1332-2 ; cass. soc. 16 mars 1995, n° 90-41213, BC V n° 90).</t>
        </r>
      </text>
    </comment>
    <comment ref="B47" authorId="0">
      <text>
        <r>
          <rPr>
            <b/>
            <sz val="9"/>
            <color indexed="81"/>
            <rFont val="Tahoma"/>
            <family val="2"/>
          </rPr>
          <t>Formaconsult:</t>
        </r>
        <r>
          <rPr>
            <sz val="9"/>
            <color indexed="81"/>
            <rFont val="Tahoma"/>
            <family val="2"/>
          </rPr>
          <t xml:space="preserve">
Licenciement vraisemblablement motiver par : une discrimination (Article L1132-1 du CDT); un Harcèlement sexuel (Article L1153-2 du CDT); un Harcèlement moral (Article L1152-2 du CDT); une salariée en état de grossesse médicalement constaté (Article L1225-4 du CDT); Accident du travail ou maladie professionnelle (Article L1226-15 du CDT)...</t>
        </r>
      </text>
    </comment>
    <comment ref="B49" authorId="0">
      <text>
        <r>
          <rPr>
            <b/>
            <sz val="9"/>
            <color indexed="81"/>
            <rFont val="Tahoma"/>
            <family val="2"/>
          </rPr>
          <t>Formaconsult:</t>
        </r>
        <r>
          <rPr>
            <sz val="9"/>
            <color indexed="81"/>
            <rFont val="Tahoma"/>
            <family val="2"/>
          </rPr>
          <t xml:space="preserve">
Dans le cas d’un licenciement sans cause réelle et sérieuse d’un salarié ayant au moins 2 ans d’ancienneté dans une entreprise de 11 salariés et plus, les juges peuvent proposer la réintégration du salarié dans l’entreprise (c. trav. art. L. 1235-3 et L. 1235-5). Cette réintégration est facultative, sauf dispositions contraires. Ainsi, en principe, ni l’employeur de 11 salariés et plus, ni le salarié ne sont tenus de l’accepter (cass. soc. 14 avril 2010, n° 08-45247, BC V n° 96).</t>
        </r>
      </text>
    </comment>
    <comment ref="B51" authorId="0">
      <text>
        <r>
          <rPr>
            <b/>
            <sz val="9"/>
            <color indexed="81"/>
            <rFont val="Tahoma"/>
            <family val="2"/>
          </rPr>
          <t>Formaconsult:</t>
        </r>
        <r>
          <rPr>
            <sz val="9"/>
            <color indexed="81"/>
            <rFont val="Tahoma"/>
            <family val="2"/>
          </rPr>
          <t xml:space="preserve">
Lorsque le licenciement est irrégulier et sans cause réelle et sérieuse, seule l’indemnisation sanctionnant l’absence de cause réelle et sérieuse est due, les deux indemnités n’étant, en principe, pas cumulables sauf en cas de nullité de licenciement. (cass. soc. 12 mars 2008, n° 06-43866, BC V n° 61 ; cass. soc. 27 mai 2009, n° 08-40834 D).
</t>
        </r>
        <r>
          <rPr>
            <b/>
            <sz val="9"/>
            <color indexed="81"/>
            <rFont val="Tahoma"/>
            <family val="2"/>
          </rPr>
          <t>Article L1234-1 du CDT :</t>
        </r>
        <r>
          <rPr>
            <sz val="9"/>
            <color indexed="81"/>
            <rFont val="Tahoma"/>
            <family val="2"/>
          </rPr>
          <t xml:space="preserve">
Lorsque le licenciement n'est pas motivé par une faute grave, le salarié a droit :
1° S'il justifie chez le même employeur d'une ancienneté de services continus inférieure à six mois, à un préavis dont la durée est déterminée par la loi, la convention ou l'accord collectif de travail ou, à défaut, par les usages pratiqués dans la localité et la profession ;
2° S'il justifie chez le même employeur d'une ancienneté de services continus comprise entre six mois et moins de deux ans, à un préavis d'un mois ;
3° S'il justifie chez le même employeur d'une ancienneté de services continus d'au moins deux ans, à un préavis de deux mois.
Toutefois, les dispositions des 2° et 3° ne sont applicables que si la loi, la convention ou l'accord collectif de travail, le contrat de travail ou les usages ne prévoient pas un préavis ou une condition d'ancienneté de services plus favorable pour le salarié.</t>
        </r>
      </text>
    </comment>
    <comment ref="B55" authorId="0">
      <text>
        <r>
          <rPr>
            <b/>
            <sz val="10"/>
            <color indexed="81"/>
            <rFont val="Arial"/>
            <family val="2"/>
          </rPr>
          <t xml:space="preserve">Article L1233-45 du CDT : </t>
        </r>
        <r>
          <rPr>
            <sz val="10"/>
            <rFont val="Arial"/>
            <family val="2"/>
          </rPr>
          <t>Le salarié licencié pour motif économique bénéficie d'une priorité de réembauche durant un délai d'un an à compter de la date de rupture de son contrat s'il en fait la demande au cours de ce même délai.
Dans ce cas, l'employeur informe le salarié de tout emploi devenu disponible et compatible avec sa qualification. En outre, l'employeur informe les représentants du personnel des postes disponibles.
Le salarié ayant acquis une nouvelle qualification bénéficie également de la priorité de réembauche au titre de celle-ci, s'il en informe l'employeur.</t>
        </r>
      </text>
    </comment>
    <comment ref="B57" authorId="0">
      <text>
        <r>
          <rPr>
            <b/>
            <sz val="9"/>
            <color indexed="81"/>
            <rFont val="Tahoma"/>
            <family val="2"/>
          </rPr>
          <t>Formaconsult:</t>
        </r>
        <r>
          <rPr>
            <sz val="9"/>
            <color indexed="81"/>
            <rFont val="Tahoma"/>
            <family val="2"/>
          </rPr>
          <t xml:space="preserve">
Une indemnité d’un montant égal à l’indemnité légale de préavis est due au salarié devenu inapte à la suite d’un accident du travail ou d’une maladie professionnelle (c. trav. art. L. 1226-14 ; cass. soc. 15 février 2011, n° 09-73041 D ; cass. soc. 12 octobre 2011, n° 10-18904 D).</t>
        </r>
      </text>
    </comment>
    <comment ref="B61" authorId="0">
      <text>
        <r>
          <rPr>
            <b/>
            <sz val="9"/>
            <color indexed="81"/>
            <rFont val="Tahoma"/>
            <family val="2"/>
          </rPr>
          <t>Formaconsult:</t>
        </r>
        <r>
          <rPr>
            <sz val="9"/>
            <color indexed="81"/>
            <rFont val="Tahoma"/>
            <family val="2"/>
          </rPr>
          <t xml:space="preserve">
</t>
        </r>
        <r>
          <rPr>
            <b/>
            <sz val="9"/>
            <color indexed="81"/>
            <rFont val="Tahoma"/>
            <family val="2"/>
          </rPr>
          <t>Article L1235-10 du CDT</t>
        </r>
        <r>
          <rPr>
            <sz val="9"/>
            <color indexed="81"/>
            <rFont val="Tahoma"/>
            <family val="2"/>
          </rPr>
          <t xml:space="preserve"> : Dans les entreprises d'au moins cinquante salariés, lorsque le projet de licenciement concerne au moins dix salariés dans une même période de trente jours, le licenciement intervenu en l'absence de toute décision relative à la validation ou à l'homologation ou alors qu'une décision négative a été rendue est nul.
En cas d'annulation d'une décision de validation mentionnée à l'article L. 1233-57-2 ou d'homologation mentionnée à l'article L. 1233-57-3 en raison d'une absence ou d'une insuffisance de plan de sauvegarde de l'emploi mentionné à l'article L. 1233-61, la procédure de licenciement est nulle.
Les deux premiers alinéas ne sont pas applicables aux entreprises en redressement ou liquidation judiciaires.</t>
        </r>
      </text>
    </comment>
    <comment ref="B63" authorId="0">
      <text>
        <r>
          <rPr>
            <b/>
            <sz val="9"/>
            <color indexed="81"/>
            <rFont val="Tahoma"/>
            <family val="2"/>
          </rPr>
          <t>Formaconsult:</t>
        </r>
        <r>
          <rPr>
            <sz val="9"/>
            <color indexed="81"/>
            <rFont val="Tahoma"/>
            <family val="2"/>
          </rPr>
          <t xml:space="preserve">
</t>
        </r>
        <r>
          <rPr>
            <b/>
            <sz val="9"/>
            <color indexed="81"/>
            <rFont val="Tahoma"/>
            <family val="2"/>
          </rPr>
          <t>Article L1226-14 du CDT</t>
        </r>
        <r>
          <rPr>
            <sz val="9"/>
            <color indexed="81"/>
            <rFont val="Tahoma"/>
            <family val="2"/>
          </rPr>
          <t xml:space="preserve"> : La rupture du contrat de travail dans les cas prévus au deuxième alinéa de l'article L.1226-12 ouvre droit, pour le salarié, à une indemnité compensatrice d'un montant égal à celui de l'indemnité compensatrice de préavis prévue à l'article L.1234-5 ainsi qu'à une indemnité spéciale de licenciement qui, sauf dispositions conventionnelles plus favorables, est égale au double de l'indemnité prévue par l'article L.1234-9.
Toutefois, ces indemnités ne sont pas dues par l'employeur qui établit que le refus par le salarié du reclassement qui lui est proposé est abusif.
Les dispositions du présent article ne se cumulent pas avec les avantages de même nature prévus par des dispositions conventionnelles ou contractuelles en vigueur au 7 janvier 1981 et destinés à compenser le préjudice résultant de la perte de l'emploi consécutive à l'accident du travail ou à la maladie professionnelle.</t>
        </r>
      </text>
    </comment>
    <comment ref="B65" authorId="0">
      <text>
        <r>
          <rPr>
            <b/>
            <sz val="9"/>
            <color indexed="81"/>
            <rFont val="Tahoma"/>
            <family val="2"/>
          </rPr>
          <t>Formaconsult:</t>
        </r>
        <r>
          <rPr>
            <sz val="9"/>
            <color indexed="81"/>
            <rFont val="Tahoma"/>
            <family val="2"/>
          </rPr>
          <t xml:space="preserve">
</t>
        </r>
        <r>
          <rPr>
            <b/>
            <sz val="9"/>
            <color indexed="81"/>
            <rFont val="Tahoma"/>
            <family val="2"/>
          </rPr>
          <t>Article L1226-14 du CDT</t>
        </r>
        <r>
          <rPr>
            <sz val="9"/>
            <color indexed="81"/>
            <rFont val="Tahoma"/>
            <family val="2"/>
          </rPr>
          <t xml:space="preserve"> : La rupture du contrat de travail dans les cas prévus au deuxième alinéa de l'article L.1226-12 ouvre droit, pour le salarié, à une indemnité compensatrice d'un montant égal à celui de l'indemnité compensatrice de préavis prévue à l'article L.1234-5 ainsi qu'à une indemnité spéciale de licenciement qui, sauf dispositions conventionnelles plus favorables, est égale au double de l'indemnité prévue par l'article L.1234-9.
Toutefois, ces indemnités ne sont pas dues par l'employeur qui établit que le refus par le salarié du reclassement qui lui est proposé est abusif.
Les dispositions du présent article ne se cumulent pas avec les avantages de même nature prévus par des dispositions conventionnelles ou contractuelles en vigueur au 7 janvier 1981 et destinés à compenser le préjudice résultant de la perte de l'emploi consécutive à l'accident du travail ou à la maladie professionnelle.</t>
        </r>
      </text>
    </comment>
    <comment ref="D73" authorId="0">
      <text>
        <r>
          <rPr>
            <b/>
            <sz val="9"/>
            <color indexed="81"/>
            <rFont val="Tahoma"/>
            <family val="2"/>
          </rPr>
          <t>Formaconsult:</t>
        </r>
        <r>
          <rPr>
            <sz val="9"/>
            <color indexed="81"/>
            <rFont val="Tahoma"/>
            <family val="2"/>
          </rPr>
          <t xml:space="preserve">
Cette indemnité est saisissable et cessible en totalité. Toutefois, elle est garantie par le privilège* général sur les biens meubles et immeubles de l’employeur (c. civ. art. 2331 et 2375).
Enfin, elle est exclue de l’assiette de calcul du différé d’indemnisation « spécifique » en cas d’ouverture de droits à l’allocation d’aide au retour à l’emploi.</t>
        </r>
      </text>
    </comment>
    <comment ref="G73" authorId="0">
      <text>
        <r>
          <rPr>
            <b/>
            <sz val="9"/>
            <color indexed="81"/>
            <rFont val="Tahoma"/>
            <family val="2"/>
          </rPr>
          <t>Formaconsult:</t>
        </r>
        <r>
          <rPr>
            <sz val="9"/>
            <color indexed="81"/>
            <rFont val="Tahoma"/>
            <family val="2"/>
          </rPr>
          <t xml:space="preserve">
Formaconsult:
Cette indemnité est saisissable et cessible en totalité. Toutefois, elle est garantie par le privilège* général sur les biens meubles et immeubles de l’employeur (c. civ. art. 2331 et 2375).
Enfin, elle est exclue de l’assiette de calcul du différé d’indemnisation « spécifique » en cas d’ouverture de droits à l’allocation d’aide au retour à l’emploi.</t>
        </r>
      </text>
    </comment>
    <comment ref="D75" authorId="0">
      <text>
        <r>
          <rPr>
            <b/>
            <sz val="9"/>
            <color indexed="81"/>
            <rFont val="Tahoma"/>
            <family val="2"/>
          </rPr>
          <t>Formaconsult:</t>
        </r>
        <r>
          <rPr>
            <sz val="9"/>
            <color indexed="81"/>
            <rFont val="Tahoma"/>
            <family val="2"/>
          </rPr>
          <t xml:space="preserve">
L'indemnité compensatrice de préavis et des congés payés afférents est due lorsque le préavis n'a pas été versé au salarié suite à la requalification du licenciement en "sans cause réel et sérieuse / Null", même si le salarié était en arrêt de maladie au moment de la rupture (Cass. soc. 11 juil. 2012, n° 11-11915).</t>
        </r>
      </text>
    </comment>
    <comment ref="G75" authorId="0">
      <text>
        <r>
          <rPr>
            <b/>
            <sz val="9"/>
            <color indexed="81"/>
            <rFont val="Tahoma"/>
            <family val="2"/>
          </rPr>
          <t>Formaconsult:</t>
        </r>
        <r>
          <rPr>
            <sz val="9"/>
            <color indexed="81"/>
            <rFont val="Tahoma"/>
            <family val="2"/>
          </rPr>
          <t xml:space="preserve">
L'indemnité compensatrice de préavis et des congés payés afférents est due lorsque le préavis n'a pas été versé au salarié suite à la requalification du licenciement en "sans cause réel et sérieuse / Null", même si le salarié était en arrêt de maladie au moment de la rupture (Cass. soc. 11 juil. 2012, n° 11-11915).</t>
        </r>
      </text>
    </comment>
    <comment ref="D76" authorId="0">
      <text>
        <r>
          <rPr>
            <b/>
            <sz val="9"/>
            <color indexed="81"/>
            <rFont val="Tahoma"/>
            <family val="2"/>
          </rPr>
          <t>Formaconsult:</t>
        </r>
        <r>
          <rPr>
            <sz val="9"/>
            <color indexed="81"/>
            <rFont val="Tahoma"/>
            <family val="2"/>
          </rPr>
          <t xml:space="preserve">
</t>
        </r>
        <r>
          <rPr>
            <b/>
            <sz val="9"/>
            <color indexed="81"/>
            <rFont val="Tahoma"/>
            <family val="2"/>
          </rPr>
          <t>Article L.3141-28 du Code du Travail (Indemnité congés payé) :</t>
        </r>
        <r>
          <rPr>
            <sz val="9"/>
            <color indexed="81"/>
            <rFont val="Tahoma"/>
            <family val="2"/>
          </rPr>
          <t xml:space="preserve"> " Lorsque le contrat de travail est rompu avant que le salarié ait pu bénéficier de la totalité du congé auquel il avait droit, il reçoit, pour la fraction de congé dont il n'a pas bénéficié, une indemnité compensatrice de congé déterminée d'après les articles L.3141-24 à L.3141-27.
L'indemnité est due que cette rupture résulte du fait du salarié ou du fait de l'employeur.
Cette indemnité est également due aux ayants droit du salarié dont le décès survient avant qu'il ait pris son congé annuel payé. L'indemnité est versée à ceux des ayants droit qui auraient qualité pour obtenir le paiement des salaires arriérés"</t>
        </r>
      </text>
    </comment>
    <comment ref="D77" authorId="0">
      <text>
        <r>
          <rPr>
            <b/>
            <sz val="9"/>
            <color indexed="81"/>
            <rFont val="Tahoma"/>
            <family val="2"/>
          </rPr>
          <t xml:space="preserve">Formaconsult:
</t>
        </r>
        <r>
          <rPr>
            <sz val="9"/>
            <color indexed="81"/>
            <rFont val="Tahoma"/>
            <family val="2"/>
          </rPr>
          <t>1. En cas de non-respect de la priorité de réembauche (L1235-45 du CDT), le juge accorde au salarié une indemnité qui ne peut être inférieure à 1 mois de salaire (L1235-13). Cette indemnité peut se cumuler avec celle résultant d'un licenciement abusif (Cass. soc. 11 mai 1999, n° 97-40056).
2. En cas de non-respect par l'employeur des procédures de consultation des représentants du personnel ou d'information de l'autorité administrative, le juge accorde au salarié compris dans un licenciement collectif pour motif économique une indemnité à la charge de l'employeur calculée en fonction du préjudice subi (Article L1235-12 du CDT).
3. Est irrégulière toute procédure de licenciement pour motif économique dans une entreprise où le comité social et économique n'a pas été mis en place alors qu'elle est assujettie à cette obligation et qu'aucun procès-verbal de carence n'a été établi.
Le salarié a droit à une indemnité à la charge de l'employeur qui ne peut être inférieure à un mois de salaire brut, sans préjudice des indemnités de licenciement et de préavis (Article L1235-15 du CDT).</t>
        </r>
        <r>
          <rPr>
            <b/>
            <sz val="9"/>
            <color indexed="81"/>
            <rFont val="Tahoma"/>
            <family val="2"/>
          </rPr>
          <t xml:space="preserve">
</t>
        </r>
        <r>
          <rPr>
            <sz val="9"/>
            <color indexed="81"/>
            <rFont val="Tahoma"/>
            <family val="2"/>
          </rPr>
          <t xml:space="preserve">
</t>
        </r>
      </text>
    </comment>
    <comment ref="E77" authorId="0">
      <text>
        <r>
          <rPr>
            <b/>
            <sz val="9"/>
            <color indexed="81"/>
            <rFont val="Tahoma"/>
            <family val="2"/>
          </rPr>
          <t>Formaconsult:</t>
        </r>
        <r>
          <rPr>
            <sz val="9"/>
            <color indexed="81"/>
            <rFont val="Tahoma"/>
            <family val="2"/>
          </rPr>
          <t xml:space="preserve">
1. En cas de non-respect de la priorité de réembauche (L1235-45 du CDT), le juge accorde au salarié une indemnité qui ne peut être inférieure à 1 mois de salaire (L1235-13). Cette indemnité peut se cumuler avec celle résultant d'un licenciement abusif (Cass. soc. 11 mai 1999, n° 97-40056).
2. En cas de non-respect par l'employeur des procédures de consultation des représentants du personnel ou d'information de l'autorité administrative, le juge accorde au salarié compris dans un licenciement collectif pour motif économique une indemnité à la charge de l'employeur calculée en fonction du préjudice subi (Article L1235-12 du CDT).
3. Est irrégulière toute procédure de licenciement pour motif économique dans une entreprise où le comité social et économique n'a pas été mis en place alors qu'elle est assujettie à cette obligation et qu'aucun procès-verbal de carence n'a été établi.
Le salarié a droit à une indemnité à la charge de l'employeur qui ne peut être inférieure à un mois de salaire brut, sans préjudice des indemnités de licenciement et de préavis (Article L1235-15 du CDT).</t>
        </r>
      </text>
    </comment>
    <comment ref="G77" authorId="0">
      <text>
        <r>
          <rPr>
            <b/>
            <sz val="9"/>
            <color indexed="81"/>
            <rFont val="Tahoma"/>
            <family val="2"/>
          </rPr>
          <t>Formaconsult:</t>
        </r>
        <r>
          <rPr>
            <sz val="9"/>
            <color indexed="81"/>
            <rFont val="Tahoma"/>
            <family val="2"/>
          </rPr>
          <t xml:space="preserve">
En cas de non-respect de la priorité de réembauche (L1233-45), le juge accorde au salarié une indemnité qui ne peut être inférieure à deux mois de salaire (L1235-13). Cette indemnité peut se cumuler avec celle résultant d'un licenciement abusif (Cass. soc. 11 mai 1999, n° 97-40056).</t>
        </r>
      </text>
    </comment>
    <comment ref="D78" authorId="0">
      <text>
        <r>
          <rPr>
            <b/>
            <sz val="9"/>
            <color indexed="81"/>
            <rFont val="Tahoma"/>
            <family val="2"/>
          </rPr>
          <t>Formaconsult:</t>
        </r>
        <r>
          <rPr>
            <sz val="9"/>
            <color indexed="81"/>
            <rFont val="Tahoma"/>
            <family val="2"/>
          </rPr>
          <t xml:space="preserve">
Lorsqu'une irrégularité a été commise au cours de la procédure, notamment si le licenciement d'un salarié intervient sans que la procédure requise aux articles L.1232-2 (Convocation cinq jours ouvrables avant l'entretien préalable motif disciplinaire / personnel), L.1232-3 (Motifs de la décision envisagée et recueille des explications du salarié), L.1232-4 (Assistance par Conseiller du salarié / Personnel de l'entreprise durant l'entretient), L.1233-11 (Convocation cinq jours ouvrables avant l'entretien préalable motif économique), L.1233-12 (Motifs de la décision envisagée et recueille des explications du salarié) et L.1233-13 (Assistance par Conseiller du salarié / Personnel de l'entreprise durant l'entretient) ait été observée ou sans que la procédure conventionnelle ou statutaire de consultation préalable au licenciement ait été respectée, mais pour une cause réelle et sérieuse, le juge accorde au salarié, à la charge de l'employeur, une indemnité qui ne peut être supérieure à un mois de salaire (c. trav. art. L. 1235-2).
</t>
        </r>
      </text>
    </comment>
    <comment ref="G78" authorId="0">
      <text>
        <r>
          <rPr>
            <b/>
            <sz val="9"/>
            <color indexed="81"/>
            <rFont val="Tahoma"/>
            <family val="2"/>
          </rPr>
          <t>Formaconsult:</t>
        </r>
        <r>
          <rPr>
            <sz val="9"/>
            <color indexed="81"/>
            <rFont val="Tahoma"/>
            <family val="2"/>
          </rPr>
          <t xml:space="preserve">
Formaconsult:
Dans les entreprises d’au moins 11 salariés, en cas d’inobservation de la procédure de licenciement requise, le juge impose à l’employeur de verser, au salarié concerné ayant au moins 2 ans d’ancienneté, une indemnité pour licenciement irrégulier* égale au plus à 1 mois de salaire (c. trav. art. L. 1235-2).</t>
        </r>
      </text>
    </comment>
  </commentList>
</comments>
</file>

<file path=xl/sharedStrings.xml><?xml version="1.0" encoding="utf-8"?>
<sst xmlns="http://schemas.openxmlformats.org/spreadsheetml/2006/main" count="334" uniqueCount="190">
  <si>
    <t>m - 1</t>
  </si>
  <si>
    <t>m - 2</t>
  </si>
  <si>
    <t>m - 3</t>
  </si>
  <si>
    <t>m - 4</t>
  </si>
  <si>
    <t>m - 5</t>
  </si>
  <si>
    <t>m - 6</t>
  </si>
  <si>
    <t>m - 7</t>
  </si>
  <si>
    <t>m - 8</t>
  </si>
  <si>
    <t>m - 9</t>
  </si>
  <si>
    <t>m - 10</t>
  </si>
  <si>
    <t>m - 11</t>
  </si>
  <si>
    <t>mois de départ = m</t>
  </si>
  <si>
    <t>prime exceptionnelle</t>
  </si>
  <si>
    <t>prime annuelle</t>
  </si>
  <si>
    <t>Date de départ à la retraite :</t>
  </si>
  <si>
    <t>Primes versées au cours des 12 derniers mois</t>
  </si>
  <si>
    <t>Notre exemple</t>
  </si>
  <si>
    <t>Votre situation</t>
  </si>
  <si>
    <t>Calcul du salaire de base le plus avantageux pour le salarié</t>
  </si>
  <si>
    <t>1/3 de la rémunération brute des 3 derniers mois :</t>
  </si>
  <si>
    <t>Salaire servant de base de calcul :</t>
  </si>
  <si>
    <t>1/12 de la rémunération brute des 12 derniers mois :</t>
  </si>
  <si>
    <t>prime 13e mois</t>
  </si>
  <si>
    <t>autres primes</t>
  </si>
  <si>
    <t>Calcul du salaire de base sur la rémunération brute des 3 derniers mois</t>
  </si>
  <si>
    <t>Primes versées au cours des 3 derniers mois</t>
  </si>
  <si>
    <t>Total</t>
  </si>
  <si>
    <t>1/12 des primes versées sur les 3 derniers mois :</t>
  </si>
  <si>
    <t>Total Hypothèse A</t>
  </si>
  <si>
    <t>Calcul du salaire de base sur la rémunération brute des 12 derniers mois</t>
  </si>
  <si>
    <t>1/12 des primes versées sur les 12 derniers mois :</t>
  </si>
  <si>
    <t>Total Hypothèse B</t>
  </si>
  <si>
    <r>
      <t>Hypothèse A</t>
    </r>
    <r>
      <rPr>
        <sz val="11"/>
        <rFont val="Arial"/>
        <family val="2"/>
      </rPr>
      <t xml:space="preserve"> :</t>
    </r>
  </si>
  <si>
    <t>Hypothèse B :</t>
  </si>
  <si>
    <t>Date</t>
  </si>
  <si>
    <t>Salaire brut</t>
  </si>
  <si>
    <t xml:space="preserve">Salaires bruts versés au cours des 3 derniers mois </t>
  </si>
  <si>
    <t xml:space="preserve">Salaires bruts versés au cours des 12 derniers mois </t>
  </si>
  <si>
    <t>Montant de l'indemnité légale de départ à la retraite</t>
  </si>
  <si>
    <t>ancienneté</t>
  </si>
  <si>
    <t>montant de l'indemnité</t>
  </si>
  <si>
    <t>+ 10 ans</t>
  </si>
  <si>
    <t>+ de 15 ans</t>
  </si>
  <si>
    <t>+ de 20 ans</t>
  </si>
  <si>
    <t>+ de 30 ans</t>
  </si>
  <si>
    <t xml:space="preserve">votre situation : </t>
  </si>
  <si>
    <t>notre exemple :</t>
  </si>
  <si>
    <t xml:space="preserve">nb de mois </t>
  </si>
  <si>
    <t xml:space="preserve">Salaire de base le plus avantageux pour le salarié (hypothèse A ou B) : </t>
  </si>
  <si>
    <t>Date de départ de l'entreprise au terme du préavis :</t>
  </si>
  <si>
    <t>mois - 2</t>
  </si>
  <si>
    <t>mois - 3</t>
  </si>
  <si>
    <t>mois - 1</t>
  </si>
  <si>
    <t>mois - 4</t>
  </si>
  <si>
    <t>mois - 5</t>
  </si>
  <si>
    <t>mois - 6</t>
  </si>
  <si>
    <t>mois - 7</t>
  </si>
  <si>
    <t>mois - 8</t>
  </si>
  <si>
    <t>mois - 9</t>
  </si>
  <si>
    <t>mois - 10</t>
  </si>
  <si>
    <t>mois - 11</t>
  </si>
  <si>
    <t>mois - 12</t>
  </si>
  <si>
    <t>Montant de l'indemnité légale de licenciement</t>
  </si>
  <si>
    <t xml:space="preserve">    années      +   nombre de mois</t>
  </si>
  <si>
    <t>Détail de calcul</t>
  </si>
  <si>
    <t>Non</t>
  </si>
  <si>
    <t>Rupture à l'initiative de l'employeur ?</t>
  </si>
  <si>
    <t>Cas particuliers</t>
  </si>
  <si>
    <t>Période d'essai encore en vigueur ?</t>
  </si>
  <si>
    <t>Durée du préavis</t>
  </si>
  <si>
    <t>Pensez néanmoins à vérifier si votre convention collective ou accord collectif ne fixe pas une indemnité de départ plus favorable.</t>
  </si>
  <si>
    <t>Pensez néanmoins à vérifier si votre convention collective ou accord collectif ne fixe pas une indemnité de licenciement plus favorable.</t>
  </si>
  <si>
    <t>Suite à inaptitude professionnelle ?</t>
  </si>
  <si>
    <t>Montant total des primes versées au cours des 12 derniers mois complets de salaire (Hors primes aléatoires, exceptionnelles et remboursement de frais individuels)</t>
  </si>
  <si>
    <t>heures complémentaires dans l'hypothèse où elles ne sont pas payées mensuellement</t>
  </si>
  <si>
    <t xml:space="preserve">Salaires bruts versés au cours des 12 derniers mois complets de salaire, heures supplémentaires, primes, accessoire de salaire et paiement des heures supplémentaires comprises (Hors primes aléatoires, exceptionnelles et remboursement de frais individuels) </t>
  </si>
  <si>
    <t>Pensez néanmoins à vérifier si votre convention collective ou accord collectif ne fixe pas une période de préavis plus favorable.</t>
  </si>
  <si>
    <r>
      <t xml:space="preserve">Ancienneté </t>
    </r>
    <r>
      <rPr>
        <sz val="10"/>
        <rFont val="Arial"/>
        <family val="2"/>
      </rPr>
      <t>(Exclure les périodes de suspension de contrat pour cause d'accident de trajet, mise à pied, maladie non professionnelle ou non liée à une maternité, grève ou service national, congés sabbatiques, congés création d’entreprise et congés sans solde)</t>
    </r>
    <r>
      <rPr>
        <b/>
        <sz val="10"/>
        <rFont val="Arial"/>
        <family val="2"/>
      </rPr>
      <t xml:space="preserve"> :</t>
    </r>
  </si>
  <si>
    <t>Suite à inaptitude ?</t>
  </si>
  <si>
    <r>
      <rPr>
        <b/>
        <sz val="10"/>
        <rFont val="Arial"/>
        <family val="2"/>
      </rPr>
      <t>Article D.1237-1 du Code du Travail :</t>
    </r>
    <r>
      <rPr>
        <sz val="10"/>
        <rFont val="Arial"/>
        <family val="2"/>
      </rPr>
      <t xml:space="preserve"> </t>
    </r>
    <r>
      <rPr>
        <i/>
        <sz val="10"/>
        <rFont val="Arial"/>
        <family val="2"/>
      </rPr>
      <t>" Le taux de l'indemnité de départ en retraite prévue à l'article L.1237-9 est au moins égal à :
1° Un demi-mois de salaire après dix ans d'ancienneté ;
2° Un mois de salaire après quinze ans d'ancienneté ;
3° Un mois et demi de salaire après vingt ans d'ancienneté ;
4° Deux mois de salaire après trente ans d'ancienneté."</t>
    </r>
  </si>
  <si>
    <r>
      <rPr>
        <b/>
        <sz val="10"/>
        <rFont val="Arial"/>
        <family val="2"/>
      </rPr>
      <t>Article L.1237-9 du Code du Travail :</t>
    </r>
    <r>
      <rPr>
        <sz val="10"/>
        <rFont val="Arial"/>
        <family val="2"/>
      </rPr>
      <t xml:space="preserve"> </t>
    </r>
    <r>
      <rPr>
        <i/>
        <sz val="10"/>
        <rFont val="Arial"/>
        <family val="2"/>
      </rPr>
      <t>" Tout salarié quittant volontairement l'entreprise pour bénéficier d'une pension de vieillesse a droit à une indemnité de départ à la retraite. Le taux de cette indemnité varie en fonction de l'ancienneté du salarié dans l'entreprise. Ses modalités de calcul sont fonction de la rémunération brute dont il bénéficiait antérieurement. Ce taux et ces modalités de calcul sont déterminés par voie réglementaire."</t>
    </r>
  </si>
  <si>
    <r>
      <rPr>
        <b/>
        <sz val="10"/>
        <rFont val="Arial"/>
        <family val="2"/>
      </rPr>
      <t>Article L.1237-7 du Code du Travail :</t>
    </r>
    <r>
      <rPr>
        <sz val="10"/>
        <rFont val="Arial"/>
        <family val="2"/>
      </rPr>
      <t xml:space="preserve"> </t>
    </r>
    <r>
      <rPr>
        <i/>
        <sz val="10"/>
        <rFont val="Arial"/>
        <family val="2"/>
      </rPr>
      <t>" La mise à la retraite d'un salarié lui ouvre droit à une indemnité de mise à la retraite au moins égale à l'indemnité de licenciement prévue à l'article L.1234-9."</t>
    </r>
  </si>
  <si>
    <t>Calcul de l'indemnité légale de licenciement                                                                        (Articles L.1234-9 à L.1234-11 et R.1234-1 à R.1234-5 du Code du Travail)</t>
  </si>
  <si>
    <t>Calcul de l'indemnité de départ volontaire à la retraite                                                      (Articles L.1237-9 / 10 et D.1237-1 / 2 du Code du Travail)</t>
  </si>
  <si>
    <r>
      <rPr>
        <b/>
        <sz val="10"/>
        <rFont val="Arial"/>
        <family val="2"/>
      </rPr>
      <t>Article L.1221-26 du Code du Travail :</t>
    </r>
    <r>
      <rPr>
        <sz val="10"/>
        <rFont val="Arial"/>
        <family val="2"/>
      </rPr>
      <t xml:space="preserve"> </t>
    </r>
    <r>
      <rPr>
        <i/>
        <sz val="10"/>
        <rFont val="Arial"/>
        <family val="2"/>
      </rPr>
      <t>" Lorsqu'il est mis fin à la période d'essai par le salarié, celui-ci respecte un délai de prévenance de quarante-huit heures. Ce délai est ramené à vingt-quatre heures si la durée de présence du salarié dans l'entreprise est inférieure à huit jours."</t>
    </r>
  </si>
  <si>
    <t>Rupture pour faute grave ou lourde ?</t>
  </si>
  <si>
    <t>Oui</t>
  </si>
  <si>
    <r>
      <rPr>
        <b/>
        <sz val="10"/>
        <rFont val="Arial"/>
        <family val="2"/>
      </rPr>
      <t>Article L.1234-1 du Code du Travail :</t>
    </r>
    <r>
      <rPr>
        <sz val="10"/>
        <rFont val="Arial"/>
        <family val="2"/>
      </rPr>
      <t xml:space="preserve"> </t>
    </r>
    <r>
      <rPr>
        <i/>
        <sz val="10"/>
        <rFont val="Arial"/>
        <family val="2"/>
      </rPr>
      <t>"  Lorsque le licenciement n'est pas motivé par une faute grave, le salarié a droit :
1° S'il justifie chez le même employeur d'une ancienneté de services continus inférieure à six mois, à un préavis dont la durée est déterminée par la loi, la convention ou l'accord collectif de travail ou, à défaut, par les usages pratiqués dans la localité et la profession ;
2° S'il justifie chez le même employeur d'une ancienneté de services continus comprise entre six mois et moins de deux ans, à un préavis d'un mois ;
3° S'il justifie chez le même employeur d'une ancienneté de services continus d'au moins deux ans, à un préavis de deux mois. (...) "</t>
    </r>
  </si>
  <si>
    <r>
      <rPr>
        <b/>
        <sz val="10"/>
        <rFont val="Arial"/>
        <family val="2"/>
      </rPr>
      <t>Article L.1237-1 du Code du Travail :</t>
    </r>
    <r>
      <rPr>
        <sz val="10"/>
        <rFont val="Arial"/>
        <family val="2"/>
      </rPr>
      <t xml:space="preserve"> </t>
    </r>
    <r>
      <rPr>
        <i/>
        <sz val="10"/>
        <rFont val="Arial"/>
        <family val="2"/>
      </rPr>
      <t>"  En cas de démission, l'existence et la durée du préavis sont fixées par la loi, ou par convention ou accord collectif de travail.
En l'absence de dispositions légales, de convention ou accord collectif de travail relatifs au préavis, son existence et sa durée résultent des usages pratiqués dans la localité et dans la profession. (...) "</t>
    </r>
  </si>
  <si>
    <t>Démission en raison de sa grossesse ou pour élever son enfant ?</t>
  </si>
  <si>
    <r>
      <rPr>
        <b/>
        <sz val="10"/>
        <rFont val="Arial"/>
        <family val="2"/>
      </rPr>
      <t>Article L.1225-34 du Code du Travail :</t>
    </r>
    <r>
      <rPr>
        <sz val="10"/>
        <rFont val="Arial"/>
        <family val="2"/>
      </rPr>
      <t xml:space="preserve"> </t>
    </r>
    <r>
      <rPr>
        <i/>
        <sz val="10"/>
        <rFont val="Arial"/>
        <family val="2"/>
      </rPr>
      <t>"  La salariée en état de grossesse médicalement constaté peut rompre son contrat de travail sans préavis et sans devoir d'indemnité de rupture."</t>
    </r>
  </si>
  <si>
    <r>
      <rPr>
        <b/>
        <sz val="10"/>
        <rFont val="Arial"/>
        <family val="2"/>
      </rPr>
      <t>Article L.1225-66 du Code du Travail :</t>
    </r>
    <r>
      <rPr>
        <sz val="10"/>
        <rFont val="Arial"/>
        <family val="2"/>
      </rPr>
      <t xml:space="preserve"> </t>
    </r>
    <r>
      <rPr>
        <i/>
        <sz val="10"/>
        <rFont val="Arial"/>
        <family val="2"/>
      </rPr>
      <t>"  Pour élever son enfant, le salarié peut, sous réserve d'en informer son employeur au moins quinze jours à l'avance, rompre son contrat de travail à l'issue du congé de maternité ou d'adoption ou, le cas échéant, deux mois après la naissance ou l'arrivée au foyer de l'enfant, sans être tenu de respecter le délai de préavis, ni de devoir de ce fait d'indemnité de rupture."</t>
    </r>
  </si>
  <si>
    <t xml:space="preserve"> VRP ?</t>
  </si>
  <si>
    <t>En mois hors période essai ou nombre de jours en essai</t>
  </si>
  <si>
    <t>Journaliste ?</t>
  </si>
  <si>
    <t>Statut de travailleur handicapé ?</t>
  </si>
  <si>
    <t>Durée du préavis à appliquer sauf si la dispense est accordée</t>
  </si>
  <si>
    <t>Calcul de la durée du préavis                                                                                                                                                                     (Articles L.1221-25 et L.1221-26, L.1234-1 à L.1234-8 du Code du Travail)</t>
  </si>
  <si>
    <t>Entreprise de + de 11 salariés ?</t>
  </si>
  <si>
    <t>Salaire de référence :</t>
  </si>
  <si>
    <t>(en années complètes)</t>
  </si>
  <si>
    <t>ANCIENNETÉ</t>
  </si>
  <si>
    <t>L’ancienneté du salarié s’apprécie à la date d’envoi de la lettre de licenciement (cass. soc. 26 septembre 2006, n° 05-43841, BC V n° 288).</t>
  </si>
  <si>
    <t>Demande de réintégration du salarié ?</t>
  </si>
  <si>
    <t>Détail de calcul des indemnités</t>
  </si>
  <si>
    <r>
      <rPr>
        <b/>
        <sz val="10"/>
        <rFont val="Arial"/>
        <family val="2"/>
      </rPr>
      <t>Article L.1232-6 du Code du Travail (licenciement pour motif personnel) :</t>
    </r>
    <r>
      <rPr>
        <sz val="10"/>
        <rFont val="Arial"/>
        <family val="2"/>
      </rPr>
      <t xml:space="preserve"> </t>
    </r>
    <r>
      <rPr>
        <i/>
        <sz val="10"/>
        <rFont val="Arial"/>
        <family val="2"/>
      </rPr>
      <t>" Lorsque l'employeur décide de licencier un salarié, il lui notifie sa décision par lettre recommandée avec avis de réception.
Cette lettre comporte l'énoncé du ou des motifs invoqués par l'employeur.
Elle ne peut être expédiée moins de deux jours ouvrables après la date prévue de l'entretien préalable au licenciement auquel le salarié a été convoqué."</t>
    </r>
  </si>
  <si>
    <t>Contrat à durée indéterminée ?</t>
  </si>
  <si>
    <t>Licenciement fondé sur l'irrespect d'un principe fondamental ?</t>
  </si>
  <si>
    <t>Indemnité de préavis déjà versée au salarié ?</t>
  </si>
  <si>
    <t>Indemnité légale de licenciement déjà versée au salarié ?</t>
  </si>
  <si>
    <r>
      <t xml:space="preserve">La nullité du licenciement (ou annulation du licenciement) est prononcée par le juge lorsque le licenciement est illégal (les cas de nullité sont prévus par la loi, le Code du travail principalement) ou illicite si une liberté fondamentale est violée.
Le juge ne peut, en l'absence de disposition le prévoyant et à défaut de violation d'une liberté fondamentale, annuler un licenciement (Cass. soc. 31 mars 2004, n° 01-46960 &amp; 01-46961).
</t>
    </r>
    <r>
      <rPr>
        <b/>
        <sz val="12"/>
        <rFont val="Arial"/>
        <family val="2"/>
      </rPr>
      <t>1) Nullités prévues par la loi</t>
    </r>
    <r>
      <rPr>
        <sz val="10"/>
        <rFont val="Arial"/>
        <family val="2"/>
      </rPr>
      <t xml:space="preserve">
</t>
    </r>
    <r>
      <rPr>
        <u/>
        <sz val="10"/>
        <rFont val="Arial"/>
        <family val="2"/>
      </rPr>
      <t>Est nul le licenciement :</t>
    </r>
    <r>
      <rPr>
        <sz val="10"/>
        <rFont val="Arial"/>
        <family val="2"/>
      </rPr>
      <t xml:space="preserve">
    d'un salarié victime de discrimination (L1132-1 à L1132-4) en raison :
        de son origine,
        de son sexe,
        de ses mœurs,
        de son orientation sexuelle,
        de son âge (Cass. soc. 6 déc. 1995, n° 92-40389),
        de sa situation de famille ou de sa grossesse,
        de ses caractéristiques génétiques,
        de son appartenance ou de sa non-appartenance, vraie ou supposée, à une ethnie, une nation ou une race,
        de ses opinions politiques,
        de ses activités syndicales ou mutualistes,
        de ses convictions religieuses,
        de son apparence physique,
        de son nom de famille,
        de son lieu de résidence,
        de son état de santé ou de son handicap,
        de la particulière vulnérabilité résultant de sa situation économique,
        de son exercice normal du droit de grève (L1132-2 et L2511-1),
        de son témoignage sur une discrimination (L1132-3),
    d'un salarié exerçant la fonction de juré ou de citoyen assesseur (L1132-3-1),
    d'un salarié ayant refusé en raison de son orientation sexuelle une mutation géographique dans un état incriminant l'homosexualité (L1132-3-2),
    d'un salarié ayant relaté ou témoigné, de bonne foi, de faits constitutifs d'un délit ou d'un crime dont il aurait eu connaissance dans l'exercice de ses fonctions (L1132-3-3),
    d'un salarié lanceur d'alerte (L1132-3-3 ; loi n° 2016-1691 du 9 décembre 2016),
    d'un salarié qui agit en justice pour mettre fin à une discrimination (L1134-4),
    d'un salarié qui agit en justice pour faire respecter l'égalité entre les hommes et les femmes (L1144-3),
    d'un salarié ayant subi ou témoignant sur un harcèlement moral (L1152-2 ; L1152-3) ou sexuel (L1153-2 à L1153-4),
    d'un salarié témoignant des faits de corruption (L1161-1),
    d'un salarié lanceur d'alerte
        sur un risque grave pour la santé publique ou l'environnement (L4133-5 Code du travail ; L1351-1 Code de la santé publique),
        sur des faits relatifs à une situation de conflit d'intérêts (art.25, Loi n° 2013-907 du 11 octobre 2013 relative à la transparence de la vie publique),
    d'une salariée en état de grossesse ou en congé de maternité (L1225-4, L1225-4-1, L1225-5 ; L1225-71),
    d'un salarié victime d'un accident du travail ou d'une maladie professionnelle (L1226-13),
    d'un salarié inclus dans un licenciement économique collectif en l'absence ou insuffisance de PSE (L1235-10 à L1235-15),
    d'un salarié membre du Conseil supérieur de la prud'homie (L1431-2),
    d'un salarié exerçant les fonctions de mandataire de liste, d'assesseur ou de délégué de liste lors d'une élection prud'homale (L1441-34),
    d'un salarié utilisant son droit d'expression (L2281-3),
    d'un salarié protégé (L2411-1 et suivants) sans respect de la procédure administrative ou après son annulation (L2422-1),
    d'un salarié ayant témoigné de mauvais traitements ou privations infligés à une personne accueillie (ou relaté de tels agissements) dans les établissements ou services sociaux et médico-sociaux (L313-24 du Code de l'action sociale et des familles) : Cass. soc. 26 sept. 2007, n° 06-40039.
A noter que le licenciement, après la fin de la période de protection, d'un ancien salarié protégé, lorsqu'il est fondé sur des motifs similaires à ceux ayant précédemment fait l'objet d'une décision de refus par l'autorité administrative, est discriminatoire car fondé sur l'activité syndicale (Cass. soc. 9 juil. 2014, nos 13-16434 &amp; 13-16805).
De même, le licenciement prononcé à l'issue du mandat protecteur pour des faits commis pendant la période de protection (Cass. soc. 18 fév. 2016, n° 14-17131 &amp; 14-17205).
</t>
    </r>
    <r>
      <rPr>
        <b/>
        <sz val="12"/>
        <rFont val="Arial"/>
        <family val="2"/>
      </rPr>
      <t>2) Violation d'une liberté fondamentale</t>
    </r>
    <r>
      <rPr>
        <sz val="10"/>
        <rFont val="Arial"/>
        <family val="2"/>
      </rPr>
      <t xml:space="preserve">
Par exemple les libertés fondamentales suivantes :
    d'expression (Cass. soc. 28 avr. 1988, n° 87-41804), hors cas abusifs (Cass. soc. 29 nov. 2006, n° 04-48012)
    du droit de grève (Cass. soc. 8 juil. 2009, n° 08-40139)
    du droit de retrait (L4131-1), Cass. soc. 28 janvier 2009, n° 07-44556, Cass. soc. 15 fév. 2012, n° 10-20194, même avec accord de l'employeur (Cass. soc. 25 nov. 2015, n° 14-21272)
    de témoigner (Cass. soc. 29 oct. 2013, n° 12-22447)
    d'agir en justice (Cass. soc . 6 févr. 2013, nos 11-11740 à 11-11748 ; Cass. soc. 3 fév. 2016, n° 14-18600)
    ...</t>
    </r>
  </si>
  <si>
    <t>Données relatives à l'entreprise :</t>
  </si>
  <si>
    <t>Irrespect de la priorité de réembauche suite à licenciement économique ?</t>
  </si>
  <si>
    <t>Suite à inaptitude d'origine professionnelle ?</t>
  </si>
  <si>
    <t>INDEMNITÉ MINIMALE</t>
  </si>
  <si>
    <t>INDEMNITÉ MAXIMALE</t>
  </si>
  <si>
    <t>(en mois de salaire brut)</t>
  </si>
  <si>
    <t>Sans objet</t>
  </si>
  <si>
    <t>30 et au-delà</t>
  </si>
  <si>
    <t>Plus de 11 salariés</t>
  </si>
  <si>
    <t>Moins de 11 salariés</t>
  </si>
  <si>
    <r>
      <rPr>
        <b/>
        <sz val="10"/>
        <rFont val="Arial"/>
        <family val="2"/>
      </rPr>
      <t>Article L.1235-7 du Code du Travail : (Licenciement économique / au moins 50 salariés / licenciement économique au moins 10 salariés sur période de 30 jours) :</t>
    </r>
    <r>
      <rPr>
        <sz val="10"/>
        <rFont val="Arial"/>
        <family val="2"/>
      </rPr>
      <t xml:space="preserve"> </t>
    </r>
    <r>
      <rPr>
        <i/>
        <sz val="10"/>
        <rFont val="Arial"/>
        <family val="2"/>
      </rPr>
      <t>" Dans les entreprises d'au moins cinquante salariés, lorsque le projet de licenciement concerne au moins dix salariés dans une même période de trente jours, le licenciement intervenu en l'absence de toute décision relative à la validation ou à l'homologation ou alors qu'une décision négative a été rendue est nul.
En cas d'annulation d'une décision de validation mentionnée à l'article L. 1233-57-2 ou d'homologation mentionnée à l'article L. 1233-57-3 en raison d'une absence ou d'une insuffisance de plan de sauvegarde de l'emploi mentionné à l'article L. 1233-61, la procédure de licenciement est nulle.
Les deux premiers alinéas ne sont pas applicables aux entreprises en redressement ou liquidation judiciaires."</t>
    </r>
  </si>
  <si>
    <r>
      <rPr>
        <b/>
        <sz val="10"/>
        <rFont val="Arial"/>
        <family val="2"/>
      </rPr>
      <t xml:space="preserve">Article L.1235-7 du Code du Travail : (Licenciement économique / délais prescription) : </t>
    </r>
    <r>
      <rPr>
        <i/>
        <sz val="10"/>
        <rFont val="Arial"/>
        <family val="2"/>
      </rPr>
      <t>" Toute contestation portant sur le licenciement pour motif économique se prescrit par douze mois à compter de la dernière réunion du comité social et économique ou, dans le cadre de l'exercice par le salarié de son droit individuel à contester le licenciement pour motif économique, à compter de la notification de celui-ci."</t>
    </r>
  </si>
  <si>
    <r>
      <rPr>
        <b/>
        <sz val="10"/>
        <rFont val="Arial"/>
        <family val="2"/>
      </rPr>
      <t xml:space="preserve">Article L.1235-12 du Code du Travail : (Licenciement économique / indemnité) </t>
    </r>
    <r>
      <rPr>
        <sz val="10"/>
        <rFont val="Arial"/>
        <family val="2"/>
      </rPr>
      <t xml:space="preserve">: </t>
    </r>
    <r>
      <rPr>
        <i/>
        <sz val="10"/>
        <rFont val="Arial"/>
        <family val="2"/>
      </rPr>
      <t>" En cas de non-respect par l'employeur des procédures de consultation des représentants du personnel ou d'information de l'autorité administrative, le juge accorde au salarié compris dans un licenciement collectif pour motif économique une indemnité à la charge de l'employeur calculée en fonction du préjudice subi."</t>
    </r>
  </si>
  <si>
    <r>
      <rPr>
        <b/>
        <sz val="10"/>
        <rFont val="Arial"/>
        <family val="2"/>
      </rPr>
      <t>Article L.1243-11 du Code du Travail : (Licenciement économique / au moins 50 salariés / licenciement économique au moins 10 salariés sur période de 30 jours) :</t>
    </r>
    <r>
      <rPr>
        <sz val="10"/>
        <rFont val="Arial"/>
        <family val="2"/>
      </rPr>
      <t xml:space="preserve"> </t>
    </r>
    <r>
      <rPr>
        <i/>
        <sz val="10"/>
        <rFont val="Arial"/>
        <family val="2"/>
      </rPr>
      <t>" Lorsque le juge constate que le licenciement est intervenu alors que la procédure de licenciement est nulle, conformément aux dispositions des deux premiers alinéas de l'article L.1235-10, il peut ordonner la poursuite du contrat de travail ou prononcer la nullité du licenciement et ordonner la réintégration du salarié à la demande de ce dernier, sauf si cette réintégration est devenue impossible, notamment du fait de la fermeture de l'établissement ou du site ou de l'absence d'emploi disponible.
Lorsque le salarié ne demande pas la poursuite de son contrat de travail ou lorsque la réintégration est impossible, le juge octroie au salarié une indemnité à la charge de l'employeur qui ne peut être inférieure aux salaires des six derniers mois."</t>
    </r>
  </si>
  <si>
    <r>
      <rPr>
        <b/>
        <sz val="10"/>
        <rFont val="Arial"/>
        <family val="2"/>
      </rPr>
      <t>Article L.1235-10 du Code du Travail : (Licenciement économique / au moins 50 salariés / licenciement économique au moins 10 salariés sur période de 30 jours) :</t>
    </r>
    <r>
      <rPr>
        <sz val="10"/>
        <rFont val="Arial"/>
        <family val="2"/>
      </rPr>
      <t xml:space="preserve"> </t>
    </r>
    <r>
      <rPr>
        <i/>
        <sz val="10"/>
        <rFont val="Arial"/>
        <family val="2"/>
      </rPr>
      <t>" Dans les entreprises d'au moins cinquante salariés, lorsque le projet de licenciement concerne au moins dix salariés dans une même période de trente jours, le licenciement intervenu en l'absence de toute décision relative à la validation ou à l'homologation ou alors qu'une décision négative a été rendue est nul.
En cas d'annulation d'une décision de validation mentionnée à l'article L.1233-57-2 ou d'homologation mentionnée à l'article L.1233-57-3 en raison d'une absence ou d'une insuffisance de plan de sauvegarde de l'emploi mentionné à l'article L.1233-61, la procédure de licenciement est nulle.
Les deux premiers alinéas ne sont pas applicables aux entreprises en redressement ou liquidation judiciaires."</t>
    </r>
  </si>
  <si>
    <r>
      <rPr>
        <b/>
        <sz val="10"/>
        <rFont val="Arial"/>
        <family val="2"/>
      </rPr>
      <t>Article L.1235-13 du Code du Travail : (Licenciement économique / indemnité) :</t>
    </r>
    <r>
      <rPr>
        <sz val="10"/>
        <rFont val="Arial"/>
        <family val="2"/>
      </rPr>
      <t xml:space="preserve"> </t>
    </r>
    <r>
      <rPr>
        <i/>
        <sz val="10"/>
        <rFont val="Arial"/>
        <family val="2"/>
      </rPr>
      <t>" En cas de non-respect de la priorité de réembauche prévue à l'article L.1233-45, le juge accorde au salarié une indemnité qui ne peut être inférieure à un mois de salaire."</t>
    </r>
  </si>
  <si>
    <r>
      <rPr>
        <b/>
        <sz val="10"/>
        <rFont val="Arial"/>
        <family val="2"/>
      </rPr>
      <t>Articles L.1235-15 du Code du Travail : (Licenciement économique /  irrégularité / indemnité) :</t>
    </r>
    <r>
      <rPr>
        <sz val="10"/>
        <rFont val="Arial"/>
        <family val="2"/>
      </rPr>
      <t xml:space="preserve"> </t>
    </r>
    <r>
      <rPr>
        <i/>
        <sz val="10"/>
        <rFont val="Arial"/>
        <family val="2"/>
      </rPr>
      <t xml:space="preserve">" Est irrégulière toute procédure de licenciement pour motif économique dans une entreprise où le comité social et économique n'a pas été mis en place alors qu'elle est assujettie à cette obligation et qu'aucun procès-verbal de carence n'a été établi.
Le salarié a droit à une indemnité à la charge de l'employeur qui ne peut être inférieure à un mois de salaire brut, sans préjudice des indemnités de licenciement et de préavis.
"
</t>
    </r>
  </si>
  <si>
    <r>
      <rPr>
        <b/>
        <sz val="10"/>
        <rFont val="Arial"/>
        <family val="2"/>
      </rPr>
      <t>Article L.1235-16 du Code du Travail (Licenciement économique dans les entreprise de + de 50 salarié pour licenciement + 10 salariés sur 30 jours / nullité / indemnisation)</t>
    </r>
    <r>
      <rPr>
        <sz val="10"/>
        <rFont val="Arial"/>
        <family val="2"/>
      </rPr>
      <t xml:space="preserve"> : </t>
    </r>
    <r>
      <rPr>
        <i/>
        <sz val="10"/>
        <rFont val="Arial"/>
        <family val="2"/>
      </rPr>
      <t>" L'annulation de la décision de validation mentionnée à l'article L.1233-57-2 ou d'homologation mentionnée à l'article L.1233-57-3 pour un motif autre que celui mentionné au dernier alinéa du présent article et au deuxième alinéa de l'article L.1235-10 donne lieu, sous réserve de l'accord des parties, à la réintégration du salarié dans l'entreprise, avec maintien de ses avantages acquis.
A défaut, le salarié a droit à une indemnité à la charge de l'employeur, qui ne peut être inférieure aux salaires des six derniers mois. Elle est due sans préjudice de l'indemnité de licenciement prévue à l'article L.1234-9.
En cas d'annulation d'une décision de validation mentionnée à l'article L.1233-57-2 ou d'homologation mentionnée à l'article L.1233-57-3 en raison d'une insuffisance de motivation, l'autorité administrative prend une nouvelle décision suffisamment motivée dans un délai de quinze jours à compter de la notification du jugement à l'administration. Cette décision est portée par l'employeur à la connaissance des salariés licenciés à la suite de la première décision de validation ou d'homologation, par tout moyen permettant de conférer une date certaine à cette information.
Dès lors que l'autorité administrative a édicté cette nouvelle décision, l'annulation pour le seul motif d'insuffisance de motivation de la première décision de l'autorité administrative est sans incidence sur la validité du licenciement et ne donne lieu ni à réintégration, ni au versement d'une indemnité à la charge de l'employeur."</t>
    </r>
  </si>
  <si>
    <r>
      <rPr>
        <b/>
        <sz val="10"/>
        <rFont val="Arial"/>
        <family val="2"/>
      </rPr>
      <t>Article L.1237-8 du Code du Travail</t>
    </r>
    <r>
      <rPr>
        <sz val="10"/>
        <rFont val="Arial"/>
        <family val="2"/>
      </rPr>
      <t xml:space="preserve"> </t>
    </r>
    <r>
      <rPr>
        <b/>
        <sz val="10"/>
        <rFont val="Arial"/>
        <family val="2"/>
      </rPr>
      <t>(Mise à la retraite) :</t>
    </r>
    <r>
      <rPr>
        <sz val="10"/>
        <rFont val="Arial"/>
        <family val="2"/>
      </rPr>
      <t xml:space="preserve"> </t>
    </r>
    <r>
      <rPr>
        <i/>
        <sz val="10"/>
        <rFont val="Arial"/>
        <family val="2"/>
      </rPr>
      <t>" Si les conditions de mise à la retraite ne sont pas réunies, la rupture du contrat de travail par l'employeur constitue un licenciement."</t>
    </r>
  </si>
  <si>
    <r>
      <rPr>
        <b/>
        <sz val="10"/>
        <rFont val="Arial"/>
        <family val="2"/>
      </rPr>
      <t>Article L.1237-14 du Code du Travail</t>
    </r>
    <r>
      <rPr>
        <sz val="10"/>
        <rFont val="Arial"/>
        <family val="2"/>
      </rPr>
      <t xml:space="preserve"> </t>
    </r>
    <r>
      <rPr>
        <b/>
        <sz val="10"/>
        <rFont val="Arial"/>
        <family val="2"/>
      </rPr>
      <t>(Rupture conventionnelle / delais prescription) :</t>
    </r>
    <r>
      <rPr>
        <sz val="10"/>
        <rFont val="Arial"/>
        <family val="2"/>
      </rPr>
      <t xml:space="preserve"> </t>
    </r>
    <r>
      <rPr>
        <i/>
        <sz val="10"/>
        <rFont val="Arial"/>
        <family val="2"/>
      </rPr>
      <t>" A l'issue du délai de rétractation, la partie la plus diligente adresse une demande d'homologation à l'autorité administrative, avec un exemplaire de la convention de rupture. Un arrêté du ministre chargé du travail fixe le modèle de cette demande.
L'autorité administrative dispose d'un délai d'instruction de quinze jours ouvrables, à compter de la réception de la demande, pour s'assurer du respect des conditions prévues à la présente section et de la liberté de consentement des parties.A défaut de notification dans ce délai, l'homologation est réputée acquise et l'autorité administrative est dessaisie.
La validité de la convention est subordonnée à son homologation.
L'homologation ne peut faire l'objet d'un litige distinct de celui relatif à la convention. Tout litige concernant la convention, l'homologation ou le refus d'homologation relève de la compétence du conseil des prud'hommes, à l'exclusion de tout autre recours contentieux ou administratif. Le recours juridictionnel doit être formé, à peine d'irrecevabilité, avant l'expiration d'un délai de douze mois à compter de la date d'homologation de la convention. "</t>
    </r>
  </si>
  <si>
    <r>
      <rPr>
        <b/>
        <sz val="10"/>
        <rFont val="Arial"/>
        <family val="2"/>
      </rPr>
      <t>Article L.1225-4 du Code du Travail (Protection de la grossesse et de la maternité) :</t>
    </r>
    <r>
      <rPr>
        <sz val="10"/>
        <rFont val="Arial"/>
        <family val="2"/>
      </rPr>
      <t xml:space="preserve"> </t>
    </r>
    <r>
      <rPr>
        <i/>
        <sz val="10"/>
        <rFont val="Arial"/>
        <family val="2"/>
      </rPr>
      <t>" Aucun employeur ne peut rompre le contrat de travail d'une salariée lorsqu'elle est en état de grossesse médicalement constaté, pendant l'intégralité des périodes de suspension du contrat de travail auxquelles elle a droit au titre du congé de maternité, qu'elle use ou non de ce droit, et au titre des congés payés pris immédiatement après le congé de maternité ainsi que pendant les dix semaines suivant l'expiration de ces périodes.
Toutefois, l'employeur peut rompre le contrat s'il justifie d'une faute grave de l'intéressée, non liée à l'état de grossesse, ou de son impossibilité de maintenir ce contrat pour un motif étranger à la grossesse ou à l'accouchement. Dans ce cas, la rupture du contrat de travail ne peut prendre effet ou être notifiée pendant les périodes de suspension du contrat de travail mentionnées au premier alinéa."</t>
    </r>
  </si>
  <si>
    <r>
      <rPr>
        <b/>
        <sz val="10"/>
        <rFont val="Arial"/>
        <family val="2"/>
      </rPr>
      <t>Article L.1225-5 du Code du Travail (Protection de la grossesse et de la maternité) :</t>
    </r>
    <r>
      <rPr>
        <sz val="10"/>
        <rFont val="Arial"/>
        <family val="2"/>
      </rPr>
      <t xml:space="preserve"> </t>
    </r>
    <r>
      <rPr>
        <i/>
        <sz val="10"/>
        <rFont val="Arial"/>
        <family val="2"/>
      </rPr>
      <t>" Le licenciement d'une salariée est annulé lorsque, dans un délai de quinze jours à compter de sa notification, l'intéressée envoie à son employeur, dans des conditions déterminées par voie réglementaire, un certificat médical justifiant qu'elle est enceinte.
Ces dispositions ne s'appliquent pas lorsque le licenciement est prononcé pour une faute grave non liée à l'état de grossesse ou par impossibilité de maintenir le contrat pour un motif étranger à la grossesse ou à l'accouchement."</t>
    </r>
  </si>
  <si>
    <r>
      <rPr>
        <b/>
        <sz val="10"/>
        <rFont val="Arial"/>
        <family val="2"/>
      </rPr>
      <t>Article L.1234-1 du Code du Travail (licenciement pour motif personnel / Indemnité de préavis) :</t>
    </r>
    <r>
      <rPr>
        <sz val="10"/>
        <rFont val="Arial"/>
        <family val="2"/>
      </rPr>
      <t xml:space="preserve"> </t>
    </r>
    <r>
      <rPr>
        <i/>
        <sz val="10"/>
        <rFont val="Arial"/>
        <family val="2"/>
      </rPr>
      <t>" Lorsque le licenciement n'est pas motivé par une faute grave, le salarié a droit :
1° S'il justifie chez le même employeur d'une ancienneté de services continus inférieure à six mois, à un préavis dont la durée est déterminée par la loi, la convention ou l'accord collectif de travail ou, à défaut, par les usages pratiqués dans la localité et la profession ;
2° S'il justifie chez le même employeur d'une ancienneté de services continus comprise entre six mois et moins de deux ans, à un préavis d'un mois ;
3° S'il justifie chez le même employeur d'une ancienneté de services continus d'au moins deux ans, à un préavis de deux mois.
Toutefois, les dispositions des 2° et 3° ne sont applicables que si la loi, la convention ou l'accord collectif de travail, le contrat de travail ou les usages ne prévoient pas un préavis ou une condition d'ancienneté de services plus favorable pour le salarié."</t>
    </r>
  </si>
  <si>
    <r>
      <rPr>
        <b/>
        <sz val="10"/>
        <rFont val="Arial"/>
        <family val="2"/>
      </rPr>
      <t>Article L.1234-3 du Code du Travail (licenciement pour motif personnel / Point départ indemnité de préavis) :</t>
    </r>
    <r>
      <rPr>
        <sz val="10"/>
        <rFont val="Arial"/>
        <family val="2"/>
      </rPr>
      <t xml:space="preserve"> </t>
    </r>
    <r>
      <rPr>
        <i/>
        <sz val="10"/>
        <rFont val="Arial"/>
        <family val="2"/>
      </rPr>
      <t>" La date de présentation de la lettre recommandée notifiant le licenciement au salarié fixe le point de départ du préavis."</t>
    </r>
  </si>
  <si>
    <r>
      <rPr>
        <b/>
        <sz val="10"/>
        <rFont val="Arial"/>
        <family val="2"/>
      </rPr>
      <t>Article L.1234-9 du Code du Travail (licenciement pour motif personnel / Indemnité de licenciement) :</t>
    </r>
    <r>
      <rPr>
        <sz val="10"/>
        <rFont val="Arial"/>
        <family val="2"/>
      </rPr>
      <t xml:space="preserve"> </t>
    </r>
    <r>
      <rPr>
        <i/>
        <sz val="10"/>
        <rFont val="Arial"/>
        <family val="2"/>
      </rPr>
      <t>" Le salarié titulaire d'un contrat de travail à durée indéterminée, licencié alors qu'il compte 8 mois d'ancienneté ininterrompus au service du même employeur, a droit, sauf en cas de faute grave, à une indemnité de licenciement.
Les modalités de calcul de cette indemnité sont fonction de la rémunération brute dont le salarié bénéficiait antérieurement à la rupture du contrat de travail. Ce taux et ces modalités sont déterminés par voie réglementaire."</t>
    </r>
  </si>
  <si>
    <r>
      <rPr>
        <b/>
        <sz val="10"/>
        <rFont val="Arial"/>
        <family val="2"/>
      </rPr>
      <t>Article L.1234-12 du Code du Travail (licenciement pour motif personnel / Dispense indemnité de licenciement) :</t>
    </r>
    <r>
      <rPr>
        <sz val="10"/>
        <rFont val="Arial"/>
        <family val="2"/>
      </rPr>
      <t xml:space="preserve"> </t>
    </r>
    <r>
      <rPr>
        <i/>
        <sz val="10"/>
        <rFont val="Arial"/>
        <family val="2"/>
      </rPr>
      <t>" La cessation de l'entreprise pour cas de force majeure libère l'employeur de l'obligation de respecter le préavis et de verser l'indemnité de licenciement prévue à l'article L.1234-9."</t>
    </r>
  </si>
  <si>
    <r>
      <rPr>
        <b/>
        <sz val="10"/>
        <rFont val="Arial"/>
        <family val="2"/>
      </rPr>
      <t>Article L.1234-5 du Code du Travail (licenciement pour motif personnel / Indemnité de préavis et cuùmul / Dispense de l'employeur) :</t>
    </r>
    <r>
      <rPr>
        <sz val="10"/>
        <rFont val="Arial"/>
        <family val="2"/>
      </rPr>
      <t xml:space="preserve"> </t>
    </r>
    <r>
      <rPr>
        <i/>
        <sz val="10"/>
        <rFont val="Arial"/>
        <family val="2"/>
      </rPr>
      <t>" Lorsque le salarié n'exécute pas le préavis, il a droit, sauf s'il a commis une faute grave, à une indemnité compensatrice.
L'inexécution du préavis, notamment en cas de dispense par l'employeur, n'entraîne aucune diminution des salaires et avantages que le salarié aurait perçus s'il avait accompli son travail jusqu'à l'expiration du préavis, indemnité de congés payés comprise.
L'indemnité compensatrice de préavis se cumule avec l'indemnité de licenciement et avec l'indemnité prévue à l'article L.1235-2."</t>
    </r>
  </si>
  <si>
    <t>Montant des l'indemnités de licenciement</t>
  </si>
  <si>
    <t>MINIMUM</t>
  </si>
  <si>
    <t>MAXIMUM</t>
  </si>
  <si>
    <t>montant de l'indemnité maximum</t>
  </si>
  <si>
    <t>montant de l'indemnité minimum</t>
  </si>
  <si>
    <r>
      <rPr>
        <b/>
        <sz val="10"/>
        <rFont val="Arial"/>
        <family val="2"/>
      </rPr>
      <t>Article L.1235-3-2 du Code du Travail :</t>
    </r>
    <r>
      <rPr>
        <sz val="10"/>
        <rFont val="Arial"/>
        <family val="2"/>
      </rPr>
      <t xml:space="preserve"> </t>
    </r>
    <r>
      <rPr>
        <b/>
        <sz val="10"/>
        <rFont val="Arial"/>
        <family val="2"/>
      </rPr>
      <t>(Rupture conventionnelle ou Résiliation judiciaire ) :</t>
    </r>
    <r>
      <rPr>
        <sz val="10"/>
        <rFont val="Arial"/>
        <family val="2"/>
      </rPr>
      <t xml:space="preserve"> </t>
    </r>
    <r>
      <rPr>
        <i/>
        <sz val="10"/>
        <rFont val="Arial"/>
        <family val="2"/>
      </rPr>
      <t>" Lorsque la rupture du contrat de travail est prononcée par le juge aux torts de l'employeur ou fait suite à une demande du salarié dans le cadre de la procédure mentionnée à l'article L.1451-1, le montant de l'indemnité octroyée est déterminé selon les règles fixées à l'article L.1235-3, sauf lorsque cette rupture produit les effets d'un licenciement nul afférent aux cas mentionnés au 1° à 6° de l'article L.1235-3-1, pour lesquels il est fait application du premier alinéa du même article L.1235-3-1."</t>
    </r>
  </si>
  <si>
    <r>
      <rPr>
        <b/>
        <sz val="10"/>
        <rFont val="Arial"/>
        <family val="2"/>
      </rPr>
      <t>Article L.1235-5 du Code du Travail :</t>
    </r>
    <r>
      <rPr>
        <sz val="10"/>
        <rFont val="Arial"/>
        <family val="2"/>
      </rPr>
      <t xml:space="preserve"> </t>
    </r>
    <r>
      <rPr>
        <b/>
        <sz val="10"/>
        <rFont val="Arial"/>
        <family val="2"/>
      </rPr>
      <t xml:space="preserve">(Exonération remboursement indemnité chomage pour salarié - 2ans ancienntée ou entreprise - 11  salariés ) : </t>
    </r>
    <r>
      <rPr>
        <i/>
        <sz val="10"/>
        <rFont val="Arial"/>
        <family val="2"/>
      </rPr>
      <t>" Ne sont pas applicables au licenciement d'un salarié de moins de deux ans d'ancienneté dans l'entreprise et au licenciement opéré dans une entreprise employant habituellement moins de onze salariés, les dispositions relatives au remboursement des indemnités de chômage, prévues à l'article L.1235-4, en cas de méconnaissance des articles L.1235-3 et L.1235-11."</t>
    </r>
  </si>
  <si>
    <t>Insuffisance / absence du PSE ou non homologation / validation du PSE dans les entreprises d'au moins 50 salariés lorsque le projet de licenciement concerne au moins 10 salariés dans une même période de 30 jours ?</t>
  </si>
  <si>
    <t>Entreprises en redressement ou liquidation judiciaires au jour du licenciement ?</t>
  </si>
  <si>
    <t>Licenciement économique dans l'irrespect des procédures de consultation des représentants du personnel ou d'information de l'autorité administrative ?</t>
  </si>
  <si>
    <t xml:space="preserve">Ancienneté :                                                                                                                                                                                                                                                                                                                                                                                                                                                </t>
  </si>
  <si>
    <r>
      <rPr>
        <b/>
        <sz val="10"/>
        <rFont val="Arial"/>
        <family val="2"/>
      </rPr>
      <t>Article L.1234-9 du Code du Travail :</t>
    </r>
    <r>
      <rPr>
        <sz val="10"/>
        <rFont val="Arial"/>
        <family val="2"/>
      </rPr>
      <t xml:space="preserve"> </t>
    </r>
    <r>
      <rPr>
        <i/>
        <sz val="10"/>
        <rFont val="Arial"/>
        <family val="2"/>
      </rPr>
      <t>" Le salarié titulaire d'un contrat de travail à durée indéterminée, licencié alors qu'il compte 8 mois d'ancienneté ininterrompus au service du même employeur, a droit, sauf en cas de faute grave, à une indemnité de licenciement.
Les modalités de calcul de cette indemnité sont fonction de la rémunération brute dont le salarié bénéficiait antérieurement à la rupture du contrat de travail. Ce taux et ces modalités sont déterminés par voie réglementaire."</t>
    </r>
  </si>
  <si>
    <r>
      <rPr>
        <b/>
        <sz val="10"/>
        <rFont val="Arial"/>
        <family val="2"/>
      </rPr>
      <t>Article R.1234-1 du Code du Travail :</t>
    </r>
    <r>
      <rPr>
        <sz val="10"/>
        <rFont val="Arial"/>
        <family val="2"/>
      </rPr>
      <t xml:space="preserve"> </t>
    </r>
    <r>
      <rPr>
        <i/>
        <sz val="10"/>
        <rFont val="Arial"/>
        <family val="2"/>
      </rPr>
      <t>" L'indemnité de licenciement prévue à l'article L. 1234-9 ne peut être inférieure à une somme calculée par année de service dans l'entreprise et tenant compte des mois de service accomplis au-delà des années pleines. En cas d'année incomplète, l'indemnité est calculée proportionnellement au nombre de mois complets."</t>
    </r>
  </si>
  <si>
    <r>
      <rPr>
        <b/>
        <sz val="10"/>
        <rFont val="Arial"/>
        <family val="2"/>
      </rPr>
      <t>Article L.1234-11 du Code du Travail :</t>
    </r>
    <r>
      <rPr>
        <sz val="10"/>
        <rFont val="Arial"/>
        <family val="2"/>
      </rPr>
      <t xml:space="preserve"> </t>
    </r>
    <r>
      <rPr>
        <i/>
        <sz val="10"/>
        <rFont val="Arial"/>
        <family val="2"/>
      </rPr>
      <t>" Les circonstances entraînant la suspension du contrat de travail, en vertu soit de dispositions légales, soit d'une convention ou d'un accord collectif de travail, soit de stipulations contractuelles, soit d'usages, ne rompent pas l'ancienneté du salarié appréciée pour la détermination du droit à l'indemnité de licenciement.
Toutefois, la période de suspension n'entre pas en compte pour la détermination de la durée d'ancienneté exigée pour bénéficier de ces dispositions."</t>
    </r>
  </si>
  <si>
    <r>
      <rPr>
        <b/>
        <sz val="10"/>
        <rFont val="Arial"/>
        <family val="2"/>
      </rPr>
      <t>Article L.1234-10 du Code du Travail :</t>
    </r>
    <r>
      <rPr>
        <sz val="10"/>
        <rFont val="Arial"/>
        <family val="2"/>
      </rPr>
      <t xml:space="preserve"> </t>
    </r>
    <r>
      <rPr>
        <i/>
        <sz val="10"/>
        <rFont val="Arial"/>
        <family val="2"/>
      </rPr>
      <t>" La cessation de l'entreprise ne libère pas l'employeur de l'obligation de verser, s'il y a lieu, l'indemnité de licenciement prévue à l'article L.1234-9."</t>
    </r>
  </si>
  <si>
    <r>
      <rPr>
        <b/>
        <sz val="10"/>
        <rFont val="Arial"/>
        <family val="2"/>
      </rPr>
      <t>Article R.1234-2 du Code du Travail :</t>
    </r>
    <r>
      <rPr>
        <sz val="10"/>
        <rFont val="Arial"/>
        <family val="2"/>
      </rPr>
      <t xml:space="preserve"> </t>
    </r>
    <r>
      <rPr>
        <i/>
        <sz val="10"/>
        <rFont val="Arial"/>
        <family val="2"/>
      </rPr>
      <t>" L'indemnité de licenciement ne peut être inférieure aux montants suivants :
1° Un quart de mois de salaire par année d'ancienneté pour les années jusqu'à dix ans ;
2° Un tiers de mois de salaire par année d'ancienneté pour les années à partir de dix ans."</t>
    </r>
  </si>
  <si>
    <r>
      <rPr>
        <b/>
        <sz val="10"/>
        <rFont val="Arial"/>
        <family val="2"/>
      </rPr>
      <t>Article R.1234-4 du Code du Travail :</t>
    </r>
    <r>
      <rPr>
        <sz val="10"/>
        <rFont val="Arial"/>
        <family val="2"/>
      </rPr>
      <t xml:space="preserve"> </t>
    </r>
    <r>
      <rPr>
        <i/>
        <sz val="10"/>
        <rFont val="Arial"/>
        <family val="2"/>
      </rPr>
      <t>" Le salaire à prendre en considération pour le calcul de l'indemnité de licenciement est, selon la formule la plus avantageuse pour le salarié :
1° Soit la moyenne mensuelle des douze derniers mois précédant le licenciement, ou lorsque la durée de service du salarié est inférieure à douze mois, la moyenne mensuelle de la rémunération de l'ensemble des mois précédant le licenciement ;
2° Soit le tiers des trois derniers mois. Dans ce cas, toute prime ou gratification de caractère annuel ou exceptionnel, versée au salarié pendant cette période, n'est prise en compte que dans la limite d'un montant calculé à due proportion."</t>
    </r>
  </si>
  <si>
    <r>
      <rPr>
        <b/>
        <sz val="10"/>
        <rFont val="Arial"/>
        <family val="2"/>
      </rPr>
      <t>Article R.1234-5 du Code du Travail :</t>
    </r>
    <r>
      <rPr>
        <sz val="10"/>
        <rFont val="Arial"/>
        <family val="2"/>
      </rPr>
      <t xml:space="preserve"> </t>
    </r>
    <r>
      <rPr>
        <i/>
        <sz val="10"/>
        <rFont val="Arial"/>
        <family val="2"/>
      </rPr>
      <t>" L'indemnité de licenciement ne se cumule pas avec toute autre indemnité de même nature."</t>
    </r>
  </si>
  <si>
    <t>Refus abusif par le salarié du reclassement qui lui est proposé suite à inaptitude après accident du travail ou maladie professionnelle ?</t>
  </si>
  <si>
    <t>Indemnité spéciale de licenciement pour inaptitude professionnelle déjà versée ?</t>
  </si>
  <si>
    <t>Droit à l'assistance à l'entretien préalable violé du fait de l'employeur / Irrégularité dans la procédure de licenciement individuel pour motif personnel ?</t>
  </si>
  <si>
    <t xml:space="preserve">En mois hors période essai ou </t>
  </si>
  <si>
    <t>En jours en période essai</t>
  </si>
  <si>
    <r>
      <rPr>
        <b/>
        <sz val="10"/>
        <rFont val="Arial"/>
        <family val="2"/>
      </rPr>
      <t>Article L.1237-2 du Code du Travail :</t>
    </r>
    <r>
      <rPr>
        <sz val="10"/>
        <rFont val="Arial"/>
        <family val="2"/>
      </rPr>
      <t xml:space="preserve"> </t>
    </r>
    <r>
      <rPr>
        <i/>
        <sz val="10"/>
        <rFont val="Arial"/>
        <family val="2"/>
      </rPr>
      <t>" Le salaire à prendre en considération pour le calcul de l'indemnité de départ en retraite est, selon la formule la plus avantageuse pour l'intéressé, soit le douzième de la rémunération des douze derniers mois précédant le départ à la retraite, soit le tiers des trois derniers mois.
Dans ce cas, toute prime ou autre élément de salaire annuel ou exceptionnel qui aurait été versé au salarié pendant cette période est pris en compte à due proportion."</t>
    </r>
  </si>
  <si>
    <r>
      <rPr>
        <b/>
        <sz val="10"/>
        <rFont val="Arial"/>
        <family val="2"/>
      </rPr>
      <t>Article L.1235-2 du Code du Travail :</t>
    </r>
    <r>
      <rPr>
        <sz val="10"/>
        <rFont val="Arial"/>
        <family val="2"/>
      </rPr>
      <t xml:space="preserve"> </t>
    </r>
    <r>
      <rPr>
        <i/>
        <sz val="10"/>
        <rFont val="Arial"/>
        <family val="2"/>
      </rPr>
      <t>" Les motifs énoncés dans la lettre de licenciement prévue aux articles L.1232-6, L.1233-16 et L.1233-42 peuvent, après la notification de celle-ci, être précisés par l'employeur, soit à son initiative soit à la demande du salarié, dans des délais et conditions fixés par décret en Conseil d'Etat.
La lettre de licenciement, précisée le cas échéant par l'employeur, fixe les limites du litige en ce qui concerne les motifs de licenciement.
A défaut pour le salarié d'avoir formé auprès de l'employeur une demande en application de l'alinéa premier, l'irrégularité que constitue une insuffisance de motivation de la lettre de licenciement ne prive pas, à elle seule, le licenciement de cause réelle et sérieuse et ouvre droit à une indemnité qui ne peut excéder un mois de salaire.
En l'absence de cause réelle et sérieuse du licenciement, le préjudice résultant du vice de motivation de la lettre de rupture est réparé par l'indemnité allouée conformément aux dispositions de l'article L.1235-3.
Lorsqu'une irrégularité a été commise au cours de la procédure, notamment si le licenciement d'un salarié intervient sans que la procédure requise aux articles L.1232-2, L.1232-3, L.1232-4, L.1233-11, L.1233-12 et L.1233-13 ait été observée ou sans que la procédure conventionnelle ou statutaire de consultation préalable au licenciement ait été respectée, mais pour une cause réelle et sérieuse, le juge accorde au salarié, à la charge de l'employeur, une indemnité qui ne peut être supérieure à un mois de salaire."</t>
    </r>
  </si>
  <si>
    <r>
      <rPr>
        <b/>
        <sz val="10"/>
        <rFont val="Arial"/>
        <family val="2"/>
      </rPr>
      <t>Article L.1235-2-1 du Code du Travail : "</t>
    </r>
    <r>
      <rPr>
        <b/>
        <i/>
        <sz val="10"/>
        <rFont val="Arial"/>
        <family val="2"/>
      </rPr>
      <t xml:space="preserve"> </t>
    </r>
    <r>
      <rPr>
        <i/>
        <sz val="10"/>
        <rFont val="Arial"/>
        <family val="2"/>
      </rPr>
      <t>En cas de pluralité de motifs de licenciement, si l'un des griefs reprochés au salarié porte atteinte à une liberté fondamentale, la nullité encourue de la rupture ne dispense pas le juge d'examiner l'ensemble des griefs énoncés, pour en tenir compte, le cas échéant, dans l'évaluation qu'il fait de l'indemnité à allouer au salarié, sans préjudice des dispositions de l'article L.1235-3-1."</t>
    </r>
  </si>
  <si>
    <r>
      <rPr>
        <b/>
        <sz val="10"/>
        <rFont val="Arial"/>
        <family val="2"/>
      </rPr>
      <t xml:space="preserve">Article L.1235-3-1 du Code du Travail : " </t>
    </r>
    <r>
      <rPr>
        <i/>
        <sz val="10"/>
        <rFont val="Arial"/>
        <family val="2"/>
      </rPr>
      <t>L'article L.1235-3 n'est pas applicable lorsque le juge constate que le licenciement est entaché d'une des nullités prévues au deuxième alinéa du présent article. Dans ce cas, lorsque le salarié ne demande pas la poursuite de l'exécution de son contrat de travail ou que sa réintégration est impossible, le juge lui octroie une indemnité, à la charge de l'employeur, qui ne peut être inférieure aux salaires des six derniers mois.
Les nullités mentionnées au premier alinéa sont celles qui sont afférentes à :
1° La violation d'une liberté fondamentale ;
2° Des faits de harcèlement moral ou sexuel dans les conditions mentionnées aux articles L.1152-3 et L.1153-4 ;
3° Un licenciement discriminatoire dans les conditions mentionnées aux articles L.1132-4 et L.1134-4 ;
4° Un licenciement consécutif à une action en justice en matière d'égalité professionnelle entre les femmes et les hommes dans les conditions mentionnées à l'article L.1144-3, ou à une dénonciation de crimes et délits ;
5° Un licenciement d'un salarié protégé mentionné aux articles L.2411-1 et L.2412-1 en raison de l'exercice de son mandat ;
6° Un licenciement d'un salarié en méconnaissance des protections mentionnées aux articles L.1225-71 et L.1226-13.
L'indemnité est due sans préjudice du paiement du salaire, lorsqu'il est dû en application des dispositions de l'article L.1225-71 et du statut protecteur dont bénéficient certains salariés en application du chapitre Ier du Titre Ier du livre IV de la deuxième partie du code du travail, qui aurait été perçu pendant la période couverte par la nullité et, le cas échéant, sans préjudice de l'indemnité de licenciement légale, conventionnelle ou contractuelle."</t>
    </r>
  </si>
  <si>
    <r>
      <rPr>
        <b/>
        <sz val="10"/>
        <rFont val="Arial"/>
        <family val="2"/>
      </rPr>
      <t>Article L.1221-25 du Code du Travail :</t>
    </r>
    <r>
      <rPr>
        <sz val="10"/>
        <rFont val="Arial"/>
        <family val="2"/>
      </rPr>
      <t xml:space="preserve"> </t>
    </r>
    <r>
      <rPr>
        <i/>
        <sz val="10"/>
        <rFont val="Arial"/>
        <family val="2"/>
      </rPr>
      <t>" Lorsqu'il est mis fin, par l'employeur, au contrat en cours ou au terme de la période d'essai définie aux articles L.1221-19 à L.1221-24 ou à l'article L. 1242-10 pour les contrats stipulant une période d'essai d'au moins une semaine, le salarié est prévenu dans un délai qui ne peut être inférieur à :
1° Vingt-quatre heures en deçà de huit jours de présence ;
2° Quarante-huit heures entre huit jours et un mois de présence ;
3° Deux semaines après un mois de présence ;
4° Un mois après trois mois de présence. (...) "</t>
    </r>
  </si>
  <si>
    <r>
      <rPr>
        <b/>
        <sz val="10"/>
        <rFont val="Arial"/>
        <family val="2"/>
      </rPr>
      <t>Article L.7313-9 du Code du Travail (Voyageurs, représentants et placiers) :</t>
    </r>
    <r>
      <rPr>
        <sz val="10"/>
        <rFont val="Arial"/>
        <family val="2"/>
      </rPr>
      <t xml:space="preserve"> </t>
    </r>
    <r>
      <rPr>
        <i/>
        <sz val="10"/>
        <rFont val="Arial"/>
        <family val="2"/>
      </rPr>
      <t>" En cas de rupture du contrat de travail, la durée du préavis ne peut être inférieure à :
1° Un mois durant la première année de présence dans l'entreprise ;
2° Deux mois durant la deuxième année ;
3° Trois mois au-delà. "</t>
    </r>
  </si>
  <si>
    <r>
      <rPr>
        <b/>
        <sz val="10"/>
        <rFont val="Arial"/>
        <family val="2"/>
      </rPr>
      <t>Article L.1237-1 du Code du Travail (Journaliste) :</t>
    </r>
    <r>
      <rPr>
        <sz val="10"/>
        <rFont val="Arial"/>
        <family val="2"/>
      </rPr>
      <t xml:space="preserve"> </t>
    </r>
    <r>
      <rPr>
        <i/>
        <sz val="10"/>
        <rFont val="Arial"/>
        <family val="2"/>
      </rPr>
      <t>"  Dans les entreprises de journaux et périodiques, en cas de rupture par l'une ou l'autre des parties du contrat de travail à durée indéterminée d'un journaliste professionnel, la durée du préavis, sous réserve du 3° de l'article L. 7112-5, est fixée à :
1° Un mois pour une ancienneté inférieure ou égale à trois ans ;
2° Deux mois pour une ancienneté supérieure à trois ans.
Toutefois, lorsque la rupture est à l'initiative de l'employeur et que le salarié a une ancienneté de plus de deux ans et de moins de trois ans, celui-ci bénéficie du préavis prévu au 3° de l'article L. 1234-1. "</t>
    </r>
  </si>
  <si>
    <r>
      <rPr>
        <b/>
        <sz val="10"/>
        <rFont val="Arial"/>
        <family val="2"/>
      </rPr>
      <t>Article L.5213-9 du Code du Travail (Travailleurs handicapés) :</t>
    </r>
    <r>
      <rPr>
        <sz val="10"/>
        <rFont val="Arial"/>
        <family val="2"/>
      </rPr>
      <t xml:space="preserve"> </t>
    </r>
    <r>
      <rPr>
        <i/>
        <sz val="10"/>
        <rFont val="Arial"/>
        <family val="2"/>
      </rPr>
      <t>" En cas de licenciement, la durée du préavis déterminée en application de l'article L.1234-1 est doublée pour les bénéficiaires du chapitre II, sans toutefois que cette mesure puisse avoir pour effet de porter au-delà de trois mois la durée de ce préavis. (...) "</t>
    </r>
  </si>
  <si>
    <t xml:space="preserve">              Calcul de l'indemnité en cas de licenciement abusif                                                                                                                                                                                           (Articles L.1234-9 à L.1234-11 et R.1234-1 à R.1234-5 du Code du Travail)</t>
  </si>
  <si>
    <t>Absence de mise en place des IRP / aucun procès-verbal de carence n'a été établi dans le cadre d'un licenciement économique de + de 1 salarié sur une période de 30 jours ?</t>
  </si>
  <si>
    <t>Annulation de la décision de validation de l'accord collectif PSE ou d'homologation du PSE unilatéral par l'employeur pour un motif autre que l'absence ou l'insuffisance du PSE dans un licenciement collectif de + de 10 salariés sur 30 jours pour une entreprise d'au moins 50 salariés ?</t>
  </si>
  <si>
    <t>Irrespect de la priorité de réembauche suite à licenciement économique d'au moins 10 salariés dans une période de 30 jours ?</t>
  </si>
  <si>
    <t xml:space="preserve">Salaires bruts versés au cours des 3 derniers mois complets de salaire, heures supplémentaires comprises (Hors primes, accessoires de salaire et paiement des heures suplémentaires non mensuels) </t>
  </si>
  <si>
    <r>
      <t>Barème d’indemnité dans les entreprises de + de 11 salariés (</t>
    </r>
    <r>
      <rPr>
        <b/>
        <sz val="10"/>
        <rFont val="Arial"/>
        <family val="2"/>
      </rPr>
      <t>Article R.1235-3 du Code du Travail</t>
    </r>
    <r>
      <rPr>
        <sz val="10"/>
        <rFont val="Arial"/>
        <family val="2"/>
      </rPr>
      <t>) :</t>
    </r>
  </si>
  <si>
    <r>
      <t>Barème d’indemnité dans les entreprises de - de 11 salariés (</t>
    </r>
    <r>
      <rPr>
        <b/>
        <sz val="10"/>
        <rFont val="Arial"/>
        <family val="2"/>
      </rPr>
      <t>Article R.1235-3 du Code du Travail</t>
    </r>
    <r>
      <rPr>
        <sz val="10"/>
        <rFont val="Arial"/>
        <family val="2"/>
      </rPr>
      <t>) :</t>
    </r>
  </si>
  <si>
    <t>Pour déterminer le montant de l'indemnité, le juge peut tenir compte, le cas échéant, des indemnités de licenciement versées à l'occasion de la rupture. Cette indemnité est cumulable, le cas échéant, avec les indemnités prévues aux articles L.1235-12, L.1235-13 et L.1235-15, dans la limite des montants maximaux prévus au présent article.</t>
  </si>
  <si>
    <r>
      <rPr>
        <b/>
        <sz val="10"/>
        <rFont val="Arial"/>
        <family val="2"/>
      </rPr>
      <t>Article L.3141-24 du Code du Travail (indemnité de congés payé) :</t>
    </r>
    <r>
      <rPr>
        <sz val="10"/>
        <rFont val="Arial"/>
        <family val="2"/>
      </rPr>
      <t xml:space="preserve"> </t>
    </r>
    <r>
      <rPr>
        <i/>
        <sz val="10"/>
        <rFont val="Arial"/>
        <family val="2"/>
      </rPr>
      <t>" I.-Le congé annuel prévu à l'article L. 3141-3 ouvre droit à une indemnité égale au dixième de la rémunération brute totale perçue par le salarié au cours de la période de référence.
Pour la détermination de la rémunération brute totale, il est tenu compte :
1° De l'indemnité de congé de l'année précédente ;
2° Des indemnités afférentes à la contrepartie obligatoire sous forme de repos prévues aux articles L. 3121-30, L. 3121-33 et L. 3121-38 ;
3° Des périodes assimilées à un temps de travail par les articles L. 3141-4 et L. 3141-5 qui sont considérées comme ayant donné lieu à rémunération en fonction de l'horaire de travail de l'établissement.
Lorsque la durée du congé est différente de celle prévue à l'article L. 3141-3, l'indemnité est calculée selon les règles fixées au présent I et proportionnellement à la durée du congé effectivement dû.
II.-Toutefois, l'indemnité prévue au I du présent article ne peut être inférieure au montant de la rémunération qui aurait été perçue pendant la période de congé si le salarié avait continué à travailler.
Cette rémunération, sous réserve du respect des dispositions légales, est calculée en fonction :
1° Du salaire gagné dû pour la période précédant le congé ;
2° De la durée du travail effectif de l'établissement.
III.-Un arrêté du ministre chargé du travail détermine les modalités d'application du présent article dans les professions mentionnées à l'article L. 3141-32."</t>
    </r>
  </si>
  <si>
    <r>
      <rPr>
        <b/>
        <sz val="10"/>
        <rFont val="Arial"/>
        <family val="2"/>
      </rPr>
      <t>Article L.3141-25 du Code du Travail (Indemnité congés payé) :</t>
    </r>
    <r>
      <rPr>
        <sz val="10"/>
        <rFont val="Arial"/>
        <family val="2"/>
      </rPr>
      <t xml:space="preserve"> </t>
    </r>
    <r>
      <rPr>
        <i/>
        <sz val="10"/>
        <rFont val="Arial"/>
        <family val="2"/>
      </rPr>
      <t>" Pour la fixation de l'indemnité de congé, il est tenu compte des avantages accessoires et des prestations en nature dont le salarié ne continuerait pas à jouir pendant la durée de son congé.
La valeur de ces avantages et prestations ne peut être inférieure à celle fixée par l'autorité administrative."</t>
    </r>
  </si>
  <si>
    <r>
      <rPr>
        <b/>
        <sz val="10"/>
        <rFont val="Arial"/>
        <family val="2"/>
      </rPr>
      <t>Article L.3141-28 du Code du Travail (Indemnité congés payé) :</t>
    </r>
    <r>
      <rPr>
        <sz val="10"/>
        <rFont val="Arial"/>
        <family val="2"/>
      </rPr>
      <t xml:space="preserve"> </t>
    </r>
    <r>
      <rPr>
        <i/>
        <sz val="10"/>
        <rFont val="Arial"/>
        <family val="2"/>
      </rPr>
      <t>" Lorsque le contrat de travail est rompu avant que le salarié ait pu bénéficier de la totalité du congé auquel il avait droit, il reçoit, pour la fraction de congé dont il n'a pas bénéficié, une indemnité compensatrice de congé déterminée d'après les articles L.3141-24 à L.3141-27.
L'indemnité est due que cette rupture résulte du fait du salarié ou du fait de l'employeur.
Cette indemnité est également due aux ayants droit du salarié dont le décès survient avant qu'il ait pris son congé annuel payé. L'indemnité est versée à ceux des ayants droit qui auraient qualité pour obtenir le paiement des salaires arriérés"</t>
    </r>
  </si>
  <si>
    <r>
      <rPr>
        <b/>
        <sz val="10"/>
        <rFont val="Arial"/>
        <family val="2"/>
      </rPr>
      <t>Article L.1226-11 du Code du Travail (Reprise des salaires en maladie professionnelle / Accident du travail) :</t>
    </r>
    <r>
      <rPr>
        <sz val="10"/>
        <rFont val="Arial"/>
        <family val="2"/>
      </rPr>
      <t xml:space="preserve"> </t>
    </r>
    <r>
      <rPr>
        <i/>
        <sz val="10"/>
        <rFont val="Arial"/>
        <family val="2"/>
      </rPr>
      <t>" Lorsque, à l'issue d'un délai d'un mois à compter de la date de l'examen médical de reprise du travail, le salarié déclaré inapte n'est pas reclassé dans l'entreprise ou s'il n'est pas licencié, l'employeur lui verse, dès l'expiration de ce délai, le salaire correspondant à l'emploi que celui-ci occupait avant la suspension de son contrat de travail.
Ces dispositions s'appliquent également en cas d'inaptitude à tout emploi dans l'entreprise constatée par le médecin du travail."</t>
    </r>
  </si>
  <si>
    <r>
      <rPr>
        <b/>
        <sz val="10"/>
        <rFont val="Arial"/>
        <family val="2"/>
      </rPr>
      <t>Article L.1226-14 du Code du Travail (Indemnités rupture contrat de travail en maladie professionnelle / Accident du travail) :</t>
    </r>
    <r>
      <rPr>
        <sz val="10"/>
        <rFont val="Arial"/>
        <family val="2"/>
      </rPr>
      <t xml:space="preserve"> </t>
    </r>
    <r>
      <rPr>
        <i/>
        <sz val="10"/>
        <rFont val="Arial"/>
        <family val="2"/>
      </rPr>
      <t>" La rupture du contrat de travail dans les cas prévus au deuxième alinéa de l'article L.1226-12 ouvre droit, pour le salarié, à une indemnité compensatrice d'un montant égal à celui de l'indemnité compensatrice de préavis prévue à l'article L. 1234-5 ainsi qu'à une indemnité spéciale de licenciement qui, sauf dispositions conventionnelles plus favorables, est égale au double de l'indemnité prévue par l'article L.1234-9.
Toutefois, ces indemnités ne sont pas dues par l'employeur qui établit que le refus par le salarié du reclassement qui lui est proposé est abusif.
Les dispositions du présent article ne se cumulent pas avec les avantages de même nature prévus par des dispositions conventionnelles ou contractuelles en vigueur au 7 janvier 1981 et destinés à compenser le préjudice résultant de la perte de l'emploi consécutive à l'accident du travail ou à la maladie professionnelle."</t>
    </r>
  </si>
  <si>
    <r>
      <rPr>
        <b/>
        <sz val="10"/>
        <rFont val="Arial"/>
        <family val="2"/>
      </rPr>
      <t>Article L.1226-13 du Code du Travail (Nullité rupture contrat de travail en maladie professionnelle / Accident du travail ) :</t>
    </r>
    <r>
      <rPr>
        <sz val="10"/>
        <rFont val="Arial"/>
        <family val="2"/>
      </rPr>
      <t xml:space="preserve"> </t>
    </r>
    <r>
      <rPr>
        <i/>
        <sz val="10"/>
        <rFont val="Arial"/>
        <family val="2"/>
      </rPr>
      <t>"Toute rupture du contrat de travail prononcée en méconnaissance des dispositions des articles L.1226-9 et L.1226-18 est nulle."</t>
    </r>
  </si>
  <si>
    <r>
      <rPr>
        <b/>
        <sz val="10"/>
        <rFont val="Arial"/>
        <family val="2"/>
      </rPr>
      <t>Article L.1226-15 du Code du Travail (Indemnités rupture contrat de travail en maladie professionnelle / Accident du travail) :</t>
    </r>
    <r>
      <rPr>
        <sz val="10"/>
        <rFont val="Arial"/>
        <family val="2"/>
      </rPr>
      <t xml:space="preserve"> </t>
    </r>
    <r>
      <rPr>
        <i/>
        <sz val="10"/>
        <rFont val="Arial"/>
        <family val="2"/>
      </rPr>
      <t>" Lorsqu'un licenciement est prononcé en méconnaissance des dispositions relatives à la réintégration du salarié, prévues à l'article L.1226-8, le tribunal saisi peut proposer la réintégration du salarié dans l'entreprise, avec maintien de ses avantages acquis.
Il en va de même en cas de licenciement prononcé en méconnaissance des dispositions relatives au reclassement du salarié déclaré inapte prévues aux articles L.1226-10 à L.1226-12.
En cas de refus de réintégration par l'une ou l'autre des parties, le juge octroie une indemnité au salarié dont le montant est fixé conformément aux dispositions de l'article L.1235-3-1. Elle se cumule avec l'indemnité compensatrice et, le cas échéant, l'indemnité spéciale de licenciement, prévues à l'article L.1226-14.
Lorsqu'un licenciement est prononcé en méconnaissance des dispositions du dernier alinéa de l'article L.1226-12, il est fait application des dispositions prévues par l'article L.1235-2 en cas d'inobservation de la procédure de licenciement."</t>
    </r>
  </si>
  <si>
    <r>
      <rPr>
        <b/>
        <sz val="10"/>
        <rFont val="Arial"/>
        <family val="2"/>
      </rPr>
      <t>Article L.1226-16 du Code du Travail (Base de calcul des Indemnités rupture contrat de travail en maladie professionnelle / Accident du travail) :</t>
    </r>
    <r>
      <rPr>
        <sz val="10"/>
        <rFont val="Arial"/>
        <family val="2"/>
      </rPr>
      <t xml:space="preserve"> </t>
    </r>
    <r>
      <rPr>
        <i/>
        <sz val="10"/>
        <rFont val="Arial"/>
        <family val="2"/>
      </rPr>
      <t>" Les indemnités prévues aux articles L.1226-14 et L.1226-15 sont calculées sur la base du salaire moyen qui aurait été perçu par l'intéressé au cours des trois derniers mois s'il avait continué à travailler au poste qu'il occupait avant la suspension du contrat de travail provoquée par l'accident du travail ou la maladie professionnelle.
Pour le calcul de ces indemnités, la notion de salaire est définie par le taux personnel, les primes, les avantages de toute nature, les indemnités et les gratifications qui composent le revenu."</t>
    </r>
  </si>
  <si>
    <r>
      <rPr>
        <b/>
        <sz val="10"/>
        <rFont val="Arial"/>
        <family val="2"/>
      </rPr>
      <t>Article L.1235-14 du Code du Travail : (Licenciement économique /  moins 11 salariés / moins 2 ans ancienneté) :</t>
    </r>
    <r>
      <rPr>
        <sz val="10"/>
        <rFont val="Arial"/>
        <family val="2"/>
      </rPr>
      <t xml:space="preserve"> </t>
    </r>
    <r>
      <rPr>
        <i/>
        <sz val="10"/>
        <rFont val="Arial"/>
        <family val="2"/>
      </rPr>
      <t xml:space="preserve">" Ne sont pas applicables au licenciement d'un salarié de moins de deux ans d'ancienneté dans l'entreprise et au licenciement opéré par un employeur employant habituellement moins de onze salariés, les dispositions relatives à la sanction :
1° De la nullité du licenciement, prévues à l'article L.1235-11 ;
2° (supprimé) ;
3° Du non-respect de la priorité de réembauche, prévues à l'article L.1235-13.
Le salarié peut prétendre, en cas de licenciement abusif, à une indemnité correspondant au préjudice subi."
</t>
    </r>
  </si>
  <si>
    <t xml:space="preserve">         années                        +                  nombre de mois</t>
  </si>
  <si>
    <t xml:space="preserve">         années                     +              nombre de mois</t>
  </si>
  <si>
    <t>Date d'entrée dans les effectifs :</t>
  </si>
  <si>
    <r>
      <rPr>
        <b/>
        <sz val="10"/>
        <rFont val="Arial"/>
        <family val="2"/>
      </rPr>
      <t>Article L.1235-3 du Code du Travail :</t>
    </r>
    <r>
      <rPr>
        <sz val="10"/>
        <rFont val="Arial"/>
        <family val="2"/>
      </rPr>
      <t xml:space="preserve"> </t>
    </r>
    <r>
      <rPr>
        <i/>
        <sz val="10"/>
        <rFont val="Arial"/>
        <family val="2"/>
      </rPr>
      <t>" Si le licenciement d'un salarié survient pour une cause qui n'est pas réelle et sérieuse, le juge peut proposer la réintégration du salarié dans l'entreprise, avec maintien de ses avantages acquis.
Si l'une ou l'autre des parties refuse cette réintégration, le juge octroie au salarié une indemnité à la charge de l'employeur, dont le montant est compris entre les montants minimaux et maximaux fixés dans le tableau ci-dessous. (Tableaux à droite).                                                                                                                                                                                                                                                                                                                                           En cas de licenciement opéré dans une entreprise employant habituellement moins de onze salariés, les montants minimaux fixés ci-dessous sont applicables, par dérogation à ceux fixés à l'alinéa précédent." (Tableaux à droite).                                                                                                                                 Pour déterminer le montant de l'indemnité, le juge peut tenir compte, le cas échéant, des indemnités de licenciement versées à l'occasion de la rupture.
Cette indemnité est cumulable, le cas échéant, avec les indemnités prévues aux articles L.1235-12, L.1235-13 et L.1235-15, dans la limite des montants maximaux prévus au présent article".</t>
    </r>
  </si>
</sst>
</file>

<file path=xl/styles.xml><?xml version="1.0" encoding="utf-8"?>
<styleSheet xmlns="http://schemas.openxmlformats.org/spreadsheetml/2006/main" xmlns:mc="http://schemas.openxmlformats.org/markup-compatibility/2006" xmlns:x14ac="http://schemas.microsoft.com/office/spreadsheetml/2009/9/ac" mc:Ignorable="x14ac">
  <numFmts count="13">
    <numFmt numFmtId="164" formatCode="d\ mmmm\ yyyy"/>
    <numFmt numFmtId="165" formatCode="mmmm\ yyyy"/>
    <numFmt numFmtId="166" formatCode="#,##0.00\ &quot;€&quot;"/>
    <numFmt numFmtId="167" formatCode="&quot;2/15 par année au dela de 10 ans : &quot;\ 0\ &quot;€&quot;"/>
    <numFmt numFmtId="168" formatCode="&quot;Indemnité spéciale d'inaptitude : &quot;\ 0\ &quot;€&quot;"/>
    <numFmt numFmtId="169" formatCode="&quot;Légale de licenciement : &quot;\ 0\ &quot;€&quot;"/>
    <numFmt numFmtId="170" formatCode="&quot;Licenciement abusif : &quot;\ 0\ &quot;€&quot;"/>
    <numFmt numFmtId="171" formatCode="&quot;Préavis : &quot;\ 0\ &quot;€&quot;"/>
    <numFmt numFmtId="172" formatCode="&quot;Irréguliée : &quot;\ 0\ &quot;€&quot;"/>
    <numFmt numFmtId="173" formatCode="&quot;Motif économique : &quot;\ 0\ &quot;€&quot;"/>
    <numFmt numFmtId="174" formatCode="&quot;1/4 par année d'ancienneté &gt; 10 ans : &quot;\ 0\ &quot;€&quot;"/>
    <numFmt numFmtId="175" formatCode="&quot;1/3 par année au dela de 10 ans : &quot;\ 0\ &quot;€&quot;"/>
    <numFmt numFmtId="176" formatCode="&quot;Indemnités congés payés : &quot;\ 0\ &quot;€&quot;"/>
  </numFmts>
  <fonts count="15" x14ac:knownFonts="1">
    <font>
      <sz val="10"/>
      <name val="Arial"/>
    </font>
    <font>
      <b/>
      <sz val="10"/>
      <name val="Arial"/>
      <family val="2"/>
    </font>
    <font>
      <sz val="11"/>
      <name val="Arial"/>
      <family val="2"/>
    </font>
    <font>
      <sz val="10"/>
      <name val="Arial"/>
      <family val="2"/>
    </font>
    <font>
      <b/>
      <sz val="11"/>
      <name val="Arial"/>
      <family val="2"/>
    </font>
    <font>
      <u/>
      <sz val="10"/>
      <color indexed="12"/>
      <name val="Arial"/>
      <family val="2"/>
    </font>
    <font>
      <b/>
      <sz val="14"/>
      <color indexed="62"/>
      <name val="Arial"/>
      <family val="2"/>
    </font>
    <font>
      <sz val="10"/>
      <color indexed="62"/>
      <name val="Arial"/>
      <family val="2"/>
    </font>
    <font>
      <i/>
      <sz val="10"/>
      <name val="Arial"/>
      <family val="2"/>
    </font>
    <font>
      <sz val="9"/>
      <color indexed="81"/>
      <name val="Tahoma"/>
      <family val="2"/>
    </font>
    <font>
      <b/>
      <sz val="9"/>
      <color indexed="81"/>
      <name val="Tahoma"/>
      <family val="2"/>
    </font>
    <font>
      <b/>
      <sz val="12"/>
      <name val="Arial"/>
      <family val="2"/>
    </font>
    <font>
      <u/>
      <sz val="10"/>
      <name val="Arial"/>
      <family val="2"/>
    </font>
    <font>
      <b/>
      <sz val="10"/>
      <color indexed="81"/>
      <name val="Arial"/>
      <family val="2"/>
    </font>
    <font>
      <b/>
      <i/>
      <sz val="10"/>
      <name val="Arial"/>
      <family val="2"/>
    </font>
  </fonts>
  <fills count="10">
    <fill>
      <patternFill patternType="none"/>
    </fill>
    <fill>
      <patternFill patternType="gray125"/>
    </fill>
    <fill>
      <patternFill patternType="solid">
        <fgColor indexed="22"/>
        <bgColor indexed="64"/>
      </patternFill>
    </fill>
    <fill>
      <patternFill patternType="solid">
        <fgColor indexed="41"/>
        <bgColor indexed="64"/>
      </patternFill>
    </fill>
    <fill>
      <patternFill patternType="solid">
        <fgColor indexed="9"/>
        <bgColor indexed="64"/>
      </patternFill>
    </fill>
    <fill>
      <patternFill patternType="solid">
        <fgColor indexed="43"/>
        <bgColor indexed="64"/>
      </patternFill>
    </fill>
    <fill>
      <patternFill patternType="solid">
        <fgColor indexed="42"/>
        <bgColor indexed="64"/>
      </patternFill>
    </fill>
    <fill>
      <patternFill patternType="solid">
        <fgColor rgb="FFCCFFFF"/>
        <bgColor indexed="64"/>
      </patternFill>
    </fill>
    <fill>
      <patternFill patternType="solid">
        <fgColor theme="0" tint="-0.14999847407452621"/>
        <bgColor indexed="64"/>
      </patternFill>
    </fill>
    <fill>
      <patternFill patternType="solid">
        <fgColor theme="0"/>
        <bgColor indexed="64"/>
      </patternFill>
    </fill>
  </fills>
  <borders count="41">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top style="thin">
        <color indexed="64"/>
      </top>
      <bottom/>
      <diagonal/>
    </border>
    <border>
      <left/>
      <right style="thin">
        <color indexed="64"/>
      </right>
      <top style="thin">
        <color indexed="64"/>
      </top>
      <bottom style="thin">
        <color indexed="64"/>
      </bottom>
      <diagonal/>
    </border>
    <border>
      <left/>
      <right/>
      <top/>
      <bottom style="medium">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medium">
        <color indexed="64"/>
      </right>
      <top style="medium">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style="medium">
        <color indexed="64"/>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thin">
        <color indexed="64"/>
      </bottom>
      <diagonal/>
    </border>
  </borders>
  <cellStyleXfs count="2">
    <xf numFmtId="0" fontId="0" fillId="0" borderId="0"/>
    <xf numFmtId="0" fontId="5" fillId="0" borderId="0" applyNumberFormat="0" applyFill="0" applyBorder="0" applyAlignment="0" applyProtection="0">
      <alignment vertical="top"/>
      <protection locked="0"/>
    </xf>
  </cellStyleXfs>
  <cellXfs count="219">
    <xf numFmtId="0" fontId="0" fillId="0" borderId="0" xfId="0"/>
    <xf numFmtId="0" fontId="1" fillId="2" borderId="1" xfId="0" applyFont="1" applyFill="1" applyBorder="1" applyAlignment="1" applyProtection="1">
      <alignment horizontal="center"/>
      <protection locked="0"/>
    </xf>
    <xf numFmtId="165" fontId="0" fillId="3" borderId="1" xfId="0" applyNumberFormat="1" applyFill="1" applyBorder="1" applyAlignment="1" applyProtection="1">
      <alignment horizontal="center"/>
      <protection locked="0"/>
    </xf>
    <xf numFmtId="166" fontId="0" fillId="3" borderId="1" xfId="0" applyNumberFormat="1" applyFill="1" applyBorder="1" applyAlignment="1" applyProtection="1">
      <alignment horizontal="center"/>
      <protection locked="0"/>
    </xf>
    <xf numFmtId="0" fontId="0" fillId="4" borderId="0" xfId="0" applyFill="1" applyProtection="1"/>
    <xf numFmtId="0" fontId="0" fillId="4" borderId="0" xfId="0" applyFill="1" applyAlignment="1" applyProtection="1">
      <alignment horizontal="left"/>
    </xf>
    <xf numFmtId="0" fontId="5" fillId="4" borderId="0" xfId="1" applyFill="1" applyAlignment="1" applyProtection="1"/>
    <xf numFmtId="0" fontId="0" fillId="4" borderId="0" xfId="0" applyFill="1" applyBorder="1" applyProtection="1"/>
    <xf numFmtId="0" fontId="4" fillId="4" borderId="0" xfId="0" applyFont="1" applyFill="1" applyBorder="1" applyAlignment="1" applyProtection="1">
      <alignment horizontal="center"/>
    </xf>
    <xf numFmtId="0" fontId="4" fillId="4" borderId="0" xfId="0" applyFont="1" applyFill="1" applyProtection="1"/>
    <xf numFmtId="164" fontId="0" fillId="4" borderId="0" xfId="0" applyNumberFormat="1" applyFill="1" applyBorder="1" applyAlignment="1" applyProtection="1">
      <alignment horizontal="center"/>
    </xf>
    <xf numFmtId="164" fontId="0" fillId="4" borderId="0" xfId="0" applyNumberFormat="1" applyFill="1" applyProtection="1"/>
    <xf numFmtId="0" fontId="4" fillId="5" borderId="0" xfId="0" applyFont="1" applyFill="1" applyProtection="1"/>
    <xf numFmtId="0" fontId="0" fillId="5" borderId="0" xfId="0" applyFill="1" applyProtection="1"/>
    <xf numFmtId="0" fontId="0" fillId="5" borderId="0" xfId="0" applyFill="1" applyBorder="1" applyProtection="1"/>
    <xf numFmtId="0" fontId="1" fillId="4" borderId="0" xfId="0" applyFont="1" applyFill="1" applyProtection="1"/>
    <xf numFmtId="0" fontId="1" fillId="4" borderId="2" xfId="0" applyFont="1" applyFill="1" applyBorder="1" applyProtection="1"/>
    <xf numFmtId="0" fontId="1" fillId="2" borderId="1" xfId="0" applyFont="1" applyFill="1" applyBorder="1" applyAlignment="1" applyProtection="1">
      <alignment horizontal="center"/>
    </xf>
    <xf numFmtId="0" fontId="1" fillId="4" borderId="0" xfId="0" applyFont="1" applyFill="1" applyBorder="1" applyAlignment="1" applyProtection="1">
      <alignment horizontal="center"/>
    </xf>
    <xf numFmtId="0" fontId="0" fillId="4" borderId="1" xfId="0" applyFill="1" applyBorder="1" applyProtection="1"/>
    <xf numFmtId="166" fontId="0" fillId="4" borderId="0" xfId="0" applyNumberFormat="1" applyFill="1" applyBorder="1" applyAlignment="1" applyProtection="1">
      <alignment horizontal="center"/>
    </xf>
    <xf numFmtId="0" fontId="0" fillId="4" borderId="1" xfId="0" applyFill="1" applyBorder="1" applyAlignment="1" applyProtection="1">
      <alignment horizontal="center"/>
    </xf>
    <xf numFmtId="0" fontId="1" fillId="4" borderId="3" xfId="0" applyFont="1" applyFill="1" applyBorder="1" applyAlignment="1" applyProtection="1">
      <alignment horizontal="right"/>
    </xf>
    <xf numFmtId="166" fontId="1" fillId="4" borderId="0" xfId="0" applyNumberFormat="1" applyFont="1" applyFill="1" applyAlignment="1" applyProtection="1">
      <alignment horizontal="center"/>
    </xf>
    <xf numFmtId="166" fontId="1" fillId="4" borderId="0" xfId="0" applyNumberFormat="1" applyFont="1" applyFill="1" applyBorder="1" applyAlignment="1" applyProtection="1">
      <alignment horizontal="center"/>
    </xf>
    <xf numFmtId="0" fontId="1" fillId="4" borderId="0" xfId="0" applyFont="1" applyFill="1" applyAlignment="1" applyProtection="1">
      <alignment horizontal="right"/>
    </xf>
    <xf numFmtId="0" fontId="1" fillId="4" borderId="0" xfId="0" applyFont="1" applyFill="1" applyAlignment="1" applyProtection="1">
      <alignment horizontal="left"/>
    </xf>
    <xf numFmtId="0" fontId="0" fillId="4" borderId="0" xfId="0" applyFill="1" applyAlignment="1" applyProtection="1">
      <alignment horizontal="left" indent="1"/>
    </xf>
    <xf numFmtId="0" fontId="1" fillId="5" borderId="0" xfId="0" applyFont="1" applyFill="1" applyAlignment="1" applyProtection="1">
      <alignment horizontal="left"/>
    </xf>
    <xf numFmtId="0" fontId="1" fillId="5" borderId="0" xfId="0" applyFont="1" applyFill="1" applyProtection="1"/>
    <xf numFmtId="0" fontId="1" fillId="5" borderId="0" xfId="0" applyFont="1" applyFill="1" applyBorder="1" applyProtection="1"/>
    <xf numFmtId="0" fontId="0" fillId="4" borderId="5" xfId="0" applyFill="1" applyBorder="1" applyProtection="1"/>
    <xf numFmtId="0" fontId="1" fillId="4" borderId="5" xfId="0" applyFont="1" applyFill="1" applyBorder="1" applyAlignment="1" applyProtection="1">
      <alignment horizontal="left"/>
    </xf>
    <xf numFmtId="0" fontId="1" fillId="4" borderId="5" xfId="0" applyFont="1" applyFill="1" applyBorder="1" applyProtection="1"/>
    <xf numFmtId="166" fontId="1" fillId="4" borderId="5" xfId="0" applyNumberFormat="1" applyFont="1" applyFill="1" applyBorder="1" applyAlignment="1" applyProtection="1">
      <alignment horizontal="center"/>
    </xf>
    <xf numFmtId="0" fontId="4" fillId="6" borderId="0" xfId="0" applyFont="1" applyFill="1" applyProtection="1"/>
    <xf numFmtId="0" fontId="0" fillId="6" borderId="0" xfId="0" applyFill="1" applyProtection="1"/>
    <xf numFmtId="0" fontId="0" fillId="6" borderId="0" xfId="0" applyFill="1" applyBorder="1" applyProtection="1"/>
    <xf numFmtId="0" fontId="0" fillId="4" borderId="6" xfId="0" applyFill="1" applyBorder="1" applyProtection="1"/>
    <xf numFmtId="0" fontId="0" fillId="4" borderId="6" xfId="0" applyFill="1" applyBorder="1" applyAlignment="1" applyProtection="1">
      <alignment horizontal="center"/>
    </xf>
    <xf numFmtId="0" fontId="0" fillId="4" borderId="7" xfId="0" applyFill="1" applyBorder="1" applyAlignment="1" applyProtection="1">
      <alignment horizontal="center"/>
    </xf>
    <xf numFmtId="0" fontId="1" fillId="4" borderId="0" xfId="0" applyFont="1" applyFill="1" applyBorder="1" applyProtection="1"/>
    <xf numFmtId="0" fontId="0" fillId="4" borderId="8" xfId="0" applyFill="1" applyBorder="1" applyProtection="1"/>
    <xf numFmtId="0" fontId="0" fillId="4" borderId="7" xfId="0" applyFill="1" applyBorder="1" applyProtection="1"/>
    <xf numFmtId="0" fontId="1" fillId="6" borderId="0" xfId="0" applyFont="1" applyFill="1" applyAlignment="1" applyProtection="1">
      <alignment horizontal="left"/>
    </xf>
    <xf numFmtId="0" fontId="1" fillId="6" borderId="0" xfId="0" applyFont="1" applyFill="1" applyProtection="1"/>
    <xf numFmtId="0" fontId="3" fillId="4" borderId="0" xfId="0" applyFont="1" applyFill="1" applyAlignment="1" applyProtection="1">
      <alignment horizontal="left"/>
    </xf>
    <xf numFmtId="0" fontId="1" fillId="2" borderId="1" xfId="0" applyFont="1" applyFill="1" applyBorder="1" applyAlignment="1" applyProtection="1">
      <alignment horizontal="center" vertical="center" wrapText="1"/>
    </xf>
    <xf numFmtId="0" fontId="1" fillId="4" borderId="0" xfId="0" applyFont="1" applyFill="1" applyBorder="1" applyAlignment="1" applyProtection="1">
      <alignment horizontal="center" vertical="center" wrapText="1"/>
    </xf>
    <xf numFmtId="0" fontId="1" fillId="4" borderId="0" xfId="0" applyFont="1" applyFill="1" applyAlignment="1" applyProtection="1">
      <alignment horizontal="center" vertical="center" wrapText="1"/>
    </xf>
    <xf numFmtId="0" fontId="0" fillId="4" borderId="1" xfId="0" quotePrefix="1" applyFill="1" applyBorder="1" applyProtection="1"/>
    <xf numFmtId="0" fontId="3" fillId="4" borderId="0" xfId="0" applyFont="1" applyFill="1" applyProtection="1"/>
    <xf numFmtId="0" fontId="3" fillId="4" borderId="0" xfId="0" applyFont="1" applyFill="1" applyAlignment="1" applyProtection="1">
      <alignment horizontal="left" vertical="top" wrapText="1"/>
    </xf>
    <xf numFmtId="0" fontId="3" fillId="4" borderId="1" xfId="0" applyFont="1" applyFill="1" applyBorder="1" applyAlignment="1" applyProtection="1">
      <alignment horizontal="center"/>
    </xf>
    <xf numFmtId="0" fontId="2" fillId="4" borderId="3" xfId="0" applyFont="1" applyFill="1" applyBorder="1" applyAlignment="1" applyProtection="1">
      <alignment horizontal="center" vertical="center" wrapText="1"/>
    </xf>
    <xf numFmtId="0" fontId="3" fillId="4" borderId="6" xfId="0" applyFont="1" applyFill="1" applyBorder="1" applyAlignment="1" applyProtection="1">
      <alignment horizontal="center"/>
    </xf>
    <xf numFmtId="0" fontId="3" fillId="4" borderId="0" xfId="0" applyFont="1" applyFill="1" applyAlignment="1" applyProtection="1">
      <alignment horizontal="left" indent="1"/>
    </xf>
    <xf numFmtId="166" fontId="1" fillId="4" borderId="0" xfId="0" applyNumberFormat="1" applyFont="1" applyFill="1" applyAlignment="1" applyProtection="1">
      <alignment horizontal="left" vertical="top"/>
    </xf>
    <xf numFmtId="0" fontId="1" fillId="4" borderId="3" xfId="0" applyFont="1" applyFill="1" applyBorder="1" applyProtection="1"/>
    <xf numFmtId="0" fontId="0" fillId="4" borderId="12" xfId="0" applyFill="1" applyBorder="1" applyProtection="1"/>
    <xf numFmtId="0" fontId="1" fillId="2" borderId="13" xfId="0" applyFont="1" applyFill="1" applyBorder="1" applyAlignment="1" applyProtection="1">
      <alignment horizontal="center" vertical="center" wrapText="1"/>
    </xf>
    <xf numFmtId="0" fontId="1" fillId="4" borderId="0" xfId="0" applyFont="1" applyFill="1" applyAlignment="1" applyProtection="1">
      <alignment horizontal="center"/>
    </xf>
    <xf numFmtId="0" fontId="1" fillId="4" borderId="0" xfId="0" applyFont="1" applyFill="1" applyAlignment="1" applyProtection="1">
      <alignment horizontal="left" vertical="top" wrapText="1"/>
    </xf>
    <xf numFmtId="0" fontId="3" fillId="4" borderId="0" xfId="0" applyFont="1" applyFill="1" applyAlignment="1" applyProtection="1">
      <alignment horizontal="left" vertical="top" wrapText="1"/>
    </xf>
    <xf numFmtId="0" fontId="1" fillId="4" borderId="0" xfId="0" applyFont="1" applyFill="1" applyAlignment="1" applyProtection="1">
      <alignment horizontal="left" vertical="top" wrapText="1"/>
    </xf>
    <xf numFmtId="0" fontId="0" fillId="4" borderId="0" xfId="0" quotePrefix="1" applyFill="1" applyBorder="1" applyProtection="1"/>
    <xf numFmtId="0" fontId="0" fillId="4" borderId="0" xfId="0" applyFill="1" applyBorder="1" applyAlignment="1" applyProtection="1">
      <alignment horizontal="center"/>
    </xf>
    <xf numFmtId="0" fontId="3" fillId="4" borderId="0" xfId="0" applyFont="1" applyFill="1" applyBorder="1" applyProtection="1"/>
    <xf numFmtId="0" fontId="1" fillId="4" borderId="0" xfId="0" applyFont="1" applyFill="1" applyAlignment="1" applyProtection="1">
      <alignment horizontal="left" vertical="top" wrapText="1"/>
    </xf>
    <xf numFmtId="0" fontId="1" fillId="4" borderId="0" xfId="0" applyFont="1" applyFill="1" applyBorder="1" applyAlignment="1" applyProtection="1">
      <alignment horizontal="left"/>
    </xf>
    <xf numFmtId="0" fontId="1" fillId="4" borderId="0" xfId="0" applyFont="1" applyFill="1" applyAlignment="1" applyProtection="1">
      <alignment horizontal="left"/>
    </xf>
    <xf numFmtId="0" fontId="1" fillId="8" borderId="0" xfId="0" applyFont="1" applyFill="1" applyAlignment="1" applyProtection="1">
      <alignment horizontal="center" vertical="center"/>
    </xf>
    <xf numFmtId="0" fontId="0" fillId="4" borderId="1" xfId="0" applyFill="1" applyBorder="1" applyAlignment="1" applyProtection="1">
      <alignment horizontal="center" vertical="center"/>
    </xf>
    <xf numFmtId="0" fontId="0" fillId="4" borderId="4" xfId="0" applyFill="1" applyBorder="1" applyAlignment="1" applyProtection="1">
      <alignment horizontal="center" vertical="center"/>
    </xf>
    <xf numFmtId="0" fontId="0" fillId="4" borderId="22" xfId="0" applyFill="1" applyBorder="1" applyAlignment="1" applyProtection="1">
      <alignment horizontal="center" vertical="center"/>
    </xf>
    <xf numFmtId="0" fontId="1" fillId="8" borderId="15" xfId="0" applyFont="1" applyFill="1" applyBorder="1" applyAlignment="1" applyProtection="1">
      <alignment horizontal="center" vertical="center"/>
    </xf>
    <xf numFmtId="0" fontId="1" fillId="8" borderId="12" xfId="0" applyFont="1" applyFill="1" applyBorder="1" applyAlignment="1" applyProtection="1">
      <alignment horizontal="center" vertical="center"/>
    </xf>
    <xf numFmtId="0" fontId="0" fillId="4" borderId="23" xfId="0" applyFill="1" applyBorder="1" applyAlignment="1" applyProtection="1">
      <alignment horizontal="center" vertical="center"/>
    </xf>
    <xf numFmtId="0" fontId="0" fillId="4" borderId="24" xfId="0" applyFill="1" applyBorder="1" applyAlignment="1" applyProtection="1">
      <alignment horizontal="center" vertical="center"/>
    </xf>
    <xf numFmtId="0" fontId="0" fillId="4" borderId="27" xfId="0" applyFill="1" applyBorder="1" applyAlignment="1" applyProtection="1">
      <alignment horizontal="center" vertical="center"/>
    </xf>
    <xf numFmtId="0" fontId="0" fillId="4" borderId="8" xfId="0" applyFill="1" applyBorder="1" applyAlignment="1" applyProtection="1">
      <alignment horizontal="center" vertical="center"/>
    </xf>
    <xf numFmtId="0" fontId="0" fillId="4" borderId="28" xfId="0" applyFill="1" applyBorder="1" applyAlignment="1" applyProtection="1">
      <alignment horizontal="center" vertical="center"/>
    </xf>
    <xf numFmtId="0" fontId="3" fillId="4" borderId="0" xfId="0" applyFont="1" applyFill="1" applyAlignment="1" applyProtection="1">
      <alignment vertical="top" wrapText="1"/>
    </xf>
    <xf numFmtId="0" fontId="1" fillId="4" borderId="0" xfId="0" applyFont="1" applyFill="1" applyAlignment="1" applyProtection="1">
      <alignment horizontal="left" vertical="top" wrapText="1"/>
    </xf>
    <xf numFmtId="0" fontId="0" fillId="4" borderId="32" xfId="0" applyFill="1" applyBorder="1" applyAlignment="1" applyProtection="1">
      <alignment horizontal="center" vertical="center"/>
    </xf>
    <xf numFmtId="0" fontId="0" fillId="4" borderId="33" xfId="0" applyFill="1" applyBorder="1" applyAlignment="1" applyProtection="1">
      <alignment horizontal="center" vertical="center"/>
    </xf>
    <xf numFmtId="0" fontId="0" fillId="4" borderId="34" xfId="0" applyFill="1" applyBorder="1" applyAlignment="1" applyProtection="1">
      <alignment horizontal="center" vertical="center"/>
    </xf>
    <xf numFmtId="0" fontId="0" fillId="4" borderId="35" xfId="0" applyFill="1" applyBorder="1" applyAlignment="1" applyProtection="1">
      <alignment horizontal="center" vertical="center"/>
    </xf>
    <xf numFmtId="0" fontId="1" fillId="2" borderId="29" xfId="0" applyFont="1" applyFill="1" applyBorder="1" applyAlignment="1" applyProtection="1">
      <alignment horizontal="center" vertical="center" wrapText="1"/>
    </xf>
    <xf numFmtId="0" fontId="1" fillId="2" borderId="30" xfId="0" applyFont="1" applyFill="1" applyBorder="1" applyAlignment="1" applyProtection="1">
      <alignment vertical="center" wrapText="1"/>
    </xf>
    <xf numFmtId="0" fontId="1" fillId="2" borderId="36" xfId="0" applyFont="1" applyFill="1" applyBorder="1" applyAlignment="1" applyProtection="1">
      <alignment horizontal="center" vertical="center" wrapText="1"/>
    </xf>
    <xf numFmtId="0" fontId="1" fillId="4" borderId="0" xfId="0" applyFont="1" applyFill="1" applyAlignment="1" applyProtection="1">
      <alignment horizontal="left" vertical="top" wrapText="1"/>
    </xf>
    <xf numFmtId="166" fontId="3" fillId="4" borderId="0" xfId="0" applyNumberFormat="1" applyFont="1" applyFill="1" applyAlignment="1" applyProtection="1">
      <alignment vertical="top" wrapText="1"/>
    </xf>
    <xf numFmtId="170" fontId="3" fillId="4" borderId="0" xfId="0" applyNumberFormat="1" applyFont="1" applyFill="1" applyAlignment="1" applyProtection="1">
      <alignment vertical="top" wrapText="1"/>
    </xf>
    <xf numFmtId="0" fontId="0" fillId="4" borderId="1" xfId="0" quotePrefix="1" applyFill="1" applyBorder="1" applyAlignment="1" applyProtection="1">
      <alignment horizontal="right"/>
      <protection locked="0"/>
    </xf>
    <xf numFmtId="0" fontId="0" fillId="4" borderId="1" xfId="0" applyNumberFormat="1" applyFill="1" applyBorder="1" applyAlignment="1" applyProtection="1">
      <alignment horizontal="right"/>
      <protection locked="0"/>
    </xf>
    <xf numFmtId="164" fontId="0" fillId="4" borderId="0" xfId="0" applyNumberFormat="1" applyFill="1" applyBorder="1" applyAlignment="1" applyProtection="1">
      <alignment horizontal="center"/>
      <protection locked="0"/>
    </xf>
    <xf numFmtId="0" fontId="0" fillId="7" borderId="1" xfId="0" quotePrefix="1" applyFill="1" applyBorder="1" applyProtection="1">
      <protection locked="0"/>
    </xf>
    <xf numFmtId="0" fontId="0" fillId="7" borderId="1" xfId="0" applyFill="1" applyBorder="1" applyAlignment="1" applyProtection="1">
      <alignment horizontal="right"/>
      <protection locked="0"/>
    </xf>
    <xf numFmtId="0" fontId="0" fillId="4" borderId="0" xfId="0" quotePrefix="1" applyFill="1" applyBorder="1" applyProtection="1">
      <protection locked="0"/>
    </xf>
    <xf numFmtId="0" fontId="0" fillId="4" borderId="0" xfId="0" applyFill="1" applyBorder="1" applyAlignment="1" applyProtection="1">
      <alignment horizontal="center"/>
      <protection locked="0"/>
    </xf>
    <xf numFmtId="0" fontId="0" fillId="4" borderId="0" xfId="0" applyFill="1" applyProtection="1">
      <protection locked="0"/>
    </xf>
    <xf numFmtId="0" fontId="1" fillId="4" borderId="0" xfId="0" applyFont="1" applyFill="1" applyBorder="1" applyProtection="1">
      <protection locked="0"/>
    </xf>
    <xf numFmtId="166" fontId="1" fillId="4" borderId="0" xfId="0" applyNumberFormat="1" applyFont="1" applyFill="1" applyBorder="1" applyAlignment="1" applyProtection="1">
      <alignment horizontal="center"/>
      <protection locked="0"/>
    </xf>
    <xf numFmtId="166" fontId="1" fillId="4" borderId="0" xfId="0" applyNumberFormat="1" applyFont="1" applyFill="1" applyAlignment="1" applyProtection="1">
      <alignment horizontal="left" vertical="top"/>
      <protection locked="0"/>
    </xf>
    <xf numFmtId="0" fontId="0" fillId="4" borderId="0" xfId="0" applyFill="1" applyBorder="1" applyProtection="1">
      <protection locked="0"/>
    </xf>
    <xf numFmtId="164" fontId="0" fillId="4" borderId="0" xfId="0" applyNumberFormat="1" applyFill="1" applyAlignment="1" applyProtection="1">
      <alignment horizontal="center"/>
      <protection locked="0"/>
    </xf>
    <xf numFmtId="164" fontId="0" fillId="4" borderId="0" xfId="0" applyNumberFormat="1" applyFill="1" applyAlignment="1" applyProtection="1">
      <alignment horizontal="center" vertical="center"/>
      <protection locked="0"/>
    </xf>
    <xf numFmtId="164" fontId="0" fillId="7" borderId="0" xfId="0" applyNumberFormat="1" applyFill="1" applyAlignment="1" applyProtection="1">
      <alignment horizontal="center"/>
      <protection locked="0"/>
    </xf>
    <xf numFmtId="164" fontId="0" fillId="7" borderId="0" xfId="0" applyNumberFormat="1" applyFill="1" applyAlignment="1" applyProtection="1">
      <alignment horizontal="center" vertical="center"/>
      <protection locked="0"/>
    </xf>
    <xf numFmtId="0" fontId="0" fillId="0" borderId="0" xfId="0" applyProtection="1">
      <protection locked="0"/>
    </xf>
    <xf numFmtId="170" fontId="3" fillId="0" borderId="37" xfId="0" applyNumberFormat="1" applyFont="1" applyFill="1" applyBorder="1" applyAlignment="1" applyProtection="1">
      <alignment horizontal="right"/>
      <protection hidden="1"/>
    </xf>
    <xf numFmtId="170" fontId="3" fillId="0" borderId="9" xfId="0" applyNumberFormat="1" applyFont="1" applyFill="1" applyBorder="1" applyAlignment="1" applyProtection="1">
      <alignment horizontal="right"/>
      <protection hidden="1"/>
    </xf>
    <xf numFmtId="170" fontId="3" fillId="0" borderId="18" xfId="0" applyNumberFormat="1" applyFont="1" applyFill="1" applyBorder="1" applyAlignment="1" applyProtection="1">
      <protection hidden="1"/>
    </xf>
    <xf numFmtId="173" fontId="0" fillId="4" borderId="16" xfId="0" applyNumberFormat="1" applyFill="1" applyBorder="1" applyAlignment="1" applyProtection="1">
      <alignment horizontal="right"/>
      <protection hidden="1"/>
    </xf>
    <xf numFmtId="173" fontId="0" fillId="4" borderId="0" xfId="0" applyNumberFormat="1" applyFill="1" applyBorder="1" applyAlignment="1" applyProtection="1">
      <protection hidden="1"/>
    </xf>
    <xf numFmtId="173" fontId="0" fillId="4" borderId="12" xfId="0" applyNumberFormat="1" applyFill="1" applyBorder="1" applyAlignment="1" applyProtection="1">
      <protection hidden="1"/>
    </xf>
    <xf numFmtId="172" fontId="3" fillId="4" borderId="10" xfId="0" applyNumberFormat="1" applyFont="1" applyFill="1" applyBorder="1" applyAlignment="1" applyProtection="1">
      <protection hidden="1"/>
    </xf>
    <xf numFmtId="172" fontId="3" fillId="4" borderId="5" xfId="0" applyNumberFormat="1" applyFont="1" applyFill="1" applyBorder="1" applyAlignment="1" applyProtection="1">
      <protection hidden="1"/>
    </xf>
    <xf numFmtId="172" fontId="3" fillId="4" borderId="11" xfId="0" applyNumberFormat="1" applyFont="1" applyFill="1" applyBorder="1" applyAlignment="1" applyProtection="1">
      <protection hidden="1"/>
    </xf>
    <xf numFmtId="166" fontId="4" fillId="0" borderId="19" xfId="0" applyNumberFormat="1" applyFont="1" applyFill="1" applyBorder="1" applyProtection="1">
      <protection hidden="1"/>
    </xf>
    <xf numFmtId="170" fontId="3" fillId="0" borderId="38" xfId="0" applyNumberFormat="1" applyFont="1" applyFill="1" applyBorder="1" applyAlignment="1" applyProtection="1">
      <alignment horizontal="right"/>
      <protection hidden="1"/>
    </xf>
    <xf numFmtId="172" fontId="0" fillId="4" borderId="10" xfId="0" applyNumberFormat="1" applyFill="1" applyBorder="1" applyAlignment="1" applyProtection="1">
      <protection hidden="1"/>
    </xf>
    <xf numFmtId="172" fontId="0" fillId="4" borderId="11" xfId="0" applyNumberFormat="1" applyFill="1" applyBorder="1" applyAlignment="1" applyProtection="1">
      <protection hidden="1"/>
    </xf>
    <xf numFmtId="0" fontId="1" fillId="2" borderId="9" xfId="0" applyFont="1" applyFill="1" applyBorder="1" applyAlignment="1" applyProtection="1">
      <alignment horizontal="center" vertical="center" wrapText="1"/>
      <protection locked="0"/>
    </xf>
    <xf numFmtId="0" fontId="1" fillId="2" borderId="4" xfId="0" applyFont="1" applyFill="1" applyBorder="1" applyAlignment="1" applyProtection="1">
      <alignment horizontal="center" vertical="center" wrapText="1"/>
      <protection locked="0"/>
    </xf>
    <xf numFmtId="0" fontId="0" fillId="4" borderId="1" xfId="0" applyFill="1" applyBorder="1" applyAlignment="1" applyProtection="1">
      <alignment horizontal="right"/>
      <protection locked="0"/>
    </xf>
    <xf numFmtId="0" fontId="0" fillId="7" borderId="1" xfId="0" applyFill="1" applyBorder="1" applyAlignment="1" applyProtection="1">
      <alignment horizontal="center"/>
      <protection locked="0"/>
    </xf>
    <xf numFmtId="0" fontId="4" fillId="0" borderId="19" xfId="0" applyNumberFormat="1" applyFont="1" applyFill="1" applyBorder="1" applyAlignment="1" applyProtection="1">
      <alignment horizontal="right"/>
      <protection hidden="1"/>
    </xf>
    <xf numFmtId="164" fontId="0" fillId="4" borderId="0" xfId="0" applyNumberFormat="1" applyFill="1" applyProtection="1">
      <protection locked="0"/>
    </xf>
    <xf numFmtId="166" fontId="0" fillId="4" borderId="1" xfId="0" applyNumberFormat="1" applyFill="1" applyBorder="1" applyAlignment="1" applyProtection="1">
      <alignment horizontal="center"/>
      <protection locked="0"/>
    </xf>
    <xf numFmtId="165" fontId="0" fillId="4" borderId="1" xfId="0" applyNumberFormat="1" applyFill="1" applyBorder="1" applyAlignment="1" applyProtection="1">
      <alignment horizontal="center"/>
      <protection locked="0"/>
    </xf>
    <xf numFmtId="0" fontId="0" fillId="4" borderId="1" xfId="0" applyFill="1" applyBorder="1" applyProtection="1">
      <protection locked="0"/>
    </xf>
    <xf numFmtId="165" fontId="0" fillId="4" borderId="4" xfId="0" applyNumberFormat="1" applyFill="1" applyBorder="1" applyAlignment="1" applyProtection="1">
      <alignment horizontal="center"/>
      <protection locked="0"/>
    </xf>
    <xf numFmtId="0" fontId="3" fillId="4" borderId="1" xfId="0" applyFont="1" applyFill="1" applyBorder="1" applyProtection="1">
      <protection locked="0"/>
    </xf>
    <xf numFmtId="0" fontId="3" fillId="4" borderId="1" xfId="0" applyFont="1" applyFill="1" applyBorder="1" applyAlignment="1" applyProtection="1">
      <alignment wrapText="1"/>
      <protection locked="0"/>
    </xf>
    <xf numFmtId="166" fontId="1" fillId="4" borderId="0" xfId="0" applyNumberFormat="1" applyFont="1" applyFill="1" applyAlignment="1" applyProtection="1">
      <alignment horizontal="center"/>
      <protection hidden="1"/>
    </xf>
    <xf numFmtId="166" fontId="0" fillId="4" borderId="0" xfId="0" applyNumberFormat="1" applyFill="1" applyAlignment="1" applyProtection="1">
      <alignment horizontal="center"/>
      <protection hidden="1"/>
    </xf>
    <xf numFmtId="166" fontId="1" fillId="5" borderId="0" xfId="0" applyNumberFormat="1" applyFont="1" applyFill="1" applyAlignment="1" applyProtection="1">
      <alignment horizontal="center"/>
      <protection hidden="1"/>
    </xf>
    <xf numFmtId="166" fontId="1" fillId="6" borderId="0" xfId="0" applyNumberFormat="1" applyFont="1" applyFill="1" applyAlignment="1" applyProtection="1">
      <alignment horizontal="center"/>
      <protection hidden="1"/>
    </xf>
    <xf numFmtId="166" fontId="1" fillId="4" borderId="0" xfId="0" applyNumberFormat="1" applyFont="1" applyFill="1" applyAlignment="1" applyProtection="1">
      <alignment horizontal="left" vertical="top"/>
      <protection hidden="1"/>
    </xf>
    <xf numFmtId="0" fontId="0" fillId="4" borderId="1" xfId="0" applyFill="1" applyBorder="1" applyAlignment="1" applyProtection="1">
      <alignment horizontal="center"/>
      <protection locked="0"/>
    </xf>
    <xf numFmtId="166" fontId="0" fillId="4" borderId="1" xfId="0" applyNumberFormat="1" applyFill="1" applyBorder="1" applyProtection="1">
      <protection hidden="1"/>
    </xf>
    <xf numFmtId="166" fontId="1" fillId="4" borderId="0" xfId="0" applyNumberFormat="1" applyFont="1" applyFill="1" applyProtection="1">
      <protection hidden="1"/>
    </xf>
    <xf numFmtId="0" fontId="4" fillId="9" borderId="0" xfId="0" applyFont="1" applyFill="1" applyAlignment="1" applyProtection="1">
      <alignment horizontal="center"/>
    </xf>
    <xf numFmtId="0" fontId="4" fillId="9" borderId="0" xfId="0" applyFont="1" applyFill="1" applyBorder="1" applyAlignment="1" applyProtection="1">
      <alignment horizontal="center"/>
    </xf>
    <xf numFmtId="0" fontId="3" fillId="4" borderId="0" xfId="0" applyFont="1" applyFill="1" applyAlignment="1" applyProtection="1">
      <alignment horizontal="left" vertical="top" wrapText="1"/>
    </xf>
    <xf numFmtId="164" fontId="2" fillId="4" borderId="9" xfId="0" applyNumberFormat="1" applyFont="1" applyFill="1" applyBorder="1" applyAlignment="1" applyProtection="1">
      <alignment horizontal="center"/>
      <protection locked="0"/>
    </xf>
    <xf numFmtId="164" fontId="2" fillId="4" borderId="4" xfId="0" applyNumberFormat="1" applyFont="1" applyFill="1" applyBorder="1" applyAlignment="1" applyProtection="1">
      <alignment horizontal="center"/>
      <protection locked="0"/>
    </xf>
    <xf numFmtId="164" fontId="2" fillId="3" borderId="9" xfId="0" applyNumberFormat="1" applyFont="1" applyFill="1" applyBorder="1" applyAlignment="1" applyProtection="1">
      <alignment horizontal="center"/>
      <protection locked="0"/>
    </xf>
    <xf numFmtId="164" fontId="2" fillId="3" borderId="4" xfId="0" applyNumberFormat="1" applyFont="1" applyFill="1" applyBorder="1" applyAlignment="1" applyProtection="1">
      <alignment horizontal="center"/>
      <protection locked="0"/>
    </xf>
    <xf numFmtId="0" fontId="4" fillId="2" borderId="0" xfId="0" applyFont="1" applyFill="1" applyAlignment="1" applyProtection="1">
      <alignment horizontal="center"/>
    </xf>
    <xf numFmtId="0" fontId="7" fillId="2" borderId="10" xfId="0" applyFont="1" applyFill="1" applyBorder="1" applyAlignment="1" applyProtection="1">
      <alignment horizontal="center"/>
    </xf>
    <xf numFmtId="0" fontId="7" fillId="2" borderId="5" xfId="0" applyFont="1" applyFill="1" applyBorder="1" applyAlignment="1" applyProtection="1">
      <alignment horizontal="center"/>
    </xf>
    <xf numFmtId="0" fontId="7" fillId="2" borderId="11" xfId="0" applyFont="1" applyFill="1" applyBorder="1" applyAlignment="1" applyProtection="1">
      <alignment horizontal="center"/>
    </xf>
    <xf numFmtId="0" fontId="6" fillId="2" borderId="21" xfId="0" applyFont="1" applyFill="1" applyBorder="1" applyAlignment="1" applyProtection="1">
      <alignment horizontal="center" vertical="center" wrapText="1"/>
    </xf>
    <xf numFmtId="0" fontId="6" fillId="2" borderId="14" xfId="0" applyFont="1" applyFill="1" applyBorder="1" applyAlignment="1" applyProtection="1">
      <alignment horizontal="center" vertical="center" wrapText="1"/>
    </xf>
    <xf numFmtId="0" fontId="6" fillId="2" borderId="15" xfId="0" applyFont="1" applyFill="1" applyBorder="1" applyAlignment="1" applyProtection="1">
      <alignment horizontal="center" vertical="center" wrapText="1"/>
    </xf>
    <xf numFmtId="0" fontId="6" fillId="2" borderId="10" xfId="0" applyFont="1" applyFill="1" applyBorder="1" applyAlignment="1" applyProtection="1">
      <alignment horizontal="center" vertical="center" wrapText="1"/>
    </xf>
    <xf numFmtId="0" fontId="6" fillId="2" borderId="5" xfId="0" applyFont="1" applyFill="1" applyBorder="1" applyAlignment="1" applyProtection="1">
      <alignment horizontal="center" vertical="center" wrapText="1"/>
    </xf>
    <xf numFmtId="0" fontId="6" fillId="2" borderId="11" xfId="0" applyFont="1" applyFill="1" applyBorder="1" applyAlignment="1" applyProtection="1">
      <alignment horizontal="center" vertical="center" wrapText="1"/>
    </xf>
    <xf numFmtId="0" fontId="2" fillId="4" borderId="9" xfId="0" applyFont="1" applyFill="1" applyBorder="1" applyAlignment="1" applyProtection="1">
      <alignment horizontal="center" vertical="center" wrapText="1"/>
    </xf>
    <xf numFmtId="0" fontId="2" fillId="4" borderId="20" xfId="0" applyFont="1" applyFill="1" applyBorder="1" applyAlignment="1" applyProtection="1">
      <alignment horizontal="center" vertical="center" wrapText="1"/>
    </xf>
    <xf numFmtId="0" fontId="2" fillId="4" borderId="4" xfId="0" applyFont="1" applyFill="1" applyBorder="1" applyAlignment="1" applyProtection="1">
      <alignment horizontal="center" vertical="center" wrapText="1"/>
    </xf>
    <xf numFmtId="0" fontId="1" fillId="4" borderId="0" xfId="0" applyFont="1" applyFill="1" applyAlignment="1" applyProtection="1">
      <alignment horizontal="left"/>
    </xf>
    <xf numFmtId="168" fontId="3" fillId="4" borderId="10" xfId="0" applyNumberFormat="1" applyFont="1" applyFill="1" applyBorder="1" applyAlignment="1" applyProtection="1">
      <alignment horizontal="left"/>
      <protection hidden="1"/>
    </xf>
    <xf numFmtId="168" fontId="0" fillId="4" borderId="5" xfId="0" applyNumberFormat="1" applyFill="1" applyBorder="1" applyAlignment="1" applyProtection="1">
      <alignment horizontal="left"/>
      <protection hidden="1"/>
    </xf>
    <xf numFmtId="168" fontId="0" fillId="4" borderId="11" xfId="0" applyNumberFormat="1" applyFill="1" applyBorder="1" applyAlignment="1" applyProtection="1">
      <alignment horizontal="left"/>
      <protection hidden="1"/>
    </xf>
    <xf numFmtId="0" fontId="0" fillId="4" borderId="10" xfId="0" applyFill="1" applyBorder="1" applyAlignment="1" applyProtection="1">
      <alignment horizontal="center"/>
      <protection hidden="1"/>
    </xf>
    <xf numFmtId="0" fontId="0" fillId="4" borderId="5" xfId="0" applyFill="1" applyBorder="1" applyAlignment="1" applyProtection="1">
      <alignment horizontal="center"/>
      <protection hidden="1"/>
    </xf>
    <xf numFmtId="0" fontId="0" fillId="4" borderId="11" xfId="0" applyFill="1" applyBorder="1" applyAlignment="1" applyProtection="1">
      <alignment horizontal="center"/>
      <protection hidden="1"/>
    </xf>
    <xf numFmtId="0" fontId="1" fillId="4" borderId="0" xfId="0" applyFont="1" applyFill="1" applyAlignment="1" applyProtection="1">
      <alignment horizontal="left" wrapText="1"/>
    </xf>
    <xf numFmtId="0" fontId="1" fillId="2" borderId="9" xfId="0" applyFont="1" applyFill="1" applyBorder="1" applyAlignment="1" applyProtection="1">
      <alignment horizontal="center" vertical="center" wrapText="1"/>
    </xf>
    <xf numFmtId="0" fontId="1" fillId="2" borderId="4" xfId="0" applyFont="1" applyFill="1" applyBorder="1" applyAlignment="1" applyProtection="1">
      <alignment horizontal="center" vertical="center" wrapText="1"/>
    </xf>
    <xf numFmtId="0" fontId="1" fillId="2" borderId="16" xfId="0" applyFont="1" applyFill="1" applyBorder="1" applyAlignment="1" applyProtection="1">
      <alignment horizontal="center" vertical="center" wrapText="1"/>
    </xf>
    <xf numFmtId="0" fontId="1" fillId="2" borderId="14" xfId="0" applyFont="1" applyFill="1" applyBorder="1" applyAlignment="1" applyProtection="1">
      <alignment horizontal="center" vertical="center" wrapText="1"/>
    </xf>
    <xf numFmtId="0" fontId="1" fillId="2" borderId="15" xfId="0" applyFont="1" applyFill="1" applyBorder="1" applyAlignment="1" applyProtection="1">
      <alignment horizontal="center" vertical="center" wrapText="1"/>
    </xf>
    <xf numFmtId="174" fontId="3" fillId="0" borderId="17" xfId="0" applyNumberFormat="1" applyFont="1" applyFill="1" applyBorder="1" applyAlignment="1" applyProtection="1">
      <alignment horizontal="left"/>
      <protection hidden="1"/>
    </xf>
    <xf numFmtId="174" fontId="3" fillId="0" borderId="3" xfId="0" applyNumberFormat="1" applyFont="1" applyFill="1" applyBorder="1" applyAlignment="1" applyProtection="1">
      <alignment horizontal="left"/>
      <protection hidden="1"/>
    </xf>
    <xf numFmtId="174" fontId="3" fillId="0" borderId="18" xfId="0" applyNumberFormat="1" applyFont="1" applyFill="1" applyBorder="1" applyAlignment="1" applyProtection="1">
      <alignment horizontal="left"/>
      <protection hidden="1"/>
    </xf>
    <xf numFmtId="175" fontId="0" fillId="4" borderId="16" xfId="0" applyNumberFormat="1" applyFill="1" applyBorder="1" applyAlignment="1" applyProtection="1">
      <alignment horizontal="left"/>
      <protection hidden="1"/>
    </xf>
    <xf numFmtId="175" fontId="0" fillId="4" borderId="0" xfId="0" applyNumberFormat="1" applyFill="1" applyBorder="1" applyAlignment="1" applyProtection="1">
      <alignment horizontal="left"/>
      <protection hidden="1"/>
    </xf>
    <xf numFmtId="175" fontId="0" fillId="4" borderId="12" xfId="0" applyNumberFormat="1" applyFill="1" applyBorder="1" applyAlignment="1" applyProtection="1">
      <alignment horizontal="left"/>
      <protection hidden="1"/>
    </xf>
    <xf numFmtId="167" fontId="0" fillId="4" borderId="16" xfId="0" applyNumberFormat="1" applyFill="1" applyBorder="1" applyAlignment="1" applyProtection="1">
      <alignment horizontal="left"/>
      <protection hidden="1"/>
    </xf>
    <xf numFmtId="167" fontId="0" fillId="4" borderId="0" xfId="0" applyNumberFormat="1" applyFill="1" applyBorder="1" applyAlignment="1" applyProtection="1">
      <alignment horizontal="left"/>
      <protection hidden="1"/>
    </xf>
    <xf numFmtId="167" fontId="0" fillId="4" borderId="12" xfId="0" applyNumberFormat="1" applyFill="1" applyBorder="1" applyAlignment="1" applyProtection="1">
      <alignment horizontal="left"/>
      <protection hidden="1"/>
    </xf>
    <xf numFmtId="0" fontId="1" fillId="4" borderId="0" xfId="0" applyFont="1" applyFill="1" applyAlignment="1" applyProtection="1">
      <alignment horizontal="left" vertical="top" wrapText="1"/>
    </xf>
    <xf numFmtId="0" fontId="6" fillId="2" borderId="16" xfId="0" applyFont="1" applyFill="1" applyBorder="1" applyAlignment="1" applyProtection="1">
      <alignment horizontal="center" vertical="center" wrapText="1"/>
    </xf>
    <xf numFmtId="0" fontId="6" fillId="2" borderId="0" xfId="0" applyFont="1" applyFill="1" applyBorder="1" applyAlignment="1" applyProtection="1">
      <alignment horizontal="center" vertical="center" wrapText="1"/>
    </xf>
    <xf numFmtId="0" fontId="6" fillId="2" borderId="12" xfId="0" applyFont="1" applyFill="1" applyBorder="1" applyAlignment="1" applyProtection="1">
      <alignment horizontal="center" vertical="center" wrapText="1"/>
    </xf>
    <xf numFmtId="0" fontId="1" fillId="2" borderId="9" xfId="0" applyFont="1" applyFill="1" applyBorder="1" applyAlignment="1" applyProtection="1">
      <alignment horizontal="center" vertical="center" wrapText="1"/>
      <protection locked="0"/>
    </xf>
    <xf numFmtId="0" fontId="1" fillId="2" borderId="4" xfId="0" applyFont="1" applyFill="1" applyBorder="1" applyAlignment="1" applyProtection="1">
      <alignment horizontal="center" vertical="center" wrapText="1"/>
      <protection locked="0"/>
    </xf>
    <xf numFmtId="0" fontId="0" fillId="4" borderId="25" xfId="0" applyFill="1" applyBorder="1" applyAlignment="1" applyProtection="1">
      <alignment horizontal="center"/>
    </xf>
    <xf numFmtId="0" fontId="0" fillId="4" borderId="26" xfId="0" applyFill="1" applyBorder="1" applyAlignment="1" applyProtection="1">
      <alignment horizontal="center"/>
    </xf>
    <xf numFmtId="0" fontId="0" fillId="0" borderId="0" xfId="0" applyAlignment="1">
      <alignment horizontal="left" vertical="top" wrapText="1"/>
    </xf>
    <xf numFmtId="171" fontId="0" fillId="4" borderId="16" xfId="0" applyNumberFormat="1" applyFill="1" applyBorder="1" applyAlignment="1" applyProtection="1">
      <alignment horizontal="center"/>
      <protection hidden="1"/>
    </xf>
    <xf numFmtId="171" fontId="0" fillId="4" borderId="12" xfId="0" applyNumberFormat="1" applyFill="1" applyBorder="1" applyAlignment="1" applyProtection="1">
      <alignment horizontal="center"/>
      <protection hidden="1"/>
    </xf>
    <xf numFmtId="171" fontId="0" fillId="4" borderId="0" xfId="0" applyNumberFormat="1" applyFill="1" applyBorder="1" applyAlignment="1" applyProtection="1">
      <alignment horizontal="center"/>
      <protection hidden="1"/>
    </xf>
    <xf numFmtId="176" fontId="0" fillId="4" borderId="16" xfId="0" applyNumberFormat="1" applyFill="1" applyBorder="1" applyAlignment="1" applyProtection="1">
      <alignment horizontal="center"/>
      <protection hidden="1"/>
    </xf>
    <xf numFmtId="176" fontId="0" fillId="4" borderId="0" xfId="0" applyNumberFormat="1" applyFill="1" applyBorder="1" applyAlignment="1" applyProtection="1">
      <alignment horizontal="center"/>
      <protection hidden="1"/>
    </xf>
    <xf numFmtId="176" fontId="0" fillId="4" borderId="12" xfId="0" applyNumberFormat="1" applyFill="1" applyBorder="1" applyAlignment="1" applyProtection="1">
      <alignment horizontal="center"/>
      <protection hidden="1"/>
    </xf>
    <xf numFmtId="0" fontId="4" fillId="5" borderId="0" xfId="0" applyFont="1" applyFill="1" applyAlignment="1" applyProtection="1">
      <alignment horizontal="left"/>
    </xf>
    <xf numFmtId="169" fontId="0" fillId="4" borderId="16" xfId="0" applyNumberFormat="1" applyFill="1" applyBorder="1" applyAlignment="1" applyProtection="1">
      <alignment horizontal="center"/>
      <protection hidden="1"/>
    </xf>
    <xf numFmtId="169" fontId="0" fillId="4" borderId="12" xfId="0" applyNumberFormat="1" applyFill="1" applyBorder="1" applyAlignment="1" applyProtection="1">
      <alignment horizontal="center"/>
      <protection hidden="1"/>
    </xf>
    <xf numFmtId="169" fontId="0" fillId="4" borderId="0" xfId="0" applyNumberFormat="1" applyFill="1" applyBorder="1" applyAlignment="1" applyProtection="1">
      <alignment horizontal="center"/>
      <protection hidden="1"/>
    </xf>
    <xf numFmtId="0" fontId="1" fillId="2" borderId="29" xfId="0" applyFont="1" applyFill="1" applyBorder="1" applyAlignment="1" applyProtection="1">
      <alignment horizontal="center" vertical="center" wrapText="1"/>
    </xf>
    <xf numFmtId="0" fontId="1" fillId="2" borderId="30" xfId="0" applyFont="1" applyFill="1" applyBorder="1" applyAlignment="1" applyProtection="1">
      <alignment horizontal="center" vertical="center" wrapText="1"/>
    </xf>
    <xf numFmtId="0" fontId="0" fillId="4" borderId="2" xfId="0" applyFill="1" applyBorder="1" applyAlignment="1" applyProtection="1">
      <alignment horizontal="center"/>
    </xf>
    <xf numFmtId="0" fontId="1" fillId="4" borderId="0" xfId="0" applyFont="1" applyFill="1" applyAlignment="1" applyProtection="1">
      <alignment horizontal="right" vertical="center" wrapText="1"/>
    </xf>
    <xf numFmtId="0" fontId="1" fillId="2" borderId="39" xfId="0" applyFont="1" applyFill="1" applyBorder="1" applyAlignment="1" applyProtection="1">
      <alignment horizontal="center" vertical="center" wrapText="1"/>
    </xf>
    <xf numFmtId="0" fontId="1" fillId="2" borderId="40" xfId="0" applyFont="1" applyFill="1" applyBorder="1" applyAlignment="1" applyProtection="1">
      <alignment horizontal="center" vertical="center" wrapText="1"/>
    </xf>
    <xf numFmtId="0" fontId="4" fillId="6" borderId="0" xfId="0" applyFont="1" applyFill="1" applyAlignment="1" applyProtection="1">
      <alignment horizontal="left"/>
    </xf>
    <xf numFmtId="0" fontId="1" fillId="4" borderId="0" xfId="0" quotePrefix="1" applyFont="1" applyFill="1" applyAlignment="1" applyProtection="1">
      <alignment horizontal="left" vertical="top" wrapText="1"/>
    </xf>
    <xf numFmtId="171" fontId="0" fillId="4" borderId="16" xfId="0" applyNumberFormat="1" applyFill="1" applyBorder="1" applyAlignment="1" applyProtection="1">
      <alignment horizontal="center" wrapText="1"/>
      <protection hidden="1"/>
    </xf>
    <xf numFmtId="171" fontId="0" fillId="4" borderId="12" xfId="0" applyNumberFormat="1" applyFill="1" applyBorder="1" applyAlignment="1" applyProtection="1">
      <alignment horizontal="center" wrapText="1"/>
      <protection hidden="1"/>
    </xf>
    <xf numFmtId="171" fontId="0" fillId="4" borderId="16" xfId="0" applyNumberFormat="1" applyFill="1" applyBorder="1" applyAlignment="1" applyProtection="1">
      <alignment horizontal="right"/>
      <protection hidden="1"/>
    </xf>
    <xf numFmtId="171" fontId="0" fillId="4" borderId="12" xfId="0" applyNumberFormat="1" applyFill="1" applyBorder="1" applyAlignment="1" applyProtection="1">
      <alignment horizontal="right"/>
      <protection hidden="1"/>
    </xf>
    <xf numFmtId="0" fontId="1" fillId="2" borderId="31" xfId="0" applyFont="1" applyFill="1" applyBorder="1" applyAlignment="1" applyProtection="1">
      <alignment horizontal="center" vertical="center" wrapText="1"/>
    </xf>
    <xf numFmtId="0" fontId="0" fillId="4" borderId="1" xfId="0" quotePrefix="1" applyFill="1" applyBorder="1" applyAlignment="1" applyProtection="1">
      <alignment horizontal="center"/>
      <protection locked="0"/>
    </xf>
  </cellXfs>
  <cellStyles count="2">
    <cellStyle name="Lien hypertexte" xfId="1" builtinId="8"/>
    <cellStyle name="Normal" xfId="0" builtinId="0"/>
  </cellStyles>
  <dxfs count="21">
    <dxf>
      <fill>
        <patternFill>
          <bgColor theme="9" tint="0.79998168889431442"/>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ont>
        <color rgb="FF9C0006"/>
      </font>
      <fill>
        <patternFill>
          <bgColor rgb="FFFFC7CE"/>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59996337778862885"/>
        </patternFill>
      </fill>
    </dxf>
    <dxf>
      <fill>
        <patternFill>
          <bgColor theme="9" tint="0.59996337778862885"/>
        </patternFill>
      </fill>
    </dxf>
    <dxf>
      <fill>
        <patternFill>
          <bgColor theme="9" tint="0.79998168889431442"/>
        </patternFill>
      </fill>
    </dxf>
    <dxf>
      <font>
        <color rgb="FF9C0006"/>
      </font>
      <fill>
        <patternFill>
          <bgColor rgb="FFFFC7CE"/>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59996337778862885"/>
        </patternFill>
      </fill>
    </dxf>
    <dxf>
      <fill>
        <patternFill>
          <bgColor theme="9" tint="0.59996337778862885"/>
        </patternFill>
      </fill>
    </dxf>
  </dxfs>
  <tableStyles count="0" defaultTableStyle="TableStyleMedium2" defaultPivotStyle="PivotStyleLight16"/>
  <colors>
    <mruColors>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3" Type="http://schemas.openxmlformats.org/officeDocument/2006/relationships/hyperlink" Target="http://www.formaconsult.net/" TargetMode="External"/><Relationship Id="rId2" Type="http://schemas.openxmlformats.org/officeDocument/2006/relationships/hyperlink" Target="mailto:relation.clientele@editions-tissot.fr" TargetMode="External"/><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http://www.formaconsult.net/" TargetMode="External"/><Relationship Id="rId2" Type="http://schemas.openxmlformats.org/officeDocument/2006/relationships/hyperlink" Target="mailto:relation.clientele@editions-tissot.fr" TargetMode="External"/><Relationship Id="rId1" Type="http://schemas.openxmlformats.org/officeDocument/2006/relationships/image" Target="../media/image3.jpeg"/></Relationships>
</file>

<file path=xl/drawings/_rels/drawing3.xml.rels><?xml version="1.0" encoding="UTF-8" standalone="yes"?>
<Relationships xmlns="http://schemas.openxmlformats.org/package/2006/relationships"><Relationship Id="rId3" Type="http://schemas.openxmlformats.org/officeDocument/2006/relationships/hyperlink" Target="http://www.formaconsult.net/" TargetMode="External"/><Relationship Id="rId2" Type="http://schemas.openxmlformats.org/officeDocument/2006/relationships/hyperlink" Target="mailto:relation.clientele@editions-tissot.fr" TargetMode="External"/><Relationship Id="rId1" Type="http://schemas.openxmlformats.org/officeDocument/2006/relationships/image" Target="../media/image3.jpeg"/></Relationships>
</file>

<file path=xl/drawings/_rels/drawing4.xml.rels><?xml version="1.0" encoding="UTF-8" standalone="yes"?>
<Relationships xmlns="http://schemas.openxmlformats.org/package/2006/relationships"><Relationship Id="rId3" Type="http://schemas.openxmlformats.org/officeDocument/2006/relationships/hyperlink" Target="http://www.formaconsult.net/" TargetMode="External"/><Relationship Id="rId2" Type="http://schemas.openxmlformats.org/officeDocument/2006/relationships/hyperlink" Target="mailto:relation.clientele@editions-tissot.fr" TargetMode="External"/><Relationship Id="rId1" Type="http://schemas.openxmlformats.org/officeDocument/2006/relationships/image" Target="../media/image3.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4.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6.v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1</xdr:col>
      <xdr:colOff>180975</xdr:colOff>
      <xdr:row>2</xdr:row>
      <xdr:rowOff>66675</xdr:rowOff>
    </xdr:from>
    <xdr:to>
      <xdr:col>2</xdr:col>
      <xdr:colOff>485775</xdr:colOff>
      <xdr:row>4</xdr:row>
      <xdr:rowOff>533400</xdr:rowOff>
    </xdr:to>
    <xdr:pic>
      <xdr:nvPicPr>
        <xdr:cNvPr id="1184" name="Picture 5">
          <a:extLst>
            <a:ext uri="{FF2B5EF4-FFF2-40B4-BE49-F238E27FC236}">
              <a16:creationId xmlns:a16="http://schemas.microsoft.com/office/drawing/2014/main" xmlns="" id="{E3D6C23D-2DC3-4065-801F-F20466B1C9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14325" y="238125"/>
          <a:ext cx="1343025" cy="6381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xdr:col>
      <xdr:colOff>158115</xdr:colOff>
      <xdr:row>0</xdr:row>
      <xdr:rowOff>60960</xdr:rowOff>
    </xdr:from>
    <xdr:to>
      <xdr:col>4</xdr:col>
      <xdr:colOff>175289</xdr:colOff>
      <xdr:row>4</xdr:row>
      <xdr:rowOff>342900</xdr:rowOff>
    </xdr:to>
    <xdr:sp macro="" textlink="">
      <xdr:nvSpPr>
        <xdr:cNvPr id="1030" name="Text Box 6">
          <a:extLst>
            <a:ext uri="{FF2B5EF4-FFF2-40B4-BE49-F238E27FC236}">
              <a16:creationId xmlns:a16="http://schemas.microsoft.com/office/drawing/2014/main" xmlns="" id="{56272958-8149-4006-84D1-8B205D68E877}"/>
            </a:ext>
          </a:extLst>
        </xdr:cNvPr>
        <xdr:cNvSpPr txBox="1">
          <a:spLocks noChangeArrowheads="1"/>
        </xdr:cNvSpPr>
      </xdr:nvSpPr>
      <xdr:spPr bwMode="auto">
        <a:xfrm>
          <a:off x="1371600" y="60960"/>
          <a:ext cx="2606040" cy="617220"/>
        </a:xfrm>
        <a:prstGeom prst="rect">
          <a:avLst/>
        </a:prstGeom>
        <a:solidFill>
          <a:srgbClr xmlns:mc="http://schemas.openxmlformats.org/markup-compatibility/2006" xmlns:a14="http://schemas.microsoft.com/office/drawing/2010/main" val="FFFFFF" mc:Ignorable="a14" a14:legacySpreadsheetColorIndex="65"/>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45720" tIns="32004" rIns="0" bIns="0" anchor="t" upright="1"/>
        <a:lstStyle/>
        <a:p>
          <a:pPr algn="l" rtl="0">
            <a:defRPr sz="1000"/>
          </a:pPr>
          <a:r>
            <a:rPr lang="fr-FR" sz="1400" b="1" i="0" u="none" strike="noStrike" baseline="0">
              <a:solidFill>
                <a:srgbClr val="000000"/>
              </a:solidFill>
              <a:latin typeface="Arial"/>
              <a:cs typeface="Arial"/>
            </a:rPr>
            <a:t>Édition FORMACONSULT</a:t>
          </a:r>
          <a:endParaRPr lang="fr-FR" sz="14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218, Avenue Fleming</a:t>
          </a:r>
        </a:p>
        <a:p>
          <a:pPr algn="l" rtl="0">
            <a:defRPr sz="1000"/>
          </a:pPr>
          <a:r>
            <a:rPr lang="fr-FR" sz="1000" b="0" i="0" u="none" strike="noStrike" baseline="0">
              <a:solidFill>
                <a:srgbClr val="000000"/>
              </a:solidFill>
              <a:latin typeface="Arial"/>
              <a:cs typeface="Arial"/>
            </a:rPr>
            <a:t>62400 Béthune</a:t>
          </a: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xdr:txBody>
    </xdr:sp>
    <xdr:clientData/>
  </xdr:twoCellAnchor>
  <xdr:twoCellAnchor>
    <xdr:from>
      <xdr:col>4</xdr:col>
      <xdr:colOff>226695</xdr:colOff>
      <xdr:row>3</xdr:row>
      <xdr:rowOff>30480</xdr:rowOff>
    </xdr:from>
    <xdr:to>
      <xdr:col>7</xdr:col>
      <xdr:colOff>340995</xdr:colOff>
      <xdr:row>4</xdr:row>
      <xdr:rowOff>133350</xdr:rowOff>
    </xdr:to>
    <xdr:sp macro="" textlink="">
      <xdr:nvSpPr>
        <xdr:cNvPr id="1031" name="Text Box 7">
          <a:hlinkClick xmlns:r="http://schemas.openxmlformats.org/officeDocument/2006/relationships" r:id="rId2"/>
          <a:extLst>
            <a:ext uri="{FF2B5EF4-FFF2-40B4-BE49-F238E27FC236}">
              <a16:creationId xmlns:a16="http://schemas.microsoft.com/office/drawing/2014/main" xmlns="" id="{F7322402-63E7-4ECF-BB40-A8C93D7F86AA}"/>
            </a:ext>
          </a:extLst>
        </xdr:cNvPr>
        <xdr:cNvSpPr txBox="1">
          <a:spLocks noChangeArrowheads="1"/>
        </xdr:cNvSpPr>
      </xdr:nvSpPr>
      <xdr:spPr bwMode="auto">
        <a:xfrm>
          <a:off x="3922395" y="287655"/>
          <a:ext cx="2600325" cy="18859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36576" tIns="27432" rIns="0" bIns="0" anchor="t" upright="1"/>
        <a:lstStyle/>
        <a:p>
          <a:pPr algn="l" rtl="0">
            <a:defRPr sz="1000"/>
          </a:pPr>
          <a:r>
            <a:rPr lang="fr-FR" sz="1000" b="0" i="0" u="none" strike="noStrike" baseline="0">
              <a:solidFill>
                <a:srgbClr val="000000"/>
              </a:solidFill>
              <a:latin typeface="Arial"/>
              <a:cs typeface="Arial"/>
            </a:rPr>
            <a:t>e-mail : formaconsult62@gmail.com</a:t>
          </a: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xdr:txBody>
    </xdr:sp>
    <xdr:clientData/>
  </xdr:twoCellAnchor>
  <xdr:twoCellAnchor>
    <xdr:from>
      <xdr:col>4</xdr:col>
      <xdr:colOff>226695</xdr:colOff>
      <xdr:row>4</xdr:row>
      <xdr:rowOff>99060</xdr:rowOff>
    </xdr:from>
    <xdr:to>
      <xdr:col>7</xdr:col>
      <xdr:colOff>175283</xdr:colOff>
      <xdr:row>4</xdr:row>
      <xdr:rowOff>320040</xdr:rowOff>
    </xdr:to>
    <xdr:sp macro="" textlink="">
      <xdr:nvSpPr>
        <xdr:cNvPr id="1032" name="Text Box 8">
          <a:hlinkClick xmlns:r="http://schemas.openxmlformats.org/officeDocument/2006/relationships" r:id="rId3"/>
          <a:extLst>
            <a:ext uri="{FF2B5EF4-FFF2-40B4-BE49-F238E27FC236}">
              <a16:creationId xmlns:a16="http://schemas.microsoft.com/office/drawing/2014/main" xmlns="" id="{BF9C9502-2F58-48CF-B292-58E88C9A1688}"/>
            </a:ext>
          </a:extLst>
        </xdr:cNvPr>
        <xdr:cNvSpPr txBox="1">
          <a:spLocks noChangeArrowheads="1"/>
        </xdr:cNvSpPr>
      </xdr:nvSpPr>
      <xdr:spPr bwMode="auto">
        <a:xfrm>
          <a:off x="4038600" y="434340"/>
          <a:ext cx="2499360"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3366FF" mc:Ignorable="a14" a14:legacySpreadsheetColorIndex="48"/>
              </a:solidFill>
              <a:miter lim="800000"/>
              <a:headEnd/>
              <a:tailEnd/>
            </a14:hiddenLine>
          </a:ext>
        </a:extLst>
      </xdr:spPr>
      <xdr:txBody>
        <a:bodyPr vertOverflow="clip" wrap="square" lIns="36576" tIns="27432" rIns="0" bIns="0" anchor="t" upright="1"/>
        <a:lstStyle/>
        <a:p>
          <a:pPr algn="l" rtl="0">
            <a:defRPr sz="1000"/>
          </a:pPr>
          <a:r>
            <a:rPr lang="fr-FR" sz="1000" b="0" i="0" u="none" strike="noStrike" baseline="0">
              <a:solidFill>
                <a:srgbClr val="3366FF"/>
              </a:solidFill>
              <a:latin typeface="Arial"/>
              <a:cs typeface="Arial"/>
            </a:rPr>
            <a:t>www.formaconsult.net</a:t>
          </a: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xdr:txBody>
    </xdr:sp>
    <xdr:clientData/>
  </xdr:twoCellAnchor>
  <xdr:twoCellAnchor>
    <xdr:from>
      <xdr:col>9</xdr:col>
      <xdr:colOff>51434</xdr:colOff>
      <xdr:row>16</xdr:row>
      <xdr:rowOff>64770</xdr:rowOff>
    </xdr:from>
    <xdr:to>
      <xdr:col>14</xdr:col>
      <xdr:colOff>514349</xdr:colOff>
      <xdr:row>19</xdr:row>
      <xdr:rowOff>0</xdr:rowOff>
    </xdr:to>
    <xdr:sp macro="" textlink="">
      <xdr:nvSpPr>
        <xdr:cNvPr id="1033" name="Text Box 9">
          <a:extLst>
            <a:ext uri="{FF2B5EF4-FFF2-40B4-BE49-F238E27FC236}">
              <a16:creationId xmlns:a16="http://schemas.microsoft.com/office/drawing/2014/main" xmlns="" id="{31BF44ED-1D43-4A83-AFA1-A83E195D2D86}"/>
            </a:ext>
          </a:extLst>
        </xdr:cNvPr>
        <xdr:cNvSpPr txBox="1">
          <a:spLocks noChangeArrowheads="1"/>
        </xdr:cNvSpPr>
      </xdr:nvSpPr>
      <xdr:spPr bwMode="auto">
        <a:xfrm>
          <a:off x="8214359" y="3179445"/>
          <a:ext cx="4272915" cy="449580"/>
        </a:xfrm>
        <a:prstGeom prst="rect">
          <a:avLst/>
        </a:prstGeom>
        <a:solidFill>
          <a:srgbClr xmlns:mc="http://schemas.openxmlformats.org/markup-compatibility/2006" xmlns:a14="http://schemas.microsoft.com/office/drawing/2010/main" val="CCFFFF" mc:Ignorable="a14" a14:legacySpreadsheetColorIndex="41"/>
        </a:solidFill>
        <a:ln w="19050">
          <a:solidFill>
            <a:srgbClr val="236BAD"/>
          </a:solidFill>
          <a:prstDash val="dash"/>
          <a:miter lim="800000"/>
          <a:headEnd/>
          <a:tailEnd/>
        </a:ln>
      </xdr:spPr>
      <xdr:txBody>
        <a:bodyPr vertOverflow="clip" wrap="square" lIns="27432" tIns="22860" rIns="27432" bIns="0" anchor="t" upright="1"/>
        <a:lstStyle/>
        <a:p>
          <a:pPr algn="ctr" rtl="0">
            <a:defRPr sz="1000"/>
          </a:pPr>
          <a:r>
            <a:rPr lang="fr-FR" sz="800" b="1" i="0" u="none" strike="noStrike" baseline="0">
              <a:solidFill>
                <a:srgbClr val="000000"/>
              </a:solidFill>
              <a:latin typeface="Arial"/>
              <a:cs typeface="Arial"/>
            </a:rPr>
            <a:t>Pour faire votre propre estimation,</a:t>
          </a:r>
          <a:r>
            <a:rPr lang="fr-FR" sz="1400" b="1" i="0" u="none" strike="noStrike" baseline="0">
              <a:solidFill>
                <a:srgbClr val="000000"/>
              </a:solidFill>
              <a:latin typeface="Arial"/>
              <a:cs typeface="Arial"/>
            </a:rPr>
            <a:t> remplissez les cases bleues</a:t>
          </a:r>
          <a:r>
            <a:rPr lang="fr-FR" sz="1000" b="1" i="0" u="none" strike="noStrike" baseline="0">
              <a:solidFill>
                <a:srgbClr val="000000"/>
              </a:solidFill>
              <a:latin typeface="Arial"/>
              <a:cs typeface="Arial"/>
            </a:rPr>
            <a:t>,</a:t>
          </a:r>
        </a:p>
        <a:p>
          <a:pPr algn="ctr" rtl="0">
            <a:defRPr sz="1000"/>
          </a:pPr>
          <a:r>
            <a:rPr lang="fr-FR" sz="1000" b="1" i="0" u="none" strike="noStrike" baseline="0">
              <a:solidFill>
                <a:srgbClr val="000000"/>
              </a:solidFill>
              <a:latin typeface="Arial"/>
              <a:cs typeface="Arial"/>
            </a:rPr>
            <a:t> </a:t>
          </a:r>
          <a:r>
            <a:rPr lang="fr-FR" sz="800" b="1" i="0" u="none" strike="noStrike" baseline="0">
              <a:solidFill>
                <a:srgbClr val="000000"/>
              </a:solidFill>
              <a:latin typeface="Arial"/>
              <a:cs typeface="Arial"/>
            </a:rPr>
            <a:t>les calculs se feront automatiquement.</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38100</xdr:colOff>
      <xdr:row>3</xdr:row>
      <xdr:rowOff>0</xdr:rowOff>
    </xdr:from>
    <xdr:to>
      <xdr:col>2</xdr:col>
      <xdr:colOff>381000</xdr:colOff>
      <xdr:row>5</xdr:row>
      <xdr:rowOff>0</xdr:rowOff>
    </xdr:to>
    <xdr:pic>
      <xdr:nvPicPr>
        <xdr:cNvPr id="2201" name="Picture 5">
          <a:extLst>
            <a:ext uri="{FF2B5EF4-FFF2-40B4-BE49-F238E27FC236}">
              <a16:creationId xmlns:a16="http://schemas.microsoft.com/office/drawing/2014/main" xmlns="" id="{F992A1B9-75C6-40DE-90F8-3CDEEC5B81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71450" y="257175"/>
          <a:ext cx="138112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xdr:col>
      <xdr:colOff>158115</xdr:colOff>
      <xdr:row>0</xdr:row>
      <xdr:rowOff>60960</xdr:rowOff>
    </xdr:from>
    <xdr:to>
      <xdr:col>4</xdr:col>
      <xdr:colOff>175289</xdr:colOff>
      <xdr:row>4</xdr:row>
      <xdr:rowOff>342900</xdr:rowOff>
    </xdr:to>
    <xdr:sp macro="" textlink="">
      <xdr:nvSpPr>
        <xdr:cNvPr id="3" name="Text Box 6">
          <a:extLst>
            <a:ext uri="{FF2B5EF4-FFF2-40B4-BE49-F238E27FC236}">
              <a16:creationId xmlns:a16="http://schemas.microsoft.com/office/drawing/2014/main" xmlns="" id="{5E6241DE-0E71-43EF-89C1-0CDC4788F173}"/>
            </a:ext>
          </a:extLst>
        </xdr:cNvPr>
        <xdr:cNvSpPr txBox="1">
          <a:spLocks noChangeArrowheads="1"/>
        </xdr:cNvSpPr>
      </xdr:nvSpPr>
      <xdr:spPr bwMode="auto">
        <a:xfrm>
          <a:off x="1371600" y="60960"/>
          <a:ext cx="2606040" cy="617220"/>
        </a:xfrm>
        <a:prstGeom prst="rect">
          <a:avLst/>
        </a:prstGeom>
        <a:solidFill>
          <a:srgbClr xmlns:mc="http://schemas.openxmlformats.org/markup-compatibility/2006" xmlns:a14="http://schemas.microsoft.com/office/drawing/2010/main" val="FFFFFF" mc:Ignorable="a14" a14:legacySpreadsheetColorIndex="65"/>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45720" tIns="32004" rIns="0" bIns="0" anchor="t" upright="1"/>
        <a:lstStyle/>
        <a:p>
          <a:pPr algn="l" rtl="0">
            <a:defRPr sz="1000"/>
          </a:pPr>
          <a:r>
            <a:rPr lang="fr-FR" sz="1400" b="1" i="0" u="none" strike="noStrike" baseline="0">
              <a:solidFill>
                <a:srgbClr val="000000"/>
              </a:solidFill>
              <a:latin typeface="Arial"/>
              <a:cs typeface="Arial"/>
            </a:rPr>
            <a:t>Édition FORMACONSULT</a:t>
          </a:r>
          <a:endParaRPr lang="fr-FR" sz="14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218, Avenue Fleming</a:t>
          </a:r>
        </a:p>
        <a:p>
          <a:pPr algn="l" rtl="0">
            <a:defRPr sz="1000"/>
          </a:pPr>
          <a:r>
            <a:rPr lang="fr-FR" sz="1000" b="0" i="0" u="none" strike="noStrike" baseline="0">
              <a:solidFill>
                <a:srgbClr val="000000"/>
              </a:solidFill>
              <a:latin typeface="Arial"/>
              <a:cs typeface="Arial"/>
            </a:rPr>
            <a:t>62400 Béthune</a:t>
          </a: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xdr:txBody>
    </xdr:sp>
    <xdr:clientData/>
  </xdr:twoCellAnchor>
  <xdr:twoCellAnchor>
    <xdr:from>
      <xdr:col>4</xdr:col>
      <xdr:colOff>226695</xdr:colOff>
      <xdr:row>3</xdr:row>
      <xdr:rowOff>30480</xdr:rowOff>
    </xdr:from>
    <xdr:to>
      <xdr:col>7</xdr:col>
      <xdr:colOff>340995</xdr:colOff>
      <xdr:row>4</xdr:row>
      <xdr:rowOff>171450</xdr:rowOff>
    </xdr:to>
    <xdr:sp macro="" textlink="">
      <xdr:nvSpPr>
        <xdr:cNvPr id="4" name="Text Box 7">
          <a:hlinkClick xmlns:r="http://schemas.openxmlformats.org/officeDocument/2006/relationships" r:id="rId2"/>
          <a:extLst>
            <a:ext uri="{FF2B5EF4-FFF2-40B4-BE49-F238E27FC236}">
              <a16:creationId xmlns:a16="http://schemas.microsoft.com/office/drawing/2014/main" xmlns="" id="{87CA3D0F-4F3D-4DD7-A439-F13E15928103}"/>
            </a:ext>
          </a:extLst>
        </xdr:cNvPr>
        <xdr:cNvSpPr txBox="1">
          <a:spLocks noChangeArrowheads="1"/>
        </xdr:cNvSpPr>
      </xdr:nvSpPr>
      <xdr:spPr bwMode="auto">
        <a:xfrm>
          <a:off x="3922395" y="287655"/>
          <a:ext cx="2600325" cy="22669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36576" tIns="27432" rIns="0" bIns="0" anchor="t" upright="1"/>
        <a:lstStyle/>
        <a:p>
          <a:pPr algn="l" rtl="0">
            <a:defRPr sz="1000"/>
          </a:pPr>
          <a:r>
            <a:rPr lang="fr-FR" sz="1000" b="0" i="0" u="none" strike="noStrike" baseline="0">
              <a:solidFill>
                <a:srgbClr val="000000"/>
              </a:solidFill>
              <a:latin typeface="Arial"/>
              <a:cs typeface="Arial"/>
            </a:rPr>
            <a:t>e-mail : formaconsult62@gmail.com</a:t>
          </a: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xdr:txBody>
    </xdr:sp>
    <xdr:clientData/>
  </xdr:twoCellAnchor>
  <xdr:twoCellAnchor>
    <xdr:from>
      <xdr:col>4</xdr:col>
      <xdr:colOff>226695</xdr:colOff>
      <xdr:row>4</xdr:row>
      <xdr:rowOff>99060</xdr:rowOff>
    </xdr:from>
    <xdr:to>
      <xdr:col>7</xdr:col>
      <xdr:colOff>175283</xdr:colOff>
      <xdr:row>4</xdr:row>
      <xdr:rowOff>320040</xdr:rowOff>
    </xdr:to>
    <xdr:sp macro="" textlink="">
      <xdr:nvSpPr>
        <xdr:cNvPr id="5" name="Text Box 8">
          <a:hlinkClick xmlns:r="http://schemas.openxmlformats.org/officeDocument/2006/relationships" r:id="rId3"/>
          <a:extLst>
            <a:ext uri="{FF2B5EF4-FFF2-40B4-BE49-F238E27FC236}">
              <a16:creationId xmlns:a16="http://schemas.microsoft.com/office/drawing/2014/main" xmlns="" id="{BE7DEEC3-FEC3-4631-8D0F-A69F757FEF02}"/>
            </a:ext>
          </a:extLst>
        </xdr:cNvPr>
        <xdr:cNvSpPr txBox="1">
          <a:spLocks noChangeArrowheads="1"/>
        </xdr:cNvSpPr>
      </xdr:nvSpPr>
      <xdr:spPr bwMode="auto">
        <a:xfrm>
          <a:off x="4038600" y="434340"/>
          <a:ext cx="2499360"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3366FF" mc:Ignorable="a14" a14:legacySpreadsheetColorIndex="48"/>
              </a:solidFill>
              <a:miter lim="800000"/>
              <a:headEnd/>
              <a:tailEnd/>
            </a14:hiddenLine>
          </a:ext>
        </a:extLst>
      </xdr:spPr>
      <xdr:txBody>
        <a:bodyPr vertOverflow="clip" wrap="square" lIns="36576" tIns="27432" rIns="0" bIns="0" anchor="t" upright="1"/>
        <a:lstStyle/>
        <a:p>
          <a:pPr algn="l" rtl="0">
            <a:defRPr sz="1000"/>
          </a:pPr>
          <a:r>
            <a:rPr lang="fr-FR" sz="1000" b="0" i="0" u="none" strike="noStrike" baseline="0">
              <a:solidFill>
                <a:srgbClr val="3366FF"/>
              </a:solidFill>
              <a:latin typeface="Arial"/>
              <a:cs typeface="Arial"/>
            </a:rPr>
            <a:t>www.formaconsult.net</a:t>
          </a:r>
          <a:endParaRPr lang="fr-FR" sz="1000" b="0" i="0" u="none" strike="noStrike" baseline="0">
            <a:solidFill>
              <a:srgbClr val="000000"/>
            </a:solidFill>
            <a:latin typeface="Arial"/>
            <a:cs typeface="Arial"/>
          </a:endParaRPr>
        </a:p>
      </xdr:txBody>
    </xdr:sp>
    <xdr:clientData/>
  </xdr:twoCellAnchor>
  <xdr:twoCellAnchor>
    <xdr:from>
      <xdr:col>9</xdr:col>
      <xdr:colOff>70484</xdr:colOff>
      <xdr:row>17</xdr:row>
      <xdr:rowOff>102870</xdr:rowOff>
    </xdr:from>
    <xdr:to>
      <xdr:col>14</xdr:col>
      <xdr:colOff>590550</xdr:colOff>
      <xdr:row>20</xdr:row>
      <xdr:rowOff>47625</xdr:rowOff>
    </xdr:to>
    <xdr:sp macro="" textlink="">
      <xdr:nvSpPr>
        <xdr:cNvPr id="6" name="Text Box 9">
          <a:extLst>
            <a:ext uri="{FF2B5EF4-FFF2-40B4-BE49-F238E27FC236}">
              <a16:creationId xmlns:a16="http://schemas.microsoft.com/office/drawing/2014/main" xmlns="" id="{A3B9D9BB-F24E-43C0-B309-8F16B21AE89E}"/>
            </a:ext>
          </a:extLst>
        </xdr:cNvPr>
        <xdr:cNvSpPr txBox="1">
          <a:spLocks noChangeArrowheads="1"/>
        </xdr:cNvSpPr>
      </xdr:nvSpPr>
      <xdr:spPr bwMode="auto">
        <a:xfrm>
          <a:off x="8233409" y="2855595"/>
          <a:ext cx="4330066" cy="497205"/>
        </a:xfrm>
        <a:prstGeom prst="rect">
          <a:avLst/>
        </a:prstGeom>
        <a:solidFill>
          <a:srgbClr xmlns:mc="http://schemas.openxmlformats.org/markup-compatibility/2006" xmlns:a14="http://schemas.microsoft.com/office/drawing/2010/main" val="CCFFFF" mc:Ignorable="a14" a14:legacySpreadsheetColorIndex="41"/>
        </a:solidFill>
        <a:ln w="19050">
          <a:solidFill>
            <a:srgbClr val="236BAD"/>
          </a:solidFill>
          <a:prstDash val="dash"/>
          <a:miter lim="800000"/>
          <a:headEnd/>
          <a:tailEnd/>
        </a:ln>
      </xdr:spPr>
      <xdr:txBody>
        <a:bodyPr vertOverflow="clip" wrap="square" lIns="27432" tIns="22860" rIns="27432" bIns="0" anchor="t" upright="1"/>
        <a:lstStyle/>
        <a:p>
          <a:pPr algn="ctr" rtl="0">
            <a:defRPr sz="1000"/>
          </a:pPr>
          <a:r>
            <a:rPr lang="fr-FR" sz="800" b="1" i="0" u="none" strike="noStrike" baseline="0">
              <a:solidFill>
                <a:srgbClr val="000000"/>
              </a:solidFill>
              <a:latin typeface="Arial"/>
              <a:cs typeface="Arial"/>
            </a:rPr>
            <a:t>Pour faire votre propre estimation,</a:t>
          </a:r>
          <a:r>
            <a:rPr lang="fr-FR" sz="1400" b="1" i="0" u="none" strike="noStrike" baseline="0">
              <a:solidFill>
                <a:srgbClr val="000000"/>
              </a:solidFill>
              <a:latin typeface="Arial"/>
              <a:cs typeface="Arial"/>
            </a:rPr>
            <a:t> remplissez les cases bleues</a:t>
          </a:r>
          <a:r>
            <a:rPr lang="fr-FR" sz="1000" b="1" i="0" u="none" strike="noStrike" baseline="0">
              <a:solidFill>
                <a:srgbClr val="000000"/>
              </a:solidFill>
              <a:latin typeface="Arial"/>
              <a:cs typeface="Arial"/>
            </a:rPr>
            <a:t>,</a:t>
          </a:r>
        </a:p>
        <a:p>
          <a:pPr algn="ctr" rtl="0">
            <a:defRPr sz="1000"/>
          </a:pPr>
          <a:r>
            <a:rPr lang="fr-FR" sz="1000" b="1" i="0" u="none" strike="noStrike" baseline="0">
              <a:solidFill>
                <a:srgbClr val="000000"/>
              </a:solidFill>
              <a:latin typeface="Arial"/>
              <a:cs typeface="Arial"/>
            </a:rPr>
            <a:t> </a:t>
          </a:r>
          <a:r>
            <a:rPr lang="fr-FR" sz="800" b="1" i="0" u="none" strike="noStrike" baseline="0">
              <a:solidFill>
                <a:srgbClr val="000000"/>
              </a:solidFill>
              <a:latin typeface="Arial"/>
              <a:cs typeface="Arial"/>
            </a:rPr>
            <a:t>les calculs se feront automatiquement.</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38100</xdr:colOff>
      <xdr:row>3</xdr:row>
      <xdr:rowOff>0</xdr:rowOff>
    </xdr:from>
    <xdr:to>
      <xdr:col>2</xdr:col>
      <xdr:colOff>381000</xdr:colOff>
      <xdr:row>5</xdr:row>
      <xdr:rowOff>0</xdr:rowOff>
    </xdr:to>
    <xdr:pic>
      <xdr:nvPicPr>
        <xdr:cNvPr id="2" name="Picture 5">
          <a:extLst>
            <a:ext uri="{FF2B5EF4-FFF2-40B4-BE49-F238E27FC236}">
              <a16:creationId xmlns:a16="http://schemas.microsoft.com/office/drawing/2014/main" xmlns="" id="{81A3BB7E-33DA-4B92-BFCF-DC472D12BA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71450" y="257175"/>
          <a:ext cx="138112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xdr:col>
      <xdr:colOff>158115</xdr:colOff>
      <xdr:row>0</xdr:row>
      <xdr:rowOff>60960</xdr:rowOff>
    </xdr:from>
    <xdr:to>
      <xdr:col>4</xdr:col>
      <xdr:colOff>175289</xdr:colOff>
      <xdr:row>4</xdr:row>
      <xdr:rowOff>342900</xdr:rowOff>
    </xdr:to>
    <xdr:sp macro="" textlink="">
      <xdr:nvSpPr>
        <xdr:cNvPr id="3" name="Text Box 6">
          <a:extLst>
            <a:ext uri="{FF2B5EF4-FFF2-40B4-BE49-F238E27FC236}">
              <a16:creationId xmlns:a16="http://schemas.microsoft.com/office/drawing/2014/main" xmlns="" id="{CBFC25E7-0433-4538-9F5D-F5D59E87C47D}"/>
            </a:ext>
          </a:extLst>
        </xdr:cNvPr>
        <xdr:cNvSpPr txBox="1">
          <a:spLocks noChangeArrowheads="1"/>
        </xdr:cNvSpPr>
      </xdr:nvSpPr>
      <xdr:spPr bwMode="auto">
        <a:xfrm>
          <a:off x="1329690" y="60960"/>
          <a:ext cx="2541299" cy="624840"/>
        </a:xfrm>
        <a:prstGeom prst="rect">
          <a:avLst/>
        </a:prstGeom>
        <a:solidFill>
          <a:srgbClr xmlns:mc="http://schemas.openxmlformats.org/markup-compatibility/2006" xmlns:a14="http://schemas.microsoft.com/office/drawing/2010/main" val="FFFFFF" mc:Ignorable="a14" a14:legacySpreadsheetColorIndex="65"/>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45720" tIns="32004" rIns="0" bIns="0" anchor="t" upright="1"/>
        <a:lstStyle/>
        <a:p>
          <a:pPr algn="l" rtl="0">
            <a:defRPr sz="1000"/>
          </a:pPr>
          <a:r>
            <a:rPr lang="fr-FR" sz="1400" b="1" i="0" u="none" strike="noStrike" baseline="0">
              <a:solidFill>
                <a:srgbClr val="000000"/>
              </a:solidFill>
              <a:latin typeface="Arial"/>
              <a:cs typeface="Arial"/>
            </a:rPr>
            <a:t>Édition FORMACONSULT</a:t>
          </a:r>
          <a:endParaRPr lang="fr-FR" sz="14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218, Avenue Fleming</a:t>
          </a:r>
        </a:p>
        <a:p>
          <a:pPr algn="l" rtl="0">
            <a:defRPr sz="1000"/>
          </a:pPr>
          <a:r>
            <a:rPr lang="fr-FR" sz="1000" b="0" i="0" u="none" strike="noStrike" baseline="0">
              <a:solidFill>
                <a:srgbClr val="000000"/>
              </a:solidFill>
              <a:latin typeface="Arial"/>
              <a:cs typeface="Arial"/>
            </a:rPr>
            <a:t>62400 Béthune</a:t>
          </a: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xdr:txBody>
    </xdr:sp>
    <xdr:clientData/>
  </xdr:twoCellAnchor>
  <xdr:twoCellAnchor>
    <xdr:from>
      <xdr:col>4</xdr:col>
      <xdr:colOff>226695</xdr:colOff>
      <xdr:row>3</xdr:row>
      <xdr:rowOff>30480</xdr:rowOff>
    </xdr:from>
    <xdr:to>
      <xdr:col>7</xdr:col>
      <xdr:colOff>340995</xdr:colOff>
      <xdr:row>4</xdr:row>
      <xdr:rowOff>171450</xdr:rowOff>
    </xdr:to>
    <xdr:sp macro="" textlink="">
      <xdr:nvSpPr>
        <xdr:cNvPr id="4" name="Text Box 7">
          <a:hlinkClick xmlns:r="http://schemas.openxmlformats.org/officeDocument/2006/relationships" r:id="rId2"/>
          <a:extLst>
            <a:ext uri="{FF2B5EF4-FFF2-40B4-BE49-F238E27FC236}">
              <a16:creationId xmlns:a16="http://schemas.microsoft.com/office/drawing/2014/main" xmlns="" id="{59660999-6935-4820-A2C8-D59F86842CCF}"/>
            </a:ext>
          </a:extLst>
        </xdr:cNvPr>
        <xdr:cNvSpPr txBox="1">
          <a:spLocks noChangeArrowheads="1"/>
        </xdr:cNvSpPr>
      </xdr:nvSpPr>
      <xdr:spPr bwMode="auto">
        <a:xfrm>
          <a:off x="3922395" y="287655"/>
          <a:ext cx="2600325" cy="22669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36576" tIns="27432" rIns="0" bIns="0" anchor="t" upright="1"/>
        <a:lstStyle/>
        <a:p>
          <a:pPr algn="l" rtl="0">
            <a:defRPr sz="1000"/>
          </a:pPr>
          <a:r>
            <a:rPr lang="fr-FR" sz="1000" b="0" i="0" u="none" strike="noStrike" baseline="0">
              <a:solidFill>
                <a:srgbClr val="000000"/>
              </a:solidFill>
              <a:latin typeface="Arial"/>
              <a:cs typeface="Arial"/>
            </a:rPr>
            <a:t>e-mail : formaconsult62@gmail.com</a:t>
          </a: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xdr:txBody>
    </xdr:sp>
    <xdr:clientData/>
  </xdr:twoCellAnchor>
  <xdr:twoCellAnchor>
    <xdr:from>
      <xdr:col>4</xdr:col>
      <xdr:colOff>226695</xdr:colOff>
      <xdr:row>4</xdr:row>
      <xdr:rowOff>99060</xdr:rowOff>
    </xdr:from>
    <xdr:to>
      <xdr:col>7</xdr:col>
      <xdr:colOff>175283</xdr:colOff>
      <xdr:row>4</xdr:row>
      <xdr:rowOff>320040</xdr:rowOff>
    </xdr:to>
    <xdr:sp macro="" textlink="">
      <xdr:nvSpPr>
        <xdr:cNvPr id="5" name="Text Box 8">
          <a:hlinkClick xmlns:r="http://schemas.openxmlformats.org/officeDocument/2006/relationships" r:id="rId3"/>
          <a:extLst>
            <a:ext uri="{FF2B5EF4-FFF2-40B4-BE49-F238E27FC236}">
              <a16:creationId xmlns:a16="http://schemas.microsoft.com/office/drawing/2014/main" xmlns="" id="{8EA86C66-4B02-405A-B148-FA301F1C574B}"/>
            </a:ext>
          </a:extLst>
        </xdr:cNvPr>
        <xdr:cNvSpPr txBox="1">
          <a:spLocks noChangeArrowheads="1"/>
        </xdr:cNvSpPr>
      </xdr:nvSpPr>
      <xdr:spPr bwMode="auto">
        <a:xfrm>
          <a:off x="3922395" y="441960"/>
          <a:ext cx="2434613"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3366FF" mc:Ignorable="a14" a14:legacySpreadsheetColorIndex="48"/>
              </a:solidFill>
              <a:miter lim="800000"/>
              <a:headEnd/>
              <a:tailEnd/>
            </a14:hiddenLine>
          </a:ext>
        </a:extLst>
      </xdr:spPr>
      <xdr:txBody>
        <a:bodyPr vertOverflow="clip" wrap="square" lIns="36576" tIns="27432" rIns="0" bIns="0" anchor="t" upright="1"/>
        <a:lstStyle/>
        <a:p>
          <a:pPr algn="l" rtl="0">
            <a:defRPr sz="1000"/>
          </a:pPr>
          <a:r>
            <a:rPr lang="fr-FR" sz="1000" b="0" i="0" u="none" strike="noStrike" baseline="0">
              <a:solidFill>
                <a:srgbClr val="3366FF"/>
              </a:solidFill>
              <a:latin typeface="Arial"/>
              <a:cs typeface="Arial"/>
            </a:rPr>
            <a:t>www.formaconsult.net</a:t>
          </a:r>
          <a:endParaRPr lang="fr-FR" sz="1000" b="0" i="0" u="none" strike="noStrike" baseline="0">
            <a:solidFill>
              <a:srgbClr val="000000"/>
            </a:solidFill>
            <a:latin typeface="Arial"/>
            <a:cs typeface="Arial"/>
          </a:endParaRPr>
        </a:p>
      </xdr:txBody>
    </xdr:sp>
    <xdr:clientData/>
  </xdr:twoCellAnchor>
  <xdr:twoCellAnchor>
    <xdr:from>
      <xdr:col>6</xdr:col>
      <xdr:colOff>384810</xdr:colOff>
      <xdr:row>3</xdr:row>
      <xdr:rowOff>64771</xdr:rowOff>
    </xdr:from>
    <xdr:to>
      <xdr:col>8</xdr:col>
      <xdr:colOff>619125</xdr:colOff>
      <xdr:row>4</xdr:row>
      <xdr:rowOff>495300</xdr:rowOff>
    </xdr:to>
    <xdr:sp macro="" textlink="">
      <xdr:nvSpPr>
        <xdr:cNvPr id="6" name="Text Box 9">
          <a:extLst>
            <a:ext uri="{FF2B5EF4-FFF2-40B4-BE49-F238E27FC236}">
              <a16:creationId xmlns:a16="http://schemas.microsoft.com/office/drawing/2014/main" xmlns="" id="{8E44F6A9-F79A-4A56-96C8-CDFA3A6C22E6}"/>
            </a:ext>
          </a:extLst>
        </xdr:cNvPr>
        <xdr:cNvSpPr txBox="1">
          <a:spLocks noChangeArrowheads="1"/>
        </xdr:cNvSpPr>
      </xdr:nvSpPr>
      <xdr:spPr bwMode="auto">
        <a:xfrm>
          <a:off x="7004685" y="321946"/>
          <a:ext cx="4330065" cy="516254"/>
        </a:xfrm>
        <a:prstGeom prst="rect">
          <a:avLst/>
        </a:prstGeom>
        <a:solidFill>
          <a:srgbClr xmlns:mc="http://schemas.openxmlformats.org/markup-compatibility/2006" xmlns:a14="http://schemas.microsoft.com/office/drawing/2010/main" val="CCFFFF" mc:Ignorable="a14" a14:legacySpreadsheetColorIndex="41"/>
        </a:solidFill>
        <a:ln w="19050">
          <a:solidFill>
            <a:srgbClr val="236BAD"/>
          </a:solidFill>
          <a:prstDash val="dash"/>
          <a:miter lim="800000"/>
          <a:headEnd/>
          <a:tailEnd/>
        </a:ln>
      </xdr:spPr>
      <xdr:txBody>
        <a:bodyPr vertOverflow="clip" wrap="square" lIns="27432" tIns="22860" rIns="27432" bIns="0" anchor="t" upright="1"/>
        <a:lstStyle/>
        <a:p>
          <a:pPr algn="ctr" rtl="0">
            <a:defRPr sz="1000"/>
          </a:pPr>
          <a:r>
            <a:rPr lang="fr-FR" sz="800" b="1" i="0" u="none" strike="noStrike" baseline="0">
              <a:solidFill>
                <a:srgbClr val="000000"/>
              </a:solidFill>
              <a:latin typeface="Arial"/>
              <a:cs typeface="Arial"/>
            </a:rPr>
            <a:t>Pour faire votre propre estimation,</a:t>
          </a:r>
          <a:r>
            <a:rPr lang="fr-FR" sz="1400" b="1" i="0" u="none" strike="noStrike" baseline="0">
              <a:solidFill>
                <a:srgbClr val="000000"/>
              </a:solidFill>
              <a:latin typeface="Arial"/>
              <a:cs typeface="Arial"/>
            </a:rPr>
            <a:t> remplissez les cases bleues</a:t>
          </a:r>
          <a:r>
            <a:rPr lang="fr-FR" sz="1000" b="1" i="0" u="none" strike="noStrike" baseline="0">
              <a:solidFill>
                <a:srgbClr val="000000"/>
              </a:solidFill>
              <a:latin typeface="Arial"/>
              <a:cs typeface="Arial"/>
            </a:rPr>
            <a:t>,</a:t>
          </a:r>
        </a:p>
        <a:p>
          <a:pPr algn="ctr" rtl="0">
            <a:defRPr sz="1000"/>
          </a:pPr>
          <a:r>
            <a:rPr lang="fr-FR" sz="1000" b="1" i="0" u="none" strike="noStrike" baseline="0">
              <a:solidFill>
                <a:srgbClr val="000000"/>
              </a:solidFill>
              <a:latin typeface="Arial"/>
              <a:cs typeface="Arial"/>
            </a:rPr>
            <a:t> </a:t>
          </a:r>
          <a:r>
            <a:rPr lang="fr-FR" sz="800" b="1" i="0" u="none" strike="noStrike" baseline="0">
              <a:solidFill>
                <a:srgbClr val="000000"/>
              </a:solidFill>
              <a:latin typeface="Arial"/>
              <a:cs typeface="Arial"/>
            </a:rPr>
            <a:t>les calculs se feront automatiquement.</a:t>
          </a:r>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38100</xdr:colOff>
      <xdr:row>3</xdr:row>
      <xdr:rowOff>0</xdr:rowOff>
    </xdr:from>
    <xdr:to>
      <xdr:col>1</xdr:col>
      <xdr:colOff>1419225</xdr:colOff>
      <xdr:row>5</xdr:row>
      <xdr:rowOff>0</xdr:rowOff>
    </xdr:to>
    <xdr:pic>
      <xdr:nvPicPr>
        <xdr:cNvPr id="2" name="Picture 5">
          <a:extLst>
            <a:ext uri="{FF2B5EF4-FFF2-40B4-BE49-F238E27FC236}">
              <a16:creationId xmlns:a16="http://schemas.microsoft.com/office/drawing/2014/main" xmlns="" id="{89821BB8-4368-4F6B-98BB-F7676FE75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71450" y="257175"/>
          <a:ext cx="138112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xdr:col>
      <xdr:colOff>1529715</xdr:colOff>
      <xdr:row>0</xdr:row>
      <xdr:rowOff>68580</xdr:rowOff>
    </xdr:from>
    <xdr:to>
      <xdr:col>3</xdr:col>
      <xdr:colOff>152429</xdr:colOff>
      <xdr:row>4</xdr:row>
      <xdr:rowOff>350520</xdr:rowOff>
    </xdr:to>
    <xdr:sp macro="" textlink="">
      <xdr:nvSpPr>
        <xdr:cNvPr id="3" name="Text Box 6">
          <a:extLst>
            <a:ext uri="{FF2B5EF4-FFF2-40B4-BE49-F238E27FC236}">
              <a16:creationId xmlns:a16="http://schemas.microsoft.com/office/drawing/2014/main" xmlns="" id="{C6654907-E262-4F82-91C1-FFC165874407}"/>
            </a:ext>
          </a:extLst>
        </xdr:cNvPr>
        <xdr:cNvSpPr txBox="1">
          <a:spLocks noChangeArrowheads="1"/>
        </xdr:cNvSpPr>
      </xdr:nvSpPr>
      <xdr:spPr bwMode="auto">
        <a:xfrm>
          <a:off x="1666875" y="68580"/>
          <a:ext cx="3926234" cy="617220"/>
        </a:xfrm>
        <a:prstGeom prst="rect">
          <a:avLst/>
        </a:prstGeom>
        <a:solidFill>
          <a:srgbClr xmlns:mc="http://schemas.openxmlformats.org/markup-compatibility/2006" xmlns:a14="http://schemas.microsoft.com/office/drawing/2010/main" val="FFFFFF" mc:Ignorable="a14" a14:legacySpreadsheetColorIndex="65"/>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45720" tIns="32004" rIns="0" bIns="0" anchor="t" upright="1"/>
        <a:lstStyle/>
        <a:p>
          <a:pPr algn="l" rtl="0">
            <a:defRPr sz="1000"/>
          </a:pPr>
          <a:r>
            <a:rPr lang="fr-FR" sz="1400" b="1" i="0" u="none" strike="noStrike" baseline="0">
              <a:solidFill>
                <a:srgbClr val="000000"/>
              </a:solidFill>
              <a:latin typeface="Arial"/>
              <a:cs typeface="Arial"/>
            </a:rPr>
            <a:t>Édition FORMACONSULT</a:t>
          </a:r>
          <a:endParaRPr lang="fr-FR" sz="14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218, Avenue Fleming</a:t>
          </a:r>
        </a:p>
        <a:p>
          <a:pPr algn="l" rtl="0">
            <a:defRPr sz="1000"/>
          </a:pPr>
          <a:r>
            <a:rPr lang="fr-FR" sz="1000" b="0" i="0" u="none" strike="noStrike" baseline="0">
              <a:solidFill>
                <a:srgbClr val="000000"/>
              </a:solidFill>
              <a:latin typeface="Arial"/>
              <a:cs typeface="Arial"/>
            </a:rPr>
            <a:t>62400 Béthune</a:t>
          </a: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xdr:txBody>
    </xdr:sp>
    <xdr:clientData/>
  </xdr:twoCellAnchor>
  <xdr:twoCellAnchor>
    <xdr:from>
      <xdr:col>4</xdr:col>
      <xdr:colOff>226695</xdr:colOff>
      <xdr:row>3</xdr:row>
      <xdr:rowOff>30480</xdr:rowOff>
    </xdr:from>
    <xdr:to>
      <xdr:col>7</xdr:col>
      <xdr:colOff>340995</xdr:colOff>
      <xdr:row>4</xdr:row>
      <xdr:rowOff>171450</xdr:rowOff>
    </xdr:to>
    <xdr:sp macro="" textlink="">
      <xdr:nvSpPr>
        <xdr:cNvPr id="4" name="Text Box 7">
          <a:hlinkClick xmlns:r="http://schemas.openxmlformats.org/officeDocument/2006/relationships" r:id="rId2"/>
          <a:extLst>
            <a:ext uri="{FF2B5EF4-FFF2-40B4-BE49-F238E27FC236}">
              <a16:creationId xmlns:a16="http://schemas.microsoft.com/office/drawing/2014/main" xmlns="" id="{B460962F-BFEE-4281-B180-E31BFB0F5AF0}"/>
            </a:ext>
          </a:extLst>
        </xdr:cNvPr>
        <xdr:cNvSpPr txBox="1">
          <a:spLocks noChangeArrowheads="1"/>
        </xdr:cNvSpPr>
      </xdr:nvSpPr>
      <xdr:spPr bwMode="auto">
        <a:xfrm>
          <a:off x="3922395" y="287655"/>
          <a:ext cx="2600325" cy="22669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36576" tIns="27432" rIns="0" bIns="0" anchor="t" upright="1"/>
        <a:lstStyle/>
        <a:p>
          <a:pPr algn="l" rtl="0">
            <a:defRPr sz="1000"/>
          </a:pPr>
          <a:r>
            <a:rPr lang="fr-FR" sz="1000" b="0" i="0" u="none" strike="noStrike" baseline="0">
              <a:solidFill>
                <a:srgbClr val="000000"/>
              </a:solidFill>
              <a:latin typeface="Arial"/>
              <a:cs typeface="Arial"/>
            </a:rPr>
            <a:t>e-mail : formaconsult62@gmail.com</a:t>
          </a: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a:p>
          <a:pPr algn="l" rtl="0">
            <a:defRPr sz="1000"/>
          </a:pPr>
          <a:endParaRPr lang="fr-FR" sz="1400" b="0" i="0" u="none" strike="noStrike" baseline="0">
            <a:solidFill>
              <a:srgbClr val="000000"/>
            </a:solidFill>
            <a:latin typeface="Arial"/>
            <a:cs typeface="Arial"/>
          </a:endParaRPr>
        </a:p>
      </xdr:txBody>
    </xdr:sp>
    <xdr:clientData/>
  </xdr:twoCellAnchor>
  <xdr:twoCellAnchor>
    <xdr:from>
      <xdr:col>4</xdr:col>
      <xdr:colOff>226695</xdr:colOff>
      <xdr:row>4</xdr:row>
      <xdr:rowOff>99060</xdr:rowOff>
    </xdr:from>
    <xdr:to>
      <xdr:col>7</xdr:col>
      <xdr:colOff>175283</xdr:colOff>
      <xdr:row>4</xdr:row>
      <xdr:rowOff>320040</xdr:rowOff>
    </xdr:to>
    <xdr:sp macro="" textlink="">
      <xdr:nvSpPr>
        <xdr:cNvPr id="5" name="Text Box 8">
          <a:hlinkClick xmlns:r="http://schemas.openxmlformats.org/officeDocument/2006/relationships" r:id="rId3"/>
          <a:extLst>
            <a:ext uri="{FF2B5EF4-FFF2-40B4-BE49-F238E27FC236}">
              <a16:creationId xmlns:a16="http://schemas.microsoft.com/office/drawing/2014/main" xmlns="" id="{A02F0229-2EEB-4827-82E7-A24429A5414D}"/>
            </a:ext>
          </a:extLst>
        </xdr:cNvPr>
        <xdr:cNvSpPr txBox="1">
          <a:spLocks noChangeArrowheads="1"/>
        </xdr:cNvSpPr>
      </xdr:nvSpPr>
      <xdr:spPr bwMode="auto">
        <a:xfrm>
          <a:off x="3922395" y="441960"/>
          <a:ext cx="2434613"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3366FF" mc:Ignorable="a14" a14:legacySpreadsheetColorIndex="48"/>
              </a:solidFill>
              <a:miter lim="800000"/>
              <a:headEnd/>
              <a:tailEnd/>
            </a14:hiddenLine>
          </a:ext>
        </a:extLst>
      </xdr:spPr>
      <xdr:txBody>
        <a:bodyPr vertOverflow="clip" wrap="square" lIns="36576" tIns="27432" rIns="0" bIns="0" anchor="t" upright="1"/>
        <a:lstStyle/>
        <a:p>
          <a:pPr algn="l" rtl="0">
            <a:defRPr sz="1000"/>
          </a:pPr>
          <a:r>
            <a:rPr lang="fr-FR" sz="1000" b="0" i="0" u="none" strike="noStrike" baseline="0">
              <a:solidFill>
                <a:srgbClr val="3366FF"/>
              </a:solidFill>
              <a:latin typeface="Arial"/>
              <a:cs typeface="Arial"/>
            </a:rPr>
            <a:t>www.formaconsult.net</a:t>
          </a:r>
          <a:endParaRPr lang="fr-FR" sz="1000" b="0" i="0" u="none" strike="noStrike" baseline="0">
            <a:solidFill>
              <a:srgbClr val="000000"/>
            </a:solidFill>
            <a:latin typeface="Arial"/>
            <a:cs typeface="Arial"/>
          </a:endParaRPr>
        </a:p>
      </xdr:txBody>
    </xdr:sp>
    <xdr:clientData/>
  </xdr:twoCellAnchor>
  <xdr:twoCellAnchor>
    <xdr:from>
      <xdr:col>2</xdr:col>
      <xdr:colOff>2626994</xdr:colOff>
      <xdr:row>4</xdr:row>
      <xdr:rowOff>300990</xdr:rowOff>
    </xdr:from>
    <xdr:to>
      <xdr:col>7</xdr:col>
      <xdr:colOff>1243965</xdr:colOff>
      <xdr:row>5</xdr:row>
      <xdr:rowOff>114300</xdr:rowOff>
    </xdr:to>
    <xdr:sp macro="" textlink="">
      <xdr:nvSpPr>
        <xdr:cNvPr id="6" name="Text Box 9">
          <a:extLst>
            <a:ext uri="{FF2B5EF4-FFF2-40B4-BE49-F238E27FC236}">
              <a16:creationId xmlns:a16="http://schemas.microsoft.com/office/drawing/2014/main" xmlns="" id="{8B58A6B5-9BF7-4929-8666-2C95CD632FA2}"/>
            </a:ext>
          </a:extLst>
        </xdr:cNvPr>
        <xdr:cNvSpPr txBox="1">
          <a:spLocks noChangeArrowheads="1"/>
        </xdr:cNvSpPr>
      </xdr:nvSpPr>
      <xdr:spPr bwMode="auto">
        <a:xfrm>
          <a:off x="5415914" y="636270"/>
          <a:ext cx="5086351" cy="384810"/>
        </a:xfrm>
        <a:prstGeom prst="rect">
          <a:avLst/>
        </a:prstGeom>
        <a:solidFill>
          <a:srgbClr xmlns:mc="http://schemas.openxmlformats.org/markup-compatibility/2006" xmlns:a14="http://schemas.microsoft.com/office/drawing/2010/main" val="CCFFFF" mc:Ignorable="a14" a14:legacySpreadsheetColorIndex="41"/>
        </a:solidFill>
        <a:ln w="19050">
          <a:solidFill>
            <a:srgbClr val="236BAD"/>
          </a:solidFill>
          <a:prstDash val="dash"/>
          <a:miter lim="800000"/>
          <a:headEnd/>
          <a:tailEnd/>
        </a:ln>
      </xdr:spPr>
      <xdr:txBody>
        <a:bodyPr vertOverflow="clip" wrap="square" lIns="27432" tIns="22860" rIns="27432" bIns="0" anchor="t" upright="1"/>
        <a:lstStyle/>
        <a:p>
          <a:pPr algn="ctr" rtl="0">
            <a:defRPr sz="1000"/>
          </a:pPr>
          <a:r>
            <a:rPr lang="fr-FR" sz="800" b="1" i="0" u="none" strike="noStrike" baseline="0">
              <a:solidFill>
                <a:srgbClr val="000000"/>
              </a:solidFill>
              <a:latin typeface="Arial"/>
              <a:cs typeface="Arial"/>
            </a:rPr>
            <a:t>Pour faire votre propre estimation,</a:t>
          </a:r>
          <a:r>
            <a:rPr lang="fr-FR" sz="1400" b="1" i="0" u="none" strike="noStrike" baseline="0">
              <a:solidFill>
                <a:srgbClr val="000000"/>
              </a:solidFill>
              <a:latin typeface="Arial"/>
              <a:cs typeface="Arial"/>
            </a:rPr>
            <a:t> remplissez les cases bleues</a:t>
          </a:r>
          <a:r>
            <a:rPr lang="fr-FR" sz="1000" b="1" i="0" u="none" strike="noStrike" baseline="0">
              <a:solidFill>
                <a:srgbClr val="000000"/>
              </a:solidFill>
              <a:latin typeface="Arial"/>
              <a:cs typeface="Arial"/>
            </a:rPr>
            <a:t>, </a:t>
          </a:r>
        </a:p>
        <a:p>
          <a:pPr algn="ctr" rtl="0">
            <a:defRPr sz="1000"/>
          </a:pPr>
          <a:r>
            <a:rPr lang="fr-FR" sz="800" b="1" i="0" u="none" strike="noStrike" baseline="0">
              <a:solidFill>
                <a:srgbClr val="000000"/>
              </a:solidFill>
              <a:latin typeface="Arial"/>
              <a:cs typeface="Arial"/>
            </a:rPr>
            <a:t>les calculs se feront automatiquement.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omments" Target="../comments1.xml"/><Relationship Id="rId4" Type="http://schemas.openxmlformats.org/officeDocument/2006/relationships/vmlDrawing" Target="../drawings/vmlDrawing4.v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comments" Target="../comments2.xml"/><Relationship Id="rId4" Type="http://schemas.openxmlformats.org/officeDocument/2006/relationships/vmlDrawing" Target="../drawings/vmlDrawing6.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T84"/>
  <sheetViews>
    <sheetView zoomScaleNormal="100" workbookViewId="0">
      <selection activeCell="H80" sqref="H80:H83"/>
    </sheetView>
  </sheetViews>
  <sheetFormatPr baseColWidth="10" defaultColWidth="11.42578125" defaultRowHeight="12.75" x14ac:dyDescent="0.2"/>
  <cols>
    <col min="1" max="1" width="2" style="4" customWidth="1"/>
    <col min="2" max="2" width="15.5703125" style="4" customWidth="1"/>
    <col min="3" max="3" width="19.5703125" style="4" customWidth="1"/>
    <col min="4" max="5" width="18.28515625" style="4" customWidth="1"/>
    <col min="6" max="6" width="0.7109375" style="7" customWidth="1"/>
    <col min="7" max="8" width="18.28515625" style="4" customWidth="1"/>
    <col min="9" max="16384" width="11.42578125" style="4"/>
  </cols>
  <sheetData>
    <row r="1" spans="2:20" ht="6.75" customHeight="1" x14ac:dyDescent="0.2">
      <c r="C1" s="5"/>
      <c r="F1" s="4"/>
    </row>
    <row r="2" spans="2:20" ht="6.75" customHeight="1" x14ac:dyDescent="0.2">
      <c r="C2" s="5"/>
      <c r="F2" s="4"/>
    </row>
    <row r="3" spans="2:20" ht="6.75" customHeight="1" x14ac:dyDescent="0.2">
      <c r="C3" s="5"/>
      <c r="F3" s="4"/>
    </row>
    <row r="4" spans="2:20" ht="6.75" customHeight="1" x14ac:dyDescent="0.2">
      <c r="C4" s="5"/>
      <c r="F4" s="6"/>
    </row>
    <row r="5" spans="2:20" ht="45" customHeight="1" x14ac:dyDescent="0.2">
      <c r="C5" s="5"/>
      <c r="F5" s="4"/>
      <c r="J5" s="146" t="s">
        <v>80</v>
      </c>
      <c r="K5" s="146"/>
      <c r="L5" s="146"/>
      <c r="M5" s="146"/>
      <c r="N5" s="146"/>
      <c r="O5" s="146"/>
      <c r="P5" s="146"/>
      <c r="Q5" s="146"/>
      <c r="R5" s="146"/>
      <c r="S5" s="146"/>
      <c r="T5" s="146"/>
    </row>
    <row r="6" spans="2:20" ht="13.5" thickBot="1" x14ac:dyDescent="0.25"/>
    <row r="7" spans="2:20" ht="18.75" customHeight="1" x14ac:dyDescent="0.2">
      <c r="B7" s="155" t="s">
        <v>83</v>
      </c>
      <c r="C7" s="156"/>
      <c r="D7" s="156"/>
      <c r="E7" s="156"/>
      <c r="F7" s="156"/>
      <c r="G7" s="156"/>
      <c r="H7" s="157"/>
    </row>
    <row r="8" spans="2:20" ht="17.25" customHeight="1" thickBot="1" x14ac:dyDescent="0.25">
      <c r="B8" s="158"/>
      <c r="C8" s="159"/>
      <c r="D8" s="159"/>
      <c r="E8" s="159"/>
      <c r="F8" s="159"/>
      <c r="G8" s="159"/>
      <c r="H8" s="160"/>
      <c r="J8" s="146" t="s">
        <v>79</v>
      </c>
      <c r="K8" s="146"/>
      <c r="L8" s="146"/>
      <c r="M8" s="146"/>
      <c r="N8" s="146"/>
      <c r="O8" s="146"/>
      <c r="P8" s="146"/>
      <c r="Q8" s="146"/>
      <c r="R8" s="146"/>
      <c r="S8" s="146"/>
      <c r="T8" s="146"/>
    </row>
    <row r="9" spans="2:20" ht="13.5" thickBot="1" x14ac:dyDescent="0.25">
      <c r="B9" s="152" t="s">
        <v>18</v>
      </c>
      <c r="C9" s="153"/>
      <c r="D9" s="153"/>
      <c r="E9" s="153"/>
      <c r="F9" s="153"/>
      <c r="G9" s="153"/>
      <c r="H9" s="154"/>
      <c r="J9" s="146"/>
      <c r="K9" s="146"/>
      <c r="L9" s="146"/>
      <c r="M9" s="146"/>
      <c r="N9" s="146"/>
      <c r="O9" s="146"/>
      <c r="P9" s="146"/>
      <c r="Q9" s="146"/>
      <c r="R9" s="146"/>
      <c r="S9" s="146"/>
      <c r="T9" s="146"/>
    </row>
    <row r="10" spans="2:20" x14ac:dyDescent="0.2">
      <c r="J10" s="146"/>
      <c r="K10" s="146"/>
      <c r="L10" s="146"/>
      <c r="M10" s="146"/>
      <c r="N10" s="146"/>
      <c r="O10" s="146"/>
      <c r="P10" s="146"/>
      <c r="Q10" s="146"/>
      <c r="R10" s="146"/>
      <c r="S10" s="146"/>
      <c r="T10" s="146"/>
    </row>
    <row r="11" spans="2:20" ht="29.25" customHeight="1" x14ac:dyDescent="0.2">
      <c r="B11" s="161" t="s">
        <v>70</v>
      </c>
      <c r="C11" s="162"/>
      <c r="D11" s="162"/>
      <c r="E11" s="162"/>
      <c r="F11" s="162"/>
      <c r="G11" s="162"/>
      <c r="H11" s="163"/>
      <c r="J11" s="146"/>
      <c r="K11" s="146"/>
      <c r="L11" s="146"/>
      <c r="M11" s="146"/>
      <c r="N11" s="146"/>
      <c r="O11" s="146"/>
      <c r="P11" s="146"/>
      <c r="Q11" s="146"/>
      <c r="R11" s="146"/>
      <c r="S11" s="146"/>
      <c r="T11" s="146"/>
    </row>
    <row r="12" spans="2:20" x14ac:dyDescent="0.2">
      <c r="J12" s="52"/>
      <c r="K12" s="52"/>
      <c r="L12" s="52"/>
      <c r="M12" s="52"/>
      <c r="N12" s="52"/>
      <c r="O12" s="52"/>
      <c r="P12" s="52"/>
      <c r="Q12" s="52"/>
      <c r="R12" s="52"/>
      <c r="S12" s="52"/>
      <c r="T12" s="52"/>
    </row>
    <row r="13" spans="2:20" x14ac:dyDescent="0.2">
      <c r="J13" s="146" t="s">
        <v>81</v>
      </c>
      <c r="K13" s="146"/>
      <c r="L13" s="146"/>
      <c r="M13" s="146"/>
      <c r="N13" s="146"/>
      <c r="O13" s="146"/>
      <c r="P13" s="146"/>
      <c r="Q13" s="146"/>
      <c r="R13" s="146"/>
      <c r="S13" s="146"/>
      <c r="T13" s="146"/>
    </row>
    <row r="14" spans="2:20" ht="15" x14ac:dyDescent="0.25">
      <c r="D14" s="151" t="s">
        <v>16</v>
      </c>
      <c r="E14" s="151"/>
      <c r="F14" s="8"/>
      <c r="G14" s="151" t="s">
        <v>17</v>
      </c>
      <c r="H14" s="151"/>
      <c r="J14" s="146"/>
      <c r="K14" s="146"/>
      <c r="L14" s="146"/>
      <c r="M14" s="146"/>
      <c r="N14" s="146"/>
      <c r="O14" s="146"/>
      <c r="P14" s="146"/>
      <c r="Q14" s="146"/>
      <c r="R14" s="146"/>
      <c r="S14" s="146"/>
      <c r="T14" s="146"/>
    </row>
    <row r="16" spans="2:20" ht="15" x14ac:dyDescent="0.25">
      <c r="B16" s="9" t="s">
        <v>14</v>
      </c>
      <c r="D16" s="147">
        <v>42825</v>
      </c>
      <c r="E16" s="148"/>
      <c r="F16" s="10"/>
      <c r="G16" s="149"/>
      <c r="H16" s="150"/>
    </row>
    <row r="17" spans="2:20" x14ac:dyDescent="0.2">
      <c r="D17" s="11"/>
    </row>
    <row r="19" spans="2:20" ht="15" x14ac:dyDescent="0.25">
      <c r="B19" s="12" t="s">
        <v>32</v>
      </c>
      <c r="C19" s="12" t="s">
        <v>24</v>
      </c>
      <c r="D19" s="13"/>
      <c r="E19" s="13"/>
      <c r="F19" s="14"/>
      <c r="G19" s="13"/>
      <c r="H19" s="13"/>
    </row>
    <row r="20" spans="2:20" x14ac:dyDescent="0.2">
      <c r="B20" s="15"/>
    </row>
    <row r="21" spans="2:20" x14ac:dyDescent="0.2">
      <c r="B21" s="15" t="s">
        <v>36</v>
      </c>
      <c r="D21" s="11"/>
    </row>
    <row r="22" spans="2:20" x14ac:dyDescent="0.2">
      <c r="C22" s="16"/>
      <c r="D22" s="17" t="s">
        <v>34</v>
      </c>
      <c r="E22" s="17" t="s">
        <v>35</v>
      </c>
      <c r="F22" s="18"/>
      <c r="G22" s="17" t="s">
        <v>34</v>
      </c>
      <c r="H22" s="17" t="s">
        <v>35</v>
      </c>
    </row>
    <row r="23" spans="2:20" ht="12.75" customHeight="1" x14ac:dyDescent="0.2">
      <c r="C23" s="19" t="s">
        <v>11</v>
      </c>
      <c r="D23" s="131">
        <v>42795</v>
      </c>
      <c r="E23" s="130">
        <v>1000</v>
      </c>
      <c r="F23" s="20"/>
      <c r="G23" s="2"/>
      <c r="H23" s="3"/>
      <c r="J23" s="146" t="s">
        <v>161</v>
      </c>
      <c r="K23" s="146"/>
      <c r="L23" s="146"/>
      <c r="M23" s="146"/>
      <c r="N23" s="146"/>
      <c r="O23" s="146"/>
      <c r="P23" s="146"/>
      <c r="Q23" s="146"/>
      <c r="R23" s="146"/>
      <c r="S23" s="146"/>
      <c r="T23" s="146"/>
    </row>
    <row r="24" spans="2:20" x14ac:dyDescent="0.2">
      <c r="C24" s="21" t="s">
        <v>0</v>
      </c>
      <c r="D24" s="131">
        <v>42767</v>
      </c>
      <c r="E24" s="130">
        <v>1000</v>
      </c>
      <c r="F24" s="20"/>
      <c r="G24" s="2"/>
      <c r="H24" s="3"/>
      <c r="J24" s="146"/>
      <c r="K24" s="146"/>
      <c r="L24" s="146"/>
      <c r="M24" s="146"/>
      <c r="N24" s="146"/>
      <c r="O24" s="146"/>
      <c r="P24" s="146"/>
      <c r="Q24" s="146"/>
      <c r="R24" s="146"/>
      <c r="S24" s="146"/>
      <c r="T24" s="146"/>
    </row>
    <row r="25" spans="2:20" x14ac:dyDescent="0.2">
      <c r="C25" s="21" t="s">
        <v>1</v>
      </c>
      <c r="D25" s="131">
        <v>42736</v>
      </c>
      <c r="E25" s="130">
        <v>1000</v>
      </c>
      <c r="F25" s="20"/>
      <c r="G25" s="2"/>
      <c r="H25" s="3"/>
      <c r="J25" s="146"/>
      <c r="K25" s="146"/>
      <c r="L25" s="146"/>
      <c r="M25" s="146"/>
      <c r="N25" s="146"/>
      <c r="O25" s="146"/>
      <c r="P25" s="146"/>
      <c r="Q25" s="146"/>
      <c r="R25" s="146"/>
      <c r="S25" s="146"/>
      <c r="T25" s="146"/>
    </row>
    <row r="26" spans="2:20" x14ac:dyDescent="0.2">
      <c r="D26" s="22" t="s">
        <v>26</v>
      </c>
      <c r="E26" s="136">
        <f>SUM(E23:E25)</f>
        <v>3000</v>
      </c>
      <c r="F26" s="24"/>
      <c r="H26" s="136">
        <f>SUM(H23:H25)</f>
        <v>0</v>
      </c>
      <c r="J26" s="146"/>
      <c r="K26" s="146"/>
      <c r="L26" s="146"/>
      <c r="M26" s="146"/>
      <c r="N26" s="146"/>
      <c r="O26" s="146"/>
      <c r="P26" s="146"/>
      <c r="Q26" s="146"/>
      <c r="R26" s="146"/>
      <c r="S26" s="146"/>
      <c r="T26" s="146"/>
    </row>
    <row r="27" spans="2:20" x14ac:dyDescent="0.2">
      <c r="J27" s="146"/>
      <c r="K27" s="146"/>
      <c r="L27" s="146"/>
      <c r="M27" s="146"/>
      <c r="N27" s="146"/>
      <c r="O27" s="146"/>
      <c r="P27" s="146"/>
      <c r="Q27" s="146"/>
      <c r="R27" s="146"/>
      <c r="S27" s="146"/>
      <c r="T27" s="146"/>
    </row>
    <row r="28" spans="2:20" x14ac:dyDescent="0.2">
      <c r="B28" s="15" t="s">
        <v>25</v>
      </c>
    </row>
    <row r="29" spans="2:20" x14ac:dyDescent="0.2">
      <c r="D29" s="17" t="s">
        <v>34</v>
      </c>
      <c r="E29" s="17" t="s">
        <v>35</v>
      </c>
      <c r="F29" s="18"/>
      <c r="G29" s="1" t="s">
        <v>34</v>
      </c>
      <c r="H29" s="1" t="s">
        <v>35</v>
      </c>
    </row>
    <row r="30" spans="2:20" x14ac:dyDescent="0.2">
      <c r="C30" s="19" t="s">
        <v>13</v>
      </c>
      <c r="D30" s="133">
        <v>42736</v>
      </c>
      <c r="E30" s="130">
        <v>1000</v>
      </c>
      <c r="F30" s="20"/>
      <c r="G30" s="2"/>
      <c r="H30" s="3"/>
    </row>
    <row r="31" spans="2:20" x14ac:dyDescent="0.2">
      <c r="C31" s="19" t="s">
        <v>23</v>
      </c>
      <c r="D31" s="133"/>
      <c r="E31" s="130"/>
      <c r="F31" s="20"/>
      <c r="G31" s="2"/>
      <c r="H31" s="3"/>
    </row>
    <row r="32" spans="2:20" x14ac:dyDescent="0.2">
      <c r="D32" s="25" t="s">
        <v>26</v>
      </c>
      <c r="E32" s="136">
        <f>SUM(E30:E31)</f>
        <v>1000</v>
      </c>
      <c r="F32" s="24"/>
      <c r="H32" s="136">
        <f>SUM(H30:H31)</f>
        <v>0</v>
      </c>
    </row>
    <row r="33" spans="2:8" x14ac:dyDescent="0.2">
      <c r="C33" s="15"/>
      <c r="E33" s="23"/>
      <c r="F33" s="24"/>
      <c r="H33" s="23"/>
    </row>
    <row r="34" spans="2:8" x14ac:dyDescent="0.2">
      <c r="B34" s="26" t="s">
        <v>20</v>
      </c>
      <c r="C34" s="15"/>
      <c r="E34" s="23"/>
      <c r="F34" s="24"/>
      <c r="H34" s="23"/>
    </row>
    <row r="35" spans="2:8" x14ac:dyDescent="0.2">
      <c r="B35" s="27" t="s">
        <v>19</v>
      </c>
      <c r="E35" s="137">
        <f>E26/3</f>
        <v>1000</v>
      </c>
      <c r="H35" s="137">
        <f>H26/3</f>
        <v>0</v>
      </c>
    </row>
    <row r="36" spans="2:8" x14ac:dyDescent="0.2">
      <c r="B36" s="27" t="s">
        <v>27</v>
      </c>
      <c r="E36" s="137">
        <f>E32/12</f>
        <v>83.333333333333329</v>
      </c>
      <c r="H36" s="137">
        <f>H32/12</f>
        <v>0</v>
      </c>
    </row>
    <row r="37" spans="2:8" x14ac:dyDescent="0.2">
      <c r="C37" s="28" t="s">
        <v>28</v>
      </c>
      <c r="D37" s="29"/>
      <c r="E37" s="138">
        <f>SUM(E35:E36)</f>
        <v>1083.3333333333333</v>
      </c>
      <c r="F37" s="30"/>
      <c r="G37" s="29"/>
      <c r="H37" s="138">
        <f>SUM(H35:H36)</f>
        <v>0</v>
      </c>
    </row>
    <row r="38" spans="2:8" ht="13.5" thickBot="1" x14ac:dyDescent="0.25">
      <c r="B38" s="31"/>
      <c r="C38" s="32"/>
      <c r="D38" s="33"/>
      <c r="E38" s="34"/>
      <c r="F38" s="33"/>
      <c r="G38" s="33"/>
      <c r="H38" s="34"/>
    </row>
    <row r="40" spans="2:8" ht="15" x14ac:dyDescent="0.25">
      <c r="B40" s="35" t="s">
        <v>33</v>
      </c>
      <c r="C40" s="35" t="s">
        <v>29</v>
      </c>
      <c r="D40" s="36"/>
      <c r="E40" s="36"/>
      <c r="F40" s="37"/>
      <c r="G40" s="36"/>
      <c r="H40" s="36"/>
    </row>
    <row r="41" spans="2:8" x14ac:dyDescent="0.2">
      <c r="B41" s="15"/>
    </row>
    <row r="42" spans="2:8" x14ac:dyDescent="0.2">
      <c r="B42" s="15" t="s">
        <v>37</v>
      </c>
      <c r="D42" s="11"/>
    </row>
    <row r="43" spans="2:8" x14ac:dyDescent="0.2">
      <c r="C43" s="16"/>
      <c r="D43" s="17" t="s">
        <v>34</v>
      </c>
      <c r="E43" s="17" t="s">
        <v>35</v>
      </c>
      <c r="F43" s="18"/>
      <c r="G43" s="17" t="s">
        <v>34</v>
      </c>
      <c r="H43" s="17" t="s">
        <v>35</v>
      </c>
    </row>
    <row r="44" spans="2:8" x14ac:dyDescent="0.2">
      <c r="C44" s="38" t="s">
        <v>11</v>
      </c>
      <c r="D44" s="131">
        <v>42795</v>
      </c>
      <c r="E44" s="130">
        <v>1000</v>
      </c>
      <c r="F44" s="20"/>
      <c r="G44" s="2"/>
      <c r="H44" s="3"/>
    </row>
    <row r="45" spans="2:8" x14ac:dyDescent="0.2">
      <c r="C45" s="39" t="s">
        <v>0</v>
      </c>
      <c r="D45" s="131">
        <v>42767</v>
      </c>
      <c r="E45" s="130">
        <v>1000</v>
      </c>
      <c r="F45" s="20"/>
      <c r="G45" s="2"/>
      <c r="H45" s="3"/>
    </row>
    <row r="46" spans="2:8" x14ac:dyDescent="0.2">
      <c r="C46" s="39" t="s">
        <v>1</v>
      </c>
      <c r="D46" s="131">
        <v>42736</v>
      </c>
      <c r="E46" s="130">
        <v>1000</v>
      </c>
      <c r="F46" s="20"/>
      <c r="G46" s="2"/>
      <c r="H46" s="3"/>
    </row>
    <row r="47" spans="2:8" x14ac:dyDescent="0.2">
      <c r="C47" s="39" t="s">
        <v>2</v>
      </c>
      <c r="D47" s="131">
        <v>43070</v>
      </c>
      <c r="E47" s="130">
        <v>1000</v>
      </c>
      <c r="F47" s="20"/>
      <c r="G47" s="2"/>
      <c r="H47" s="3"/>
    </row>
    <row r="48" spans="2:8" x14ac:dyDescent="0.2">
      <c r="C48" s="39" t="s">
        <v>3</v>
      </c>
      <c r="D48" s="131">
        <v>43040</v>
      </c>
      <c r="E48" s="130">
        <v>1000</v>
      </c>
      <c r="F48" s="20"/>
      <c r="G48" s="2"/>
      <c r="H48" s="3"/>
    </row>
    <row r="49" spans="2:8" x14ac:dyDescent="0.2">
      <c r="C49" s="39" t="s">
        <v>4</v>
      </c>
      <c r="D49" s="131">
        <v>43009</v>
      </c>
      <c r="E49" s="130">
        <v>1000</v>
      </c>
      <c r="F49" s="20"/>
      <c r="G49" s="2"/>
      <c r="H49" s="3"/>
    </row>
    <row r="50" spans="2:8" x14ac:dyDescent="0.2">
      <c r="C50" s="39" t="s">
        <v>5</v>
      </c>
      <c r="D50" s="131">
        <v>42979</v>
      </c>
      <c r="E50" s="130">
        <v>1000</v>
      </c>
      <c r="F50" s="20"/>
      <c r="G50" s="2"/>
      <c r="H50" s="3"/>
    </row>
    <row r="51" spans="2:8" x14ac:dyDescent="0.2">
      <c r="C51" s="39" t="s">
        <v>6</v>
      </c>
      <c r="D51" s="131">
        <v>42948</v>
      </c>
      <c r="E51" s="130">
        <v>1500</v>
      </c>
      <c r="F51" s="20"/>
      <c r="G51" s="2"/>
      <c r="H51" s="3"/>
    </row>
    <row r="52" spans="2:8" x14ac:dyDescent="0.2">
      <c r="C52" s="39" t="s">
        <v>7</v>
      </c>
      <c r="D52" s="131">
        <v>42917</v>
      </c>
      <c r="E52" s="130">
        <v>1000</v>
      </c>
      <c r="F52" s="20"/>
      <c r="G52" s="2"/>
      <c r="H52" s="3"/>
    </row>
    <row r="53" spans="2:8" x14ac:dyDescent="0.2">
      <c r="C53" s="39" t="s">
        <v>8</v>
      </c>
      <c r="D53" s="131">
        <v>42887</v>
      </c>
      <c r="E53" s="130">
        <v>1000</v>
      </c>
      <c r="F53" s="20"/>
      <c r="G53" s="2"/>
      <c r="H53" s="3"/>
    </row>
    <row r="54" spans="2:8" x14ac:dyDescent="0.2">
      <c r="C54" s="39" t="s">
        <v>9</v>
      </c>
      <c r="D54" s="131">
        <v>42856</v>
      </c>
      <c r="E54" s="130">
        <v>1000</v>
      </c>
      <c r="F54" s="20"/>
      <c r="G54" s="2"/>
      <c r="H54" s="3"/>
    </row>
    <row r="55" spans="2:8" x14ac:dyDescent="0.2">
      <c r="C55" s="40" t="s">
        <v>10</v>
      </c>
      <c r="D55" s="131">
        <v>42826</v>
      </c>
      <c r="E55" s="130">
        <v>1000</v>
      </c>
      <c r="F55" s="20"/>
      <c r="G55" s="2"/>
      <c r="H55" s="3"/>
    </row>
    <row r="56" spans="2:8" x14ac:dyDescent="0.2">
      <c r="C56" s="41"/>
      <c r="D56" s="25" t="s">
        <v>26</v>
      </c>
      <c r="E56" s="136">
        <f>SUM(E44:E55)</f>
        <v>12500</v>
      </c>
      <c r="F56" s="24"/>
      <c r="H56" s="136">
        <f>SUM(H44:H55)</f>
        <v>0</v>
      </c>
    </row>
    <row r="58" spans="2:8" x14ac:dyDescent="0.2">
      <c r="B58" s="15" t="s">
        <v>15</v>
      </c>
    </row>
    <row r="59" spans="2:8" x14ac:dyDescent="0.2">
      <c r="D59" s="17" t="s">
        <v>34</v>
      </c>
      <c r="E59" s="17" t="s">
        <v>35</v>
      </c>
      <c r="F59" s="18"/>
      <c r="G59" s="17" t="s">
        <v>34</v>
      </c>
      <c r="H59" s="17" t="s">
        <v>35</v>
      </c>
    </row>
    <row r="60" spans="2:8" x14ac:dyDescent="0.2">
      <c r="C60" s="42" t="s">
        <v>13</v>
      </c>
      <c r="D60" s="133">
        <v>42736</v>
      </c>
      <c r="E60" s="130">
        <v>1000</v>
      </c>
      <c r="F60" s="20"/>
      <c r="G60" s="2"/>
      <c r="H60" s="3"/>
    </row>
    <row r="61" spans="2:8" x14ac:dyDescent="0.2">
      <c r="C61" s="38" t="s">
        <v>22</v>
      </c>
      <c r="D61" s="133">
        <v>43070</v>
      </c>
      <c r="E61" s="130">
        <v>0</v>
      </c>
      <c r="F61" s="20"/>
      <c r="G61" s="2"/>
      <c r="H61" s="3"/>
    </row>
    <row r="62" spans="2:8" x14ac:dyDescent="0.2">
      <c r="C62" s="38" t="s">
        <v>12</v>
      </c>
      <c r="D62" s="133">
        <v>42917</v>
      </c>
      <c r="E62" s="130">
        <v>0</v>
      </c>
      <c r="F62" s="20"/>
      <c r="G62" s="2"/>
      <c r="H62" s="3"/>
    </row>
    <row r="63" spans="2:8" x14ac:dyDescent="0.2">
      <c r="C63" s="43" t="s">
        <v>23</v>
      </c>
      <c r="D63" s="133"/>
      <c r="E63" s="130"/>
      <c r="F63" s="20"/>
      <c r="G63" s="2"/>
      <c r="H63" s="3"/>
    </row>
    <row r="64" spans="2:8" x14ac:dyDescent="0.2">
      <c r="C64" s="15"/>
      <c r="D64" s="25" t="s">
        <v>26</v>
      </c>
      <c r="E64" s="136">
        <f>SUM(E60:E63)</f>
        <v>1000</v>
      </c>
      <c r="F64" s="24"/>
      <c r="H64" s="136">
        <f>SUM(H60:H63)</f>
        <v>0</v>
      </c>
    </row>
    <row r="66" spans="2:8" x14ac:dyDescent="0.2">
      <c r="B66" s="26" t="s">
        <v>20</v>
      </c>
    </row>
    <row r="67" spans="2:8" x14ac:dyDescent="0.2">
      <c r="B67" s="27" t="s">
        <v>21</v>
      </c>
      <c r="E67" s="137">
        <f>E56/12</f>
        <v>1041.6666666666667</v>
      </c>
      <c r="H67" s="137">
        <f>H56/12</f>
        <v>0</v>
      </c>
    </row>
    <row r="68" spans="2:8" x14ac:dyDescent="0.2">
      <c r="B68" s="27" t="s">
        <v>30</v>
      </c>
      <c r="E68" s="137">
        <f>E64/12</f>
        <v>83.333333333333329</v>
      </c>
      <c r="H68" s="137">
        <f>H64/12</f>
        <v>0</v>
      </c>
    </row>
    <row r="69" spans="2:8" x14ac:dyDescent="0.2">
      <c r="C69" s="44" t="s">
        <v>31</v>
      </c>
      <c r="D69" s="45"/>
      <c r="E69" s="139">
        <f>SUM(E67:E68)</f>
        <v>1125</v>
      </c>
      <c r="F69" s="37"/>
      <c r="G69" s="36"/>
      <c r="H69" s="139">
        <f>SUM(H67:H68)</f>
        <v>0</v>
      </c>
    </row>
    <row r="70" spans="2:8" x14ac:dyDescent="0.2">
      <c r="B70" s="46"/>
    </row>
    <row r="73" spans="2:8" ht="15" x14ac:dyDescent="0.25">
      <c r="B73" s="12" t="s">
        <v>38</v>
      </c>
      <c r="C73" s="13"/>
      <c r="D73" s="13"/>
      <c r="E73" s="13"/>
    </row>
    <row r="75" spans="2:8" x14ac:dyDescent="0.2">
      <c r="B75" s="15" t="s">
        <v>48</v>
      </c>
    </row>
    <row r="76" spans="2:8" x14ac:dyDescent="0.2">
      <c r="B76" s="15"/>
    </row>
    <row r="77" spans="2:8" x14ac:dyDescent="0.2">
      <c r="D77" s="4" t="s">
        <v>46</v>
      </c>
      <c r="E77" s="143">
        <f>IF(E69&lt;E37,E37,E69)</f>
        <v>1125</v>
      </c>
      <c r="G77" s="4" t="s">
        <v>45</v>
      </c>
      <c r="H77" s="143">
        <f>IF(H69&lt;H37,H37,H69)</f>
        <v>0</v>
      </c>
    </row>
    <row r="79" spans="2:8" ht="25.5" x14ac:dyDescent="0.2">
      <c r="B79" s="47" t="s">
        <v>39</v>
      </c>
      <c r="C79" s="47" t="s">
        <v>47</v>
      </c>
      <c r="E79" s="47" t="s">
        <v>40</v>
      </c>
      <c r="F79" s="48"/>
      <c r="G79" s="49"/>
      <c r="H79" s="47" t="s">
        <v>40</v>
      </c>
    </row>
    <row r="80" spans="2:8" x14ac:dyDescent="0.2">
      <c r="B80" s="50" t="s">
        <v>41</v>
      </c>
      <c r="C80" s="21">
        <v>0.5</v>
      </c>
      <c r="E80" s="142">
        <f>C80*$E$77</f>
        <v>562.5</v>
      </c>
      <c r="H80" s="142">
        <f>$H$77*C80</f>
        <v>0</v>
      </c>
    </row>
    <row r="81" spans="2:8" x14ac:dyDescent="0.2">
      <c r="B81" s="50" t="s">
        <v>42</v>
      </c>
      <c r="C81" s="21">
        <v>1</v>
      </c>
      <c r="E81" s="142">
        <f>C81*$E$77</f>
        <v>1125</v>
      </c>
      <c r="H81" s="142">
        <f>$H$77*C81</f>
        <v>0</v>
      </c>
    </row>
    <row r="82" spans="2:8" x14ac:dyDescent="0.2">
      <c r="B82" s="50" t="s">
        <v>43</v>
      </c>
      <c r="C82" s="21">
        <v>1.5</v>
      </c>
      <c r="E82" s="142">
        <f>C82*$E$77</f>
        <v>1687.5</v>
      </c>
      <c r="H82" s="142">
        <f>$H$77*C82</f>
        <v>0</v>
      </c>
    </row>
    <row r="83" spans="2:8" x14ac:dyDescent="0.2">
      <c r="B83" s="50" t="s">
        <v>44</v>
      </c>
      <c r="C83" s="21">
        <v>2</v>
      </c>
      <c r="E83" s="142">
        <f>C83*$E$77</f>
        <v>2250</v>
      </c>
      <c r="H83" s="142">
        <f>$H$77*C83</f>
        <v>0</v>
      </c>
    </row>
    <row r="84" spans="2:8" x14ac:dyDescent="0.2">
      <c r="B84" s="46"/>
    </row>
  </sheetData>
  <sheetProtection algorithmName="SHA-512" hashValue="JwyVesZCnN83980E/L0xboMwA4iB20xj072n4sd9vtTFWpdgG+gOerV6M0GvxJsdWO8lYBIAJjrf1XB64QULGg==" saltValue="+D07cG+NbktJEOW5F+hdBg==" spinCount="100000" sheet="1" objects="1" scenarios="1"/>
  <protectedRanges>
    <protectedRange sqref="G16 G23:H25 G30:H31 G44:H55 G60:H63" name="Plage1"/>
  </protectedRanges>
  <mergeCells count="11">
    <mergeCell ref="J5:T5"/>
    <mergeCell ref="B9:H9"/>
    <mergeCell ref="B7:H8"/>
    <mergeCell ref="J8:T11"/>
    <mergeCell ref="B11:H11"/>
    <mergeCell ref="J23:T27"/>
    <mergeCell ref="D16:E16"/>
    <mergeCell ref="G16:H16"/>
    <mergeCell ref="D14:E14"/>
    <mergeCell ref="G14:H14"/>
    <mergeCell ref="J13:T14"/>
  </mergeCells>
  <phoneticPr fontId="0" type="noConversion"/>
  <pageMargins left="0.25" right="0.47" top="0.49" bottom="0.77" header="0.4921259845" footer="0.4921259845"/>
  <pageSetup paperSize="9" orientation="landscape" r:id="rId1"/>
  <headerFooter alignWithMargins="0">
    <oddFooter>&amp;LEDITIONS TISSOT&amp;Cwww.editions-tissot.fr&amp;R&amp;G</oddFooter>
  </headerFooter>
  <rowBreaks count="2" manualBreakCount="2">
    <brk id="38" max="16383" man="1"/>
    <brk id="72" max="16383" man="1"/>
  </rowBreaks>
  <colBreaks count="1" manualBreakCount="1">
    <brk id="8" max="1048575" man="1"/>
  </colBreaks>
  <drawing r:id="rId2"/>
  <legacyDrawingHF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X86"/>
  <sheetViews>
    <sheetView tabSelected="1" topLeftCell="A61" zoomScaleNormal="100" workbookViewId="0">
      <selection activeCell="B77" sqref="B77"/>
    </sheetView>
  </sheetViews>
  <sheetFormatPr baseColWidth="10" defaultColWidth="11.42578125" defaultRowHeight="12.75" x14ac:dyDescent="0.2"/>
  <cols>
    <col min="1" max="1" width="2" style="4" customWidth="1"/>
    <col min="2" max="2" width="15.5703125" style="4" customWidth="1"/>
    <col min="3" max="3" width="19.5703125" style="4" customWidth="1"/>
    <col min="4" max="4" width="18.28515625" style="4" customWidth="1"/>
    <col min="5" max="5" width="20.7109375" style="4" customWidth="1"/>
    <col min="6" max="6" width="0.7109375" style="7" customWidth="1"/>
    <col min="7" max="8" width="20.7109375" style="4" customWidth="1"/>
    <col min="9" max="16384" width="11.42578125" style="4"/>
  </cols>
  <sheetData>
    <row r="1" spans="2:24" ht="6.75" customHeight="1" x14ac:dyDescent="0.2">
      <c r="C1" s="5"/>
      <c r="F1" s="4"/>
    </row>
    <row r="2" spans="2:24" ht="6.75" customHeight="1" x14ac:dyDescent="0.2">
      <c r="C2" s="5"/>
      <c r="F2" s="4"/>
    </row>
    <row r="3" spans="2:24" ht="6.75" customHeight="1" x14ac:dyDescent="0.2">
      <c r="C3" s="5"/>
      <c r="F3" s="4"/>
    </row>
    <row r="4" spans="2:24" ht="6.75" customHeight="1" x14ac:dyDescent="0.2">
      <c r="C4" s="5"/>
      <c r="F4" s="6"/>
    </row>
    <row r="5" spans="2:24" ht="45" customHeight="1" x14ac:dyDescent="0.2">
      <c r="C5" s="5"/>
      <c r="F5" s="4"/>
      <c r="J5" s="146" t="s">
        <v>149</v>
      </c>
      <c r="K5" s="146"/>
      <c r="L5" s="146"/>
      <c r="M5" s="146"/>
      <c r="N5" s="146"/>
      <c r="O5" s="146"/>
      <c r="P5" s="146"/>
    </row>
    <row r="6" spans="2:24" ht="14.45" customHeight="1" thickBot="1" x14ac:dyDescent="0.25">
      <c r="B6" s="7"/>
      <c r="C6" s="5"/>
      <c r="F6" s="4"/>
      <c r="J6" s="146"/>
      <c r="K6" s="146"/>
      <c r="L6" s="146"/>
      <c r="M6" s="146"/>
      <c r="N6" s="146"/>
      <c r="O6" s="146"/>
      <c r="P6" s="146"/>
    </row>
    <row r="7" spans="2:24" ht="12.75" customHeight="1" x14ac:dyDescent="0.2">
      <c r="B7" s="155" t="s">
        <v>82</v>
      </c>
      <c r="C7" s="156"/>
      <c r="D7" s="156"/>
      <c r="E7" s="156"/>
      <c r="F7" s="156"/>
      <c r="G7" s="156"/>
      <c r="H7" s="157"/>
      <c r="J7" s="146"/>
      <c r="K7" s="146"/>
      <c r="L7" s="146"/>
      <c r="M7" s="146"/>
      <c r="N7" s="146"/>
      <c r="O7" s="146"/>
      <c r="P7" s="146"/>
      <c r="R7" s="82"/>
      <c r="S7" s="82"/>
      <c r="T7" s="82"/>
      <c r="U7" s="82"/>
      <c r="V7" s="82"/>
      <c r="W7" s="82"/>
      <c r="X7" s="82"/>
    </row>
    <row r="8" spans="2:24" ht="18.75" customHeight="1" x14ac:dyDescent="0.2">
      <c r="B8" s="187"/>
      <c r="C8" s="188"/>
      <c r="D8" s="188"/>
      <c r="E8" s="188"/>
      <c r="F8" s="188"/>
      <c r="G8" s="188"/>
      <c r="H8" s="189"/>
      <c r="J8" s="146"/>
      <c r="K8" s="146"/>
      <c r="L8" s="146"/>
      <c r="M8" s="146"/>
      <c r="N8" s="146"/>
      <c r="O8" s="146"/>
      <c r="P8" s="146"/>
      <c r="R8" s="82"/>
      <c r="S8" s="82"/>
      <c r="T8" s="82"/>
      <c r="U8" s="82"/>
      <c r="V8" s="82"/>
      <c r="W8" s="82"/>
      <c r="X8" s="82"/>
    </row>
    <row r="9" spans="2:24" ht="14.25" customHeight="1" thickBot="1" x14ac:dyDescent="0.25">
      <c r="B9" s="158"/>
      <c r="C9" s="159"/>
      <c r="D9" s="159"/>
      <c r="E9" s="159"/>
      <c r="F9" s="159"/>
      <c r="G9" s="159"/>
      <c r="H9" s="160"/>
      <c r="J9" s="146"/>
      <c r="K9" s="146"/>
      <c r="L9" s="146"/>
      <c r="M9" s="146"/>
      <c r="N9" s="146"/>
      <c r="O9" s="146"/>
      <c r="P9" s="146"/>
      <c r="R9" s="82"/>
      <c r="S9" s="82"/>
      <c r="T9" s="82"/>
      <c r="U9" s="82"/>
      <c r="V9" s="82"/>
      <c r="W9" s="82"/>
      <c r="X9" s="82"/>
    </row>
    <row r="10" spans="2:24" x14ac:dyDescent="0.2">
      <c r="J10" s="146" t="s">
        <v>152</v>
      </c>
      <c r="K10" s="146"/>
      <c r="L10" s="146"/>
      <c r="M10" s="146"/>
      <c r="N10" s="146"/>
      <c r="O10" s="146"/>
      <c r="P10" s="146"/>
    </row>
    <row r="11" spans="2:24" ht="30" customHeight="1" x14ac:dyDescent="0.2">
      <c r="B11" s="161" t="s">
        <v>71</v>
      </c>
      <c r="C11" s="162"/>
      <c r="D11" s="162"/>
      <c r="E11" s="162"/>
      <c r="F11" s="162"/>
      <c r="G11" s="162"/>
      <c r="H11" s="163"/>
      <c r="J11" s="146"/>
      <c r="K11" s="146"/>
      <c r="L11" s="146"/>
      <c r="M11" s="146"/>
      <c r="N11" s="146"/>
      <c r="O11" s="146"/>
      <c r="P11" s="146"/>
    </row>
    <row r="12" spans="2:24" ht="14.25" x14ac:dyDescent="0.2">
      <c r="B12" s="54"/>
      <c r="C12" s="54"/>
      <c r="D12" s="54"/>
      <c r="E12" s="54"/>
      <c r="F12" s="54"/>
      <c r="G12" s="54"/>
      <c r="H12" s="54"/>
      <c r="I12" s="7"/>
      <c r="J12" s="146"/>
      <c r="K12" s="146"/>
      <c r="L12" s="146"/>
      <c r="M12" s="146"/>
      <c r="N12" s="146"/>
      <c r="O12" s="146"/>
      <c r="P12" s="146"/>
    </row>
    <row r="13" spans="2:24" x14ac:dyDescent="0.2">
      <c r="J13" s="82"/>
      <c r="K13" s="82"/>
      <c r="L13" s="82"/>
      <c r="M13" s="82"/>
      <c r="N13" s="82"/>
      <c r="O13" s="82"/>
      <c r="P13" s="82"/>
    </row>
    <row r="14" spans="2:24" ht="15" x14ac:dyDescent="0.25">
      <c r="D14" s="151" t="s">
        <v>16</v>
      </c>
      <c r="E14" s="151"/>
      <c r="F14" s="8"/>
      <c r="G14" s="151" t="s">
        <v>17</v>
      </c>
      <c r="H14" s="151"/>
    </row>
    <row r="15" spans="2:24" ht="15" x14ac:dyDescent="0.25">
      <c r="D15" s="144"/>
      <c r="E15" s="144"/>
      <c r="F15" s="145"/>
      <c r="G15" s="144"/>
      <c r="H15" s="144"/>
    </row>
    <row r="16" spans="2:24" ht="14.25" x14ac:dyDescent="0.2">
      <c r="B16" s="164" t="s">
        <v>188</v>
      </c>
      <c r="C16" s="164"/>
      <c r="D16" s="147">
        <v>38383</v>
      </c>
      <c r="E16" s="148"/>
      <c r="F16" s="10"/>
      <c r="G16" s="149"/>
      <c r="H16" s="150"/>
    </row>
    <row r="17" spans="2:8" ht="15" x14ac:dyDescent="0.25">
      <c r="D17" s="144"/>
      <c r="E17" s="144"/>
      <c r="F17" s="8"/>
      <c r="G17" s="144"/>
      <c r="H17" s="144"/>
    </row>
    <row r="18" spans="2:8" ht="13.35" customHeight="1" x14ac:dyDescent="0.2">
      <c r="B18" s="186" t="s">
        <v>49</v>
      </c>
      <c r="C18" s="186"/>
      <c r="D18" s="147">
        <v>42825</v>
      </c>
      <c r="E18" s="148"/>
      <c r="F18" s="10"/>
      <c r="G18" s="149"/>
      <c r="H18" s="150"/>
    </row>
    <row r="19" spans="2:8" ht="13.35" customHeight="1" x14ac:dyDescent="0.2">
      <c r="B19" s="186"/>
      <c r="C19" s="186"/>
      <c r="F19" s="4"/>
    </row>
    <row r="20" spans="2:8" ht="12.75" customHeight="1" x14ac:dyDescent="0.2">
      <c r="B20" s="186" t="s">
        <v>72</v>
      </c>
      <c r="C20" s="186"/>
      <c r="D20" s="129" t="s">
        <v>86</v>
      </c>
      <c r="G20" s="101" t="s">
        <v>65</v>
      </c>
    </row>
    <row r="21" spans="2:8" x14ac:dyDescent="0.2">
      <c r="B21" s="62"/>
      <c r="C21" s="62"/>
    </row>
    <row r="22" spans="2:8" ht="15" x14ac:dyDescent="0.25">
      <c r="B22" s="12" t="s">
        <v>32</v>
      </c>
      <c r="C22" s="12" t="s">
        <v>24</v>
      </c>
      <c r="D22" s="13"/>
      <c r="E22" s="13"/>
      <c r="F22" s="14"/>
      <c r="G22" s="13"/>
      <c r="H22" s="13"/>
    </row>
    <row r="23" spans="2:8" x14ac:dyDescent="0.2">
      <c r="B23" s="15"/>
    </row>
    <row r="24" spans="2:8" x14ac:dyDescent="0.2">
      <c r="B24" s="15" t="s">
        <v>173</v>
      </c>
      <c r="D24" s="11"/>
    </row>
    <row r="25" spans="2:8" x14ac:dyDescent="0.2">
      <c r="C25" s="16"/>
      <c r="D25" s="17" t="s">
        <v>34</v>
      </c>
      <c r="E25" s="17" t="s">
        <v>35</v>
      </c>
      <c r="F25" s="18"/>
      <c r="G25" s="17" t="s">
        <v>34</v>
      </c>
      <c r="H25" s="17" t="s">
        <v>35</v>
      </c>
    </row>
    <row r="26" spans="2:8" x14ac:dyDescent="0.2">
      <c r="C26" s="53" t="s">
        <v>52</v>
      </c>
      <c r="D26" s="131">
        <v>42795</v>
      </c>
      <c r="E26" s="130">
        <v>1000</v>
      </c>
      <c r="F26" s="20"/>
      <c r="G26" s="2"/>
      <c r="H26" s="3"/>
    </row>
    <row r="27" spans="2:8" x14ac:dyDescent="0.2">
      <c r="C27" s="53" t="s">
        <v>50</v>
      </c>
      <c r="D27" s="131">
        <v>42767</v>
      </c>
      <c r="E27" s="130">
        <v>1000</v>
      </c>
      <c r="F27" s="20"/>
      <c r="G27" s="2"/>
      <c r="H27" s="3"/>
    </row>
    <row r="28" spans="2:8" x14ac:dyDescent="0.2">
      <c r="C28" s="53" t="s">
        <v>51</v>
      </c>
      <c r="D28" s="131">
        <v>42736</v>
      </c>
      <c r="E28" s="130">
        <v>1000</v>
      </c>
      <c r="F28" s="20"/>
      <c r="G28" s="2"/>
      <c r="H28" s="3"/>
    </row>
    <row r="29" spans="2:8" x14ac:dyDescent="0.2">
      <c r="D29" s="22" t="s">
        <v>26</v>
      </c>
      <c r="E29" s="23">
        <f>SUM(E26:E28)</f>
        <v>3000</v>
      </c>
      <c r="F29" s="24"/>
      <c r="H29" s="23">
        <f>SUM(H26:H28)</f>
        <v>0</v>
      </c>
    </row>
    <row r="31" spans="2:8" x14ac:dyDescent="0.2">
      <c r="B31" s="15" t="s">
        <v>73</v>
      </c>
    </row>
    <row r="32" spans="2:8" x14ac:dyDescent="0.2">
      <c r="D32" s="17" t="s">
        <v>34</v>
      </c>
      <c r="E32" s="17" t="s">
        <v>35</v>
      </c>
      <c r="F32" s="18"/>
      <c r="G32" s="1" t="s">
        <v>34</v>
      </c>
      <c r="H32" s="1" t="s">
        <v>35</v>
      </c>
    </row>
    <row r="33" spans="2:20" x14ac:dyDescent="0.2">
      <c r="C33" s="132" t="s">
        <v>13</v>
      </c>
      <c r="D33" s="133">
        <v>42736</v>
      </c>
      <c r="E33" s="130">
        <v>1000</v>
      </c>
      <c r="F33" s="20"/>
      <c r="G33" s="2"/>
      <c r="H33" s="3"/>
    </row>
    <row r="34" spans="2:20" x14ac:dyDescent="0.2">
      <c r="C34" s="134" t="s">
        <v>22</v>
      </c>
      <c r="D34" s="133"/>
      <c r="E34" s="130"/>
      <c r="F34" s="20"/>
      <c r="G34" s="2"/>
      <c r="H34" s="3"/>
      <c r="J34" s="146" t="s">
        <v>151</v>
      </c>
      <c r="K34" s="146"/>
      <c r="L34" s="146"/>
      <c r="M34" s="146"/>
      <c r="N34" s="146"/>
      <c r="O34" s="146"/>
      <c r="P34" s="146"/>
    </row>
    <row r="35" spans="2:20" ht="76.5" x14ac:dyDescent="0.2">
      <c r="C35" s="135" t="s">
        <v>74</v>
      </c>
      <c r="D35" s="133"/>
      <c r="E35" s="130"/>
      <c r="F35" s="20"/>
      <c r="G35" s="2"/>
      <c r="H35" s="3"/>
      <c r="J35" s="146"/>
      <c r="K35" s="146"/>
      <c r="L35" s="146"/>
      <c r="M35" s="146"/>
      <c r="N35" s="146"/>
      <c r="O35" s="146"/>
      <c r="P35" s="146"/>
    </row>
    <row r="36" spans="2:20" x14ac:dyDescent="0.2">
      <c r="C36" s="132" t="s">
        <v>23</v>
      </c>
      <c r="D36" s="133"/>
      <c r="E36" s="130"/>
      <c r="F36" s="20"/>
      <c r="G36" s="2"/>
      <c r="H36" s="3"/>
      <c r="J36" s="146"/>
      <c r="K36" s="146"/>
      <c r="L36" s="146"/>
      <c r="M36" s="146"/>
      <c r="N36" s="146"/>
      <c r="O36" s="146"/>
      <c r="P36" s="146"/>
    </row>
    <row r="37" spans="2:20" x14ac:dyDescent="0.2">
      <c r="D37" s="25" t="s">
        <v>26</v>
      </c>
      <c r="E37" s="136">
        <f>SUM(E33:E36)</f>
        <v>1000</v>
      </c>
      <c r="F37" s="24"/>
      <c r="H37" s="136">
        <f>SUM(H33:H36)</f>
        <v>0</v>
      </c>
    </row>
    <row r="38" spans="2:20" x14ac:dyDescent="0.2">
      <c r="C38" s="15"/>
      <c r="E38" s="23"/>
      <c r="F38" s="24"/>
      <c r="H38" s="23"/>
    </row>
    <row r="39" spans="2:20" ht="12.75" customHeight="1" x14ac:dyDescent="0.2">
      <c r="B39" s="26" t="s">
        <v>20</v>
      </c>
      <c r="C39" s="15"/>
      <c r="E39" s="23"/>
      <c r="F39" s="24"/>
      <c r="H39" s="23"/>
      <c r="J39" s="146" t="s">
        <v>150</v>
      </c>
      <c r="K39" s="146"/>
      <c r="L39" s="146"/>
      <c r="M39" s="146"/>
      <c r="N39" s="146"/>
      <c r="O39" s="146"/>
      <c r="P39" s="146"/>
    </row>
    <row r="40" spans="2:20" x14ac:dyDescent="0.2">
      <c r="B40" s="27" t="s">
        <v>19</v>
      </c>
      <c r="E40" s="137">
        <f>E29/3</f>
        <v>1000</v>
      </c>
      <c r="H40" s="137">
        <f>H29/3</f>
        <v>0</v>
      </c>
      <c r="J40" s="146"/>
      <c r="K40" s="146"/>
      <c r="L40" s="146"/>
      <c r="M40" s="146"/>
      <c r="N40" s="146"/>
      <c r="O40" s="146"/>
      <c r="P40" s="146"/>
    </row>
    <row r="41" spans="2:20" x14ac:dyDescent="0.2">
      <c r="B41" s="56" t="s">
        <v>30</v>
      </c>
      <c r="E41" s="137">
        <f>E37/12</f>
        <v>83.333333333333329</v>
      </c>
      <c r="H41" s="137">
        <f>H37/12</f>
        <v>0</v>
      </c>
      <c r="J41" s="146"/>
      <c r="K41" s="146"/>
      <c r="L41" s="146"/>
      <c r="M41" s="146"/>
      <c r="N41" s="146"/>
      <c r="O41" s="146"/>
      <c r="P41" s="146"/>
    </row>
    <row r="42" spans="2:20" x14ac:dyDescent="0.2">
      <c r="C42" s="28" t="s">
        <v>28</v>
      </c>
      <c r="D42" s="29"/>
      <c r="E42" s="138">
        <f>SUM(E40:E41)</f>
        <v>1083.3333333333333</v>
      </c>
      <c r="F42" s="30"/>
      <c r="G42" s="29"/>
      <c r="H42" s="138">
        <f>SUM(H40:H41)</f>
        <v>0</v>
      </c>
      <c r="J42" s="146"/>
      <c r="K42" s="146"/>
      <c r="L42" s="146"/>
      <c r="M42" s="146"/>
      <c r="N42" s="146"/>
      <c r="O42" s="146"/>
      <c r="P42" s="146"/>
      <c r="Q42" s="82"/>
      <c r="R42" s="82"/>
      <c r="S42" s="82"/>
      <c r="T42" s="82"/>
    </row>
    <row r="43" spans="2:20" ht="13.5" thickBot="1" x14ac:dyDescent="0.25">
      <c r="B43" s="31"/>
      <c r="C43" s="32"/>
      <c r="D43" s="33"/>
      <c r="E43" s="34"/>
      <c r="F43" s="33"/>
      <c r="G43" s="33"/>
      <c r="H43" s="34"/>
      <c r="N43" s="82"/>
      <c r="O43" s="82"/>
      <c r="P43" s="82"/>
      <c r="Q43" s="82"/>
      <c r="R43" s="82"/>
      <c r="S43" s="82"/>
      <c r="T43" s="82"/>
    </row>
    <row r="44" spans="2:20" x14ac:dyDescent="0.2">
      <c r="N44" s="82"/>
      <c r="O44" s="82"/>
      <c r="P44" s="82"/>
      <c r="Q44" s="82"/>
      <c r="R44" s="82"/>
      <c r="S44" s="82"/>
      <c r="T44" s="82"/>
    </row>
    <row r="45" spans="2:20" ht="15" x14ac:dyDescent="0.25">
      <c r="B45" s="35" t="s">
        <v>33</v>
      </c>
      <c r="C45" s="35" t="s">
        <v>29</v>
      </c>
      <c r="D45" s="36"/>
      <c r="E45" s="36"/>
      <c r="F45" s="37"/>
      <c r="G45" s="36"/>
      <c r="H45" s="36"/>
    </row>
    <row r="46" spans="2:20" x14ac:dyDescent="0.2">
      <c r="B46" s="15"/>
    </row>
    <row r="47" spans="2:20" ht="25.9" customHeight="1" x14ac:dyDescent="0.2">
      <c r="B47" s="171" t="s">
        <v>75</v>
      </c>
      <c r="C47" s="171"/>
      <c r="D47" s="171"/>
      <c r="E47" s="171"/>
      <c r="F47" s="171"/>
      <c r="G47" s="171"/>
      <c r="H47" s="171"/>
      <c r="I47" s="171"/>
      <c r="J47" s="171"/>
      <c r="K47" s="171"/>
      <c r="L47" s="171"/>
      <c r="M47" s="171"/>
      <c r="N47" s="171"/>
      <c r="O47" s="171"/>
      <c r="P47" s="171"/>
    </row>
    <row r="48" spans="2:20" x14ac:dyDescent="0.2">
      <c r="C48" s="16"/>
      <c r="D48" s="17" t="s">
        <v>34</v>
      </c>
      <c r="E48" s="17" t="s">
        <v>35</v>
      </c>
      <c r="F48" s="18"/>
      <c r="G48" s="17" t="s">
        <v>34</v>
      </c>
      <c r="H48" s="17" t="s">
        <v>35</v>
      </c>
      <c r="J48" s="146" t="s">
        <v>153</v>
      </c>
      <c r="K48" s="146"/>
      <c r="L48" s="146"/>
      <c r="M48" s="146"/>
      <c r="N48" s="146"/>
      <c r="O48" s="146"/>
      <c r="P48" s="146"/>
    </row>
    <row r="49" spans="2:16" x14ac:dyDescent="0.2">
      <c r="C49" s="55" t="s">
        <v>52</v>
      </c>
      <c r="D49" s="131">
        <v>42795</v>
      </c>
      <c r="E49" s="130">
        <v>1000</v>
      </c>
      <c r="F49" s="20"/>
      <c r="G49" s="2"/>
      <c r="H49" s="3"/>
      <c r="J49" s="146"/>
      <c r="K49" s="146"/>
      <c r="L49" s="146"/>
      <c r="M49" s="146"/>
      <c r="N49" s="146"/>
      <c r="O49" s="146"/>
      <c r="P49" s="146"/>
    </row>
    <row r="50" spans="2:16" x14ac:dyDescent="0.2">
      <c r="C50" s="55" t="s">
        <v>50</v>
      </c>
      <c r="D50" s="131">
        <v>42767</v>
      </c>
      <c r="E50" s="130">
        <v>1000</v>
      </c>
      <c r="F50" s="20"/>
      <c r="G50" s="2"/>
      <c r="H50" s="3"/>
      <c r="J50" s="146"/>
      <c r="K50" s="146"/>
      <c r="L50" s="146"/>
      <c r="M50" s="146"/>
      <c r="N50" s="146"/>
      <c r="O50" s="146"/>
      <c r="P50" s="146"/>
    </row>
    <row r="51" spans="2:16" x14ac:dyDescent="0.2">
      <c r="C51" s="55" t="s">
        <v>51</v>
      </c>
      <c r="D51" s="131">
        <v>42736</v>
      </c>
      <c r="E51" s="130">
        <v>2000</v>
      </c>
      <c r="F51" s="20"/>
      <c r="G51" s="2"/>
      <c r="H51" s="3"/>
      <c r="J51" s="146"/>
      <c r="K51" s="146"/>
      <c r="L51" s="146"/>
      <c r="M51" s="146"/>
      <c r="N51" s="146"/>
      <c r="O51" s="146"/>
      <c r="P51" s="146"/>
    </row>
    <row r="52" spans="2:16" x14ac:dyDescent="0.2">
      <c r="C52" s="55" t="s">
        <v>53</v>
      </c>
      <c r="D52" s="131">
        <v>42705</v>
      </c>
      <c r="E52" s="130">
        <v>1000</v>
      </c>
      <c r="F52" s="20"/>
      <c r="G52" s="2"/>
      <c r="H52" s="3"/>
    </row>
    <row r="53" spans="2:16" x14ac:dyDescent="0.2">
      <c r="C53" s="55" t="s">
        <v>54</v>
      </c>
      <c r="D53" s="131">
        <v>42675</v>
      </c>
      <c r="E53" s="130">
        <v>1000</v>
      </c>
      <c r="F53" s="20"/>
      <c r="G53" s="2"/>
      <c r="H53" s="3"/>
    </row>
    <row r="54" spans="2:16" ht="12.75" customHeight="1" x14ac:dyDescent="0.2">
      <c r="C54" s="55" t="s">
        <v>55</v>
      </c>
      <c r="D54" s="131">
        <v>42644</v>
      </c>
      <c r="E54" s="130">
        <v>1000</v>
      </c>
      <c r="F54" s="20"/>
      <c r="G54" s="2"/>
      <c r="H54" s="3"/>
      <c r="J54" s="146" t="s">
        <v>154</v>
      </c>
      <c r="K54" s="146"/>
      <c r="L54" s="146"/>
      <c r="M54" s="146"/>
      <c r="N54" s="146"/>
      <c r="O54" s="146"/>
      <c r="P54" s="146"/>
    </row>
    <row r="55" spans="2:16" x14ac:dyDescent="0.2">
      <c r="C55" s="55" t="s">
        <v>56</v>
      </c>
      <c r="D55" s="131">
        <v>42614</v>
      </c>
      <c r="E55" s="130">
        <v>1000</v>
      </c>
      <c r="F55" s="20"/>
      <c r="G55" s="2"/>
      <c r="H55" s="3"/>
      <c r="J55" s="146"/>
      <c r="K55" s="146"/>
      <c r="L55" s="146"/>
      <c r="M55" s="146"/>
      <c r="N55" s="146"/>
      <c r="O55" s="146"/>
      <c r="P55" s="146"/>
    </row>
    <row r="56" spans="2:16" x14ac:dyDescent="0.2">
      <c r="C56" s="55" t="s">
        <v>57</v>
      </c>
      <c r="D56" s="131">
        <v>42583</v>
      </c>
      <c r="E56" s="130">
        <v>1500</v>
      </c>
      <c r="F56" s="20"/>
      <c r="G56" s="2"/>
      <c r="H56" s="3"/>
      <c r="J56" s="146"/>
      <c r="K56" s="146"/>
      <c r="L56" s="146"/>
      <c r="M56" s="146"/>
      <c r="N56" s="146"/>
      <c r="O56" s="146"/>
      <c r="P56" s="146"/>
    </row>
    <row r="57" spans="2:16" x14ac:dyDescent="0.2">
      <c r="C57" s="55" t="s">
        <v>58</v>
      </c>
      <c r="D57" s="131">
        <v>42552</v>
      </c>
      <c r="E57" s="130">
        <v>1000</v>
      </c>
      <c r="F57" s="20"/>
      <c r="G57" s="2"/>
      <c r="H57" s="3"/>
      <c r="J57" s="146"/>
      <c r="K57" s="146"/>
      <c r="L57" s="146"/>
      <c r="M57" s="146"/>
      <c r="N57" s="146"/>
      <c r="O57" s="146"/>
      <c r="P57" s="146"/>
    </row>
    <row r="58" spans="2:16" x14ac:dyDescent="0.2">
      <c r="C58" s="55" t="s">
        <v>59</v>
      </c>
      <c r="D58" s="131">
        <v>42522</v>
      </c>
      <c r="E58" s="130">
        <v>1000</v>
      </c>
      <c r="F58" s="20"/>
      <c r="G58" s="2"/>
      <c r="H58" s="3"/>
      <c r="J58" s="146"/>
      <c r="K58" s="146"/>
      <c r="L58" s="146"/>
      <c r="M58" s="146"/>
      <c r="N58" s="146"/>
      <c r="O58" s="146"/>
      <c r="P58" s="146"/>
    </row>
    <row r="59" spans="2:16" x14ac:dyDescent="0.2">
      <c r="C59" s="55" t="s">
        <v>60</v>
      </c>
      <c r="D59" s="131">
        <v>42491</v>
      </c>
      <c r="E59" s="130">
        <v>1000</v>
      </c>
      <c r="F59" s="20"/>
      <c r="G59" s="2"/>
      <c r="H59" s="3"/>
      <c r="J59" s="146"/>
      <c r="K59" s="146"/>
      <c r="L59" s="146"/>
      <c r="M59" s="146"/>
      <c r="N59" s="146"/>
      <c r="O59" s="146"/>
      <c r="P59" s="146"/>
    </row>
    <row r="60" spans="2:16" x14ac:dyDescent="0.2">
      <c r="C60" s="55" t="s">
        <v>61</v>
      </c>
      <c r="D60" s="131">
        <v>42461</v>
      </c>
      <c r="E60" s="130">
        <v>1000</v>
      </c>
      <c r="F60" s="20"/>
      <c r="G60" s="2"/>
      <c r="H60" s="3"/>
      <c r="J60" s="146"/>
      <c r="K60" s="146"/>
      <c r="L60" s="146"/>
      <c r="M60" s="146"/>
      <c r="N60" s="146"/>
      <c r="O60" s="146"/>
      <c r="P60" s="146"/>
    </row>
    <row r="61" spans="2:16" x14ac:dyDescent="0.2">
      <c r="C61" s="58"/>
      <c r="D61" s="61" t="s">
        <v>26</v>
      </c>
      <c r="E61" s="136">
        <f>SUM(E49:E60)</f>
        <v>13500</v>
      </c>
      <c r="F61" s="24"/>
      <c r="H61" s="136">
        <f>SUM(H49:H60)</f>
        <v>0</v>
      </c>
      <c r="J61" s="146"/>
      <c r="K61" s="146"/>
      <c r="L61" s="146"/>
      <c r="M61" s="146"/>
      <c r="N61" s="146"/>
      <c r="O61" s="146"/>
      <c r="P61" s="146"/>
    </row>
    <row r="63" spans="2:16" x14ac:dyDescent="0.2">
      <c r="B63" s="26" t="s">
        <v>20</v>
      </c>
    </row>
    <row r="64" spans="2:16" ht="12.75" customHeight="1" x14ac:dyDescent="0.2">
      <c r="B64" s="27" t="s">
        <v>21</v>
      </c>
      <c r="E64" s="137">
        <f>E61/12</f>
        <v>1125</v>
      </c>
      <c r="H64" s="137">
        <f>H61/12</f>
        <v>0</v>
      </c>
      <c r="J64" s="146" t="s">
        <v>155</v>
      </c>
      <c r="K64" s="146"/>
      <c r="L64" s="146"/>
      <c r="M64" s="146"/>
      <c r="N64" s="146"/>
      <c r="O64" s="146"/>
      <c r="P64" s="146"/>
    </row>
    <row r="65" spans="2:16" x14ac:dyDescent="0.2">
      <c r="C65" s="44" t="s">
        <v>31</v>
      </c>
      <c r="D65" s="45"/>
      <c r="E65" s="139">
        <f>SUM(E64:E64)</f>
        <v>1125</v>
      </c>
      <c r="F65" s="37"/>
      <c r="G65" s="36"/>
      <c r="H65" s="139">
        <f>SUM(H64:H64)</f>
        <v>0</v>
      </c>
      <c r="J65" s="146"/>
      <c r="K65" s="146"/>
      <c r="L65" s="146"/>
      <c r="M65" s="146"/>
      <c r="N65" s="146"/>
      <c r="O65" s="146"/>
      <c r="P65" s="146"/>
    </row>
    <row r="66" spans="2:16" x14ac:dyDescent="0.2">
      <c r="B66" s="46"/>
      <c r="J66" s="82"/>
      <c r="K66" s="82"/>
      <c r="L66" s="82"/>
      <c r="M66" s="82"/>
      <c r="N66" s="82"/>
      <c r="O66" s="82"/>
      <c r="P66" s="82"/>
    </row>
    <row r="67" spans="2:16" x14ac:dyDescent="0.2">
      <c r="J67" s="82"/>
      <c r="K67" s="82"/>
      <c r="L67" s="82"/>
      <c r="M67" s="82"/>
      <c r="N67" s="82"/>
      <c r="O67" s="82"/>
      <c r="P67" s="82"/>
    </row>
    <row r="69" spans="2:16" ht="15" x14ac:dyDescent="0.25">
      <c r="B69" s="12" t="s">
        <v>62</v>
      </c>
      <c r="C69" s="13"/>
      <c r="D69" s="13"/>
      <c r="E69" s="13"/>
    </row>
    <row r="71" spans="2:16" x14ac:dyDescent="0.2">
      <c r="B71" s="15" t="s">
        <v>48</v>
      </c>
      <c r="K71" s="51"/>
    </row>
    <row r="72" spans="2:16" x14ac:dyDescent="0.2">
      <c r="B72" s="15"/>
      <c r="K72" s="51"/>
    </row>
    <row r="73" spans="2:16" x14ac:dyDescent="0.2">
      <c r="D73" s="4" t="s">
        <v>46</v>
      </c>
      <c r="E73" s="140">
        <f>IF(E65&lt;E42,E42,E65)</f>
        <v>1125</v>
      </c>
      <c r="G73" s="4" t="s">
        <v>45</v>
      </c>
      <c r="H73" s="140">
        <f>IF(H65&lt;H42,H42,H65)</f>
        <v>0</v>
      </c>
      <c r="K73" s="51"/>
    </row>
    <row r="74" spans="2:16" ht="13.5" thickBot="1" x14ac:dyDescent="0.25">
      <c r="E74" s="31"/>
      <c r="H74" s="31"/>
      <c r="K74" s="51"/>
    </row>
    <row r="75" spans="2:16" ht="15" customHeight="1" x14ac:dyDescent="0.2">
      <c r="B75" s="172" t="s">
        <v>39</v>
      </c>
      <c r="C75" s="173"/>
      <c r="D75" s="59"/>
      <c r="E75" s="174" t="s">
        <v>64</v>
      </c>
      <c r="F75" s="175"/>
      <c r="G75" s="176"/>
      <c r="H75" s="174" t="s">
        <v>64</v>
      </c>
      <c r="I75" s="175"/>
      <c r="J75" s="176"/>
    </row>
    <row r="76" spans="2:16" ht="15" customHeight="1" x14ac:dyDescent="0.2">
      <c r="B76" s="172" t="s">
        <v>63</v>
      </c>
      <c r="C76" s="173"/>
      <c r="D76" s="59"/>
      <c r="E76" s="177">
        <f ca="1">IF(AND(E73&gt;0,(B77*12+C77)&gt;=8,B77&lt;10),(B77*12+C77)*0.25*E73/12,IF(AND(E73&gt;0,(B77*12+C77)&gt;=8,B77&gt;=10),120*0.25*E73/12,""))</f>
        <v>2812.5</v>
      </c>
      <c r="F76" s="178"/>
      <c r="G76" s="179"/>
      <c r="H76" s="177" t="str">
        <f ca="1">IF(AND(H73&gt;0,(B77*12+C77)&gt;=8,B77&lt;10),(B77*12+C77)*0.25*H73/12,IF(AND(H73&gt;0,(B77*12+C77)&gt;=8,B77&gt;=10),120*0.25*H73/12,""))</f>
        <v/>
      </c>
      <c r="I76" s="178"/>
      <c r="J76" s="179"/>
    </row>
    <row r="77" spans="2:16" ht="15" customHeight="1" x14ac:dyDescent="0.2">
      <c r="B77" s="218">
        <f t="array" aca="1" ref="B77:C77" ca="1">ANCIENNETE(D16,D18)</f>
        <v>12</v>
      </c>
      <c r="C77" s="141">
        <f ca="1"/>
        <v>2</v>
      </c>
      <c r="D77" s="59"/>
      <c r="E77" s="180">
        <f ca="1">IF(AND(B77*12+C77&gt;120,E73&gt;0),(B77*12+C77-120)*0.3333333333*E73/12,"")</f>
        <v>812.49999991874995</v>
      </c>
      <c r="F77" s="181"/>
      <c r="G77" s="182"/>
      <c r="H77" s="183" t="str">
        <f ca="1">IF(AND(B77*12+C77&gt;120,H73&gt;0),(B77*12+C77-120)*0.3333333333*H73/12,"")</f>
        <v/>
      </c>
      <c r="I77" s="184"/>
      <c r="J77" s="185"/>
    </row>
    <row r="78" spans="2:16" ht="15" customHeight="1" thickBot="1" x14ac:dyDescent="0.25">
      <c r="B78" s="46"/>
      <c r="D78" s="59"/>
      <c r="E78" s="165">
        <f ca="1">IF(D20="Oui",E76+E77,"")</f>
        <v>3624.9999999187498</v>
      </c>
      <c r="F78" s="166"/>
      <c r="G78" s="167"/>
      <c r="H78" s="168" t="str">
        <f>IF(G20="Oui",H76+H77,"")</f>
        <v/>
      </c>
      <c r="I78" s="169"/>
      <c r="J78" s="170"/>
    </row>
    <row r="79" spans="2:16" ht="25.5" x14ac:dyDescent="0.2">
      <c r="D79" s="59"/>
      <c r="E79" s="60" t="s">
        <v>40</v>
      </c>
      <c r="H79" s="60" t="s">
        <v>40</v>
      </c>
    </row>
    <row r="80" spans="2:16" ht="15" customHeight="1" x14ac:dyDescent="0.25">
      <c r="E80" s="120">
        <f ca="1">SUM(E76:G78)</f>
        <v>7249.9999998374997</v>
      </c>
      <c r="H80" s="120">
        <f ca="1">SUM(H76:J78)</f>
        <v>0</v>
      </c>
    </row>
    <row r="84" spans="6:6" x14ac:dyDescent="0.2">
      <c r="F84" s="4"/>
    </row>
    <row r="85" spans="6:6" x14ac:dyDescent="0.2">
      <c r="F85" s="4"/>
    </row>
    <row r="86" spans="6:6" x14ac:dyDescent="0.2">
      <c r="F86" s="4"/>
    </row>
  </sheetData>
  <protectedRanges>
    <protectedRange sqref="G26:H28 G49:H60 G33:H36 G16 G18" name="Plage1"/>
  </protectedRanges>
  <mergeCells count="29">
    <mergeCell ref="J34:P36"/>
    <mergeCell ref="J39:P42"/>
    <mergeCell ref="B7:H9"/>
    <mergeCell ref="B18:C19"/>
    <mergeCell ref="D14:E14"/>
    <mergeCell ref="G14:H14"/>
    <mergeCell ref="B11:H11"/>
    <mergeCell ref="J5:P9"/>
    <mergeCell ref="J10:P12"/>
    <mergeCell ref="E78:G78"/>
    <mergeCell ref="H78:J78"/>
    <mergeCell ref="B47:P47"/>
    <mergeCell ref="B75:C75"/>
    <mergeCell ref="B76:C76"/>
    <mergeCell ref="E75:G75"/>
    <mergeCell ref="E76:G76"/>
    <mergeCell ref="E77:G77"/>
    <mergeCell ref="H75:J75"/>
    <mergeCell ref="H76:J76"/>
    <mergeCell ref="H77:J77"/>
    <mergeCell ref="J48:P51"/>
    <mergeCell ref="J54:P61"/>
    <mergeCell ref="J64:P65"/>
    <mergeCell ref="B20:C20"/>
    <mergeCell ref="B16:C16"/>
    <mergeCell ref="D16:E16"/>
    <mergeCell ref="G16:H16"/>
    <mergeCell ref="D18:E18"/>
    <mergeCell ref="G18:H18"/>
  </mergeCells>
  <conditionalFormatting sqref="E80">
    <cfRule type="cellIs" dxfId="20" priority="15" stopIfTrue="1" operator="greaterThan">
      <formula>0</formula>
    </cfRule>
  </conditionalFormatting>
  <conditionalFormatting sqref="H80">
    <cfRule type="cellIs" dxfId="19" priority="14" stopIfTrue="1" operator="greaterThan">
      <formula>0</formula>
    </cfRule>
  </conditionalFormatting>
  <conditionalFormatting sqref="E77:G77">
    <cfRule type="cellIs" dxfId="18" priority="8" stopIfTrue="1" operator="between">
      <formula>1</formula>
      <formula>50000</formula>
    </cfRule>
  </conditionalFormatting>
  <conditionalFormatting sqref="H77:J77">
    <cfRule type="cellIs" dxfId="17" priority="7" stopIfTrue="1" operator="between">
      <formula>1</formula>
      <formula>50000</formula>
    </cfRule>
  </conditionalFormatting>
  <conditionalFormatting sqref="E76:G76">
    <cfRule type="cellIs" dxfId="16" priority="5" stopIfTrue="1" operator="between">
      <formula>1</formula>
      <formula>50000</formula>
    </cfRule>
  </conditionalFormatting>
  <conditionalFormatting sqref="E78:G78">
    <cfRule type="cellIs" dxfId="15" priority="3" stopIfTrue="1" operator="between">
      <formula>1</formula>
      <formula>50000</formula>
    </cfRule>
  </conditionalFormatting>
  <conditionalFormatting sqref="H78:J78">
    <cfRule type="cellIs" dxfId="14" priority="2" stopIfTrue="1" operator="between">
      <formula>1</formula>
      <formula>50000</formula>
    </cfRule>
  </conditionalFormatting>
  <conditionalFormatting sqref="H76:J76">
    <cfRule type="cellIs" dxfId="13" priority="1" stopIfTrue="1" operator="between">
      <formula>1</formula>
      <formula>50000</formula>
    </cfRule>
  </conditionalFormatting>
  <dataValidations count="2">
    <dataValidation showInputMessage="1" showErrorMessage="1" sqref="B77"/>
    <dataValidation type="list" allowBlank="1" showInputMessage="1" showErrorMessage="1" sqref="D20 G20">
      <formula1>"Non,Oui"</formula1>
    </dataValidation>
  </dataValidations>
  <pageMargins left="0.25" right="0.47" top="0.49" bottom="0.77" header="0.4921259845" footer="0.4921259845"/>
  <pageSetup paperSize="9" orientation="landscape" r:id="rId1"/>
  <headerFooter alignWithMargins="0">
    <oddFooter>&amp;LEDITIONS TISSOT&amp;Cwww.editions-tissot.fr&amp;R&amp;G</oddFooter>
  </headerFooter>
  <rowBreaks count="2" manualBreakCount="2">
    <brk id="43" max="16383" man="1"/>
    <brk id="68" max="16383" man="1"/>
  </rowBreaks>
  <colBreaks count="1" manualBreakCount="1">
    <brk id="8" max="1048575" man="1"/>
  </colBreaks>
  <drawing r:id="rId2"/>
  <legacyDrawingHF r:id="rId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P57"/>
  <sheetViews>
    <sheetView topLeftCell="A4" zoomScaleNormal="100" workbookViewId="0">
      <selection activeCell="E17" sqref="E17"/>
    </sheetView>
  </sheetViews>
  <sheetFormatPr baseColWidth="10" defaultColWidth="11.42578125" defaultRowHeight="12.75" x14ac:dyDescent="0.2"/>
  <cols>
    <col min="1" max="1" width="2" style="4" customWidth="1"/>
    <col min="2" max="2" width="15.5703125" style="4" customWidth="1"/>
    <col min="3" max="3" width="19.5703125" style="4" customWidth="1"/>
    <col min="4" max="5" width="30.7109375" style="4" customWidth="1"/>
    <col min="6" max="6" width="0.7109375" style="7" customWidth="1"/>
    <col min="7" max="8" width="30.7109375" style="4" customWidth="1"/>
    <col min="9" max="16384" width="11.42578125" style="4"/>
  </cols>
  <sheetData>
    <row r="1" spans="2:16" ht="6.75" customHeight="1" x14ac:dyDescent="0.2">
      <c r="C1" s="5"/>
      <c r="F1" s="4"/>
    </row>
    <row r="2" spans="2:16" ht="6.75" customHeight="1" x14ac:dyDescent="0.2">
      <c r="C2" s="5"/>
      <c r="F2" s="4"/>
    </row>
    <row r="3" spans="2:16" ht="6.75" customHeight="1" x14ac:dyDescent="0.2">
      <c r="C3" s="5"/>
      <c r="F3" s="4"/>
    </row>
    <row r="4" spans="2:16" ht="6.75" customHeight="1" x14ac:dyDescent="0.2">
      <c r="C4" s="5"/>
      <c r="F4" s="6"/>
    </row>
    <row r="5" spans="2:16" ht="45" customHeight="1" x14ac:dyDescent="0.2">
      <c r="C5" s="5"/>
      <c r="F5" s="4"/>
      <c r="J5" s="146" t="s">
        <v>165</v>
      </c>
      <c r="K5" s="146"/>
      <c r="L5" s="146"/>
      <c r="M5" s="146"/>
      <c r="N5" s="146"/>
      <c r="O5" s="146"/>
      <c r="P5" s="146"/>
    </row>
    <row r="6" spans="2:16" ht="14.45" customHeight="1" thickBot="1" x14ac:dyDescent="0.25">
      <c r="B6" s="7"/>
      <c r="C6" s="5"/>
      <c r="F6" s="4"/>
      <c r="J6" s="146"/>
      <c r="K6" s="146"/>
      <c r="L6" s="146"/>
      <c r="M6" s="146"/>
      <c r="N6" s="146"/>
      <c r="O6" s="146"/>
      <c r="P6" s="146"/>
    </row>
    <row r="7" spans="2:16" ht="12.75" customHeight="1" x14ac:dyDescent="0.2">
      <c r="B7" s="155" t="s">
        <v>97</v>
      </c>
      <c r="C7" s="156"/>
      <c r="D7" s="156"/>
      <c r="E7" s="156"/>
      <c r="F7" s="156"/>
      <c r="G7" s="156"/>
      <c r="H7" s="157"/>
      <c r="I7" s="51"/>
      <c r="J7" s="146"/>
      <c r="K7" s="146"/>
      <c r="L7" s="146"/>
      <c r="M7" s="146"/>
      <c r="N7" s="146"/>
      <c r="O7" s="146"/>
      <c r="P7" s="146"/>
    </row>
    <row r="8" spans="2:16" ht="18.75" customHeight="1" x14ac:dyDescent="0.2">
      <c r="B8" s="187"/>
      <c r="C8" s="188"/>
      <c r="D8" s="188"/>
      <c r="E8" s="188"/>
      <c r="F8" s="188"/>
      <c r="G8" s="188"/>
      <c r="H8" s="189"/>
      <c r="J8" s="146"/>
      <c r="K8" s="146"/>
      <c r="L8" s="146"/>
      <c r="M8" s="146"/>
      <c r="N8" s="146"/>
      <c r="O8" s="146"/>
      <c r="P8" s="146"/>
    </row>
    <row r="9" spans="2:16" ht="14.25" customHeight="1" thickBot="1" x14ac:dyDescent="0.25">
      <c r="B9" s="158"/>
      <c r="C9" s="159"/>
      <c r="D9" s="159"/>
      <c r="E9" s="159"/>
      <c r="F9" s="159"/>
      <c r="G9" s="159"/>
      <c r="H9" s="160"/>
      <c r="J9" s="146"/>
      <c r="K9" s="146"/>
      <c r="L9" s="146"/>
      <c r="M9" s="146"/>
      <c r="N9" s="146"/>
      <c r="O9" s="146"/>
      <c r="P9" s="146"/>
    </row>
    <row r="11" spans="2:16" ht="30" customHeight="1" x14ac:dyDescent="0.2">
      <c r="B11" s="161" t="s">
        <v>76</v>
      </c>
      <c r="C11" s="162"/>
      <c r="D11" s="162"/>
      <c r="E11" s="162"/>
      <c r="F11" s="162"/>
      <c r="G11" s="162"/>
      <c r="H11" s="163"/>
      <c r="J11" s="146" t="s">
        <v>84</v>
      </c>
      <c r="K11" s="146"/>
      <c r="L11" s="146"/>
      <c r="M11" s="146"/>
      <c r="N11" s="146"/>
      <c r="O11" s="146"/>
      <c r="P11" s="146"/>
    </row>
    <row r="12" spans="2:16" ht="14.25" x14ac:dyDescent="0.2">
      <c r="B12" s="54"/>
      <c r="C12" s="54"/>
      <c r="D12" s="54"/>
      <c r="E12" s="54"/>
      <c r="F12" s="54"/>
      <c r="G12" s="54"/>
      <c r="H12" s="54"/>
      <c r="I12" s="7"/>
      <c r="J12" s="146"/>
      <c r="K12" s="146"/>
      <c r="L12" s="146"/>
      <c r="M12" s="146"/>
      <c r="N12" s="146"/>
      <c r="O12" s="146"/>
      <c r="P12" s="146"/>
    </row>
    <row r="13" spans="2:16" x14ac:dyDescent="0.2">
      <c r="J13" s="146"/>
      <c r="K13" s="146"/>
      <c r="L13" s="146"/>
      <c r="M13" s="146"/>
      <c r="N13" s="146"/>
      <c r="O13" s="146"/>
      <c r="P13" s="146"/>
    </row>
    <row r="14" spans="2:16" ht="15" x14ac:dyDescent="0.25">
      <c r="D14" s="151" t="s">
        <v>16</v>
      </c>
      <c r="E14" s="151"/>
      <c r="F14" s="8"/>
      <c r="G14" s="151" t="s">
        <v>17</v>
      </c>
      <c r="H14" s="151"/>
    </row>
    <row r="15" spans="2:16" ht="13.15" customHeight="1" x14ac:dyDescent="0.2">
      <c r="B15" s="62"/>
      <c r="C15" s="62"/>
      <c r="J15" s="146" t="s">
        <v>87</v>
      </c>
      <c r="K15" s="146"/>
      <c r="L15" s="146"/>
      <c r="M15" s="146"/>
      <c r="N15" s="146"/>
      <c r="O15" s="146"/>
      <c r="P15" s="146"/>
    </row>
    <row r="16" spans="2:16" ht="18" customHeight="1" x14ac:dyDescent="0.2">
      <c r="B16" s="186" t="s">
        <v>77</v>
      </c>
      <c r="C16" s="186"/>
      <c r="D16" s="124" t="s">
        <v>159</v>
      </c>
      <c r="E16" s="125" t="s">
        <v>160</v>
      </c>
      <c r="F16" s="96"/>
      <c r="G16" s="190" t="s">
        <v>93</v>
      </c>
      <c r="H16" s="191"/>
      <c r="J16" s="146"/>
      <c r="K16" s="146"/>
      <c r="L16" s="146"/>
      <c r="M16" s="146"/>
      <c r="N16" s="146"/>
      <c r="O16" s="146"/>
      <c r="P16" s="146"/>
    </row>
    <row r="17" spans="2:16" ht="18" customHeight="1" x14ac:dyDescent="0.2">
      <c r="B17" s="186"/>
      <c r="C17" s="186"/>
      <c r="D17" s="94">
        <v>56</v>
      </c>
      <c r="E17" s="126">
        <v>0</v>
      </c>
      <c r="F17" s="96"/>
      <c r="G17" s="97">
        <v>11</v>
      </c>
      <c r="H17" s="127"/>
      <c r="J17" s="146"/>
      <c r="K17" s="146"/>
      <c r="L17" s="146"/>
      <c r="M17" s="146"/>
      <c r="N17" s="146"/>
      <c r="O17" s="146"/>
      <c r="P17" s="146"/>
    </row>
    <row r="18" spans="2:16" ht="18" customHeight="1" x14ac:dyDescent="0.2">
      <c r="B18" s="186"/>
      <c r="C18" s="186"/>
      <c r="D18" s="65"/>
      <c r="E18" s="66"/>
      <c r="F18" s="10"/>
      <c r="J18" s="146"/>
      <c r="K18" s="146"/>
      <c r="L18" s="146"/>
      <c r="M18" s="146"/>
      <c r="N18" s="146"/>
      <c r="O18" s="146"/>
      <c r="P18" s="146"/>
    </row>
    <row r="19" spans="2:16" ht="18" customHeight="1" x14ac:dyDescent="0.2">
      <c r="B19" s="186"/>
      <c r="C19" s="186"/>
      <c r="D19" s="65"/>
      <c r="E19" s="66"/>
      <c r="F19" s="10"/>
      <c r="J19" s="146"/>
      <c r="K19" s="146"/>
      <c r="L19" s="146"/>
      <c r="M19" s="146"/>
      <c r="N19" s="146"/>
      <c r="O19" s="146"/>
      <c r="P19" s="146"/>
    </row>
    <row r="20" spans="2:16" ht="18" customHeight="1" x14ac:dyDescent="0.2">
      <c r="B20" s="186"/>
      <c r="C20" s="186"/>
      <c r="D20" s="65"/>
      <c r="E20" s="66"/>
      <c r="F20" s="10"/>
      <c r="J20" s="146"/>
      <c r="K20" s="146"/>
      <c r="L20" s="146"/>
      <c r="M20" s="146"/>
      <c r="N20" s="146"/>
      <c r="O20" s="146"/>
      <c r="P20" s="146"/>
    </row>
    <row r="21" spans="2:16" ht="18" customHeight="1" x14ac:dyDescent="0.2">
      <c r="B21" s="186"/>
      <c r="C21" s="186"/>
      <c r="D21" s="65"/>
      <c r="E21" s="66"/>
      <c r="F21" s="10"/>
      <c r="J21" s="146"/>
      <c r="K21" s="146"/>
      <c r="L21" s="146"/>
      <c r="M21" s="146"/>
      <c r="N21" s="146"/>
      <c r="O21" s="146"/>
      <c r="P21" s="146"/>
    </row>
    <row r="22" spans="2:16" ht="18" customHeight="1" x14ac:dyDescent="0.25">
      <c r="B22" s="12" t="s">
        <v>67</v>
      </c>
      <c r="C22" s="13"/>
      <c r="D22" s="13"/>
      <c r="E22" s="13"/>
      <c r="F22" s="10"/>
      <c r="J22" s="146"/>
      <c r="K22" s="146"/>
      <c r="L22" s="146"/>
      <c r="M22" s="146"/>
      <c r="N22" s="146"/>
      <c r="O22" s="146"/>
      <c r="P22" s="146"/>
    </row>
    <row r="23" spans="2:16" ht="18" customHeight="1" x14ac:dyDescent="0.2">
      <c r="B23" s="62"/>
      <c r="C23" s="62"/>
      <c r="D23" s="65"/>
      <c r="E23" s="66"/>
      <c r="F23" s="10"/>
      <c r="J23" s="146" t="s">
        <v>168</v>
      </c>
      <c r="K23" s="146"/>
      <c r="L23" s="146"/>
      <c r="M23" s="146"/>
      <c r="N23" s="146"/>
      <c r="O23" s="146"/>
      <c r="P23" s="146"/>
    </row>
    <row r="24" spans="2:16" ht="18" customHeight="1" x14ac:dyDescent="0.2">
      <c r="B24" s="186" t="s">
        <v>85</v>
      </c>
      <c r="C24" s="186"/>
      <c r="D24" s="106" t="s">
        <v>86</v>
      </c>
      <c r="G24" s="108" t="s">
        <v>65</v>
      </c>
      <c r="J24" s="146"/>
      <c r="K24" s="146"/>
      <c r="L24" s="146"/>
      <c r="M24" s="146"/>
      <c r="N24" s="146"/>
      <c r="O24" s="146"/>
      <c r="P24" s="146"/>
    </row>
    <row r="25" spans="2:16" ht="18" customHeight="1" x14ac:dyDescent="0.2">
      <c r="B25" s="62"/>
      <c r="C25" s="62"/>
      <c r="D25" s="99"/>
      <c r="E25" s="66"/>
      <c r="F25" s="10"/>
      <c r="G25" s="101"/>
      <c r="J25" s="146"/>
      <c r="K25" s="146"/>
      <c r="L25" s="146"/>
      <c r="M25" s="146"/>
      <c r="N25" s="146"/>
      <c r="O25" s="146"/>
      <c r="P25" s="146"/>
    </row>
    <row r="26" spans="2:16" ht="18" customHeight="1" x14ac:dyDescent="0.2">
      <c r="B26" s="186" t="s">
        <v>68</v>
      </c>
      <c r="C26" s="186"/>
      <c r="D26" s="106" t="s">
        <v>65</v>
      </c>
      <c r="G26" s="108" t="s">
        <v>65</v>
      </c>
    </row>
    <row r="27" spans="2:16" ht="18" customHeight="1" x14ac:dyDescent="0.2">
      <c r="B27" s="62"/>
      <c r="C27" s="62"/>
      <c r="D27" s="99"/>
      <c r="E27" s="66"/>
      <c r="F27" s="10"/>
      <c r="G27" s="101"/>
      <c r="J27" s="146" t="s">
        <v>88</v>
      </c>
      <c r="K27" s="146"/>
      <c r="L27" s="146"/>
      <c r="M27" s="146"/>
      <c r="N27" s="146"/>
      <c r="O27" s="146"/>
      <c r="P27" s="146"/>
    </row>
    <row r="28" spans="2:16" ht="12.75" customHeight="1" x14ac:dyDescent="0.2">
      <c r="B28" s="186" t="s">
        <v>66</v>
      </c>
      <c r="C28" s="186"/>
      <c r="D28" s="106" t="s">
        <v>86</v>
      </c>
      <c r="G28" s="108" t="s">
        <v>65</v>
      </c>
      <c r="J28" s="146"/>
      <c r="K28" s="146"/>
      <c r="L28" s="146"/>
      <c r="M28" s="146"/>
      <c r="N28" s="146"/>
      <c r="O28" s="146"/>
      <c r="P28" s="146"/>
    </row>
    <row r="29" spans="2:16" ht="12.75" customHeight="1" x14ac:dyDescent="0.2">
      <c r="B29" s="62"/>
      <c r="C29" s="62"/>
      <c r="D29" s="110"/>
      <c r="G29" s="101"/>
      <c r="J29" s="146"/>
      <c r="K29" s="146"/>
      <c r="L29" s="146"/>
      <c r="M29" s="146"/>
      <c r="N29" s="146"/>
      <c r="O29" s="146"/>
      <c r="P29" s="146"/>
    </row>
    <row r="30" spans="2:16" ht="12.75" customHeight="1" x14ac:dyDescent="0.2">
      <c r="B30" s="186" t="s">
        <v>94</v>
      </c>
      <c r="C30" s="186"/>
      <c r="D30" s="106" t="s">
        <v>86</v>
      </c>
      <c r="G30" s="108" t="s">
        <v>65</v>
      </c>
      <c r="J30" s="146"/>
      <c r="K30" s="146"/>
      <c r="L30" s="146"/>
      <c r="M30" s="146"/>
      <c r="N30" s="146"/>
      <c r="O30" s="146"/>
      <c r="P30" s="146"/>
    </row>
    <row r="31" spans="2:16" ht="12.75" customHeight="1" x14ac:dyDescent="0.2">
      <c r="B31" s="64"/>
      <c r="C31" s="64"/>
      <c r="D31" s="110"/>
      <c r="G31" s="101"/>
      <c r="J31" s="146"/>
      <c r="K31" s="146"/>
      <c r="L31" s="146"/>
      <c r="M31" s="146"/>
      <c r="N31" s="146"/>
      <c r="O31" s="146"/>
      <c r="P31" s="146"/>
    </row>
    <row r="32" spans="2:16" ht="12.75" customHeight="1" x14ac:dyDescent="0.2">
      <c r="B32" s="186" t="s">
        <v>92</v>
      </c>
      <c r="C32" s="186"/>
      <c r="D32" s="106" t="s">
        <v>65</v>
      </c>
      <c r="G32" s="108" t="s">
        <v>65</v>
      </c>
      <c r="J32" s="63"/>
      <c r="K32" s="63"/>
      <c r="L32" s="63"/>
      <c r="M32" s="63"/>
      <c r="N32" s="63"/>
      <c r="O32" s="63"/>
      <c r="P32" s="63"/>
    </row>
    <row r="33" spans="2:16" ht="12.75" customHeight="1" x14ac:dyDescent="0.2">
      <c r="B33" s="64"/>
      <c r="C33" s="64"/>
      <c r="D33" s="110"/>
      <c r="G33" s="110"/>
      <c r="J33" s="146" t="s">
        <v>166</v>
      </c>
      <c r="K33" s="146"/>
      <c r="L33" s="146"/>
      <c r="M33" s="146"/>
      <c r="N33" s="146"/>
      <c r="O33" s="146"/>
      <c r="P33" s="146"/>
    </row>
    <row r="34" spans="2:16" ht="25.5" customHeight="1" x14ac:dyDescent="0.2">
      <c r="B34" s="186" t="s">
        <v>89</v>
      </c>
      <c r="C34" s="186"/>
      <c r="D34" s="107" t="s">
        <v>65</v>
      </c>
      <c r="G34" s="109" t="s">
        <v>65</v>
      </c>
      <c r="J34" s="146"/>
      <c r="K34" s="146"/>
      <c r="L34" s="146"/>
      <c r="M34" s="146"/>
      <c r="N34" s="146"/>
      <c r="O34" s="146"/>
      <c r="P34" s="146"/>
    </row>
    <row r="35" spans="2:16" x14ac:dyDescent="0.2">
      <c r="B35" s="62"/>
      <c r="C35" s="62"/>
      <c r="D35" s="101"/>
      <c r="G35" s="101"/>
      <c r="J35" s="146"/>
      <c r="K35" s="146"/>
      <c r="L35" s="146"/>
      <c r="M35" s="146"/>
      <c r="N35" s="146"/>
      <c r="O35" s="146"/>
      <c r="P35" s="146"/>
    </row>
    <row r="36" spans="2:16" ht="12.75" customHeight="1" x14ac:dyDescent="0.2">
      <c r="B36" s="186" t="s">
        <v>78</v>
      </c>
      <c r="C36" s="186"/>
      <c r="D36" s="106" t="s">
        <v>86</v>
      </c>
      <c r="G36" s="108" t="s">
        <v>65</v>
      </c>
      <c r="J36" s="146"/>
      <c r="K36" s="146"/>
      <c r="L36" s="146"/>
      <c r="M36" s="146"/>
      <c r="N36" s="146"/>
      <c r="O36" s="146"/>
      <c r="P36" s="146"/>
    </row>
    <row r="37" spans="2:16" x14ac:dyDescent="0.2">
      <c r="B37" s="62"/>
      <c r="C37" s="62"/>
      <c r="D37" s="110"/>
      <c r="G37" s="110"/>
      <c r="J37" s="146"/>
      <c r="K37" s="146"/>
      <c r="L37" s="146"/>
      <c r="M37" s="146"/>
      <c r="N37" s="146"/>
      <c r="O37" s="146"/>
      <c r="P37" s="146"/>
    </row>
    <row r="38" spans="2:16" x14ac:dyDescent="0.2">
      <c r="B38" s="186" t="s">
        <v>95</v>
      </c>
      <c r="C38" s="186"/>
      <c r="D38" s="106" t="s">
        <v>86</v>
      </c>
      <c r="G38" s="108" t="s">
        <v>65</v>
      </c>
    </row>
    <row r="39" spans="2:16" ht="13.5" customHeight="1" thickBot="1" x14ac:dyDescent="0.25">
      <c r="B39" s="31"/>
      <c r="C39" s="32"/>
      <c r="D39" s="33"/>
      <c r="E39" s="34"/>
      <c r="F39" s="33"/>
      <c r="G39" s="33"/>
      <c r="H39" s="34"/>
      <c r="J39" s="146" t="s">
        <v>167</v>
      </c>
      <c r="K39" s="146"/>
      <c r="L39" s="146"/>
      <c r="M39" s="146"/>
      <c r="N39" s="146"/>
      <c r="O39" s="146"/>
      <c r="P39" s="146"/>
    </row>
    <row r="40" spans="2:16" ht="12.75" customHeight="1" x14ac:dyDescent="0.2">
      <c r="J40" s="146"/>
      <c r="K40" s="146"/>
      <c r="L40" s="146"/>
      <c r="M40" s="146"/>
      <c r="N40" s="146"/>
      <c r="O40" s="146"/>
      <c r="P40" s="146"/>
    </row>
    <row r="41" spans="2:16" ht="15" x14ac:dyDescent="0.25">
      <c r="B41" s="12" t="s">
        <v>96</v>
      </c>
      <c r="C41" s="13"/>
      <c r="D41" s="13"/>
      <c r="E41" s="13"/>
      <c r="J41" s="146"/>
      <c r="K41" s="146"/>
      <c r="L41" s="146"/>
      <c r="M41" s="146"/>
      <c r="N41" s="146"/>
      <c r="O41" s="146"/>
      <c r="P41" s="146"/>
    </row>
    <row r="42" spans="2:16" x14ac:dyDescent="0.2">
      <c r="J42" s="146"/>
      <c r="K42" s="146"/>
      <c r="L42" s="146"/>
      <c r="M42" s="146"/>
      <c r="N42" s="146"/>
      <c r="O42" s="146"/>
      <c r="P42" s="146"/>
    </row>
    <row r="43" spans="2:16" ht="13.5" thickBot="1" x14ac:dyDescent="0.25">
      <c r="D43" s="31"/>
      <c r="E43" s="7"/>
      <c r="F43" s="4"/>
      <c r="G43" s="31"/>
      <c r="J43" s="146"/>
      <c r="K43" s="146"/>
      <c r="L43" s="146"/>
      <c r="M43" s="146"/>
      <c r="N43" s="146"/>
      <c r="O43" s="146"/>
      <c r="P43" s="146"/>
    </row>
    <row r="44" spans="2:16" x14ac:dyDescent="0.2">
      <c r="C44" s="59"/>
      <c r="D44" s="60" t="s">
        <v>69</v>
      </c>
      <c r="E44" s="7"/>
      <c r="F44" s="4"/>
      <c r="G44" s="60" t="s">
        <v>69</v>
      </c>
      <c r="J44" s="146"/>
      <c r="K44" s="146"/>
      <c r="L44" s="146"/>
      <c r="M44" s="146"/>
      <c r="N44" s="146"/>
      <c r="O44" s="146"/>
      <c r="P44" s="146"/>
    </row>
    <row r="45" spans="2:16" ht="15" x14ac:dyDescent="0.25">
      <c r="D45" s="128">
        <f>IF(AND(D24="Non",D26="Oui",D28="Oui",D36="Non",E17&lt;=8),"24 heures",IF(AND(D24="Non",D26="Oui",D28="Oui",D36="Non",E17&gt;8,E17&lt;=31),"48 heures",IF(AND(D24="Non",D26="Oui",D28="Oui",D36="Non",E17&gt;31,E17&lt;=90),"2 semaines",IF(AND(D24="Non",D26="Oui",D28="Oui",D36="Non",E17&gt;31,E17&gt;91),"1 mois",IF(AND(D24="Non",D26="Oui",D28="Non",D36="Non",D34="Non",E17&lt;=8),"24 heures",IF(AND(D24="Non",D26="Oui",D28="Non",D36="Non",D34="Non",E17&gt;=8),"48 heures",IF(AND(D24="Non",D26="Non",D28="Oui",D36="Non",D17&lt;6),"Voir usages ou accord collectif",IF(AND(D24="Non",D26="Non",D28="Oui",D36="Non",D17&gt;=6,D17&lt;24),"1 mois",IF(AND(D24="Non",D26="Non",D28="Oui",D36="Non",D38="Non",D17&gt;24),"2 mois",IF(AND(D24="Non",D26="Non",D28="Oui",D36="Non",D38="Oui",D17&gt;=6,D17&lt;24),"2 mois",IF(AND(D24="Non",D26="Non",D28="Oui",D36="Non",D38="Oui",D17&gt;=24),"3 mois",IF(AND(D24="Non",D26="Non",D28="Non",D30="Oui",D32="Non",D34="Non",D36="Non",D38="Non",D17&lt;=36),"1 mois",IF(AND(D24="Non",D26="Non",D28="Non",D30="Oui",D32="Non",D34="Non",D36="Non",D38="Non",D17&gt;36),"2 mois",IF(AND(D24="Non",D26="Non",D28="Oui",D30="Oui",D32="Non",D34="Non",D36="Non",D38="Non",D17&lt;24),"1 mois",IF(AND(D24="Non",D26="Non",D28="Oui",D30="Oui",D32="Non",D34="Non",D36="Non",D38="Non",D17&gt;=24),"2 mois",IF(AND(D24="Non",D26="Non",D30="Non",D32="Oui",D34="Non",D36="Non",D38="Non",D17&lt;12),"1 mois",IF(AND(D24="Non",D26="Non",D30="Non",D32="Oui",D34="Non",D36="Non",D38="Non",D17&gt;=12,D17&lt;24),"2 mois",IF(AND(D24="Non",D26="Non",D30="Non",D32="Oui",D34="Non",D36="Non",D38="Non",D17&gt;=24),"3 mois",0))))))))))))))))))</f>
        <v>0</v>
      </c>
      <c r="E45" s="67"/>
      <c r="F45" s="4"/>
      <c r="G45" s="128">
        <f>IF(AND(G24="Non",G26="Oui",G28="Oui",G36="Non",H17&lt;=8),"24 heures",IF(AND(G24="Non",G26="Oui",G28="Oui",G36="Non",H17&gt;8,H17&lt;=31),"48 heures",IF(AND(G24="Non",G26="Oui",G28="Oui",G36="Non",H17&gt;31,H17&lt;=90),"2 semaines",IF(AND(G24="Non",G26="Oui",G28="Oui",G36="Non",H17&gt;31,H17&gt;91),"1 mois",IF(AND(G24="Non",G26="Oui",G28="Non",G36="Non",G34="Non",H17&lt;=8),"24 heures",IF(AND(G24="Non",G26="Oui",G28="Non",G36="Non",G34="Non",H17&gt;=8),"48 heures",IF(AND(G24="Non",G26="Non",G28="Oui",G36="Non",G17&lt;6),"Voir usages ou accord collectif",IF(AND(G24="Non",G26="Non",G28="Oui",G36="Non",G17&gt;=6,G17&lt;24),"1 mois",IF(AND(G24="Non",G26="Non",G28="Oui",G36="Non",G38="Non",G17&gt;24),"2 mois",IF(AND(G24="Non",G26="Non",G28="Oui",G36="Non",G38="Oui",G17&gt;=6,G17&lt;24),"2 mois",IF(AND(G24="Non",G26="Non",G28="Oui",G36="Non",G38="Oui",G17&gt;=24),"3 mois",IF(AND(G24="Non",G26="Non",G28="Non",G30="Oui",G32="Non",G34="Non",G36="Non",G38="Non",G17&lt;=36),"1 mois",IF(AND(G24="Non",G26="Non",G28="Non",G30="Oui",G32="Non",G34="Non",G36="Non",G38="Non",G17&gt;36),"2 mois",IF(AND(G24="Non",G26="Non",G28="Oui",G30="Oui",G32="Non",G34="Non",G36="Non",G38="Non",G17&lt;24),"1 mois",IF(AND(G24="Non",G26="Non",G28="Oui",G30="Oui",G32="Non",G34="Non",G36="Non",G38="Non",G17&gt;=24),"2 mois",IF(AND(G24="Non",G26="Non",G30="Non",G32="Oui",G34="Non",G36="Non",G38="Non",G17&lt;12),"1 mois",IF(AND(G24="Non",G26="Non",G30="Non",G32="Oui",G34="Non",G36="Non",G38="Non",G17&gt;=12,G17&lt;24),"2 mois",IF(AND(G24="Non",G26="Non",G30="Non",G32="Oui",G34="Non",G36="Non",G38="Non",G17&gt;=24),"3 mois",0))))))))))))))))))</f>
        <v>0</v>
      </c>
      <c r="J45" s="146"/>
      <c r="K45" s="146"/>
      <c r="L45" s="146"/>
      <c r="M45" s="146"/>
      <c r="N45" s="146"/>
      <c r="O45" s="146"/>
      <c r="P45" s="146"/>
    </row>
    <row r="46" spans="2:16" ht="15" customHeight="1" x14ac:dyDescent="0.2">
      <c r="F46" s="4"/>
      <c r="J46" s="146"/>
      <c r="K46" s="146"/>
      <c r="L46" s="146"/>
      <c r="M46" s="146"/>
      <c r="N46" s="146"/>
      <c r="O46" s="146"/>
      <c r="P46" s="146"/>
    </row>
    <row r="47" spans="2:16" x14ac:dyDescent="0.2">
      <c r="J47" s="146"/>
      <c r="K47" s="146"/>
      <c r="L47" s="146"/>
      <c r="M47" s="146"/>
      <c r="N47" s="146"/>
      <c r="O47" s="146"/>
      <c r="P47" s="146"/>
    </row>
    <row r="48" spans="2:16" x14ac:dyDescent="0.2">
      <c r="J48" s="146"/>
      <c r="K48" s="146"/>
      <c r="L48" s="146"/>
      <c r="M48" s="146"/>
      <c r="N48" s="146"/>
      <c r="O48" s="146"/>
      <c r="P48" s="146"/>
    </row>
    <row r="50" spans="10:16" x14ac:dyDescent="0.2">
      <c r="J50" s="146" t="s">
        <v>90</v>
      </c>
      <c r="K50" s="146"/>
      <c r="L50" s="146"/>
      <c r="M50" s="146"/>
      <c r="N50" s="146"/>
      <c r="O50" s="146"/>
      <c r="P50" s="146"/>
    </row>
    <row r="51" spans="10:16" x14ac:dyDescent="0.2">
      <c r="J51" s="146"/>
      <c r="K51" s="146"/>
      <c r="L51" s="146"/>
      <c r="M51" s="146"/>
      <c r="N51" s="146"/>
      <c r="O51" s="146"/>
      <c r="P51" s="146"/>
    </row>
    <row r="52" spans="10:16" x14ac:dyDescent="0.2">
      <c r="J52" s="146"/>
      <c r="K52" s="146"/>
      <c r="L52" s="146"/>
      <c r="M52" s="146"/>
      <c r="N52" s="146"/>
      <c r="O52" s="146"/>
      <c r="P52" s="146"/>
    </row>
    <row r="53" spans="10:16" x14ac:dyDescent="0.2">
      <c r="J53" s="146" t="s">
        <v>91</v>
      </c>
      <c r="K53" s="146"/>
      <c r="L53" s="146"/>
      <c r="M53" s="146"/>
      <c r="N53" s="146"/>
      <c r="O53" s="146"/>
      <c r="P53" s="146"/>
    </row>
    <row r="54" spans="10:16" x14ac:dyDescent="0.2">
      <c r="J54" s="146"/>
      <c r="K54" s="146"/>
      <c r="L54" s="146"/>
      <c r="M54" s="146"/>
      <c r="N54" s="146"/>
      <c r="O54" s="146"/>
      <c r="P54" s="146"/>
    </row>
    <row r="55" spans="10:16" x14ac:dyDescent="0.2">
      <c r="J55" s="146"/>
      <c r="K55" s="146"/>
      <c r="L55" s="146"/>
      <c r="M55" s="146"/>
      <c r="N55" s="146"/>
      <c r="O55" s="146"/>
      <c r="P55" s="146"/>
    </row>
    <row r="56" spans="10:16" x14ac:dyDescent="0.2">
      <c r="J56" s="146"/>
      <c r="K56" s="146"/>
      <c r="L56" s="146"/>
      <c r="M56" s="146"/>
      <c r="N56" s="146"/>
      <c r="O56" s="146"/>
      <c r="P56" s="146"/>
    </row>
    <row r="57" spans="10:16" x14ac:dyDescent="0.2">
      <c r="J57" s="146"/>
      <c r="K57" s="146"/>
      <c r="L57" s="146"/>
      <c r="M57" s="146"/>
      <c r="N57" s="146"/>
      <c r="O57" s="146"/>
      <c r="P57" s="146"/>
    </row>
  </sheetData>
  <sheetProtection algorithmName="SHA-512" hashValue="KxdEFHW35X3r66+CDZ7v6RQ069qvywFBp8odcBr4nPgco28dnIyq7btNjW6prA7pfHLhfV1WhAjufgZQKXCHGA==" saltValue="oQU81Pn+ggtXk3YtDDR8+A==" spinCount="100000" sheet="1" objects="1" scenarios="1"/>
  <mergeCells count="23">
    <mergeCell ref="J5:P9"/>
    <mergeCell ref="J15:P22"/>
    <mergeCell ref="J23:P25"/>
    <mergeCell ref="B34:C34"/>
    <mergeCell ref="B7:H9"/>
    <mergeCell ref="J11:P13"/>
    <mergeCell ref="B11:H11"/>
    <mergeCell ref="D14:E14"/>
    <mergeCell ref="G14:H14"/>
    <mergeCell ref="J50:P52"/>
    <mergeCell ref="J53:P57"/>
    <mergeCell ref="B28:C28"/>
    <mergeCell ref="G16:H16"/>
    <mergeCell ref="B16:C21"/>
    <mergeCell ref="B36:C36"/>
    <mergeCell ref="B38:C38"/>
    <mergeCell ref="B26:C26"/>
    <mergeCell ref="B30:C30"/>
    <mergeCell ref="B32:C32"/>
    <mergeCell ref="J27:P31"/>
    <mergeCell ref="J33:P37"/>
    <mergeCell ref="J39:P48"/>
    <mergeCell ref="B24:C24"/>
  </mergeCells>
  <conditionalFormatting sqref="D45">
    <cfRule type="cellIs" dxfId="12" priority="11" stopIfTrue="1" operator="greaterThan">
      <formula>0</formula>
    </cfRule>
  </conditionalFormatting>
  <conditionalFormatting sqref="G45">
    <cfRule type="cellIs" dxfId="11" priority="1" stopIfTrue="1" operator="greaterThan">
      <formula>0</formula>
    </cfRule>
  </conditionalFormatting>
  <dataValidations count="3">
    <dataValidation type="list" allowBlank="1" showInputMessage="1" showErrorMessage="1" sqref="G34 G26 D34 D38 D26 G28 G30 G32 D30 D28 D32 D36 G36 G38">
      <formula1>"Non,Oui"</formula1>
    </dataValidation>
    <dataValidation showInputMessage="1" showErrorMessage="1" sqref="G17 D17:D21 D27 D23 D25"/>
    <dataValidation type="list" allowBlank="1" showInputMessage="1" showErrorMessage="1" sqref="D24 G24">
      <formula1>"Oui,Non"</formula1>
    </dataValidation>
  </dataValidations>
  <pageMargins left="0.25" right="0.47" top="0.49" bottom="0.77" header="0.4921259845" footer="0.4921259845"/>
  <pageSetup paperSize="9" orientation="landscape" r:id="rId1"/>
  <headerFooter alignWithMargins="0">
    <oddFooter>&amp;LEDITIONS TISSOT&amp;Cwww.editions-tissot.fr&amp;R&amp;G</oddFooter>
  </headerFooter>
  <rowBreaks count="2" manualBreakCount="2">
    <brk id="39" max="16383" man="1"/>
    <brk id="40" max="16383" man="1"/>
  </rowBreaks>
  <colBreaks count="1" manualBreakCount="1">
    <brk id="8" max="1048575" man="1"/>
  </colBreaks>
  <drawing r:id="rId2"/>
  <legacyDrawing r:id="rId3"/>
  <legacyDrawingHF r:id="rId4"/>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B1:X371"/>
  <sheetViews>
    <sheetView topLeftCell="A10" zoomScaleNormal="100" workbookViewId="0">
      <selection activeCell="E33" sqref="E33"/>
    </sheetView>
  </sheetViews>
  <sheetFormatPr baseColWidth="10" defaultColWidth="11.42578125" defaultRowHeight="12.75" x14ac:dyDescent="0.2"/>
  <cols>
    <col min="1" max="1" width="2" style="4" customWidth="1"/>
    <col min="2" max="3" width="38.7109375" style="4" customWidth="1"/>
    <col min="4" max="5" width="35.7109375" style="4" customWidth="1"/>
    <col min="6" max="6" width="0.7109375" style="7" customWidth="1"/>
    <col min="7" max="8" width="30.7109375" style="4" customWidth="1"/>
    <col min="9" max="15" width="11.42578125" style="4"/>
    <col min="16" max="16" width="21.7109375" style="4" bestFit="1" customWidth="1"/>
    <col min="17" max="17" width="19" style="4" bestFit="1" customWidth="1"/>
    <col min="18" max="20" width="25.7109375" style="4" customWidth="1"/>
    <col min="21" max="16384" width="11.42578125" style="4"/>
  </cols>
  <sheetData>
    <row r="1" spans="2:20" ht="6.75" customHeight="1" x14ac:dyDescent="0.2">
      <c r="C1" s="5"/>
      <c r="F1" s="4"/>
    </row>
    <row r="2" spans="2:20" ht="6.75" customHeight="1" x14ac:dyDescent="0.2">
      <c r="C2" s="5"/>
      <c r="F2" s="4"/>
    </row>
    <row r="3" spans="2:20" ht="6.75" customHeight="1" x14ac:dyDescent="0.2">
      <c r="C3" s="5"/>
      <c r="F3" s="4"/>
    </row>
    <row r="4" spans="2:20" ht="6.75" customHeight="1" x14ac:dyDescent="0.2">
      <c r="C4" s="5"/>
      <c r="F4" s="6"/>
    </row>
    <row r="5" spans="2:20" ht="45" customHeight="1" x14ac:dyDescent="0.2">
      <c r="C5" s="5"/>
      <c r="F5" s="4"/>
      <c r="J5" s="146" t="s">
        <v>102</v>
      </c>
      <c r="K5" s="146"/>
      <c r="L5" s="146"/>
      <c r="M5" s="146"/>
      <c r="N5" s="146"/>
      <c r="O5" s="146"/>
      <c r="P5" s="146"/>
      <c r="R5" s="51" t="s">
        <v>174</v>
      </c>
    </row>
    <row r="6" spans="2:20" ht="14.45" customHeight="1" thickBot="1" x14ac:dyDescent="0.25">
      <c r="B6" s="7"/>
      <c r="C6" s="5"/>
      <c r="F6" s="4"/>
      <c r="J6" s="146" t="s">
        <v>189</v>
      </c>
      <c r="K6" s="146"/>
      <c r="L6" s="146"/>
      <c r="M6" s="146"/>
      <c r="N6" s="146"/>
      <c r="O6" s="146"/>
      <c r="P6" s="146"/>
      <c r="R6" s="31"/>
      <c r="S6" s="31"/>
      <c r="T6" s="31"/>
    </row>
    <row r="7" spans="2:20" ht="12.75" customHeight="1" x14ac:dyDescent="0.2">
      <c r="B7" s="155" t="s">
        <v>169</v>
      </c>
      <c r="C7" s="156"/>
      <c r="D7" s="156"/>
      <c r="E7" s="156"/>
      <c r="F7" s="156"/>
      <c r="G7" s="156"/>
      <c r="H7" s="157"/>
      <c r="J7" s="146"/>
      <c r="K7" s="146"/>
      <c r="L7" s="146"/>
      <c r="M7" s="146"/>
      <c r="N7" s="146"/>
      <c r="O7" s="146"/>
      <c r="P7" s="146"/>
      <c r="Q7" s="59"/>
      <c r="R7" s="71" t="s">
        <v>101</v>
      </c>
      <c r="S7" s="71" t="s">
        <v>114</v>
      </c>
      <c r="T7" s="75" t="s">
        <v>115</v>
      </c>
    </row>
    <row r="8" spans="2:20" ht="18.75" customHeight="1" x14ac:dyDescent="0.2">
      <c r="B8" s="187"/>
      <c r="C8" s="188"/>
      <c r="D8" s="188"/>
      <c r="E8" s="188"/>
      <c r="F8" s="188"/>
      <c r="G8" s="188"/>
      <c r="H8" s="189"/>
      <c r="J8" s="146"/>
      <c r="K8" s="146"/>
      <c r="L8" s="146"/>
      <c r="M8" s="146"/>
      <c r="N8" s="146"/>
      <c r="O8" s="146"/>
      <c r="P8" s="146"/>
      <c r="Q8" s="59"/>
      <c r="R8" s="71" t="s">
        <v>100</v>
      </c>
      <c r="S8" s="71" t="s">
        <v>116</v>
      </c>
      <c r="T8" s="76" t="s">
        <v>116</v>
      </c>
    </row>
    <row r="9" spans="2:20" ht="14.25" customHeight="1" thickBot="1" x14ac:dyDescent="0.25">
      <c r="B9" s="158"/>
      <c r="C9" s="159"/>
      <c r="D9" s="159"/>
      <c r="E9" s="159"/>
      <c r="F9" s="159"/>
      <c r="G9" s="159"/>
      <c r="H9" s="160"/>
      <c r="J9" s="146"/>
      <c r="K9" s="146"/>
      <c r="L9" s="146"/>
      <c r="M9" s="146"/>
      <c r="N9" s="146"/>
      <c r="O9" s="146"/>
      <c r="P9" s="146"/>
      <c r="Q9" s="59"/>
      <c r="R9" s="192" t="s">
        <v>119</v>
      </c>
      <c r="S9" s="207"/>
      <c r="T9" s="193"/>
    </row>
    <row r="10" spans="2:20" x14ac:dyDescent="0.2">
      <c r="J10" s="146"/>
      <c r="K10" s="146"/>
      <c r="L10" s="146"/>
      <c r="M10" s="146"/>
      <c r="N10" s="146"/>
      <c r="O10" s="146"/>
      <c r="P10" s="146"/>
      <c r="Q10" s="59"/>
      <c r="R10" s="73">
        <v>0</v>
      </c>
      <c r="S10" s="72" t="s">
        <v>117</v>
      </c>
      <c r="T10" s="77">
        <v>1</v>
      </c>
    </row>
    <row r="11" spans="2:20" ht="30" customHeight="1" x14ac:dyDescent="0.2">
      <c r="B11" s="161" t="s">
        <v>71</v>
      </c>
      <c r="C11" s="162"/>
      <c r="D11" s="162"/>
      <c r="E11" s="162"/>
      <c r="F11" s="162"/>
      <c r="G11" s="162"/>
      <c r="H11" s="163"/>
      <c r="J11" s="146"/>
      <c r="K11" s="146"/>
      <c r="L11" s="146"/>
      <c r="M11" s="146"/>
      <c r="N11" s="146"/>
      <c r="O11" s="146"/>
      <c r="P11" s="146"/>
      <c r="Q11" s="59"/>
      <c r="R11" s="79">
        <v>1</v>
      </c>
      <c r="S11" s="80">
        <v>1</v>
      </c>
      <c r="T11" s="81">
        <v>2</v>
      </c>
    </row>
    <row r="12" spans="2:20" ht="14.25" customHeight="1" x14ac:dyDescent="0.2">
      <c r="B12" s="54"/>
      <c r="C12" s="54"/>
      <c r="D12" s="54"/>
      <c r="E12" s="54"/>
      <c r="F12" s="54"/>
      <c r="G12" s="54"/>
      <c r="H12" s="54"/>
      <c r="I12" s="7"/>
      <c r="J12" s="146"/>
      <c r="K12" s="146"/>
      <c r="L12" s="146"/>
      <c r="M12" s="146"/>
      <c r="N12" s="146"/>
      <c r="O12" s="146"/>
      <c r="P12" s="146"/>
      <c r="Q12" s="59"/>
      <c r="R12" s="79">
        <v>2</v>
      </c>
      <c r="S12" s="80">
        <v>3</v>
      </c>
      <c r="T12" s="81">
        <v>3.5</v>
      </c>
    </row>
    <row r="13" spans="2:20" x14ac:dyDescent="0.2">
      <c r="J13" s="146"/>
      <c r="K13" s="146"/>
      <c r="L13" s="146"/>
      <c r="M13" s="146"/>
      <c r="N13" s="146"/>
      <c r="O13" s="146"/>
      <c r="P13" s="146"/>
      <c r="Q13" s="59"/>
      <c r="R13" s="79">
        <v>3</v>
      </c>
      <c r="S13" s="80">
        <v>3</v>
      </c>
      <c r="T13" s="81">
        <v>4</v>
      </c>
    </row>
    <row r="14" spans="2:20" ht="12.75" customHeight="1" x14ac:dyDescent="0.25">
      <c r="D14" s="151" t="s">
        <v>16</v>
      </c>
      <c r="E14" s="151"/>
      <c r="F14" s="8"/>
      <c r="G14" s="151" t="s">
        <v>17</v>
      </c>
      <c r="H14" s="151"/>
      <c r="J14" s="146"/>
      <c r="K14" s="146"/>
      <c r="L14" s="146"/>
      <c r="M14" s="146"/>
      <c r="N14" s="146"/>
      <c r="O14" s="146"/>
      <c r="P14" s="146"/>
      <c r="Q14" s="59"/>
      <c r="R14" s="79">
        <v>4</v>
      </c>
      <c r="S14" s="80">
        <v>3</v>
      </c>
      <c r="T14" s="81">
        <v>5</v>
      </c>
    </row>
    <row r="15" spans="2:20" ht="13.15" customHeight="1" x14ac:dyDescent="0.2">
      <c r="B15" s="68"/>
      <c r="C15" s="68"/>
      <c r="J15" s="146"/>
      <c r="K15" s="146"/>
      <c r="L15" s="146"/>
      <c r="M15" s="146"/>
      <c r="N15" s="146"/>
      <c r="O15" s="146"/>
      <c r="P15" s="146"/>
      <c r="Q15" s="59"/>
      <c r="R15" s="79">
        <v>5</v>
      </c>
      <c r="S15" s="80">
        <v>3</v>
      </c>
      <c r="T15" s="81">
        <v>6</v>
      </c>
    </row>
    <row r="16" spans="2:20" ht="13.15" customHeight="1" x14ac:dyDescent="0.2">
      <c r="B16" s="164" t="s">
        <v>188</v>
      </c>
      <c r="C16" s="164"/>
      <c r="D16" s="147">
        <v>42825</v>
      </c>
      <c r="E16" s="148"/>
      <c r="F16" s="10"/>
      <c r="G16" s="149"/>
      <c r="H16" s="150"/>
      <c r="J16" s="146"/>
      <c r="K16" s="146"/>
      <c r="L16" s="146"/>
      <c r="M16" s="146"/>
      <c r="N16" s="146"/>
      <c r="O16" s="146"/>
      <c r="P16" s="146"/>
      <c r="Q16" s="59"/>
      <c r="R16" s="79">
        <v>6</v>
      </c>
      <c r="S16" s="80">
        <v>3</v>
      </c>
      <c r="T16" s="81">
        <v>7</v>
      </c>
    </row>
    <row r="17" spans="2:20" ht="13.15" customHeight="1" x14ac:dyDescent="0.25">
      <c r="D17" s="144"/>
      <c r="E17" s="144"/>
      <c r="F17" s="8"/>
      <c r="G17" s="144"/>
      <c r="H17" s="144"/>
      <c r="J17" s="146"/>
      <c r="K17" s="146"/>
      <c r="L17" s="146"/>
      <c r="M17" s="146"/>
      <c r="N17" s="146"/>
      <c r="O17" s="146"/>
      <c r="P17" s="146"/>
      <c r="Q17" s="59"/>
      <c r="R17" s="79">
        <v>7</v>
      </c>
      <c r="S17" s="80">
        <v>3</v>
      </c>
      <c r="T17" s="81">
        <v>8</v>
      </c>
    </row>
    <row r="18" spans="2:20" ht="13.15" customHeight="1" x14ac:dyDescent="0.2">
      <c r="B18" s="186" t="s">
        <v>49</v>
      </c>
      <c r="C18" s="186"/>
      <c r="D18" s="147">
        <v>42825</v>
      </c>
      <c r="E18" s="148"/>
      <c r="F18" s="10"/>
      <c r="G18" s="149"/>
      <c r="H18" s="150"/>
      <c r="J18" s="146"/>
      <c r="K18" s="146"/>
      <c r="L18" s="146"/>
      <c r="M18" s="146"/>
      <c r="N18" s="146"/>
      <c r="O18" s="146"/>
      <c r="P18" s="146"/>
      <c r="Q18" s="59"/>
      <c r="R18" s="79">
        <v>8</v>
      </c>
      <c r="S18" s="80">
        <v>3</v>
      </c>
      <c r="T18" s="81">
        <v>8</v>
      </c>
    </row>
    <row r="19" spans="2:20" ht="13.15" customHeight="1" x14ac:dyDescent="0.2">
      <c r="B19" s="186"/>
      <c r="C19" s="186"/>
      <c r="F19" s="4"/>
      <c r="J19" s="82"/>
      <c r="K19" s="82"/>
      <c r="L19" s="82"/>
      <c r="M19" s="82"/>
      <c r="N19" s="82"/>
      <c r="O19" s="82"/>
      <c r="P19" s="82"/>
      <c r="Q19" s="59"/>
      <c r="R19" s="79">
        <v>9</v>
      </c>
      <c r="S19" s="80">
        <v>3</v>
      </c>
      <c r="T19" s="81">
        <v>9</v>
      </c>
    </row>
    <row r="20" spans="2:20" ht="14.25" customHeight="1" x14ac:dyDescent="0.2">
      <c r="B20" s="208" t="s">
        <v>148</v>
      </c>
      <c r="C20" s="208"/>
      <c r="D20" s="172" t="s">
        <v>39</v>
      </c>
      <c r="E20" s="173"/>
      <c r="F20" s="10"/>
      <c r="G20" s="172" t="s">
        <v>39</v>
      </c>
      <c r="H20" s="173"/>
      <c r="J20" s="146" t="s">
        <v>162</v>
      </c>
      <c r="K20" s="146"/>
      <c r="L20" s="146"/>
      <c r="M20" s="146"/>
      <c r="N20" s="146"/>
      <c r="O20" s="146"/>
      <c r="P20" s="146"/>
      <c r="Q20" s="59"/>
      <c r="R20" s="79">
        <v>10</v>
      </c>
      <c r="S20" s="80">
        <v>3</v>
      </c>
      <c r="T20" s="81">
        <v>10</v>
      </c>
    </row>
    <row r="21" spans="2:20" ht="13.5" customHeight="1" x14ac:dyDescent="0.2">
      <c r="B21" s="208"/>
      <c r="C21" s="208"/>
      <c r="D21" s="172" t="s">
        <v>186</v>
      </c>
      <c r="E21" s="173"/>
      <c r="F21" s="10"/>
      <c r="G21" s="172" t="s">
        <v>187</v>
      </c>
      <c r="H21" s="173"/>
      <c r="J21" s="146"/>
      <c r="K21" s="146"/>
      <c r="L21" s="146"/>
      <c r="M21" s="146"/>
      <c r="N21" s="146"/>
      <c r="O21" s="146"/>
      <c r="P21" s="146"/>
      <c r="Q21" s="59"/>
      <c r="R21" s="79">
        <v>11</v>
      </c>
      <c r="S21" s="80">
        <v>3</v>
      </c>
      <c r="T21" s="81">
        <v>10.5</v>
      </c>
    </row>
    <row r="22" spans="2:20" ht="12.75" customHeight="1" x14ac:dyDescent="0.2">
      <c r="B22" s="208"/>
      <c r="C22" s="208"/>
      <c r="D22" s="94">
        <v>9</v>
      </c>
      <c r="E22" s="95">
        <v>2</v>
      </c>
      <c r="F22" s="96"/>
      <c r="G22" s="97">
        <v>12</v>
      </c>
      <c r="H22" s="98">
        <v>6</v>
      </c>
      <c r="J22" s="146"/>
      <c r="K22" s="146"/>
      <c r="L22" s="146"/>
      <c r="M22" s="146"/>
      <c r="N22" s="146"/>
      <c r="O22" s="146"/>
      <c r="P22" s="146"/>
      <c r="Q22" s="59"/>
      <c r="R22" s="79">
        <v>12</v>
      </c>
      <c r="S22" s="80">
        <v>3</v>
      </c>
      <c r="T22" s="81">
        <v>11</v>
      </c>
    </row>
    <row r="23" spans="2:20" x14ac:dyDescent="0.2">
      <c r="B23" s="208"/>
      <c r="C23" s="208"/>
      <c r="D23" s="99"/>
      <c r="E23" s="100"/>
      <c r="F23" s="96"/>
      <c r="G23" s="101"/>
      <c r="H23" s="101"/>
      <c r="J23" s="146"/>
      <c r="K23" s="146"/>
      <c r="L23" s="146"/>
      <c r="M23" s="146"/>
      <c r="N23" s="146"/>
      <c r="O23" s="146"/>
      <c r="P23" s="146"/>
      <c r="Q23" s="59"/>
      <c r="R23" s="79">
        <v>13</v>
      </c>
      <c r="S23" s="80">
        <v>3</v>
      </c>
      <c r="T23" s="81">
        <v>11.5</v>
      </c>
    </row>
    <row r="24" spans="2:20" ht="12.75" customHeight="1" x14ac:dyDescent="0.2">
      <c r="B24" s="7"/>
      <c r="C24" s="69"/>
      <c r="D24" s="102"/>
      <c r="E24" s="103"/>
      <c r="F24" s="102"/>
      <c r="G24" s="102"/>
      <c r="H24" s="103"/>
      <c r="J24" s="146"/>
      <c r="K24" s="146"/>
      <c r="L24" s="146"/>
      <c r="M24" s="146"/>
      <c r="N24" s="146"/>
      <c r="O24" s="146"/>
      <c r="P24" s="146"/>
      <c r="Q24" s="59"/>
      <c r="R24" s="79">
        <v>14</v>
      </c>
      <c r="S24" s="80">
        <v>3</v>
      </c>
      <c r="T24" s="81">
        <v>12</v>
      </c>
    </row>
    <row r="25" spans="2:20" x14ac:dyDescent="0.2">
      <c r="B25" s="164" t="s">
        <v>99</v>
      </c>
      <c r="C25" s="164"/>
      <c r="D25" s="101" t="s">
        <v>46</v>
      </c>
      <c r="E25" s="104">
        <v>1125</v>
      </c>
      <c r="F25" s="105"/>
      <c r="G25" s="101" t="s">
        <v>45</v>
      </c>
      <c r="H25" s="104">
        <v>1500</v>
      </c>
      <c r="J25" s="146"/>
      <c r="K25" s="146"/>
      <c r="L25" s="146"/>
      <c r="M25" s="146"/>
      <c r="N25" s="146"/>
      <c r="O25" s="146"/>
      <c r="P25" s="146"/>
      <c r="Q25" s="59"/>
      <c r="R25" s="79">
        <v>15</v>
      </c>
      <c r="S25" s="80">
        <v>3</v>
      </c>
      <c r="T25" s="81">
        <v>13</v>
      </c>
    </row>
    <row r="26" spans="2:20" x14ac:dyDescent="0.2">
      <c r="J26" s="146"/>
      <c r="K26" s="146"/>
      <c r="L26" s="146"/>
      <c r="M26" s="146"/>
      <c r="N26" s="146"/>
      <c r="O26" s="146"/>
      <c r="P26" s="146"/>
      <c r="Q26" s="59"/>
      <c r="R26" s="79">
        <v>16</v>
      </c>
      <c r="S26" s="80">
        <v>3</v>
      </c>
      <c r="T26" s="81">
        <v>13.5</v>
      </c>
    </row>
    <row r="27" spans="2:20" ht="15" x14ac:dyDescent="0.25">
      <c r="B27" s="211" t="s">
        <v>111</v>
      </c>
      <c r="C27" s="211"/>
      <c r="D27" s="211"/>
      <c r="E27" s="211"/>
      <c r="F27" s="211"/>
      <c r="G27" s="211"/>
      <c r="H27" s="211"/>
      <c r="J27" s="146"/>
      <c r="K27" s="146"/>
      <c r="L27" s="146"/>
      <c r="M27" s="146"/>
      <c r="N27" s="146"/>
      <c r="O27" s="146"/>
      <c r="P27" s="146"/>
      <c r="Q27" s="59"/>
      <c r="R27" s="79">
        <v>17</v>
      </c>
      <c r="S27" s="80">
        <v>3</v>
      </c>
      <c r="T27" s="81">
        <v>14</v>
      </c>
    </row>
    <row r="28" spans="2:20" x14ac:dyDescent="0.2">
      <c r="F28" s="4"/>
      <c r="J28" s="146"/>
      <c r="K28" s="146"/>
      <c r="L28" s="146"/>
      <c r="M28" s="146"/>
      <c r="N28" s="146"/>
      <c r="O28" s="146"/>
      <c r="P28" s="146"/>
      <c r="Q28" s="59"/>
      <c r="R28" s="79">
        <v>18</v>
      </c>
      <c r="S28" s="80">
        <v>3</v>
      </c>
      <c r="T28" s="81">
        <v>14.5</v>
      </c>
    </row>
    <row r="29" spans="2:20" x14ac:dyDescent="0.2">
      <c r="B29" s="186" t="s">
        <v>98</v>
      </c>
      <c r="C29" s="186"/>
      <c r="D29" s="106" t="s">
        <v>86</v>
      </c>
      <c r="G29" s="108" t="s">
        <v>65</v>
      </c>
      <c r="J29" s="146"/>
      <c r="K29" s="146"/>
      <c r="L29" s="146"/>
      <c r="M29" s="146"/>
      <c r="N29" s="146"/>
      <c r="O29" s="146"/>
      <c r="P29" s="146"/>
      <c r="Q29" s="59"/>
      <c r="R29" s="79">
        <v>19</v>
      </c>
      <c r="S29" s="80">
        <v>3</v>
      </c>
      <c r="T29" s="81">
        <v>15</v>
      </c>
    </row>
    <row r="30" spans="2:20" x14ac:dyDescent="0.2">
      <c r="D30" s="101"/>
      <c r="F30" s="4"/>
      <c r="G30" s="101"/>
      <c r="J30" s="146"/>
      <c r="K30" s="146"/>
      <c r="L30" s="146"/>
      <c r="M30" s="146"/>
      <c r="N30" s="146"/>
      <c r="O30" s="146"/>
      <c r="P30" s="146"/>
      <c r="Q30" s="59"/>
      <c r="R30" s="79">
        <v>20</v>
      </c>
      <c r="S30" s="80">
        <v>3</v>
      </c>
      <c r="T30" s="81">
        <v>15.5</v>
      </c>
    </row>
    <row r="31" spans="2:20" ht="42" customHeight="1" x14ac:dyDescent="0.2">
      <c r="B31" s="186" t="s">
        <v>170</v>
      </c>
      <c r="C31" s="186"/>
      <c r="D31" s="107" t="s">
        <v>65</v>
      </c>
      <c r="G31" s="109" t="s">
        <v>65</v>
      </c>
      <c r="J31" s="146"/>
      <c r="K31" s="146"/>
      <c r="L31" s="146"/>
      <c r="M31" s="146"/>
      <c r="N31" s="146"/>
      <c r="O31" s="146"/>
      <c r="P31" s="146"/>
      <c r="Q31" s="59"/>
      <c r="R31" s="79">
        <v>21</v>
      </c>
      <c r="S31" s="80">
        <v>3</v>
      </c>
      <c r="T31" s="81">
        <v>16</v>
      </c>
    </row>
    <row r="32" spans="2:20" ht="13.15" customHeight="1" x14ac:dyDescent="0.2">
      <c r="B32" s="83"/>
      <c r="C32" s="83"/>
      <c r="D32" s="107"/>
      <c r="G32" s="101"/>
      <c r="J32" s="146"/>
      <c r="K32" s="146"/>
      <c r="L32" s="146"/>
      <c r="M32" s="146"/>
      <c r="N32" s="146"/>
      <c r="O32" s="146"/>
      <c r="P32" s="146"/>
      <c r="Q32" s="59"/>
      <c r="R32" s="79">
        <v>22</v>
      </c>
      <c r="S32" s="80">
        <v>3</v>
      </c>
      <c r="T32" s="81">
        <v>16.5</v>
      </c>
    </row>
    <row r="33" spans="2:24" ht="52.15" customHeight="1" x14ac:dyDescent="0.2">
      <c r="B33" s="212" t="s">
        <v>171</v>
      </c>
      <c r="C33" s="186"/>
      <c r="D33" s="107" t="s">
        <v>65</v>
      </c>
      <c r="G33" s="109" t="s">
        <v>65</v>
      </c>
      <c r="J33" s="146"/>
      <c r="K33" s="146"/>
      <c r="L33" s="146"/>
      <c r="M33" s="146"/>
      <c r="N33" s="146"/>
      <c r="O33" s="146"/>
      <c r="P33" s="146"/>
      <c r="Q33" s="59"/>
      <c r="R33" s="79">
        <v>23</v>
      </c>
      <c r="S33" s="80">
        <v>3</v>
      </c>
      <c r="T33" s="81">
        <v>17</v>
      </c>
    </row>
    <row r="34" spans="2:24" ht="12.75" customHeight="1" x14ac:dyDescent="0.2">
      <c r="D34" s="101"/>
      <c r="F34" s="4"/>
      <c r="G34" s="101"/>
      <c r="J34" s="146"/>
      <c r="K34" s="146"/>
      <c r="L34" s="146"/>
      <c r="M34" s="146"/>
      <c r="N34" s="146"/>
      <c r="O34" s="146"/>
      <c r="P34" s="146"/>
      <c r="Q34" s="59"/>
      <c r="R34" s="79">
        <v>24</v>
      </c>
      <c r="S34" s="80">
        <v>3</v>
      </c>
      <c r="T34" s="81">
        <v>17.5</v>
      </c>
    </row>
    <row r="35" spans="2:24" ht="27" customHeight="1" x14ac:dyDescent="0.2">
      <c r="B35" s="171" t="s">
        <v>147</v>
      </c>
      <c r="C35" s="171"/>
      <c r="D35" s="107" t="s">
        <v>65</v>
      </c>
      <c r="G35" s="109" t="s">
        <v>65</v>
      </c>
      <c r="J35" s="146"/>
      <c r="K35" s="146"/>
      <c r="L35" s="146"/>
      <c r="M35" s="146"/>
      <c r="N35" s="146"/>
      <c r="O35" s="146"/>
      <c r="P35" s="146"/>
      <c r="Q35" s="7"/>
      <c r="R35" s="79">
        <v>25</v>
      </c>
      <c r="S35" s="80">
        <v>3</v>
      </c>
      <c r="T35" s="81">
        <v>18</v>
      </c>
    </row>
    <row r="36" spans="2:24" ht="12.75" customHeight="1" x14ac:dyDescent="0.2">
      <c r="D36" s="101"/>
      <c r="F36" s="4"/>
      <c r="G36" s="101"/>
      <c r="J36" s="146" t="s">
        <v>163</v>
      </c>
      <c r="K36" s="146"/>
      <c r="L36" s="146"/>
      <c r="M36" s="146"/>
      <c r="N36" s="146"/>
      <c r="O36" s="146"/>
      <c r="P36" s="146"/>
      <c r="Q36" s="7"/>
      <c r="R36" s="79">
        <v>26</v>
      </c>
      <c r="S36" s="80">
        <v>3</v>
      </c>
      <c r="T36" s="81">
        <v>18.5</v>
      </c>
    </row>
    <row r="37" spans="2:24" ht="12.75" customHeight="1" x14ac:dyDescent="0.2">
      <c r="B37" s="15" t="s">
        <v>106</v>
      </c>
      <c r="D37" s="106" t="s">
        <v>86</v>
      </c>
      <c r="G37" s="108" t="s">
        <v>65</v>
      </c>
      <c r="J37" s="146"/>
      <c r="K37" s="146"/>
      <c r="L37" s="146"/>
      <c r="M37" s="146"/>
      <c r="N37" s="146"/>
      <c r="O37" s="146"/>
      <c r="P37" s="146"/>
      <c r="Q37" s="7"/>
      <c r="R37" s="79">
        <v>27</v>
      </c>
      <c r="S37" s="80">
        <v>3</v>
      </c>
      <c r="T37" s="81">
        <v>19</v>
      </c>
    </row>
    <row r="38" spans="2:24" ht="12.75" customHeight="1" x14ac:dyDescent="0.2">
      <c r="B38" s="15"/>
      <c r="D38" s="106"/>
      <c r="G38" s="101"/>
      <c r="J38" s="146"/>
      <c r="K38" s="146"/>
      <c r="L38" s="146"/>
      <c r="M38" s="146"/>
      <c r="N38" s="146"/>
      <c r="O38" s="146"/>
      <c r="P38" s="146"/>
      <c r="Q38" s="7"/>
      <c r="R38" s="79">
        <v>28</v>
      </c>
      <c r="S38" s="80">
        <v>3</v>
      </c>
      <c r="T38" s="81">
        <v>19.5</v>
      </c>
    </row>
    <row r="39" spans="2:24" ht="26.45" customHeight="1" x14ac:dyDescent="0.2">
      <c r="B39" s="171" t="s">
        <v>172</v>
      </c>
      <c r="C39" s="171"/>
      <c r="D39" s="107" t="s">
        <v>86</v>
      </c>
      <c r="G39" s="109" t="s">
        <v>65</v>
      </c>
      <c r="J39" s="82"/>
      <c r="K39" s="82"/>
      <c r="L39" s="82"/>
      <c r="M39" s="82"/>
      <c r="N39" s="82"/>
      <c r="O39" s="82"/>
      <c r="P39" s="82"/>
      <c r="Q39" s="7"/>
      <c r="R39" s="79">
        <v>29</v>
      </c>
      <c r="S39" s="80">
        <v>3</v>
      </c>
      <c r="T39" s="81">
        <v>20</v>
      </c>
    </row>
    <row r="40" spans="2:24" ht="12.75" customHeight="1" thickBot="1" x14ac:dyDescent="0.25">
      <c r="B40" s="70"/>
      <c r="C40" s="70"/>
      <c r="D40" s="106"/>
      <c r="G40" s="101"/>
      <c r="J40" s="146" t="s">
        <v>164</v>
      </c>
      <c r="K40" s="146"/>
      <c r="L40" s="146"/>
      <c r="M40" s="146"/>
      <c r="N40" s="146"/>
      <c r="O40" s="146"/>
      <c r="P40" s="146"/>
      <c r="Q40" s="7"/>
      <c r="R40" s="84" t="s">
        <v>118</v>
      </c>
      <c r="S40" s="85">
        <v>3</v>
      </c>
      <c r="T40" s="86">
        <v>20</v>
      </c>
    </row>
    <row r="41" spans="2:24" ht="37.9" customHeight="1" x14ac:dyDescent="0.2">
      <c r="B41" s="171" t="s">
        <v>145</v>
      </c>
      <c r="C41" s="164"/>
      <c r="D41" s="107" t="s">
        <v>65</v>
      </c>
      <c r="G41" s="109" t="s">
        <v>65</v>
      </c>
      <c r="J41" s="146"/>
      <c r="K41" s="146"/>
      <c r="L41" s="146"/>
      <c r="M41" s="146"/>
      <c r="N41" s="146"/>
      <c r="O41" s="146"/>
      <c r="P41" s="146"/>
      <c r="Q41" s="7"/>
    </row>
    <row r="42" spans="2:24" ht="13.15" customHeight="1" x14ac:dyDescent="0.2">
      <c r="F42" s="4"/>
      <c r="J42" s="146"/>
      <c r="K42" s="146"/>
      <c r="L42" s="146"/>
      <c r="M42" s="146"/>
      <c r="N42" s="146"/>
      <c r="O42" s="146"/>
      <c r="P42" s="146"/>
      <c r="R42" s="51" t="s">
        <v>175</v>
      </c>
      <c r="U42" s="82"/>
      <c r="V42" s="82"/>
      <c r="W42" s="82"/>
      <c r="X42" s="82"/>
    </row>
    <row r="43" spans="2:24" ht="15.75" thickBot="1" x14ac:dyDescent="0.3">
      <c r="B43" s="12" t="s">
        <v>67</v>
      </c>
      <c r="C43" s="13"/>
      <c r="D43" s="13"/>
      <c r="E43" s="13"/>
      <c r="F43" s="10"/>
      <c r="J43" s="146"/>
      <c r="K43" s="146"/>
      <c r="L43" s="146"/>
      <c r="M43" s="146"/>
      <c r="N43" s="146"/>
      <c r="O43" s="146"/>
      <c r="P43" s="146"/>
      <c r="R43" s="31"/>
      <c r="S43" s="31"/>
      <c r="T43" s="82"/>
      <c r="U43" s="82"/>
      <c r="V43" s="82"/>
      <c r="W43" s="82"/>
      <c r="X43" s="82"/>
    </row>
    <row r="44" spans="2:24" ht="13.9" customHeight="1" x14ac:dyDescent="0.2">
      <c r="B44" s="68"/>
      <c r="C44" s="68"/>
      <c r="D44" s="65"/>
      <c r="E44" s="66"/>
      <c r="F44" s="10"/>
      <c r="J44" s="146"/>
      <c r="K44" s="146"/>
      <c r="L44" s="146"/>
      <c r="M44" s="146"/>
      <c r="N44" s="146"/>
      <c r="O44" s="146"/>
      <c r="P44" s="146"/>
      <c r="R44" s="71" t="s">
        <v>101</v>
      </c>
      <c r="S44" s="76" t="s">
        <v>114</v>
      </c>
      <c r="T44" s="82"/>
      <c r="U44" s="82"/>
      <c r="V44" s="82"/>
      <c r="W44" s="82"/>
      <c r="X44" s="82"/>
    </row>
    <row r="45" spans="2:24" ht="27.75" customHeight="1" x14ac:dyDescent="0.2">
      <c r="B45" s="186" t="s">
        <v>158</v>
      </c>
      <c r="C45" s="186"/>
      <c r="D45" s="107" t="s">
        <v>86</v>
      </c>
      <c r="G45" s="109" t="s">
        <v>65</v>
      </c>
      <c r="J45" s="146"/>
      <c r="K45" s="146"/>
      <c r="L45" s="146"/>
      <c r="M45" s="146"/>
      <c r="N45" s="146"/>
      <c r="O45" s="146"/>
      <c r="P45" s="146"/>
      <c r="R45" s="71" t="s">
        <v>100</v>
      </c>
      <c r="S45" s="76" t="s">
        <v>116</v>
      </c>
      <c r="T45" s="82"/>
      <c r="U45" s="82"/>
      <c r="V45" s="82"/>
      <c r="W45" s="82"/>
      <c r="X45" s="82"/>
    </row>
    <row r="46" spans="2:24" ht="13.15" customHeight="1" x14ac:dyDescent="0.2">
      <c r="B46" s="68"/>
      <c r="C46" s="68"/>
      <c r="D46" s="99"/>
      <c r="E46" s="66"/>
      <c r="F46" s="10"/>
      <c r="G46" s="101"/>
      <c r="J46" s="146"/>
      <c r="K46" s="146"/>
      <c r="L46" s="146"/>
      <c r="M46" s="146"/>
      <c r="N46" s="146"/>
      <c r="O46" s="146"/>
      <c r="P46" s="146"/>
      <c r="R46" s="192" t="s">
        <v>120</v>
      </c>
      <c r="S46" s="193"/>
      <c r="T46" s="82"/>
      <c r="U46" s="82"/>
      <c r="V46" s="82"/>
      <c r="W46" s="82"/>
      <c r="X46" s="82"/>
    </row>
    <row r="47" spans="2:24" ht="12.75" customHeight="1" x14ac:dyDescent="0.2">
      <c r="B47" s="186" t="s">
        <v>107</v>
      </c>
      <c r="C47" s="186"/>
      <c r="D47" s="106" t="s">
        <v>65</v>
      </c>
      <c r="G47" s="108" t="s">
        <v>65</v>
      </c>
      <c r="J47" s="146"/>
      <c r="K47" s="146"/>
      <c r="L47" s="146"/>
      <c r="M47" s="146"/>
      <c r="N47" s="146"/>
      <c r="O47" s="146"/>
      <c r="P47" s="146"/>
      <c r="R47" s="87">
        <v>0</v>
      </c>
      <c r="S47" s="77" t="s">
        <v>117</v>
      </c>
      <c r="T47" s="82"/>
      <c r="U47" s="82"/>
      <c r="V47" s="82"/>
      <c r="W47" s="82"/>
      <c r="X47" s="82"/>
    </row>
    <row r="48" spans="2:24" ht="12.75" customHeight="1" x14ac:dyDescent="0.2">
      <c r="B48" s="68"/>
      <c r="C48" s="68"/>
      <c r="D48" s="99"/>
      <c r="E48" s="66"/>
      <c r="F48" s="10"/>
      <c r="G48" s="101"/>
      <c r="J48" s="146"/>
      <c r="K48" s="146"/>
      <c r="L48" s="146"/>
      <c r="M48" s="146"/>
      <c r="N48" s="146"/>
      <c r="O48" s="146"/>
      <c r="P48" s="146"/>
      <c r="R48" s="79">
        <v>1</v>
      </c>
      <c r="S48" s="81">
        <v>0.5</v>
      </c>
      <c r="T48" s="82"/>
      <c r="U48" s="82"/>
      <c r="V48" s="82"/>
      <c r="W48" s="82"/>
      <c r="X48" s="82"/>
    </row>
    <row r="49" spans="2:24" ht="12.75" customHeight="1" x14ac:dyDescent="0.2">
      <c r="B49" s="186" t="s">
        <v>103</v>
      </c>
      <c r="C49" s="186"/>
      <c r="D49" s="106" t="s">
        <v>65</v>
      </c>
      <c r="G49" s="108" t="s">
        <v>65</v>
      </c>
      <c r="J49" s="146"/>
      <c r="K49" s="146"/>
      <c r="L49" s="146"/>
      <c r="M49" s="146"/>
      <c r="N49" s="146"/>
      <c r="O49" s="146"/>
      <c r="P49" s="146"/>
      <c r="R49" s="79">
        <v>2</v>
      </c>
      <c r="S49" s="81">
        <v>0.5</v>
      </c>
      <c r="T49" s="82"/>
      <c r="U49" s="82"/>
      <c r="V49" s="82"/>
      <c r="W49" s="82"/>
      <c r="X49" s="82"/>
    </row>
    <row r="50" spans="2:24" x14ac:dyDescent="0.2">
      <c r="B50" s="68"/>
      <c r="C50" s="68"/>
      <c r="D50" s="110"/>
      <c r="G50" s="101"/>
      <c r="J50" s="146"/>
      <c r="K50" s="146"/>
      <c r="L50" s="146"/>
      <c r="M50" s="146"/>
      <c r="N50" s="146"/>
      <c r="O50" s="146"/>
      <c r="P50" s="146"/>
      <c r="Q50" s="59"/>
      <c r="R50" s="79">
        <v>3</v>
      </c>
      <c r="S50" s="81">
        <v>1</v>
      </c>
      <c r="T50" s="82"/>
      <c r="U50" s="82"/>
      <c r="V50" s="82"/>
      <c r="W50" s="82"/>
      <c r="X50" s="82"/>
    </row>
    <row r="51" spans="2:24" ht="12.75" customHeight="1" x14ac:dyDescent="0.2">
      <c r="B51" s="186" t="s">
        <v>108</v>
      </c>
      <c r="C51" s="186"/>
      <c r="D51" s="106" t="s">
        <v>65</v>
      </c>
      <c r="G51" s="108" t="s">
        <v>65</v>
      </c>
      <c r="J51" s="146"/>
      <c r="K51" s="146"/>
      <c r="L51" s="146"/>
      <c r="M51" s="146"/>
      <c r="N51" s="146"/>
      <c r="O51" s="146"/>
      <c r="P51" s="146"/>
      <c r="Q51" s="59"/>
      <c r="R51" s="79">
        <v>4</v>
      </c>
      <c r="S51" s="81">
        <v>1</v>
      </c>
      <c r="T51" s="82"/>
      <c r="U51" s="82"/>
      <c r="V51" s="82"/>
      <c r="W51" s="82"/>
      <c r="X51" s="82"/>
    </row>
    <row r="52" spans="2:24" ht="13.15" customHeight="1" x14ac:dyDescent="0.2">
      <c r="B52" s="68"/>
      <c r="C52" s="68"/>
      <c r="D52" s="110"/>
      <c r="G52" s="101"/>
      <c r="J52" s="146"/>
      <c r="K52" s="146"/>
      <c r="L52" s="146"/>
      <c r="M52" s="146"/>
      <c r="N52" s="146"/>
      <c r="O52" s="146"/>
      <c r="P52" s="146"/>
      <c r="R52" s="79">
        <v>5</v>
      </c>
      <c r="S52" s="81">
        <v>1.5</v>
      </c>
      <c r="T52" s="82"/>
      <c r="U52" s="82"/>
      <c r="V52" s="82"/>
      <c r="W52" s="82"/>
      <c r="X52" s="82"/>
    </row>
    <row r="53" spans="2:24" ht="12.75" customHeight="1" x14ac:dyDescent="0.2">
      <c r="B53" s="186" t="s">
        <v>109</v>
      </c>
      <c r="C53" s="186"/>
      <c r="D53" s="106" t="s">
        <v>65</v>
      </c>
      <c r="G53" s="108" t="s">
        <v>65</v>
      </c>
      <c r="J53" s="146"/>
      <c r="K53" s="146"/>
      <c r="L53" s="146"/>
      <c r="M53" s="146"/>
      <c r="N53" s="146"/>
      <c r="O53" s="146"/>
      <c r="P53" s="146"/>
      <c r="R53" s="79">
        <v>6</v>
      </c>
      <c r="S53" s="81">
        <v>1.5</v>
      </c>
      <c r="T53" s="82"/>
      <c r="U53" s="82"/>
      <c r="V53" s="82"/>
      <c r="W53" s="82"/>
      <c r="X53" s="82"/>
    </row>
    <row r="54" spans="2:24" x14ac:dyDescent="0.2">
      <c r="B54" s="68"/>
      <c r="C54" s="68"/>
      <c r="D54" s="110"/>
      <c r="G54" s="110"/>
      <c r="J54" s="146"/>
      <c r="K54" s="146"/>
      <c r="L54" s="146"/>
      <c r="M54" s="146"/>
      <c r="N54" s="146"/>
      <c r="O54" s="146"/>
      <c r="P54" s="146"/>
      <c r="R54" s="79">
        <v>7</v>
      </c>
      <c r="S54" s="81">
        <v>2</v>
      </c>
      <c r="T54" s="82"/>
      <c r="U54" s="82"/>
      <c r="V54" s="82"/>
      <c r="W54" s="82"/>
      <c r="X54" s="82"/>
    </row>
    <row r="55" spans="2:24" ht="12.75" customHeight="1" x14ac:dyDescent="0.2">
      <c r="B55" s="186" t="s">
        <v>112</v>
      </c>
      <c r="C55" s="186"/>
      <c r="D55" s="107" t="s">
        <v>65</v>
      </c>
      <c r="G55" s="109" t="s">
        <v>65</v>
      </c>
      <c r="J55" s="146"/>
      <c r="K55" s="146"/>
      <c r="L55" s="146"/>
      <c r="M55" s="146"/>
      <c r="N55" s="146"/>
      <c r="O55" s="146"/>
      <c r="P55" s="146"/>
      <c r="R55" s="79">
        <v>8</v>
      </c>
      <c r="S55" s="81">
        <v>2</v>
      </c>
      <c r="T55" s="82"/>
      <c r="U55" s="82"/>
      <c r="V55" s="82"/>
      <c r="W55" s="82"/>
      <c r="X55" s="82"/>
    </row>
    <row r="56" spans="2:24" x14ac:dyDescent="0.2">
      <c r="B56" s="68"/>
      <c r="C56" s="68"/>
      <c r="D56" s="101"/>
      <c r="G56" s="101"/>
      <c r="J56" s="146"/>
      <c r="K56" s="146"/>
      <c r="L56" s="146"/>
      <c r="M56" s="146"/>
      <c r="N56" s="146"/>
      <c r="O56" s="146"/>
      <c r="P56" s="146"/>
      <c r="R56" s="79">
        <v>9</v>
      </c>
      <c r="S56" s="81">
        <v>2.5</v>
      </c>
      <c r="T56" s="82"/>
      <c r="U56" s="82"/>
      <c r="V56" s="82"/>
      <c r="W56" s="82"/>
      <c r="X56" s="82"/>
    </row>
    <row r="57" spans="2:24" ht="12.75" customHeight="1" thickBot="1" x14ac:dyDescent="0.25">
      <c r="B57" s="186" t="s">
        <v>113</v>
      </c>
      <c r="C57" s="186"/>
      <c r="D57" s="106" t="s">
        <v>65</v>
      </c>
      <c r="G57" s="108" t="s">
        <v>65</v>
      </c>
      <c r="J57" s="146"/>
      <c r="K57" s="146"/>
      <c r="L57" s="146"/>
      <c r="M57" s="146"/>
      <c r="N57" s="146"/>
      <c r="O57" s="146"/>
      <c r="P57" s="146"/>
      <c r="R57" s="74">
        <v>10</v>
      </c>
      <c r="S57" s="78">
        <v>2.5</v>
      </c>
      <c r="T57" s="82"/>
      <c r="U57" s="82"/>
      <c r="V57" s="82"/>
      <c r="W57" s="82"/>
      <c r="X57" s="82"/>
    </row>
    <row r="58" spans="2:24" x14ac:dyDescent="0.2">
      <c r="B58" s="68"/>
      <c r="C58" s="68"/>
      <c r="D58" s="110"/>
      <c r="G58" s="110"/>
      <c r="J58" s="146"/>
      <c r="K58" s="146"/>
      <c r="L58" s="146"/>
      <c r="M58" s="146"/>
      <c r="N58" s="146"/>
      <c r="O58" s="146"/>
      <c r="P58" s="146"/>
      <c r="R58" s="82"/>
      <c r="S58" s="82"/>
      <c r="T58" s="82"/>
      <c r="U58" s="82"/>
      <c r="V58" s="82"/>
      <c r="W58" s="82"/>
      <c r="X58" s="82"/>
    </row>
    <row r="59" spans="2:24" ht="12.75" customHeight="1" x14ac:dyDescent="0.2">
      <c r="B59" s="186" t="s">
        <v>95</v>
      </c>
      <c r="C59" s="186"/>
      <c r="D59" s="106" t="s">
        <v>65</v>
      </c>
      <c r="G59" s="108" t="s">
        <v>65</v>
      </c>
      <c r="J59" s="146"/>
      <c r="K59" s="146"/>
      <c r="L59" s="146"/>
      <c r="M59" s="146"/>
      <c r="N59" s="146"/>
      <c r="O59" s="146"/>
      <c r="P59" s="146"/>
      <c r="R59" s="194" t="s">
        <v>176</v>
      </c>
      <c r="S59" s="194"/>
      <c r="T59" s="194"/>
      <c r="U59" s="194"/>
      <c r="V59" s="82"/>
      <c r="W59" s="82"/>
      <c r="X59" s="82"/>
    </row>
    <row r="60" spans="2:24" x14ac:dyDescent="0.2">
      <c r="D60" s="101"/>
      <c r="G60" s="101"/>
      <c r="J60" s="146"/>
      <c r="K60" s="146"/>
      <c r="L60" s="146"/>
      <c r="M60" s="146"/>
      <c r="N60" s="146"/>
      <c r="O60" s="146"/>
      <c r="P60" s="146"/>
      <c r="R60" s="194"/>
      <c r="S60" s="194"/>
      <c r="T60" s="194"/>
      <c r="U60" s="194"/>
      <c r="V60" s="82"/>
      <c r="W60" s="82"/>
      <c r="X60" s="82"/>
    </row>
    <row r="61" spans="2:24" x14ac:dyDescent="0.2">
      <c r="B61" s="186" t="s">
        <v>146</v>
      </c>
      <c r="C61" s="186"/>
      <c r="D61" s="106" t="s">
        <v>65</v>
      </c>
      <c r="G61" s="108" t="s">
        <v>65</v>
      </c>
      <c r="J61" s="146"/>
      <c r="K61" s="146"/>
      <c r="L61" s="146"/>
      <c r="M61" s="146"/>
      <c r="N61" s="146"/>
      <c r="O61" s="146"/>
      <c r="P61" s="146"/>
      <c r="R61" s="194"/>
      <c r="S61" s="194"/>
      <c r="T61" s="194"/>
      <c r="U61" s="194"/>
      <c r="V61" s="82"/>
      <c r="W61" s="82"/>
      <c r="X61" s="82"/>
    </row>
    <row r="62" spans="2:24" x14ac:dyDescent="0.2">
      <c r="B62" s="91"/>
      <c r="C62" s="91"/>
      <c r="D62" s="106"/>
      <c r="G62" s="110"/>
      <c r="J62" s="146" t="s">
        <v>143</v>
      </c>
      <c r="K62" s="146"/>
      <c r="L62" s="146"/>
      <c r="M62" s="146"/>
      <c r="N62" s="146"/>
      <c r="O62" s="146"/>
      <c r="P62" s="146"/>
      <c r="R62" s="194"/>
      <c r="S62" s="194"/>
      <c r="T62" s="194"/>
      <c r="U62" s="194"/>
      <c r="V62" s="82"/>
      <c r="W62" s="82"/>
      <c r="X62" s="82"/>
    </row>
    <row r="63" spans="2:24" ht="28.5" customHeight="1" x14ac:dyDescent="0.2">
      <c r="B63" s="186" t="s">
        <v>156</v>
      </c>
      <c r="C63" s="186"/>
      <c r="D63" s="107" t="s">
        <v>65</v>
      </c>
      <c r="G63" s="109" t="s">
        <v>65</v>
      </c>
      <c r="J63" s="146"/>
      <c r="K63" s="146"/>
      <c r="L63" s="146"/>
      <c r="M63" s="146"/>
      <c r="N63" s="146"/>
      <c r="O63" s="146"/>
      <c r="P63" s="146"/>
      <c r="V63" s="82"/>
      <c r="W63" s="82"/>
      <c r="X63" s="82"/>
    </row>
    <row r="64" spans="2:24" ht="12.75" customHeight="1" x14ac:dyDescent="0.2">
      <c r="D64" s="101"/>
      <c r="G64" s="101"/>
      <c r="J64" s="146"/>
      <c r="K64" s="146"/>
      <c r="L64" s="146"/>
      <c r="M64" s="146"/>
      <c r="N64" s="146"/>
      <c r="O64" s="146"/>
      <c r="P64" s="146"/>
      <c r="V64" s="82"/>
      <c r="W64" s="82"/>
      <c r="X64" s="82"/>
    </row>
    <row r="65" spans="2:24" ht="12.75" customHeight="1" x14ac:dyDescent="0.2">
      <c r="B65" s="186" t="s">
        <v>157</v>
      </c>
      <c r="C65" s="186"/>
      <c r="D65" s="106" t="s">
        <v>65</v>
      </c>
      <c r="G65" s="108" t="s">
        <v>65</v>
      </c>
      <c r="J65" s="146"/>
      <c r="K65" s="146"/>
      <c r="L65" s="146"/>
      <c r="M65" s="146"/>
      <c r="N65" s="146"/>
      <c r="O65" s="146"/>
      <c r="P65" s="146"/>
      <c r="R65" s="146" t="s">
        <v>110</v>
      </c>
      <c r="S65" s="146"/>
      <c r="T65" s="146"/>
      <c r="U65" s="146"/>
      <c r="V65" s="146"/>
      <c r="W65" s="146"/>
      <c r="X65" s="146"/>
    </row>
    <row r="66" spans="2:24" ht="12.75" customHeight="1" x14ac:dyDescent="0.2">
      <c r="R66" s="146"/>
      <c r="S66" s="146"/>
      <c r="T66" s="146"/>
      <c r="U66" s="146"/>
      <c r="V66" s="146"/>
      <c r="W66" s="146"/>
      <c r="X66" s="146"/>
    </row>
    <row r="67" spans="2:24" ht="15" x14ac:dyDescent="0.25">
      <c r="B67" s="201" t="s">
        <v>138</v>
      </c>
      <c r="C67" s="201"/>
      <c r="D67" s="201"/>
      <c r="E67" s="201"/>
      <c r="J67" s="146" t="s">
        <v>144</v>
      </c>
      <c r="K67" s="146"/>
      <c r="L67" s="146"/>
      <c r="M67" s="146"/>
      <c r="N67" s="146"/>
      <c r="O67" s="146"/>
      <c r="P67" s="146"/>
      <c r="R67" s="146"/>
      <c r="S67" s="146"/>
      <c r="T67" s="146"/>
      <c r="U67" s="146"/>
      <c r="V67" s="146"/>
      <c r="W67" s="146"/>
      <c r="X67" s="146"/>
    </row>
    <row r="68" spans="2:24" ht="13.15" customHeight="1" x14ac:dyDescent="0.2">
      <c r="J68" s="146"/>
      <c r="K68" s="146"/>
      <c r="L68" s="146"/>
      <c r="M68" s="146"/>
      <c r="N68" s="146"/>
      <c r="O68" s="146"/>
      <c r="P68" s="146"/>
      <c r="R68" s="146"/>
      <c r="S68" s="146"/>
      <c r="T68" s="146"/>
      <c r="U68" s="146"/>
      <c r="V68" s="146"/>
      <c r="W68" s="146"/>
      <c r="X68" s="146"/>
    </row>
    <row r="69" spans="2:24" x14ac:dyDescent="0.2">
      <c r="B69" s="15"/>
      <c r="J69" s="146"/>
      <c r="K69" s="146"/>
      <c r="L69" s="146"/>
      <c r="M69" s="146"/>
      <c r="N69" s="146"/>
      <c r="O69" s="146"/>
      <c r="P69" s="146"/>
      <c r="R69" s="146"/>
      <c r="S69" s="146"/>
      <c r="T69" s="146"/>
      <c r="U69" s="146"/>
      <c r="V69" s="146"/>
      <c r="W69" s="146"/>
      <c r="X69" s="146"/>
    </row>
    <row r="70" spans="2:24" ht="13.15" customHeight="1" thickBot="1" x14ac:dyDescent="0.25">
      <c r="D70" s="4" t="s">
        <v>46</v>
      </c>
      <c r="E70" s="57"/>
      <c r="G70" s="4" t="s">
        <v>45</v>
      </c>
      <c r="H70" s="57"/>
      <c r="J70" s="146"/>
      <c r="K70" s="146"/>
      <c r="L70" s="146"/>
      <c r="M70" s="146"/>
      <c r="N70" s="146"/>
      <c r="O70" s="146"/>
      <c r="P70" s="146"/>
      <c r="R70" s="146"/>
      <c r="S70" s="146"/>
      <c r="T70" s="146"/>
      <c r="U70" s="146"/>
      <c r="V70" s="146"/>
      <c r="W70" s="146"/>
      <c r="X70" s="146"/>
    </row>
    <row r="71" spans="2:24" ht="13.5" thickBot="1" x14ac:dyDescent="0.25">
      <c r="D71" s="205" t="s">
        <v>104</v>
      </c>
      <c r="E71" s="217"/>
      <c r="F71" s="206"/>
      <c r="G71" s="205" t="s">
        <v>104</v>
      </c>
      <c r="H71" s="206"/>
      <c r="J71" s="82"/>
      <c r="K71" s="82"/>
      <c r="L71" s="82"/>
      <c r="M71" s="82"/>
      <c r="N71" s="82"/>
      <c r="O71" s="82"/>
      <c r="P71" s="82"/>
      <c r="R71" s="146"/>
      <c r="S71" s="146"/>
      <c r="T71" s="146"/>
      <c r="U71" s="146"/>
      <c r="V71" s="146"/>
      <c r="W71" s="146"/>
      <c r="X71" s="146"/>
    </row>
    <row r="72" spans="2:24" ht="15" customHeight="1" x14ac:dyDescent="0.2">
      <c r="D72" s="88" t="s">
        <v>140</v>
      </c>
      <c r="E72" s="90" t="s">
        <v>139</v>
      </c>
      <c r="F72" s="89"/>
      <c r="G72" s="88" t="s">
        <v>140</v>
      </c>
      <c r="H72" s="90" t="s">
        <v>139</v>
      </c>
      <c r="J72" s="146" t="s">
        <v>105</v>
      </c>
      <c r="K72" s="146"/>
      <c r="L72" s="146"/>
      <c r="M72" s="146"/>
      <c r="N72" s="146"/>
      <c r="O72" s="146"/>
      <c r="P72" s="146"/>
      <c r="R72" s="146"/>
      <c r="S72" s="146"/>
      <c r="T72" s="146"/>
      <c r="U72" s="146"/>
      <c r="V72" s="146"/>
      <c r="W72" s="146"/>
      <c r="X72" s="146"/>
    </row>
    <row r="73" spans="2:24" ht="23.1" customHeight="1" x14ac:dyDescent="0.2">
      <c r="D73" s="111">
        <f>IF(AND(D29="Oui",D22&lt;1,D49="Non",D37="Oui"),E25*1,IF(AND(D29="Oui",D22=1,D49="Non",D37="Oui"),E25*2,IF(AND(D29="Oui",D22=2,D49="Non",D37="Oui"),E25*3.5,IF(AND(D29="Oui",D22=3,D49="Non",D37="Oui"),E25*4,IF(AND(D29="Oui",D22=4,D49="Non",D37="Oui"),E25*5,IF(AND(D29="Oui",D22=5,D49="Non",D37="Oui"),E25*6,IF(AND(D29="Oui",D22=6,D49="Non",D37="Oui"),E25*7,IF(AND(D29="Oui",D22&gt;=7,D22&lt;=8,D49="Non",D37="Oui"),E25*8,IF(AND(D29="Oui",D22=9,D49="Non",D37="Oui"),E25*9,IF(AND(D29="Oui",D22=10,D49="Non",D37="Oui"),E25*10,IF(AND(D29="Oui",D22=11,D49="Non",D37="Oui"),E25*10.5,IF(AND(D29="Oui",D22=12,D49="Non",D37="Oui"),E25*11,IF(AND(D29="Oui",D22=13,D49="Non",D37="Oui"),E25*11.5,IF(AND(D29="Oui",D22=14,D49="Non",D37="Oui"),E25*12,IF(AND(D29="Oui",D22=15,D49="Non",D37="Oui"),E25*13,IF(AND(D29="Oui",D22=16,D49="Non",D37="Oui"),E25*13.5,IF(AND(D29="Oui",D22=17,D49="Non",D37="Oui"),E25*14,IF(AND(D29="Oui",D22=18,D49="Non",D37="Oui"),E25*14.5,IF(AND(D29="Oui",D22=19,D49="Non",D37="Oui"),E25*15,IF(AND(D29="Oui",D22=20,D49="Non",D37="Oui"),E25*15.5,IF(AND(D29="Oui",D22=21,D49="Non",D37="Oui"),E25*16,IF(AND(D29="Oui",D22=22,D49="Non",D37="Oui"),E25*16.5,IF(AND(D29="Oui",D22=23,D49="Non",D37="Oui"),E25*17,IF(AND(D29="Oui",D22=24,D49="Non",D37="Oui"),E25*17.5,IF(AND(D29="Oui",D22=25,D49="Non",D37="Oui"),E25*18,IF(AND(D29="Oui",D22=26,D49="Non",D37="Oui"),E25*18.5,IF(AND(D29="Oui",D22=27,D49="Non",D37="Oui"),E25*19,IF(AND(D29="Oui",D22=28,D49="Non",D37="Oui"),E25*19.5,IF(AND(D29="Oui",D22&gt;28,D49="Non",D37="Oui"),E25*20,IF(AND(D47="Oui",D49="Non",D37="Oui"),"No limite",IF(AND(D41="Oui",D49="Non",D37="Oui",D29="Oui",D61="Non",D22&gt;=2),"No limite",IF(AND(D33="Oui",D49="Non",D37="Oui",D29="Oui",D61="Non"),"No limite","Préjudice indépendant de la rupture"))))))))))))))))))))))))))))))))</f>
        <v>10125</v>
      </c>
      <c r="E73" s="112">
        <f>IF(AND(D29="Oui",D22&lt;2,D49="Non",D37="Oui"),E25*1,IF(AND(D29="Oui",D22&gt;1,D49="Non",D37="Oui"),E25*3,IF(AND(D29="Non",D22&lt;3,D49="Non",D37="Oui"),E25*0.5,IF(AND(D29="Non",D22&gt;=3,D22&lt;=4,D49="Non",D37="Oui"),E25*1,IF(AND(D29="Non",D22&gt;=5,D22&lt;=6,D49="Non",D37="Oui"),E25*1.5,IF(AND(D29="Non",D22&gt;=7,D22&lt;=8,D49="Non",D37="Oui"),E25*2,IF(AND(D29="Non",D22&gt;=9,D49="Non",D37="Oui"),E25*2.5,IF(AND(D47="Oui",D49="Non",D37="Oui"),E25*6, IF(AND(D41="Oui",D49="Non",D37="Oui",D29="Oui",D61="Non",D22&gt;=2),E25*6,IF(AND(D33="Oui",D49="Non",D37="Oui",D29="Oui",D61="Non"),E25*6,"Préjudice indépendant de la rupture"))))))))))</f>
        <v>3375</v>
      </c>
      <c r="F73" s="113"/>
      <c r="G73" s="111" t="str">
        <f>IF(AND(G29="Oui",G22&lt;1,G49="Non",G37="Oui"),H25*1,IF(AND(G29="Oui",G22=1,G49="Non",G37="Oui"),H25*2,IF(AND(G29="Oui",G22=2,G49="Non",G37="Oui"),H25*3.5,IF(AND(G29="Oui",G22=3,G49="Non",G37="Oui"),H25*4,IF(AND(G29="Oui",G22=4,G49="Non",G37="Oui"),H25*5,IF(AND(G29="Oui",G22=5,G49="Non",G37="Oui"),H25*6,IF(AND(G29="Oui",G22=6,G49="Non",G37="Oui"),H25*7,IF(AND(G29="Oui",G22&gt;=7,G22&lt;=8,G49="Non",G37="Oui"),H25*8,IF(AND(G29="Oui",G22=9,G49="Non",G37="Oui"),H25*9,IF(AND(G29="Oui",G22=10,G49="Non",G37="Oui"),H25*10,IF(AND(G29="Oui",G22=11,G49="Non",G37="Oui"),H25*10.5,IF(AND(G29="Oui",G22=12,G49="Non",G37="Oui"),H25*11,IF(AND(G29="Oui",G22=13,G49="Non",G37="Oui"),H25*11.5,IF(AND(G29="Oui",G22=14,G49="Non",G37="Oui"),H25*12,IF(AND(G29="Oui",G22=15,G49="Non",G37="Oui"),H25*13,IF(AND(G29="Oui",G22=16,G49="Non",G37="Oui"),H25*13.5,IF(AND(G29="Oui",G22=17,G49="Non",G37="Oui"),H25*14,IF(AND(G29="Oui",G22=18,G49="Non",G37="Oui"),H25*14.5,IF(AND(G29="Oui",G22=19,G49="Non",G37="Oui"),H25*15,IF(AND(G29="Oui",G22=20,G49="Non",G37="Oui"),H25*15.5,IF(AND(G29="Oui",G22=21,G49="Non",G37="Oui"),H25*16,IF(AND(G29="Oui",G22=22,G49="Non",G37="Oui"),H25*16.5,IF(AND(G29="Oui",G22=23,G49="Non",G37="Oui"),H25*17,IF(AND(G29="Oui",G22=24,G49="Non",G37="Oui"),H25*17.5,IF(AND(G29="Oui",G22=25,G49="Non",G37="Oui"),H25*18,IF(AND(G29="Oui",G22=26,G49="Non",G37="Oui"),H25*18.5,IF(AND(G29="Oui",G22=27,G49="Non",G37="Oui"),H25*19,IF(AND(G29="Oui",G22=28,G49="Non",G37="Oui"),H25*19.5,IF(AND(G29="Oui",G22&gt;28,G49="Non",G37="Oui"),H25*20,IF(AND(G47="Oui",G49="Non",G37="Oui"),"No limite",IF(AND(G41="Oui",G49="Non",G37="Oui",G29="Oui",G61="Non",G22&gt;=2),"No limite",IF(AND(G33="Oui",G49="Non",G37="Oui",G29="Oui",G61="Non"),"No limite","Préjudice indépendant de la rupture"))))))))))))))))))))))))))))))))</f>
        <v>Préjudice indépendant de la rupture</v>
      </c>
      <c r="H73" s="121" t="str">
        <f>IF(AND(G29="Oui",G22&lt;2,G49="Non",G37="Oui"),H25*1,IF(AND(G29="Oui",G22&gt;1,G49="Non",G37="Oui"),H25*3,IF(AND(G29="Non",G22&lt;3,G49="Non",G37="Oui"),H25*0.5,IF(AND(G29="Non",G22&gt;=3,G22&lt;=4,G49="Non",G37="Oui"),H25*1,IF(AND(G29="Non",G22&gt;=5,G22&lt;=6,G49="Non",G37="Oui"),H25*1.5,IF(AND(G29="Non",G22&gt;=7,G22&lt;=8,G49="Non",G37="Oui"),H25*2,IF(AND(G29="Non",G22&gt;=9,G49="Non",G37="Oui"),H25*2.5,IF(AND(G47="Oui",G49="Non",G37="Oui"),H25*6, IF(AND(G41="Oui",G49="Non",G37="Oui",G29="Oui",G61="Non",G22&gt;=2),H25*6,IF(AND(G33="Oui",G49="Non",G37="Oui",G29="Oui",G61="Non"),H25*6,"Préjudice indépendant de la rupture"))))))))))</f>
        <v>Préjudice indépendant de la rupture</v>
      </c>
      <c r="J73" s="146"/>
      <c r="K73" s="146"/>
      <c r="L73" s="146"/>
      <c r="M73" s="146"/>
      <c r="N73" s="146"/>
      <c r="O73" s="146"/>
      <c r="P73" s="146"/>
      <c r="R73" s="146"/>
      <c r="S73" s="146"/>
      <c r="T73" s="146"/>
      <c r="U73" s="146"/>
      <c r="V73" s="146"/>
      <c r="W73" s="146"/>
      <c r="X73" s="146"/>
    </row>
    <row r="74" spans="2:24" ht="23.1" customHeight="1" x14ac:dyDescent="0.2">
      <c r="D74" s="202">
        <f>IF(AND(D22*12+E22&gt;=8,D22*12+E22&lt;=120,D37="Oui",D53="Non",D49="Non",D57="Non"),(D22*12+E22)*0.25*E25/12,IF(AND(D22*12+E22&gt;120,D37="Oui",D53="Non",D49="Non",D57="Non"),((120)*0.25*E25/12)+(D22*12+E22-120)*0.3333333*E25/12,IF(AND(D22*12+E22&gt;=8,D22*12+E22&lt;=120,D37="Oui",D53="Non",D57="Oui",D63="Non",D65="Non"),((D22*12+E22)*0.25*E25/12)*2,IF(AND(D22*12+E22&gt;120,D37="Oui",D53="Non",D57="Oui",D63="Non",D65="Non"),((D22*12+E22-120)*0.25*E25/12+(D22*12+E22)*0.33333333*E25/12)*2,IF(AND(D22*12+E22&gt;=8,D22*12+E22&lt;=120,D37="Oui",D53="Oui",D49="Non",D57="Oui",D63="Non",D65="Non"),((D22*12+E22)*0.25*E25/12),IF(AND(D22*12+E22&gt;120,D37="Oui",D53="Oui",D49="Non",D57="Oui",D63="Non",D65="Non"),((D22*12+E22-120)*0.25*E25/12+(D22*12+E22)*0.33333333*E25/12),IF(AND(D22*12+E22&gt;=8,D22*12+E22&lt;=120,D37="Oui",D53="Non",D49="Non",D57="Oui",D63="Non",D65="Oui"),((D22*12+E22)*0.25*E25/12),IF(AND(D22*12+E22&gt;120,D37="Oui",D53="Non",D49="Non",D57="Oui",D63="Non",D65="Oui"),((D22*12+E22-120)*0.25*E25/12+(D22*12+E22)*0.33333333*E25/12),0))))))))</f>
        <v>2578.125</v>
      </c>
      <c r="E74" s="204"/>
      <c r="F74" s="203"/>
      <c r="G74" s="202">
        <f>IF(AND(G22*12+H22&gt;=8,G22*12+H22&lt;=120,G37="Oui",G53="Non",G49="Non",G57="Non"),(G22*12+H22)*0.25*H25/12,IF(AND(G22*12+H22&gt;120,G37="Oui",G53="Non",G49="Non",G57="Non"),((120)*0.25*H25/12)+(G22*12+H22-120)*0.3333333*H25/12,IF(AND(G22*12+H22&gt;=8,G22*12+H22&lt;=120,G37="Oui",G53="Non",G57="Oui",G63="Non",G65="Non"),((G22*12+H22)*0.25*H25/12)*2,IF(AND(G22*12+H22&gt;120,G37="Oui",G53="Non",G57="Oui",G63="Non",G65="Non"),((G22*12+H22-120)*0.25*H25/12+(G22*12+H22)*0.33333333*H25/12)*2,IF(AND(G22*12+H22&gt;=8,G22*12+H22&lt;=120,G37="Oui",G53="Oui",G49="Non",G57="Oui",G63="Non",G65="Non"),((G22*12+H22)*0.25*H25/12),IF(AND(G22*12+H22&gt;120,G37="Oui",G53="Oui",G49="Non",G57="Oui",G63="Non",G65="Non"),((G22*12+H22-120)*0.25*H25/12+(G22*12+H22)*0.33333333*H25/12),IF(AND(G22*12+H22&gt;=8,G22*12+G22&lt;=120,G37="Oui",G53="Non",G49="Non",G57="Oui",G63="Non",G65="Oui"),((G22*12+H22)*0.25*H25/12),IF(AND(G22*12+H22&gt;120,G37="Oui",G53="Non",G49="Non",G57="Oui",G63="Non",G65="Oui"),((G22*12+H22-120)*0.25*H25/12+(G22*12+H22)*0.33333333*H25/12),0))))))))</f>
        <v>0</v>
      </c>
      <c r="H74" s="203"/>
      <c r="J74" s="146"/>
      <c r="K74" s="146"/>
      <c r="L74" s="146"/>
      <c r="M74" s="146"/>
      <c r="N74" s="146"/>
      <c r="O74" s="146"/>
      <c r="P74" s="146"/>
      <c r="R74" s="146"/>
      <c r="S74" s="146"/>
      <c r="T74" s="146"/>
      <c r="U74" s="146"/>
      <c r="V74" s="146"/>
      <c r="W74" s="146"/>
      <c r="X74" s="146"/>
    </row>
    <row r="75" spans="2:24" ht="23.1" customHeight="1" x14ac:dyDescent="0.2">
      <c r="D75" s="195">
        <f>IF(AND(D37="Oui",D49="Non",D51="Non",D22&gt;=2),E25*2,IF(AND(D37="Oui",D49="Non",D51="Non",D22*12+E22&gt;=6),E25,IF(AND(D37="Oui",D49="Non",D51="Non",D22*12+E22&lt;6),"Voir accord collectif ou usages",IF(AND(D51="Non",D57="Oui",D37="Oui",D22&gt;=2),E25*2,IF(AND(D51="Non",D57="Oui",D37="Oui",D22*12+E22&gt;=6),E25,IF(AND(D51="Non",D57="Oui",D37="Oui",D22*12+E22&lt;6),"Voir accord collectif ou usages",IF(AND(D37="Oui",D51="Non",D59="Oui",D22&gt;=2),E25*3,IF(AND(,D37="Oui",D51="Non",D59="Oui",D22*12+E22&gt;=6),E25*2,IF(AND(,D37="Oui",D51="Non",D59="Oui",D22*12+E22&gt;=6),"Durée de l'accord collectif ou usages doublé",IF(AND(,D37="Non"),0,IF(AND(,D51="Oui"),0,IF(AND(,D63="Oui"),0,0))))))))))))</f>
        <v>2250</v>
      </c>
      <c r="E75" s="197"/>
      <c r="F75" s="196"/>
      <c r="G75" s="195">
        <f>IF(AND(G37="Oui",G49="Non",G51="Non",G22&gt;=2),H25*2,IF(AND(G37="Oui",G49="Non",G51="Non",G22*12+H22&gt;=6),H25,IF(AND(G37="Oui",G49="Non",G51="Non",G22*12+H22&lt;6),"Voir accord collectif ou usages",IF(AND(G51="Non",G57="Oui",G37="Oui",G22&gt;=2),H25*2,IF(AND(G51="Non",G57="Oui",G37="Oui",G22*12+H22&gt;=6),H25,IF(AND(G51="Non",G57="Oui",G37="Oui",G22*12+H22&lt;6),"Voir accord collectif ou usages",IF(AND(G37="Oui",G51="Non",G59="Oui",G22&gt;=2),H25*3,IF(AND(,G37="Oui",G51="Non",G59="Oui",G22*12+H22&gt;=6),H25*2,IF(AND(,G37="Oui",G51="Non",G59="Oui",G22*12+H22&gt;=6),"Durée de l'accord collectif ou usages doublé",IF(AND(,G37="Non"),0,IF(AND(,G51="Oui"),0,IF(AND(,G63="Oui"),0,0))))))))))))</f>
        <v>0</v>
      </c>
      <c r="H75" s="196"/>
      <c r="J75" s="146"/>
      <c r="K75" s="146"/>
      <c r="L75" s="146"/>
      <c r="M75" s="146"/>
      <c r="N75" s="146"/>
      <c r="O75" s="146"/>
      <c r="P75" s="146"/>
      <c r="R75" s="146"/>
      <c r="S75" s="146"/>
      <c r="T75" s="146"/>
      <c r="U75" s="146"/>
      <c r="V75" s="146"/>
      <c r="W75" s="146"/>
      <c r="X75" s="146"/>
    </row>
    <row r="76" spans="2:24" ht="23.1" customHeight="1" x14ac:dyDescent="0.2">
      <c r="D76" s="198">
        <f>IFERROR(IF(D37="Oui",(D75)*10/100,"10% du salaire perçues jusqu'au terme du contrat"),0)</f>
        <v>225</v>
      </c>
      <c r="E76" s="199"/>
      <c r="F76" s="200"/>
      <c r="G76" s="213" t="str">
        <f>IFERROR(IF(G37="Oui",(G75)*10/100,"10% du salaire perçues jusqu'au terme du contrat"),0)</f>
        <v>10% du salaire perçues jusqu'au terme du contrat</v>
      </c>
      <c r="H76" s="214"/>
      <c r="J76" s="146" t="s">
        <v>133</v>
      </c>
      <c r="K76" s="146"/>
      <c r="L76" s="146"/>
      <c r="M76" s="146"/>
      <c r="N76" s="146"/>
      <c r="O76" s="146"/>
      <c r="P76" s="146"/>
      <c r="R76" s="146"/>
      <c r="S76" s="146"/>
      <c r="T76" s="146"/>
      <c r="U76" s="146"/>
      <c r="V76" s="146"/>
      <c r="W76" s="146"/>
      <c r="X76" s="146"/>
    </row>
    <row r="77" spans="2:24" ht="23.1" customHeight="1" x14ac:dyDescent="0.2">
      <c r="D77" s="114">
        <f>IF(AND(D39="Oui",D29="Oui",D22&gt;=2,D49="Oui",D37="Oui"),"No limite",IF(AND(D35="Oui",D37="Oui",D31="Non"),"Au préjudice",IF(AND(D31="Oui",D37="Oui"),"No limite",0)))</f>
        <v>0</v>
      </c>
      <c r="E77" s="115">
        <f>IF(AND(D39="Oui",D29="Oui",D22&gt;=2,D49="Oui",D37="Oui"),E25,IF(AND(D35="Oui",D37="Oui",D31="Non"),"Au préjudice",IF(AND(D31="Oui",D37="Oui"),E25,0)))</f>
        <v>0</v>
      </c>
      <c r="F77" s="116"/>
      <c r="G77" s="215">
        <f>IF(AND(G39="Oui",G29="Oui",G22&gt;=2,G49="Oui",G37="Oui"),H25,IF(AND(G35="Oui",G37="Oui",G31="Non"),"Au préjudice",IF(AND(G31="Oui",G37="Oui"),H25,0)))</f>
        <v>0</v>
      </c>
      <c r="H77" s="216"/>
      <c r="J77" s="146"/>
      <c r="K77" s="146"/>
      <c r="L77" s="146"/>
      <c r="M77" s="146"/>
      <c r="N77" s="146"/>
      <c r="O77" s="146"/>
      <c r="P77" s="146"/>
      <c r="R77" s="146"/>
      <c r="S77" s="146"/>
      <c r="T77" s="146"/>
      <c r="U77" s="146"/>
      <c r="V77" s="146"/>
      <c r="W77" s="146"/>
      <c r="X77" s="146"/>
    </row>
    <row r="78" spans="2:24" ht="23.1" customHeight="1" thickBot="1" x14ac:dyDescent="0.25">
      <c r="D78" s="117">
        <f>IF(AND(D37="Oui",D45="Oui",D41="Oui"),E25,IF(AND(D37="Oui",D45="Oui",D47="Oui"),E25,IF(AND(D37="Oui",D45="Oui"),E25,0)))</f>
        <v>1125</v>
      </c>
      <c r="E78" s="118">
        <f>IF(AND(D37="Oui",D45="Oui",D41="Oui"),1,IF(AND(D37="Oui",D45="Oui",D47="Oui"),1,IF(AND(D37="Oui",D45="Oui"),1,0)))</f>
        <v>1</v>
      </c>
      <c r="F78" s="119"/>
      <c r="G78" s="122">
        <f>IF(AND(G37="Oui",G45="Oui",G41="Oui"),H25,IF(AND(G37="Oui",G45="Oui",G47="Oui"),H25,IF(AND(G37="Oui",G45="Oui"),H25,0)))</f>
        <v>0</v>
      </c>
      <c r="H78" s="123">
        <f>IF(AND(G37="Oui",G45="Oui",G41="Oui"),1,IF(AND(G37="Oui",G45="Oui",G47="Oui"),1,IF(AND(G37="Oui",G45="Oui"),1,0)))</f>
        <v>0</v>
      </c>
      <c r="J78" s="146"/>
      <c r="K78" s="146"/>
      <c r="L78" s="146"/>
      <c r="M78" s="146"/>
      <c r="N78" s="146"/>
      <c r="O78" s="146"/>
      <c r="P78" s="146"/>
      <c r="R78" s="146"/>
      <c r="S78" s="146"/>
      <c r="T78" s="146"/>
      <c r="U78" s="146"/>
      <c r="V78" s="146"/>
      <c r="W78" s="146"/>
      <c r="X78" s="146"/>
    </row>
    <row r="79" spans="2:24" ht="26.45" customHeight="1" x14ac:dyDescent="0.2">
      <c r="D79" s="209" t="s">
        <v>141</v>
      </c>
      <c r="E79" s="209" t="s">
        <v>142</v>
      </c>
      <c r="F79" s="4"/>
      <c r="G79" s="209" t="s">
        <v>141</v>
      </c>
      <c r="H79" s="209" t="s">
        <v>142</v>
      </c>
      <c r="J79" s="146"/>
      <c r="K79" s="146"/>
      <c r="L79" s="146"/>
      <c r="M79" s="146"/>
      <c r="N79" s="146"/>
      <c r="O79" s="146"/>
      <c r="P79" s="146"/>
      <c r="R79" s="146"/>
      <c r="S79" s="146"/>
      <c r="T79" s="146"/>
      <c r="U79" s="146"/>
      <c r="V79" s="146"/>
      <c r="W79" s="146"/>
      <c r="X79" s="146"/>
    </row>
    <row r="80" spans="2:24" ht="15" customHeight="1" x14ac:dyDescent="0.2">
      <c r="D80" s="210"/>
      <c r="E80" s="210"/>
      <c r="F80" s="4"/>
      <c r="G80" s="210"/>
      <c r="H80" s="210"/>
      <c r="J80" s="146"/>
      <c r="K80" s="146"/>
      <c r="L80" s="146"/>
      <c r="M80" s="146"/>
      <c r="N80" s="146"/>
      <c r="O80" s="146"/>
      <c r="P80" s="146"/>
      <c r="R80" s="146"/>
      <c r="S80" s="146"/>
      <c r="T80" s="146"/>
      <c r="U80" s="146"/>
      <c r="V80" s="146"/>
      <c r="W80" s="146"/>
      <c r="X80" s="146"/>
    </row>
    <row r="81" spans="2:24" ht="15" x14ac:dyDescent="0.25">
      <c r="D81" s="120">
        <f>SUM(IF(OR(D33="Oui",D47="Oui",D41="Oui"),AND(D49="Non")*(D77+D73+D74+D75+D78+D76),(D73,D74,D75,D76)))</f>
        <v>15178.125</v>
      </c>
      <c r="E81" s="120">
        <f>SUM(IF(OR(D33="Oui",D47="Oui",D41="Oui"),AND(D49="Non")*(E77+E73+D74+D75+E78+D76),IF(AND(E73,E77)&gt;D73,D73,(E73,D74,D75,D76,E77))))</f>
        <v>10125</v>
      </c>
      <c r="G81" s="120">
        <f>SUM(IF(OR(G33="Oui",G47="Oui",G41="Oui"),AND(G49="Non")*(G77+G73+G74+G75+G78+G76),(G73,G74,G75,G76)))</f>
        <v>0</v>
      </c>
      <c r="H81" s="120" t="e">
        <f>SUM(IF(OR(G33="Oui",G47="Oui",G41="Oui"),AND(G49="Non")*(H77+H73+G74+G75+H78+G76),IF(AND(H73,H77)&gt;G73,G73,(H73,G74,G75,G76,H77))))</f>
        <v>#VALUE!</v>
      </c>
      <c r="J81" s="146"/>
      <c r="K81" s="146"/>
      <c r="L81" s="146"/>
      <c r="M81" s="146"/>
      <c r="N81" s="146"/>
      <c r="O81" s="146"/>
      <c r="P81" s="146"/>
      <c r="R81" s="146"/>
      <c r="S81" s="146"/>
      <c r="T81" s="146"/>
      <c r="U81" s="146"/>
      <c r="V81" s="146"/>
      <c r="W81" s="146"/>
      <c r="X81" s="146"/>
    </row>
    <row r="82" spans="2:24" ht="12.75" customHeight="1" x14ac:dyDescent="0.2">
      <c r="J82" s="146"/>
      <c r="K82" s="146"/>
      <c r="L82" s="146"/>
      <c r="M82" s="146"/>
      <c r="N82" s="146"/>
      <c r="O82" s="146"/>
      <c r="P82" s="146"/>
      <c r="R82" s="146"/>
      <c r="S82" s="146"/>
      <c r="T82" s="146"/>
      <c r="U82" s="146"/>
      <c r="V82" s="146"/>
      <c r="W82" s="146"/>
      <c r="X82" s="146"/>
    </row>
    <row r="83" spans="2:24" x14ac:dyDescent="0.2">
      <c r="J83" s="146"/>
      <c r="K83" s="146"/>
      <c r="L83" s="146"/>
      <c r="M83" s="146"/>
      <c r="N83" s="146"/>
      <c r="O83" s="146"/>
      <c r="P83" s="146"/>
      <c r="R83" s="146"/>
      <c r="S83" s="146"/>
      <c r="T83" s="146"/>
      <c r="U83" s="146"/>
      <c r="V83" s="146"/>
      <c r="W83" s="146"/>
      <c r="X83" s="146"/>
    </row>
    <row r="84" spans="2:24" x14ac:dyDescent="0.2">
      <c r="B84" s="82"/>
      <c r="C84" s="82"/>
      <c r="D84" s="82"/>
      <c r="E84" s="82"/>
      <c r="F84" s="82"/>
      <c r="G84" s="82"/>
      <c r="H84" s="82"/>
      <c r="J84" s="146"/>
      <c r="K84" s="146"/>
      <c r="L84" s="146"/>
      <c r="M84" s="146"/>
      <c r="N84" s="146"/>
      <c r="O84" s="146"/>
      <c r="P84" s="146"/>
      <c r="R84" s="146"/>
      <c r="S84" s="146"/>
      <c r="T84" s="146"/>
      <c r="U84" s="146"/>
      <c r="V84" s="146"/>
      <c r="W84" s="146"/>
      <c r="X84" s="146"/>
    </row>
    <row r="85" spans="2:24" ht="13.15" customHeight="1" x14ac:dyDescent="0.2">
      <c r="B85" s="82"/>
      <c r="C85" s="82"/>
      <c r="D85" s="92"/>
      <c r="E85" s="82"/>
      <c r="F85" s="82"/>
      <c r="G85" s="82"/>
      <c r="H85" s="82"/>
      <c r="J85" s="146"/>
      <c r="K85" s="146"/>
      <c r="L85" s="146"/>
      <c r="M85" s="146"/>
      <c r="N85" s="146"/>
      <c r="O85" s="146"/>
      <c r="P85" s="146"/>
      <c r="R85" s="146"/>
      <c r="S85" s="146"/>
      <c r="T85" s="146"/>
      <c r="U85" s="146"/>
      <c r="V85" s="146"/>
      <c r="W85" s="146"/>
      <c r="X85" s="146"/>
    </row>
    <row r="86" spans="2:24" x14ac:dyDescent="0.2">
      <c r="B86" s="82"/>
      <c r="C86" s="82"/>
      <c r="D86" s="82"/>
      <c r="E86" s="82"/>
      <c r="F86" s="82"/>
      <c r="G86" s="82"/>
      <c r="H86" s="82"/>
      <c r="J86" s="146"/>
      <c r="K86" s="146"/>
      <c r="L86" s="146"/>
      <c r="M86" s="146"/>
      <c r="N86" s="146"/>
      <c r="O86" s="146"/>
      <c r="P86" s="146"/>
      <c r="R86" s="146"/>
      <c r="S86" s="146"/>
      <c r="T86" s="146"/>
      <c r="U86" s="146"/>
      <c r="V86" s="146"/>
      <c r="W86" s="146"/>
      <c r="X86" s="146"/>
    </row>
    <row r="87" spans="2:24" x14ac:dyDescent="0.2">
      <c r="B87" s="82"/>
      <c r="C87" s="82"/>
      <c r="D87" s="82"/>
      <c r="E87" s="82"/>
      <c r="F87" s="82"/>
      <c r="G87" s="82"/>
      <c r="H87" s="82"/>
      <c r="J87" s="146"/>
      <c r="K87" s="146"/>
      <c r="L87" s="146"/>
      <c r="M87" s="146"/>
      <c r="N87" s="146"/>
      <c r="O87" s="146"/>
      <c r="P87" s="146"/>
      <c r="R87" s="146"/>
      <c r="S87" s="146"/>
      <c r="T87" s="146"/>
      <c r="U87" s="146"/>
      <c r="V87" s="146"/>
      <c r="W87" s="146"/>
      <c r="X87" s="146"/>
    </row>
    <row r="88" spans="2:24" x14ac:dyDescent="0.2">
      <c r="B88" s="82"/>
      <c r="C88" s="82"/>
      <c r="D88" s="93"/>
      <c r="E88" s="82"/>
      <c r="F88" s="82"/>
      <c r="G88" s="82"/>
      <c r="H88" s="82"/>
      <c r="J88" s="146"/>
      <c r="K88" s="146"/>
      <c r="L88" s="146"/>
      <c r="M88" s="146"/>
      <c r="N88" s="146"/>
      <c r="O88" s="146"/>
      <c r="P88" s="146"/>
      <c r="R88" s="146"/>
      <c r="S88" s="146"/>
      <c r="T88" s="146"/>
      <c r="U88" s="146"/>
      <c r="V88" s="146"/>
      <c r="W88" s="146"/>
      <c r="X88" s="146"/>
    </row>
    <row r="89" spans="2:24" x14ac:dyDescent="0.2">
      <c r="B89" s="82"/>
      <c r="C89" s="82"/>
      <c r="D89" s="82"/>
      <c r="E89" s="82"/>
      <c r="F89" s="82"/>
      <c r="G89" s="82"/>
      <c r="H89" s="82"/>
      <c r="J89" s="82"/>
      <c r="K89" s="82"/>
      <c r="L89" s="82"/>
      <c r="M89" s="82"/>
      <c r="N89" s="82"/>
      <c r="O89" s="82"/>
      <c r="P89" s="82"/>
      <c r="R89" s="146"/>
      <c r="S89" s="146"/>
      <c r="T89" s="146"/>
      <c r="U89" s="146"/>
      <c r="V89" s="146"/>
      <c r="W89" s="146"/>
      <c r="X89" s="146"/>
    </row>
    <row r="90" spans="2:24" x14ac:dyDescent="0.2">
      <c r="B90" s="82"/>
      <c r="F90" s="4"/>
      <c r="J90" s="146" t="s">
        <v>134</v>
      </c>
      <c r="K90" s="146"/>
      <c r="L90" s="146"/>
      <c r="M90" s="146"/>
      <c r="N90" s="146"/>
      <c r="O90" s="146"/>
      <c r="P90" s="146"/>
      <c r="R90" s="146"/>
      <c r="S90" s="146"/>
      <c r="T90" s="146"/>
      <c r="U90" s="146"/>
      <c r="V90" s="146"/>
      <c r="W90" s="146"/>
      <c r="X90" s="146"/>
    </row>
    <row r="91" spans="2:24" ht="13.15" customHeight="1" x14ac:dyDescent="0.2">
      <c r="B91" s="82"/>
      <c r="F91" s="4"/>
      <c r="J91" s="146"/>
      <c r="K91" s="146"/>
      <c r="L91" s="146"/>
      <c r="M91" s="146"/>
      <c r="N91" s="146"/>
      <c r="O91" s="146"/>
      <c r="P91" s="146"/>
      <c r="R91" s="146"/>
      <c r="S91" s="146"/>
      <c r="T91" s="146"/>
      <c r="U91" s="146"/>
      <c r="V91" s="146"/>
      <c r="W91" s="146"/>
      <c r="X91" s="146"/>
    </row>
    <row r="92" spans="2:24" x14ac:dyDescent="0.2">
      <c r="B92" s="82"/>
      <c r="F92" s="4"/>
      <c r="J92" s="146"/>
      <c r="K92" s="146"/>
      <c r="L92" s="146"/>
      <c r="M92" s="146"/>
      <c r="N92" s="146"/>
      <c r="O92" s="146"/>
      <c r="P92" s="146"/>
      <c r="R92" s="146"/>
      <c r="S92" s="146"/>
      <c r="T92" s="146"/>
      <c r="U92" s="146"/>
      <c r="V92" s="146"/>
      <c r="W92" s="146"/>
      <c r="X92" s="146"/>
    </row>
    <row r="93" spans="2:24" x14ac:dyDescent="0.2">
      <c r="B93" s="82"/>
      <c r="F93" s="4"/>
      <c r="J93" s="82"/>
      <c r="K93" s="82"/>
      <c r="L93" s="82"/>
      <c r="M93" s="82"/>
      <c r="N93" s="82"/>
      <c r="O93" s="82"/>
      <c r="P93" s="82"/>
      <c r="R93" s="146"/>
      <c r="S93" s="146"/>
      <c r="T93" s="146"/>
      <c r="U93" s="146"/>
      <c r="V93" s="146"/>
      <c r="W93" s="146"/>
      <c r="X93" s="146"/>
    </row>
    <row r="94" spans="2:24" x14ac:dyDescent="0.2">
      <c r="B94" s="82"/>
      <c r="F94" s="4"/>
      <c r="J94" s="82"/>
      <c r="K94" s="82"/>
      <c r="L94" s="82"/>
      <c r="M94" s="82"/>
      <c r="N94" s="82"/>
      <c r="O94" s="82"/>
      <c r="P94" s="82"/>
      <c r="R94" s="146"/>
      <c r="S94" s="146"/>
      <c r="T94" s="146"/>
      <c r="U94" s="146"/>
      <c r="V94" s="146"/>
      <c r="W94" s="146"/>
      <c r="X94" s="146"/>
    </row>
    <row r="95" spans="2:24" ht="12.75" customHeight="1" x14ac:dyDescent="0.2">
      <c r="B95" s="82"/>
      <c r="F95" s="4"/>
      <c r="J95" s="146" t="s">
        <v>137</v>
      </c>
      <c r="K95" s="146"/>
      <c r="L95" s="146"/>
      <c r="M95" s="146"/>
      <c r="N95" s="146"/>
      <c r="O95" s="146"/>
      <c r="P95" s="146"/>
      <c r="R95" s="146"/>
      <c r="S95" s="146"/>
      <c r="T95" s="146"/>
      <c r="U95" s="146"/>
      <c r="V95" s="146"/>
      <c r="W95" s="146"/>
      <c r="X95" s="146"/>
    </row>
    <row r="96" spans="2:24" x14ac:dyDescent="0.2">
      <c r="B96" s="82"/>
      <c r="F96" s="4"/>
      <c r="J96" s="146"/>
      <c r="K96" s="146"/>
      <c r="L96" s="146"/>
      <c r="M96" s="146"/>
      <c r="N96" s="146"/>
      <c r="O96" s="146"/>
      <c r="P96" s="146"/>
      <c r="R96" s="146"/>
      <c r="S96" s="146"/>
      <c r="T96" s="146"/>
      <c r="U96" s="146"/>
      <c r="V96" s="146"/>
      <c r="W96" s="146"/>
      <c r="X96" s="146"/>
    </row>
    <row r="97" spans="2:24" x14ac:dyDescent="0.2">
      <c r="B97" s="82"/>
      <c r="F97" s="4"/>
      <c r="J97" s="146"/>
      <c r="K97" s="146"/>
      <c r="L97" s="146"/>
      <c r="M97" s="146"/>
      <c r="N97" s="146"/>
      <c r="O97" s="146"/>
      <c r="P97" s="146"/>
      <c r="R97" s="146"/>
      <c r="S97" s="146"/>
      <c r="T97" s="146"/>
      <c r="U97" s="146"/>
      <c r="V97" s="146"/>
      <c r="W97" s="146"/>
      <c r="X97" s="146"/>
    </row>
    <row r="98" spans="2:24" x14ac:dyDescent="0.2">
      <c r="B98" s="82"/>
      <c r="F98" s="4"/>
      <c r="J98" s="146"/>
      <c r="K98" s="146"/>
      <c r="L98" s="146"/>
      <c r="M98" s="146"/>
      <c r="N98" s="146"/>
      <c r="O98" s="146"/>
      <c r="P98" s="146"/>
      <c r="R98" s="146"/>
      <c r="S98" s="146"/>
      <c r="T98" s="146"/>
      <c r="U98" s="146"/>
      <c r="V98" s="146"/>
      <c r="W98" s="146"/>
      <c r="X98" s="146"/>
    </row>
    <row r="99" spans="2:24" x14ac:dyDescent="0.2">
      <c r="B99" s="82"/>
      <c r="F99" s="4"/>
      <c r="J99" s="146"/>
      <c r="K99" s="146"/>
      <c r="L99" s="146"/>
      <c r="M99" s="146"/>
      <c r="N99" s="146"/>
      <c r="O99" s="146"/>
      <c r="P99" s="146"/>
      <c r="R99" s="146"/>
      <c r="S99" s="146"/>
      <c r="T99" s="146"/>
      <c r="U99" s="146"/>
      <c r="V99" s="146"/>
      <c r="W99" s="146"/>
      <c r="X99" s="146"/>
    </row>
    <row r="100" spans="2:24" x14ac:dyDescent="0.2">
      <c r="B100" s="82"/>
      <c r="F100" s="4"/>
      <c r="J100" s="146"/>
      <c r="K100" s="146"/>
      <c r="L100" s="146"/>
      <c r="M100" s="146"/>
      <c r="N100" s="146"/>
      <c r="O100" s="146"/>
      <c r="P100" s="146"/>
      <c r="R100" s="146"/>
      <c r="S100" s="146"/>
      <c r="T100" s="146"/>
      <c r="U100" s="146"/>
      <c r="V100" s="146"/>
      <c r="W100" s="146"/>
      <c r="X100" s="146"/>
    </row>
    <row r="101" spans="2:24" x14ac:dyDescent="0.2">
      <c r="B101" s="82"/>
      <c r="F101" s="4"/>
      <c r="J101" s="146"/>
      <c r="K101" s="146"/>
      <c r="L101" s="146"/>
      <c r="M101" s="146"/>
      <c r="N101" s="146"/>
      <c r="O101" s="146"/>
      <c r="P101" s="146"/>
      <c r="R101" s="146"/>
      <c r="S101" s="146"/>
      <c r="T101" s="146"/>
      <c r="U101" s="146"/>
      <c r="V101" s="146"/>
      <c r="W101" s="146"/>
      <c r="X101" s="146"/>
    </row>
    <row r="102" spans="2:24" x14ac:dyDescent="0.2">
      <c r="B102" s="82"/>
      <c r="F102" s="4"/>
      <c r="J102" s="146"/>
      <c r="K102" s="146"/>
      <c r="L102" s="146"/>
      <c r="M102" s="146"/>
      <c r="N102" s="146"/>
      <c r="O102" s="146"/>
      <c r="P102" s="146"/>
      <c r="R102" s="146"/>
      <c r="S102" s="146"/>
      <c r="T102" s="146"/>
      <c r="U102" s="146"/>
      <c r="V102" s="146"/>
      <c r="W102" s="146"/>
      <c r="X102" s="146"/>
    </row>
    <row r="103" spans="2:24" ht="12.75" customHeight="1" x14ac:dyDescent="0.2">
      <c r="B103" s="82"/>
      <c r="F103" s="4"/>
      <c r="J103" s="146"/>
      <c r="K103" s="146"/>
      <c r="L103" s="146"/>
      <c r="M103" s="146"/>
      <c r="N103" s="146"/>
      <c r="O103" s="146"/>
      <c r="P103" s="146"/>
      <c r="R103" s="146"/>
      <c r="S103" s="146"/>
      <c r="T103" s="146"/>
      <c r="U103" s="146"/>
      <c r="V103" s="146"/>
      <c r="W103" s="146"/>
      <c r="X103" s="146"/>
    </row>
    <row r="104" spans="2:24" x14ac:dyDescent="0.2">
      <c r="B104" s="82"/>
      <c r="F104" s="4"/>
      <c r="J104" s="146"/>
      <c r="K104" s="146"/>
      <c r="L104" s="146"/>
      <c r="M104" s="146"/>
      <c r="N104" s="146"/>
      <c r="O104" s="146"/>
      <c r="P104" s="146"/>
      <c r="R104" s="146"/>
      <c r="S104" s="146"/>
      <c r="T104" s="146"/>
      <c r="U104" s="146"/>
      <c r="V104" s="146"/>
      <c r="W104" s="146"/>
      <c r="X104" s="146"/>
    </row>
    <row r="105" spans="2:24" x14ac:dyDescent="0.2">
      <c r="B105" s="82"/>
      <c r="F105" s="4"/>
      <c r="R105" s="146"/>
      <c r="S105" s="146"/>
      <c r="T105" s="146"/>
      <c r="U105" s="146"/>
      <c r="V105" s="146"/>
      <c r="W105" s="146"/>
      <c r="X105" s="146"/>
    </row>
    <row r="106" spans="2:24" x14ac:dyDescent="0.2">
      <c r="B106" s="82"/>
      <c r="F106" s="4"/>
      <c r="R106" s="146"/>
      <c r="S106" s="146"/>
      <c r="T106" s="146"/>
      <c r="U106" s="146"/>
      <c r="V106" s="146"/>
      <c r="W106" s="146"/>
      <c r="X106" s="146"/>
    </row>
    <row r="107" spans="2:24" x14ac:dyDescent="0.2">
      <c r="B107" s="82"/>
      <c r="F107" s="4"/>
      <c r="J107" s="146" t="s">
        <v>135</v>
      </c>
      <c r="K107" s="146"/>
      <c r="L107" s="146"/>
      <c r="M107" s="146"/>
      <c r="N107" s="146"/>
      <c r="O107" s="146"/>
      <c r="P107" s="146"/>
      <c r="R107" s="146"/>
      <c r="S107" s="146"/>
      <c r="T107" s="146"/>
      <c r="U107" s="146"/>
      <c r="V107" s="146"/>
      <c r="W107" s="146"/>
      <c r="X107" s="146"/>
    </row>
    <row r="108" spans="2:24" ht="12.75" customHeight="1" x14ac:dyDescent="0.2">
      <c r="B108" s="82"/>
      <c r="F108" s="4"/>
      <c r="J108" s="146"/>
      <c r="K108" s="146"/>
      <c r="L108" s="146"/>
      <c r="M108" s="146"/>
      <c r="N108" s="146"/>
      <c r="O108" s="146"/>
      <c r="P108" s="146"/>
      <c r="R108" s="146"/>
      <c r="S108" s="146"/>
      <c r="T108" s="146"/>
      <c r="U108" s="146"/>
      <c r="V108" s="146"/>
      <c r="W108" s="146"/>
      <c r="X108" s="146"/>
    </row>
    <row r="109" spans="2:24" x14ac:dyDescent="0.2">
      <c r="B109" s="82"/>
      <c r="F109" s="4"/>
      <c r="J109" s="146"/>
      <c r="K109" s="146"/>
      <c r="L109" s="146"/>
      <c r="M109" s="146"/>
      <c r="N109" s="146"/>
      <c r="O109" s="146"/>
      <c r="P109" s="146"/>
      <c r="R109" s="146"/>
      <c r="S109" s="146"/>
      <c r="T109" s="146"/>
      <c r="U109" s="146"/>
      <c r="V109" s="146"/>
      <c r="W109" s="146"/>
      <c r="X109" s="146"/>
    </row>
    <row r="110" spans="2:24" x14ac:dyDescent="0.2">
      <c r="B110" s="82"/>
      <c r="F110" s="4"/>
      <c r="J110" s="146"/>
      <c r="K110" s="146"/>
      <c r="L110" s="146"/>
      <c r="M110" s="146"/>
      <c r="N110" s="146"/>
      <c r="O110" s="146"/>
      <c r="P110" s="146"/>
      <c r="R110" s="146"/>
      <c r="S110" s="146"/>
      <c r="T110" s="146"/>
      <c r="U110" s="146"/>
      <c r="V110" s="146"/>
      <c r="W110" s="146"/>
      <c r="X110" s="146"/>
    </row>
    <row r="111" spans="2:24" x14ac:dyDescent="0.2">
      <c r="B111" s="82"/>
      <c r="F111" s="4"/>
      <c r="J111" s="146"/>
      <c r="K111" s="146"/>
      <c r="L111" s="146"/>
      <c r="M111" s="146"/>
      <c r="N111" s="146"/>
      <c r="O111" s="146"/>
      <c r="P111" s="146"/>
      <c r="R111" s="146"/>
      <c r="S111" s="146"/>
      <c r="T111" s="146"/>
      <c r="U111" s="146"/>
      <c r="V111" s="146"/>
      <c r="W111" s="146"/>
      <c r="X111" s="146"/>
    </row>
    <row r="112" spans="2:24" x14ac:dyDescent="0.2">
      <c r="B112" s="82"/>
      <c r="F112" s="4"/>
      <c r="J112" s="146"/>
      <c r="K112" s="146"/>
      <c r="L112" s="146"/>
      <c r="M112" s="146"/>
      <c r="N112" s="146"/>
      <c r="O112" s="146"/>
      <c r="P112" s="146"/>
      <c r="R112" s="146"/>
      <c r="S112" s="146"/>
      <c r="T112" s="146"/>
      <c r="U112" s="146"/>
      <c r="V112" s="146"/>
      <c r="W112" s="146"/>
      <c r="X112" s="146"/>
    </row>
    <row r="113" spans="2:24" ht="12.75" customHeight="1" x14ac:dyDescent="0.2">
      <c r="B113" s="82"/>
      <c r="F113" s="4"/>
      <c r="J113" s="146"/>
      <c r="K113" s="146"/>
      <c r="L113" s="146"/>
      <c r="M113" s="146"/>
      <c r="N113" s="146"/>
      <c r="O113" s="146"/>
      <c r="P113" s="146"/>
      <c r="R113" s="146"/>
      <c r="S113" s="146"/>
      <c r="T113" s="146"/>
      <c r="U113" s="146"/>
      <c r="V113" s="146"/>
      <c r="W113" s="146"/>
      <c r="X113" s="146"/>
    </row>
    <row r="114" spans="2:24" x14ac:dyDescent="0.2">
      <c r="B114" s="82"/>
      <c r="F114" s="4"/>
      <c r="J114" s="146"/>
      <c r="K114" s="146"/>
      <c r="L114" s="146"/>
      <c r="M114" s="146"/>
      <c r="N114" s="146"/>
      <c r="O114" s="146"/>
      <c r="P114" s="146"/>
      <c r="R114" s="146"/>
      <c r="S114" s="146"/>
      <c r="T114" s="146"/>
      <c r="U114" s="146"/>
      <c r="V114" s="146"/>
      <c r="W114" s="146"/>
      <c r="X114" s="146"/>
    </row>
    <row r="115" spans="2:24" ht="12.75" customHeight="1" x14ac:dyDescent="0.2">
      <c r="B115" s="82"/>
      <c r="F115" s="4"/>
      <c r="J115" s="82"/>
      <c r="K115" s="82"/>
      <c r="L115" s="82"/>
      <c r="M115" s="82"/>
      <c r="N115" s="82"/>
      <c r="O115" s="82"/>
      <c r="P115" s="82"/>
      <c r="R115" s="146"/>
      <c r="S115" s="146"/>
      <c r="T115" s="146"/>
      <c r="U115" s="146"/>
      <c r="V115" s="146"/>
      <c r="W115" s="146"/>
      <c r="X115" s="146"/>
    </row>
    <row r="116" spans="2:24" x14ac:dyDescent="0.2">
      <c r="B116" s="82"/>
      <c r="F116" s="4"/>
      <c r="J116" s="82"/>
      <c r="K116" s="82"/>
      <c r="L116" s="82"/>
      <c r="M116" s="82"/>
      <c r="N116" s="82"/>
      <c r="O116" s="82"/>
      <c r="P116" s="82"/>
      <c r="R116" s="146"/>
      <c r="S116" s="146"/>
      <c r="T116" s="146"/>
      <c r="U116" s="146"/>
      <c r="V116" s="146"/>
      <c r="W116" s="146"/>
      <c r="X116" s="146"/>
    </row>
    <row r="117" spans="2:24" x14ac:dyDescent="0.2">
      <c r="B117" s="82"/>
      <c r="F117" s="4"/>
      <c r="J117" s="146" t="s">
        <v>136</v>
      </c>
      <c r="K117" s="146"/>
      <c r="L117" s="146"/>
      <c r="M117" s="146"/>
      <c r="N117" s="146"/>
      <c r="O117" s="146"/>
      <c r="P117" s="146"/>
      <c r="R117" s="146"/>
      <c r="S117" s="146"/>
      <c r="T117" s="146"/>
      <c r="U117" s="146"/>
      <c r="V117" s="146"/>
      <c r="W117" s="146"/>
      <c r="X117" s="146"/>
    </row>
    <row r="118" spans="2:24" ht="12.75" customHeight="1" x14ac:dyDescent="0.2">
      <c r="B118" s="82"/>
      <c r="F118" s="4"/>
      <c r="J118" s="146"/>
      <c r="K118" s="146"/>
      <c r="L118" s="146"/>
      <c r="M118" s="146"/>
      <c r="N118" s="146"/>
      <c r="O118" s="146"/>
      <c r="P118" s="146"/>
      <c r="R118" s="146"/>
      <c r="S118" s="146"/>
      <c r="T118" s="146"/>
      <c r="U118" s="146"/>
      <c r="V118" s="146"/>
      <c r="W118" s="146"/>
      <c r="X118" s="146"/>
    </row>
    <row r="119" spans="2:24" x14ac:dyDescent="0.2">
      <c r="B119" s="82"/>
      <c r="F119" s="4"/>
      <c r="J119" s="146"/>
      <c r="K119" s="146"/>
      <c r="L119" s="146"/>
      <c r="M119" s="146"/>
      <c r="N119" s="146"/>
      <c r="O119" s="146"/>
      <c r="P119" s="146"/>
      <c r="R119" s="146"/>
      <c r="S119" s="146"/>
      <c r="T119" s="146"/>
      <c r="U119" s="146"/>
      <c r="V119" s="146"/>
      <c r="W119" s="146"/>
      <c r="X119" s="146"/>
    </row>
    <row r="120" spans="2:24" x14ac:dyDescent="0.2">
      <c r="B120" s="82"/>
      <c r="F120" s="4"/>
      <c r="R120" s="146"/>
      <c r="S120" s="146"/>
      <c r="T120" s="146"/>
      <c r="U120" s="146"/>
      <c r="V120" s="146"/>
      <c r="W120" s="146"/>
      <c r="X120" s="146"/>
    </row>
    <row r="121" spans="2:24" ht="12.75" customHeight="1" x14ac:dyDescent="0.2">
      <c r="B121" s="82"/>
      <c r="F121" s="4"/>
      <c r="R121" s="146"/>
      <c r="S121" s="146"/>
      <c r="T121" s="146"/>
      <c r="U121" s="146"/>
      <c r="V121" s="146"/>
      <c r="W121" s="146"/>
      <c r="X121" s="146"/>
    </row>
    <row r="122" spans="2:24" x14ac:dyDescent="0.2">
      <c r="B122" s="82"/>
      <c r="F122" s="4"/>
      <c r="J122" s="146" t="s">
        <v>177</v>
      </c>
      <c r="K122" s="146"/>
      <c r="L122" s="146"/>
      <c r="M122" s="146"/>
      <c r="N122" s="146"/>
      <c r="O122" s="146"/>
      <c r="P122" s="146"/>
      <c r="R122" s="146"/>
      <c r="S122" s="146"/>
      <c r="T122" s="146"/>
      <c r="U122" s="146"/>
      <c r="V122" s="146"/>
      <c r="W122" s="146"/>
      <c r="X122" s="146"/>
    </row>
    <row r="123" spans="2:24" x14ac:dyDescent="0.2">
      <c r="B123" s="82"/>
      <c r="F123" s="4"/>
      <c r="J123" s="146"/>
      <c r="K123" s="146"/>
      <c r="L123" s="146"/>
      <c r="M123" s="146"/>
      <c r="N123" s="146"/>
      <c r="O123" s="146"/>
      <c r="P123" s="146"/>
      <c r="R123" s="146"/>
      <c r="S123" s="146"/>
      <c r="T123" s="146"/>
      <c r="U123" s="146"/>
      <c r="V123" s="146"/>
      <c r="W123" s="146"/>
      <c r="X123" s="146"/>
    </row>
    <row r="124" spans="2:24" x14ac:dyDescent="0.2">
      <c r="B124" s="82"/>
      <c r="F124" s="4"/>
      <c r="J124" s="146"/>
      <c r="K124" s="146"/>
      <c r="L124" s="146"/>
      <c r="M124" s="146"/>
      <c r="N124" s="146"/>
      <c r="O124" s="146"/>
      <c r="P124" s="146"/>
      <c r="R124" s="146"/>
      <c r="S124" s="146"/>
      <c r="T124" s="146"/>
      <c r="U124" s="146"/>
      <c r="V124" s="146"/>
      <c r="W124" s="146"/>
      <c r="X124" s="146"/>
    </row>
    <row r="125" spans="2:24" x14ac:dyDescent="0.2">
      <c r="B125" s="82"/>
      <c r="F125" s="4"/>
      <c r="J125" s="146"/>
      <c r="K125" s="146"/>
      <c r="L125" s="146"/>
      <c r="M125" s="146"/>
      <c r="N125" s="146"/>
      <c r="O125" s="146"/>
      <c r="P125" s="146"/>
      <c r="R125" s="146"/>
      <c r="S125" s="146"/>
      <c r="T125" s="146"/>
      <c r="U125" s="146"/>
      <c r="V125" s="146"/>
      <c r="W125" s="146"/>
      <c r="X125" s="146"/>
    </row>
    <row r="126" spans="2:24" x14ac:dyDescent="0.2">
      <c r="B126" s="82"/>
      <c r="F126" s="4"/>
      <c r="J126" s="146"/>
      <c r="K126" s="146"/>
      <c r="L126" s="146"/>
      <c r="M126" s="146"/>
      <c r="N126" s="146"/>
      <c r="O126" s="146"/>
      <c r="P126" s="146"/>
      <c r="R126" s="146"/>
      <c r="S126" s="146"/>
      <c r="T126" s="146"/>
      <c r="U126" s="146"/>
      <c r="V126" s="146"/>
      <c r="W126" s="146"/>
      <c r="X126" s="146"/>
    </row>
    <row r="127" spans="2:24" ht="12.75" customHeight="1" x14ac:dyDescent="0.2">
      <c r="B127" s="82"/>
      <c r="F127" s="4"/>
      <c r="J127" s="146"/>
      <c r="K127" s="146"/>
      <c r="L127" s="146"/>
      <c r="M127" s="146"/>
      <c r="N127" s="146"/>
      <c r="O127" s="146"/>
      <c r="P127" s="146"/>
      <c r="R127" s="146"/>
      <c r="S127" s="146"/>
      <c r="T127" s="146"/>
      <c r="U127" s="146"/>
      <c r="V127" s="146"/>
      <c r="W127" s="146"/>
      <c r="X127" s="146"/>
    </row>
    <row r="128" spans="2:24" x14ac:dyDescent="0.2">
      <c r="B128" s="82"/>
      <c r="F128" s="4"/>
      <c r="J128" s="146"/>
      <c r="K128" s="146"/>
      <c r="L128" s="146"/>
      <c r="M128" s="146"/>
      <c r="N128" s="146"/>
      <c r="O128" s="146"/>
      <c r="P128" s="146"/>
      <c r="R128" s="146"/>
      <c r="S128" s="146"/>
      <c r="T128" s="146"/>
      <c r="U128" s="146"/>
      <c r="V128" s="146"/>
      <c r="W128" s="146"/>
      <c r="X128" s="146"/>
    </row>
    <row r="129" spans="2:24" x14ac:dyDescent="0.2">
      <c r="B129" s="82"/>
      <c r="F129" s="4"/>
      <c r="J129" s="146"/>
      <c r="K129" s="146"/>
      <c r="L129" s="146"/>
      <c r="M129" s="146"/>
      <c r="N129" s="146"/>
      <c r="O129" s="146"/>
      <c r="P129" s="146"/>
      <c r="R129" s="146"/>
      <c r="S129" s="146"/>
      <c r="T129" s="146"/>
      <c r="U129" s="146"/>
      <c r="V129" s="146"/>
      <c r="W129" s="146"/>
      <c r="X129" s="146"/>
    </row>
    <row r="130" spans="2:24" ht="12.75" customHeight="1" x14ac:dyDescent="0.2">
      <c r="B130" s="82"/>
      <c r="F130" s="4"/>
      <c r="J130" s="146"/>
      <c r="K130" s="146"/>
      <c r="L130" s="146"/>
      <c r="M130" s="146"/>
      <c r="N130" s="146"/>
      <c r="O130" s="146"/>
      <c r="P130" s="146"/>
      <c r="R130" s="146"/>
      <c r="S130" s="146"/>
      <c r="T130" s="146"/>
      <c r="U130" s="146"/>
      <c r="V130" s="146"/>
      <c r="W130" s="146"/>
      <c r="X130" s="146"/>
    </row>
    <row r="131" spans="2:24" x14ac:dyDescent="0.2">
      <c r="B131" s="82"/>
      <c r="F131" s="4"/>
      <c r="J131" s="146"/>
      <c r="K131" s="146"/>
      <c r="L131" s="146"/>
      <c r="M131" s="146"/>
      <c r="N131" s="146"/>
      <c r="O131" s="146"/>
      <c r="P131" s="146"/>
      <c r="R131" s="146"/>
      <c r="S131" s="146"/>
      <c r="T131" s="146"/>
      <c r="U131" s="146"/>
      <c r="V131" s="146"/>
      <c r="W131" s="146"/>
      <c r="X131" s="146"/>
    </row>
    <row r="132" spans="2:24" ht="12.75" customHeight="1" x14ac:dyDescent="0.2">
      <c r="B132" s="82"/>
      <c r="F132" s="4"/>
      <c r="J132" s="146"/>
      <c r="K132" s="146"/>
      <c r="L132" s="146"/>
      <c r="M132" s="146"/>
      <c r="N132" s="146"/>
      <c r="O132" s="146"/>
      <c r="P132" s="146"/>
      <c r="R132" s="146"/>
      <c r="S132" s="146"/>
      <c r="T132" s="146"/>
      <c r="U132" s="146"/>
      <c r="V132" s="146"/>
      <c r="W132" s="146"/>
      <c r="X132" s="146"/>
    </row>
    <row r="133" spans="2:24" x14ac:dyDescent="0.2">
      <c r="B133" s="82"/>
      <c r="F133" s="4"/>
      <c r="J133" s="146"/>
      <c r="K133" s="146"/>
      <c r="L133" s="146"/>
      <c r="M133" s="146"/>
      <c r="N133" s="146"/>
      <c r="O133" s="146"/>
      <c r="P133" s="146"/>
      <c r="R133" s="146"/>
      <c r="S133" s="146"/>
      <c r="T133" s="146"/>
      <c r="U133" s="146"/>
      <c r="V133" s="146"/>
      <c r="W133" s="146"/>
      <c r="X133" s="146"/>
    </row>
    <row r="134" spans="2:24" x14ac:dyDescent="0.2">
      <c r="B134" s="82"/>
      <c r="F134" s="4"/>
      <c r="J134" s="146"/>
      <c r="K134" s="146"/>
      <c r="L134" s="146"/>
      <c r="M134" s="146"/>
      <c r="N134" s="146"/>
      <c r="O134" s="146"/>
      <c r="P134" s="146"/>
      <c r="R134" s="146"/>
      <c r="S134" s="146"/>
      <c r="T134" s="146"/>
      <c r="U134" s="146"/>
      <c r="V134" s="146"/>
      <c r="W134" s="146"/>
      <c r="X134" s="146"/>
    </row>
    <row r="135" spans="2:24" x14ac:dyDescent="0.2">
      <c r="B135" s="82"/>
      <c r="F135" s="4"/>
      <c r="J135" s="146"/>
      <c r="K135" s="146"/>
      <c r="L135" s="146"/>
      <c r="M135" s="146"/>
      <c r="N135" s="146"/>
      <c r="O135" s="146"/>
      <c r="P135" s="146"/>
    </row>
    <row r="136" spans="2:24" x14ac:dyDescent="0.2">
      <c r="B136" s="82"/>
      <c r="F136" s="4"/>
      <c r="J136" s="146"/>
      <c r="K136" s="146"/>
      <c r="L136" s="146"/>
      <c r="M136" s="146"/>
      <c r="N136" s="146"/>
      <c r="O136" s="146"/>
      <c r="P136" s="146"/>
    </row>
    <row r="137" spans="2:24" ht="12.75" customHeight="1" x14ac:dyDescent="0.2">
      <c r="B137" s="82"/>
      <c r="F137" s="4"/>
      <c r="J137" s="146"/>
      <c r="K137" s="146"/>
      <c r="L137" s="146"/>
      <c r="M137" s="146"/>
      <c r="N137" s="146"/>
      <c r="O137" s="146"/>
      <c r="P137" s="146"/>
    </row>
    <row r="138" spans="2:24" x14ac:dyDescent="0.2">
      <c r="B138" s="82"/>
      <c r="F138" s="4"/>
      <c r="J138" s="146"/>
      <c r="K138" s="146"/>
      <c r="L138" s="146"/>
      <c r="M138" s="146"/>
      <c r="N138" s="146"/>
      <c r="O138" s="146"/>
      <c r="P138" s="146"/>
    </row>
    <row r="139" spans="2:24" x14ac:dyDescent="0.2">
      <c r="F139" s="4"/>
      <c r="J139" s="146"/>
      <c r="K139" s="146"/>
      <c r="L139" s="146"/>
      <c r="M139" s="146"/>
      <c r="N139" s="146"/>
      <c r="O139" s="146"/>
      <c r="P139" s="146"/>
    </row>
    <row r="140" spans="2:24" x14ac:dyDescent="0.2">
      <c r="F140" s="4"/>
      <c r="J140" s="146"/>
      <c r="K140" s="146"/>
      <c r="L140" s="146"/>
      <c r="M140" s="146"/>
      <c r="N140" s="146"/>
      <c r="O140" s="146"/>
      <c r="P140" s="146"/>
    </row>
    <row r="141" spans="2:24" x14ac:dyDescent="0.2">
      <c r="F141" s="4"/>
      <c r="J141" s="146"/>
      <c r="K141" s="146"/>
      <c r="L141" s="146"/>
      <c r="M141" s="146"/>
      <c r="N141" s="146"/>
      <c r="O141" s="146"/>
      <c r="P141" s="146"/>
    </row>
    <row r="142" spans="2:24" x14ac:dyDescent="0.2">
      <c r="F142" s="4"/>
      <c r="J142" s="146"/>
      <c r="K142" s="146"/>
      <c r="L142" s="146"/>
      <c r="M142" s="146"/>
      <c r="N142" s="146"/>
      <c r="O142" s="146"/>
      <c r="P142" s="146"/>
    </row>
    <row r="143" spans="2:24" x14ac:dyDescent="0.2">
      <c r="F143" s="4"/>
      <c r="J143" s="146"/>
      <c r="K143" s="146"/>
      <c r="L143" s="146"/>
      <c r="M143" s="146"/>
      <c r="N143" s="146"/>
      <c r="O143" s="146"/>
      <c r="P143" s="146"/>
    </row>
    <row r="144" spans="2:24" x14ac:dyDescent="0.2">
      <c r="F144" s="4"/>
      <c r="J144" s="146"/>
      <c r="K144" s="146"/>
      <c r="L144" s="146"/>
      <c r="M144" s="146"/>
      <c r="N144" s="146"/>
      <c r="O144" s="146"/>
      <c r="P144" s="146"/>
    </row>
    <row r="145" spans="6:16" x14ac:dyDescent="0.2">
      <c r="F145" s="4"/>
      <c r="J145" s="146"/>
      <c r="K145" s="146"/>
      <c r="L145" s="146"/>
      <c r="M145" s="146"/>
      <c r="N145" s="146"/>
      <c r="O145" s="146"/>
      <c r="P145" s="146"/>
    </row>
    <row r="146" spans="6:16" ht="12.75" customHeight="1" x14ac:dyDescent="0.2">
      <c r="F146" s="4"/>
      <c r="J146" s="146"/>
      <c r="K146" s="146"/>
      <c r="L146" s="146"/>
      <c r="M146" s="146"/>
      <c r="N146" s="146"/>
      <c r="O146" s="146"/>
      <c r="P146" s="146"/>
    </row>
    <row r="147" spans="6:16" x14ac:dyDescent="0.2">
      <c r="F147" s="4"/>
      <c r="J147" s="146"/>
      <c r="K147" s="146"/>
      <c r="L147" s="146"/>
      <c r="M147" s="146"/>
      <c r="N147" s="146"/>
      <c r="O147" s="146"/>
      <c r="P147" s="146"/>
    </row>
    <row r="148" spans="6:16" x14ac:dyDescent="0.2">
      <c r="F148" s="4"/>
      <c r="J148" s="146"/>
      <c r="K148" s="146"/>
      <c r="L148" s="146"/>
      <c r="M148" s="146"/>
      <c r="N148" s="146"/>
      <c r="O148" s="146"/>
      <c r="P148" s="146"/>
    </row>
    <row r="149" spans="6:16" x14ac:dyDescent="0.2">
      <c r="F149" s="4"/>
      <c r="J149" s="146"/>
      <c r="K149" s="146"/>
      <c r="L149" s="146"/>
      <c r="M149" s="146"/>
      <c r="N149" s="146"/>
      <c r="O149" s="146"/>
      <c r="P149" s="146"/>
    </row>
    <row r="150" spans="6:16" x14ac:dyDescent="0.2">
      <c r="F150" s="4"/>
    </row>
    <row r="151" spans="6:16" x14ac:dyDescent="0.2">
      <c r="F151" s="4"/>
    </row>
    <row r="152" spans="6:16" x14ac:dyDescent="0.2">
      <c r="F152" s="4"/>
      <c r="J152" s="146" t="s">
        <v>178</v>
      </c>
      <c r="K152" s="146"/>
      <c r="L152" s="146"/>
      <c r="M152" s="146"/>
      <c r="N152" s="146"/>
      <c r="O152" s="146"/>
      <c r="P152" s="146"/>
    </row>
    <row r="153" spans="6:16" x14ac:dyDescent="0.2">
      <c r="F153" s="4"/>
      <c r="J153" s="146"/>
      <c r="K153" s="146"/>
      <c r="L153" s="146"/>
      <c r="M153" s="146"/>
      <c r="N153" s="146"/>
      <c r="O153" s="146"/>
      <c r="P153" s="146"/>
    </row>
    <row r="154" spans="6:16" x14ac:dyDescent="0.2">
      <c r="F154" s="4"/>
      <c r="J154" s="146"/>
      <c r="K154" s="146"/>
      <c r="L154" s="146"/>
      <c r="M154" s="146"/>
      <c r="N154" s="146"/>
      <c r="O154" s="146"/>
      <c r="P154" s="146"/>
    </row>
    <row r="155" spans="6:16" ht="12.75" customHeight="1" x14ac:dyDescent="0.2">
      <c r="F155" s="4"/>
      <c r="J155" s="146"/>
      <c r="K155" s="146"/>
      <c r="L155" s="146"/>
      <c r="M155" s="146"/>
      <c r="N155" s="146"/>
      <c r="O155" s="146"/>
      <c r="P155" s="146"/>
    </row>
    <row r="156" spans="6:16" x14ac:dyDescent="0.2">
      <c r="F156" s="4"/>
      <c r="J156" s="146"/>
      <c r="K156" s="146"/>
      <c r="L156" s="146"/>
      <c r="M156" s="146"/>
      <c r="N156" s="146"/>
      <c r="O156" s="146"/>
      <c r="P156" s="146"/>
    </row>
    <row r="157" spans="6:16" x14ac:dyDescent="0.2">
      <c r="F157" s="4"/>
    </row>
    <row r="159" spans="6:16" x14ac:dyDescent="0.2">
      <c r="J159" s="146" t="s">
        <v>179</v>
      </c>
      <c r="K159" s="146"/>
      <c r="L159" s="146"/>
      <c r="M159" s="146"/>
      <c r="N159" s="146"/>
      <c r="O159" s="146"/>
      <c r="P159" s="146"/>
    </row>
    <row r="160" spans="6:16" x14ac:dyDescent="0.2">
      <c r="J160" s="146"/>
      <c r="K160" s="146"/>
      <c r="L160" s="146"/>
      <c r="M160" s="146"/>
      <c r="N160" s="146"/>
      <c r="O160" s="146"/>
      <c r="P160" s="146"/>
    </row>
    <row r="161" spans="10:16" x14ac:dyDescent="0.2">
      <c r="J161" s="146"/>
      <c r="K161" s="146"/>
      <c r="L161" s="146"/>
      <c r="M161" s="146"/>
      <c r="N161" s="146"/>
      <c r="O161" s="146"/>
      <c r="P161" s="146"/>
    </row>
    <row r="162" spans="10:16" x14ac:dyDescent="0.2">
      <c r="J162" s="146"/>
      <c r="K162" s="146"/>
      <c r="L162" s="146"/>
      <c r="M162" s="146"/>
      <c r="N162" s="146"/>
      <c r="O162" s="146"/>
      <c r="P162" s="146"/>
    </row>
    <row r="163" spans="10:16" x14ac:dyDescent="0.2">
      <c r="J163" s="146"/>
      <c r="K163" s="146"/>
      <c r="L163" s="146"/>
      <c r="M163" s="146"/>
      <c r="N163" s="146"/>
      <c r="O163" s="146"/>
      <c r="P163" s="146"/>
    </row>
    <row r="164" spans="10:16" x14ac:dyDescent="0.2">
      <c r="J164" s="146"/>
      <c r="K164" s="146"/>
      <c r="L164" s="146"/>
      <c r="M164" s="146"/>
      <c r="N164" s="146"/>
      <c r="O164" s="146"/>
      <c r="P164" s="146"/>
    </row>
    <row r="165" spans="10:16" x14ac:dyDescent="0.2">
      <c r="J165" s="146"/>
      <c r="K165" s="146"/>
      <c r="L165" s="146"/>
      <c r="M165" s="146"/>
      <c r="N165" s="146"/>
      <c r="O165" s="146"/>
      <c r="P165" s="146"/>
    </row>
    <row r="166" spans="10:16" x14ac:dyDescent="0.2">
      <c r="J166" s="146"/>
      <c r="K166" s="146"/>
      <c r="L166" s="146"/>
      <c r="M166" s="146"/>
      <c r="N166" s="146"/>
      <c r="O166" s="146"/>
      <c r="P166" s="146"/>
    </row>
    <row r="167" spans="10:16" ht="12.75" customHeight="1" x14ac:dyDescent="0.2">
      <c r="J167" s="146"/>
      <c r="K167" s="146"/>
      <c r="L167" s="146"/>
      <c r="M167" s="146"/>
      <c r="N167" s="146"/>
      <c r="O167" s="146"/>
      <c r="P167" s="146"/>
    </row>
    <row r="168" spans="10:16" x14ac:dyDescent="0.2">
      <c r="J168" s="146"/>
      <c r="K168" s="146"/>
      <c r="L168" s="146"/>
      <c r="M168" s="146"/>
      <c r="N168" s="146"/>
      <c r="O168" s="146"/>
      <c r="P168" s="146"/>
    </row>
    <row r="171" spans="10:16" x14ac:dyDescent="0.2">
      <c r="J171" s="146" t="s">
        <v>180</v>
      </c>
      <c r="K171" s="146"/>
      <c r="L171" s="146"/>
      <c r="M171" s="146"/>
      <c r="N171" s="146"/>
      <c r="O171" s="146"/>
      <c r="P171" s="146"/>
    </row>
    <row r="172" spans="10:16" x14ac:dyDescent="0.2">
      <c r="J172" s="146"/>
      <c r="K172" s="146"/>
      <c r="L172" s="146"/>
      <c r="M172" s="146"/>
      <c r="N172" s="146"/>
      <c r="O172" s="146"/>
      <c r="P172" s="146"/>
    </row>
    <row r="173" spans="10:16" x14ac:dyDescent="0.2">
      <c r="J173" s="146"/>
      <c r="K173" s="146"/>
      <c r="L173" s="146"/>
      <c r="M173" s="146"/>
      <c r="N173" s="146"/>
      <c r="O173" s="146"/>
      <c r="P173" s="146"/>
    </row>
    <row r="174" spans="10:16" ht="12.75" customHeight="1" x14ac:dyDescent="0.2">
      <c r="J174" s="146"/>
      <c r="K174" s="146"/>
      <c r="L174" s="146"/>
      <c r="M174" s="146"/>
      <c r="N174" s="146"/>
      <c r="O174" s="146"/>
      <c r="P174" s="146"/>
    </row>
    <row r="175" spans="10:16" x14ac:dyDescent="0.2">
      <c r="J175" s="146"/>
      <c r="K175" s="146"/>
      <c r="L175" s="146"/>
      <c r="M175" s="146"/>
      <c r="N175" s="146"/>
      <c r="O175" s="146"/>
      <c r="P175" s="146"/>
    </row>
    <row r="176" spans="10:16" x14ac:dyDescent="0.2">
      <c r="J176" s="146"/>
      <c r="K176" s="146"/>
      <c r="L176" s="146"/>
      <c r="M176" s="146"/>
      <c r="N176" s="146"/>
      <c r="O176" s="146"/>
      <c r="P176" s="146"/>
    </row>
    <row r="177" spans="10:16" x14ac:dyDescent="0.2">
      <c r="J177" s="146"/>
      <c r="K177" s="146"/>
      <c r="L177" s="146"/>
      <c r="M177" s="146"/>
      <c r="N177" s="146"/>
      <c r="O177" s="146"/>
      <c r="P177" s="146"/>
    </row>
    <row r="178" spans="10:16" x14ac:dyDescent="0.2">
      <c r="J178" s="146"/>
      <c r="K178" s="146"/>
      <c r="L178" s="146"/>
      <c r="M178" s="146"/>
      <c r="N178" s="146"/>
      <c r="O178" s="146"/>
      <c r="P178" s="146"/>
    </row>
    <row r="179" spans="10:16" ht="12.75" customHeight="1" x14ac:dyDescent="0.2">
      <c r="J179" s="82"/>
      <c r="K179" s="82"/>
      <c r="L179" s="82"/>
      <c r="M179" s="82"/>
      <c r="N179" s="82"/>
      <c r="O179" s="82"/>
      <c r="P179" s="82"/>
    </row>
    <row r="180" spans="10:16" x14ac:dyDescent="0.2">
      <c r="J180" s="82"/>
      <c r="K180" s="82"/>
      <c r="L180" s="82"/>
      <c r="M180" s="82"/>
      <c r="N180" s="82"/>
      <c r="O180" s="82"/>
      <c r="P180" s="82"/>
    </row>
    <row r="181" spans="10:16" x14ac:dyDescent="0.2">
      <c r="J181" s="146" t="s">
        <v>182</v>
      </c>
      <c r="K181" s="146"/>
      <c r="L181" s="146"/>
      <c r="M181" s="146"/>
      <c r="N181" s="146"/>
      <c r="O181" s="146"/>
      <c r="P181" s="146"/>
    </row>
    <row r="182" spans="10:16" x14ac:dyDescent="0.2">
      <c r="J182" s="146"/>
      <c r="K182" s="146"/>
      <c r="L182" s="146"/>
      <c r="M182" s="146"/>
      <c r="N182" s="146"/>
      <c r="O182" s="146"/>
      <c r="P182" s="146"/>
    </row>
    <row r="183" spans="10:16" ht="12.75" customHeight="1" x14ac:dyDescent="0.2">
      <c r="J183" s="146"/>
      <c r="K183" s="146"/>
      <c r="L183" s="146"/>
      <c r="M183" s="146"/>
      <c r="N183" s="146"/>
      <c r="O183" s="146"/>
      <c r="P183" s="146"/>
    </row>
    <row r="184" spans="10:16" x14ac:dyDescent="0.2">
      <c r="J184" s="82"/>
      <c r="K184" s="82"/>
      <c r="L184" s="82"/>
      <c r="M184" s="82"/>
      <c r="N184" s="82"/>
      <c r="O184" s="82"/>
      <c r="P184" s="82"/>
    </row>
    <row r="185" spans="10:16" x14ac:dyDescent="0.2">
      <c r="J185" s="82"/>
      <c r="K185" s="82"/>
      <c r="L185" s="82"/>
      <c r="M185" s="82"/>
      <c r="N185" s="82"/>
      <c r="O185" s="82"/>
      <c r="P185" s="82"/>
    </row>
    <row r="186" spans="10:16" ht="12.75" customHeight="1" x14ac:dyDescent="0.2">
      <c r="J186" s="146" t="s">
        <v>181</v>
      </c>
      <c r="K186" s="146"/>
      <c r="L186" s="146"/>
      <c r="M186" s="146"/>
      <c r="N186" s="146"/>
      <c r="O186" s="146"/>
      <c r="P186" s="146"/>
    </row>
    <row r="187" spans="10:16" x14ac:dyDescent="0.2">
      <c r="J187" s="146"/>
      <c r="K187" s="146"/>
      <c r="L187" s="146"/>
      <c r="M187" s="146"/>
      <c r="N187" s="146"/>
      <c r="O187" s="146"/>
      <c r="P187" s="146"/>
    </row>
    <row r="188" spans="10:16" x14ac:dyDescent="0.2">
      <c r="J188" s="146"/>
      <c r="K188" s="146"/>
      <c r="L188" s="146"/>
      <c r="M188" s="146"/>
      <c r="N188" s="146"/>
      <c r="O188" s="146"/>
      <c r="P188" s="146"/>
    </row>
    <row r="189" spans="10:16" x14ac:dyDescent="0.2">
      <c r="J189" s="146"/>
      <c r="K189" s="146"/>
      <c r="L189" s="146"/>
      <c r="M189" s="146"/>
      <c r="N189" s="146"/>
      <c r="O189" s="146"/>
      <c r="P189" s="146"/>
    </row>
    <row r="190" spans="10:16" x14ac:dyDescent="0.2">
      <c r="J190" s="146"/>
      <c r="K190" s="146"/>
      <c r="L190" s="146"/>
      <c r="M190" s="146"/>
      <c r="N190" s="146"/>
      <c r="O190" s="146"/>
      <c r="P190" s="146"/>
    </row>
    <row r="191" spans="10:16" x14ac:dyDescent="0.2">
      <c r="J191" s="146"/>
      <c r="K191" s="146"/>
      <c r="L191" s="146"/>
      <c r="M191" s="146"/>
      <c r="N191" s="146"/>
      <c r="O191" s="146"/>
      <c r="P191" s="146"/>
    </row>
    <row r="192" spans="10:16" x14ac:dyDescent="0.2">
      <c r="J192" s="146"/>
      <c r="K192" s="146"/>
      <c r="L192" s="146"/>
      <c r="M192" s="146"/>
      <c r="N192" s="146"/>
      <c r="O192" s="146"/>
      <c r="P192" s="146"/>
    </row>
    <row r="193" spans="10:16" x14ac:dyDescent="0.2">
      <c r="J193" s="146"/>
      <c r="K193" s="146"/>
      <c r="L193" s="146"/>
      <c r="M193" s="146"/>
      <c r="N193" s="146"/>
      <c r="O193" s="146"/>
      <c r="P193" s="146"/>
    </row>
    <row r="194" spans="10:16" x14ac:dyDescent="0.2">
      <c r="J194" s="146"/>
      <c r="K194" s="146"/>
      <c r="L194" s="146"/>
      <c r="M194" s="146"/>
      <c r="N194" s="146"/>
      <c r="O194" s="146"/>
      <c r="P194" s="146"/>
    </row>
    <row r="195" spans="10:16" x14ac:dyDescent="0.2">
      <c r="J195" s="146"/>
      <c r="K195" s="146"/>
      <c r="L195" s="146"/>
      <c r="M195" s="146"/>
      <c r="N195" s="146"/>
      <c r="O195" s="146"/>
      <c r="P195" s="146"/>
    </row>
    <row r="196" spans="10:16" ht="12.75" customHeight="1" x14ac:dyDescent="0.2">
      <c r="J196" s="146"/>
      <c r="K196" s="146"/>
      <c r="L196" s="146"/>
      <c r="M196" s="146"/>
      <c r="N196" s="146"/>
      <c r="O196" s="146"/>
      <c r="P196" s="146"/>
    </row>
    <row r="197" spans="10:16" x14ac:dyDescent="0.2">
      <c r="J197" s="146"/>
      <c r="K197" s="146"/>
      <c r="L197" s="146"/>
      <c r="M197" s="146"/>
      <c r="N197" s="146"/>
      <c r="O197" s="146"/>
      <c r="P197" s="146"/>
    </row>
    <row r="198" spans="10:16" x14ac:dyDescent="0.2">
      <c r="J198" s="146"/>
      <c r="K198" s="146"/>
      <c r="L198" s="146"/>
      <c r="M198" s="146"/>
      <c r="N198" s="146"/>
      <c r="O198" s="146"/>
      <c r="P198" s="146"/>
    </row>
    <row r="199" spans="10:16" x14ac:dyDescent="0.2">
      <c r="J199" s="146"/>
      <c r="K199" s="146"/>
      <c r="L199" s="146"/>
      <c r="M199" s="146"/>
      <c r="N199" s="146"/>
      <c r="O199" s="146"/>
      <c r="P199" s="146"/>
    </row>
    <row r="201" spans="10:16" ht="12.75" customHeight="1" x14ac:dyDescent="0.2"/>
    <row r="202" spans="10:16" x14ac:dyDescent="0.2">
      <c r="J202" s="146" t="s">
        <v>183</v>
      </c>
      <c r="K202" s="146"/>
      <c r="L202" s="146"/>
      <c r="M202" s="146"/>
      <c r="N202" s="146"/>
      <c r="O202" s="146"/>
      <c r="P202" s="146"/>
    </row>
    <row r="203" spans="10:16" x14ac:dyDescent="0.2">
      <c r="J203" s="146"/>
      <c r="K203" s="146"/>
      <c r="L203" s="146"/>
      <c r="M203" s="146"/>
      <c r="N203" s="146"/>
      <c r="O203" s="146"/>
      <c r="P203" s="146"/>
    </row>
    <row r="204" spans="10:16" x14ac:dyDescent="0.2">
      <c r="J204" s="146"/>
      <c r="K204" s="146"/>
      <c r="L204" s="146"/>
      <c r="M204" s="146"/>
      <c r="N204" s="146"/>
      <c r="O204" s="146"/>
      <c r="P204" s="146"/>
    </row>
    <row r="205" spans="10:16" x14ac:dyDescent="0.2">
      <c r="J205" s="146"/>
      <c r="K205" s="146"/>
      <c r="L205" s="146"/>
      <c r="M205" s="146"/>
      <c r="N205" s="146"/>
      <c r="O205" s="146"/>
      <c r="P205" s="146"/>
    </row>
    <row r="206" spans="10:16" x14ac:dyDescent="0.2">
      <c r="J206" s="146"/>
      <c r="K206" s="146"/>
      <c r="L206" s="146"/>
      <c r="M206" s="146"/>
      <c r="N206" s="146"/>
      <c r="O206" s="146"/>
      <c r="P206" s="146"/>
    </row>
    <row r="207" spans="10:16" x14ac:dyDescent="0.2">
      <c r="J207" s="146"/>
      <c r="K207" s="146"/>
      <c r="L207" s="146"/>
      <c r="M207" s="146"/>
      <c r="N207" s="146"/>
      <c r="O207" s="146"/>
      <c r="P207" s="146"/>
    </row>
    <row r="208" spans="10:16" x14ac:dyDescent="0.2">
      <c r="J208" s="146"/>
      <c r="K208" s="146"/>
      <c r="L208" s="146"/>
      <c r="M208" s="146"/>
      <c r="N208" s="146"/>
      <c r="O208" s="146"/>
      <c r="P208" s="146"/>
    </row>
    <row r="209" spans="10:16" x14ac:dyDescent="0.2">
      <c r="J209" s="146"/>
      <c r="K209" s="146"/>
      <c r="L209" s="146"/>
      <c r="M209" s="146"/>
      <c r="N209" s="146"/>
      <c r="O209" s="146"/>
      <c r="P209" s="146"/>
    </row>
    <row r="210" spans="10:16" x14ac:dyDescent="0.2">
      <c r="J210" s="146"/>
      <c r="K210" s="146"/>
      <c r="L210" s="146"/>
      <c r="M210" s="146"/>
      <c r="N210" s="146"/>
      <c r="O210" s="146"/>
      <c r="P210" s="146"/>
    </row>
    <row r="211" spans="10:16" x14ac:dyDescent="0.2">
      <c r="J211" s="146"/>
      <c r="K211" s="146"/>
      <c r="L211" s="146"/>
      <c r="M211" s="146"/>
      <c r="N211" s="146"/>
      <c r="O211" s="146"/>
      <c r="P211" s="146"/>
    </row>
    <row r="212" spans="10:16" x14ac:dyDescent="0.2">
      <c r="J212" s="146"/>
      <c r="K212" s="146"/>
      <c r="L212" s="146"/>
      <c r="M212" s="146"/>
      <c r="N212" s="146"/>
      <c r="O212" s="146"/>
      <c r="P212" s="146"/>
    </row>
    <row r="213" spans="10:16" x14ac:dyDescent="0.2">
      <c r="J213" s="146"/>
      <c r="K213" s="146"/>
      <c r="L213" s="146"/>
      <c r="M213" s="146"/>
      <c r="N213" s="146"/>
      <c r="O213" s="146"/>
      <c r="P213" s="146"/>
    </row>
    <row r="214" spans="10:16" x14ac:dyDescent="0.2">
      <c r="J214" s="146"/>
      <c r="K214" s="146"/>
      <c r="L214" s="146"/>
      <c r="M214" s="146"/>
      <c r="N214" s="146"/>
      <c r="O214" s="146"/>
      <c r="P214" s="146"/>
    </row>
    <row r="215" spans="10:16" x14ac:dyDescent="0.2">
      <c r="J215" s="146"/>
      <c r="K215" s="146"/>
      <c r="L215" s="146"/>
      <c r="M215" s="146"/>
      <c r="N215" s="146"/>
      <c r="O215" s="146"/>
      <c r="P215" s="146"/>
    </row>
    <row r="216" spans="10:16" x14ac:dyDescent="0.2">
      <c r="J216" s="146" t="s">
        <v>184</v>
      </c>
      <c r="K216" s="146"/>
      <c r="L216" s="146"/>
      <c r="M216" s="146"/>
      <c r="N216" s="146"/>
      <c r="O216" s="146"/>
      <c r="P216" s="146"/>
    </row>
    <row r="217" spans="10:16" x14ac:dyDescent="0.2">
      <c r="J217" s="146"/>
      <c r="K217" s="146"/>
      <c r="L217" s="146"/>
      <c r="M217" s="146"/>
      <c r="N217" s="146"/>
      <c r="O217" s="146"/>
      <c r="P217" s="146"/>
    </row>
    <row r="218" spans="10:16" x14ac:dyDescent="0.2">
      <c r="J218" s="146"/>
      <c r="K218" s="146"/>
      <c r="L218" s="146"/>
      <c r="M218" s="146"/>
      <c r="N218" s="146"/>
      <c r="O218" s="146"/>
      <c r="P218" s="146"/>
    </row>
    <row r="219" spans="10:16" x14ac:dyDescent="0.2">
      <c r="J219" s="146"/>
      <c r="K219" s="146"/>
      <c r="L219" s="146"/>
      <c r="M219" s="146"/>
      <c r="N219" s="146"/>
      <c r="O219" s="146"/>
      <c r="P219" s="146"/>
    </row>
    <row r="220" spans="10:16" x14ac:dyDescent="0.2">
      <c r="J220" s="146"/>
      <c r="K220" s="146"/>
      <c r="L220" s="146"/>
      <c r="M220" s="146"/>
      <c r="N220" s="146"/>
      <c r="O220" s="146"/>
      <c r="P220" s="146"/>
    </row>
    <row r="221" spans="10:16" x14ac:dyDescent="0.2">
      <c r="J221" s="146"/>
      <c r="K221" s="146"/>
      <c r="L221" s="146"/>
      <c r="M221" s="146"/>
      <c r="N221" s="146"/>
      <c r="O221" s="146"/>
      <c r="P221" s="146"/>
    </row>
    <row r="222" spans="10:16" x14ac:dyDescent="0.2">
      <c r="J222" s="146"/>
      <c r="K222" s="146"/>
      <c r="L222" s="146"/>
      <c r="M222" s="146"/>
      <c r="N222" s="146"/>
      <c r="O222" s="146"/>
      <c r="P222" s="146"/>
    </row>
    <row r="223" spans="10:16" x14ac:dyDescent="0.2">
      <c r="J223" s="146"/>
      <c r="K223" s="146"/>
      <c r="L223" s="146"/>
      <c r="M223" s="146"/>
      <c r="N223" s="146"/>
      <c r="O223" s="146"/>
      <c r="P223" s="146"/>
    </row>
    <row r="224" spans="10:16" x14ac:dyDescent="0.2">
      <c r="J224" s="82"/>
      <c r="K224" s="82"/>
      <c r="L224" s="82"/>
      <c r="M224" s="82"/>
      <c r="N224" s="82"/>
      <c r="O224" s="82"/>
      <c r="P224" s="82"/>
    </row>
    <row r="225" spans="10:16" x14ac:dyDescent="0.2">
      <c r="J225" s="82"/>
      <c r="K225" s="82"/>
      <c r="L225" s="82"/>
      <c r="M225" s="82"/>
      <c r="N225" s="82"/>
      <c r="O225" s="82"/>
      <c r="P225" s="82"/>
    </row>
    <row r="226" spans="10:16" x14ac:dyDescent="0.2">
      <c r="J226" s="146" t="s">
        <v>122</v>
      </c>
      <c r="K226" s="146"/>
      <c r="L226" s="146"/>
      <c r="M226" s="146"/>
      <c r="N226" s="146"/>
      <c r="O226" s="146"/>
      <c r="P226" s="146"/>
    </row>
    <row r="227" spans="10:16" x14ac:dyDescent="0.2">
      <c r="J227" s="146"/>
      <c r="K227" s="146"/>
      <c r="L227" s="146"/>
      <c r="M227" s="146"/>
      <c r="N227" s="146"/>
      <c r="O227" s="146"/>
      <c r="P227" s="146"/>
    </row>
    <row r="228" spans="10:16" x14ac:dyDescent="0.2">
      <c r="J228" s="146"/>
      <c r="K228" s="146"/>
      <c r="L228" s="146"/>
      <c r="M228" s="146"/>
      <c r="N228" s="146"/>
      <c r="O228" s="146"/>
      <c r="P228" s="146"/>
    </row>
    <row r="229" spans="10:16" x14ac:dyDescent="0.2">
      <c r="J229" s="82"/>
      <c r="K229" s="82"/>
      <c r="L229" s="82"/>
      <c r="M229" s="82"/>
      <c r="N229" s="82"/>
      <c r="O229" s="82"/>
      <c r="P229" s="82"/>
    </row>
    <row r="230" spans="10:16" x14ac:dyDescent="0.2">
      <c r="J230" s="82"/>
      <c r="K230" s="82"/>
      <c r="L230" s="82"/>
      <c r="M230" s="82"/>
      <c r="N230" s="82"/>
      <c r="O230" s="82"/>
      <c r="P230" s="82"/>
    </row>
    <row r="231" spans="10:16" x14ac:dyDescent="0.2">
      <c r="J231" s="146" t="s">
        <v>121</v>
      </c>
      <c r="K231" s="146"/>
      <c r="L231" s="146"/>
      <c r="M231" s="146"/>
      <c r="N231" s="146"/>
      <c r="O231" s="146"/>
      <c r="P231" s="146"/>
    </row>
    <row r="232" spans="10:16" x14ac:dyDescent="0.2">
      <c r="J232" s="146"/>
      <c r="K232" s="146"/>
      <c r="L232" s="146"/>
      <c r="M232" s="146"/>
      <c r="N232" s="146"/>
      <c r="O232" s="146"/>
      <c r="P232" s="146"/>
    </row>
    <row r="233" spans="10:16" ht="12.75" customHeight="1" x14ac:dyDescent="0.2">
      <c r="J233" s="146"/>
      <c r="K233" s="146"/>
      <c r="L233" s="146"/>
      <c r="M233" s="146"/>
      <c r="N233" s="146"/>
      <c r="O233" s="146"/>
      <c r="P233" s="146"/>
    </row>
    <row r="234" spans="10:16" x14ac:dyDescent="0.2">
      <c r="J234" s="146"/>
      <c r="K234" s="146"/>
      <c r="L234" s="146"/>
      <c r="M234" s="146"/>
      <c r="N234" s="146"/>
      <c r="O234" s="146"/>
      <c r="P234" s="146"/>
    </row>
    <row r="235" spans="10:16" x14ac:dyDescent="0.2">
      <c r="J235" s="146"/>
      <c r="K235" s="146"/>
      <c r="L235" s="146"/>
      <c r="M235" s="146"/>
      <c r="N235" s="146"/>
      <c r="O235" s="146"/>
      <c r="P235" s="146"/>
    </row>
    <row r="236" spans="10:16" x14ac:dyDescent="0.2">
      <c r="J236" s="146"/>
      <c r="K236" s="146"/>
      <c r="L236" s="146"/>
      <c r="M236" s="146"/>
      <c r="N236" s="146"/>
      <c r="O236" s="146"/>
      <c r="P236" s="146"/>
    </row>
    <row r="237" spans="10:16" x14ac:dyDescent="0.2">
      <c r="J237" s="146"/>
      <c r="K237" s="146"/>
      <c r="L237" s="146"/>
      <c r="M237" s="146"/>
      <c r="N237" s="146"/>
      <c r="O237" s="146"/>
      <c r="P237" s="146"/>
    </row>
    <row r="238" spans="10:16" x14ac:dyDescent="0.2">
      <c r="J238" s="146"/>
      <c r="K238" s="146"/>
      <c r="L238" s="146"/>
      <c r="M238" s="146"/>
      <c r="N238" s="146"/>
      <c r="O238" s="146"/>
      <c r="P238" s="146"/>
    </row>
    <row r="239" spans="10:16" x14ac:dyDescent="0.2">
      <c r="J239" s="146"/>
      <c r="K239" s="146"/>
      <c r="L239" s="146"/>
      <c r="M239" s="146"/>
      <c r="N239" s="146"/>
      <c r="O239" s="146"/>
      <c r="P239" s="146"/>
    </row>
    <row r="240" spans="10:16" x14ac:dyDescent="0.2">
      <c r="J240" s="146"/>
      <c r="K240" s="146"/>
      <c r="L240" s="146"/>
      <c r="M240" s="146"/>
      <c r="N240" s="146"/>
      <c r="O240" s="146"/>
      <c r="P240" s="146"/>
    </row>
    <row r="241" spans="10:16" x14ac:dyDescent="0.2">
      <c r="J241" s="146"/>
      <c r="K241" s="146"/>
      <c r="L241" s="146"/>
      <c r="M241" s="146"/>
      <c r="N241" s="146"/>
      <c r="O241" s="146"/>
      <c r="P241" s="146"/>
    </row>
    <row r="243" spans="10:16" x14ac:dyDescent="0.2">
      <c r="J243" s="82"/>
      <c r="K243" s="82"/>
      <c r="L243" s="82"/>
      <c r="M243" s="82"/>
      <c r="N243" s="82"/>
      <c r="O243" s="82"/>
      <c r="P243" s="82"/>
    </row>
    <row r="244" spans="10:16" x14ac:dyDescent="0.2">
      <c r="J244" s="146" t="s">
        <v>125</v>
      </c>
      <c r="K244" s="146"/>
      <c r="L244" s="146"/>
      <c r="M244" s="146"/>
      <c r="N244" s="146"/>
      <c r="O244" s="146"/>
      <c r="P244" s="146"/>
    </row>
    <row r="245" spans="10:16" x14ac:dyDescent="0.2">
      <c r="J245" s="146"/>
      <c r="K245" s="146"/>
      <c r="L245" s="146"/>
      <c r="M245" s="146"/>
      <c r="N245" s="146"/>
      <c r="O245" s="146"/>
      <c r="P245" s="146"/>
    </row>
    <row r="246" spans="10:16" x14ac:dyDescent="0.2">
      <c r="J246" s="146"/>
      <c r="K246" s="146"/>
      <c r="L246" s="146"/>
      <c r="M246" s="146"/>
      <c r="N246" s="146"/>
      <c r="O246" s="146"/>
      <c r="P246" s="146"/>
    </row>
    <row r="247" spans="10:16" x14ac:dyDescent="0.2">
      <c r="J247" s="146"/>
      <c r="K247" s="146"/>
      <c r="L247" s="146"/>
      <c r="M247" s="146"/>
      <c r="N247" s="146"/>
      <c r="O247" s="146"/>
      <c r="P247" s="146"/>
    </row>
    <row r="248" spans="10:16" x14ac:dyDescent="0.2">
      <c r="J248" s="146"/>
      <c r="K248" s="146"/>
      <c r="L248" s="146"/>
      <c r="M248" s="146"/>
      <c r="N248" s="146"/>
      <c r="O248" s="146"/>
      <c r="P248" s="146"/>
    </row>
    <row r="249" spans="10:16" x14ac:dyDescent="0.2">
      <c r="J249" s="146"/>
      <c r="K249" s="146"/>
      <c r="L249" s="146"/>
      <c r="M249" s="146"/>
      <c r="N249" s="146"/>
      <c r="O249" s="146"/>
      <c r="P249" s="146"/>
    </row>
    <row r="250" spans="10:16" x14ac:dyDescent="0.2">
      <c r="J250" s="146"/>
      <c r="K250" s="146"/>
      <c r="L250" s="146"/>
      <c r="M250" s="146"/>
      <c r="N250" s="146"/>
      <c r="O250" s="146"/>
      <c r="P250" s="146"/>
    </row>
    <row r="251" spans="10:16" ht="12.75" customHeight="1" x14ac:dyDescent="0.2">
      <c r="J251" s="146"/>
      <c r="K251" s="146"/>
      <c r="L251" s="146"/>
      <c r="M251" s="146"/>
      <c r="N251" s="146"/>
      <c r="O251" s="146"/>
      <c r="P251" s="146"/>
    </row>
    <row r="252" spans="10:16" x14ac:dyDescent="0.2">
      <c r="J252" s="146"/>
      <c r="K252" s="146"/>
      <c r="L252" s="146"/>
      <c r="M252" s="146"/>
      <c r="N252" s="146"/>
      <c r="O252" s="146"/>
      <c r="P252" s="146"/>
    </row>
    <row r="253" spans="10:16" x14ac:dyDescent="0.2">
      <c r="J253" s="146"/>
      <c r="K253" s="146"/>
      <c r="L253" s="146"/>
      <c r="M253" s="146"/>
      <c r="N253" s="146"/>
      <c r="O253" s="146"/>
      <c r="P253" s="146"/>
    </row>
    <row r="254" spans="10:16" x14ac:dyDescent="0.2">
      <c r="J254" s="146"/>
      <c r="K254" s="146"/>
      <c r="L254" s="146"/>
      <c r="M254" s="146"/>
      <c r="N254" s="146"/>
      <c r="O254" s="146"/>
      <c r="P254" s="146"/>
    </row>
    <row r="255" spans="10:16" x14ac:dyDescent="0.2">
      <c r="J255" s="82"/>
      <c r="K255" s="82"/>
      <c r="L255" s="82"/>
      <c r="M255" s="82"/>
      <c r="N255" s="82"/>
      <c r="O255" s="82"/>
      <c r="P255" s="82"/>
    </row>
    <row r="256" spans="10:16" x14ac:dyDescent="0.2">
      <c r="J256" s="82"/>
      <c r="K256" s="82"/>
      <c r="L256" s="82"/>
      <c r="M256" s="82"/>
      <c r="N256" s="82"/>
      <c r="O256" s="82"/>
      <c r="P256" s="82"/>
    </row>
    <row r="257" spans="10:16" x14ac:dyDescent="0.2">
      <c r="J257" s="146" t="s">
        <v>124</v>
      </c>
      <c r="K257" s="146"/>
      <c r="L257" s="146"/>
      <c r="M257" s="146"/>
      <c r="N257" s="146"/>
      <c r="O257" s="146"/>
      <c r="P257" s="146"/>
    </row>
    <row r="258" spans="10:16" x14ac:dyDescent="0.2">
      <c r="J258" s="146"/>
      <c r="K258" s="146"/>
      <c r="L258" s="146"/>
      <c r="M258" s="146"/>
      <c r="N258" s="146"/>
      <c r="O258" s="146"/>
      <c r="P258" s="146"/>
    </row>
    <row r="259" spans="10:16" x14ac:dyDescent="0.2">
      <c r="J259" s="146"/>
      <c r="K259" s="146"/>
      <c r="L259" s="146"/>
      <c r="M259" s="146"/>
      <c r="N259" s="146"/>
      <c r="O259" s="146"/>
      <c r="P259" s="146"/>
    </row>
    <row r="260" spans="10:16" x14ac:dyDescent="0.2">
      <c r="J260" s="146"/>
      <c r="K260" s="146"/>
      <c r="L260" s="146"/>
      <c r="M260" s="146"/>
      <c r="N260" s="146"/>
      <c r="O260" s="146"/>
      <c r="P260" s="146"/>
    </row>
    <row r="261" spans="10:16" x14ac:dyDescent="0.2">
      <c r="J261" s="146"/>
      <c r="K261" s="146"/>
      <c r="L261" s="146"/>
      <c r="M261" s="146"/>
      <c r="N261" s="146"/>
      <c r="O261" s="146"/>
      <c r="P261" s="146"/>
    </row>
    <row r="262" spans="10:16" x14ac:dyDescent="0.2">
      <c r="J262" s="146"/>
      <c r="K262" s="146"/>
      <c r="L262" s="146"/>
      <c r="M262" s="146"/>
      <c r="N262" s="146"/>
      <c r="O262" s="146"/>
      <c r="P262" s="146"/>
    </row>
    <row r="263" spans="10:16" x14ac:dyDescent="0.2">
      <c r="J263" s="146"/>
      <c r="K263" s="146"/>
      <c r="L263" s="146"/>
      <c r="M263" s="146"/>
      <c r="N263" s="146"/>
      <c r="O263" s="146"/>
      <c r="P263" s="146"/>
    </row>
    <row r="264" spans="10:16" ht="12.75" customHeight="1" x14ac:dyDescent="0.2">
      <c r="J264" s="146"/>
      <c r="K264" s="146"/>
      <c r="L264" s="146"/>
      <c r="M264" s="146"/>
      <c r="N264" s="146"/>
      <c r="O264" s="146"/>
      <c r="P264" s="146"/>
    </row>
    <row r="265" spans="10:16" x14ac:dyDescent="0.2">
      <c r="J265" s="146"/>
      <c r="K265" s="146"/>
      <c r="L265" s="146"/>
      <c r="M265" s="146"/>
      <c r="N265" s="146"/>
      <c r="O265" s="146"/>
      <c r="P265" s="146"/>
    </row>
    <row r="266" spans="10:16" x14ac:dyDescent="0.2">
      <c r="J266" s="146"/>
      <c r="K266" s="146"/>
      <c r="L266" s="146"/>
      <c r="M266" s="146"/>
      <c r="N266" s="146"/>
      <c r="O266" s="146"/>
      <c r="P266" s="146"/>
    </row>
    <row r="267" spans="10:16" x14ac:dyDescent="0.2">
      <c r="J267" s="146"/>
      <c r="K267" s="146"/>
      <c r="L267" s="146"/>
      <c r="M267" s="146"/>
      <c r="N267" s="146"/>
      <c r="O267" s="146"/>
      <c r="P267" s="146"/>
    </row>
    <row r="268" spans="10:16" x14ac:dyDescent="0.2">
      <c r="J268" s="82"/>
      <c r="K268" s="82"/>
      <c r="L268" s="82"/>
      <c r="M268" s="82"/>
      <c r="N268" s="82"/>
      <c r="O268" s="82"/>
      <c r="P268" s="82"/>
    </row>
    <row r="270" spans="10:16" x14ac:dyDescent="0.2">
      <c r="J270" s="146" t="s">
        <v>123</v>
      </c>
      <c r="K270" s="146"/>
      <c r="L270" s="146"/>
      <c r="M270" s="146"/>
      <c r="N270" s="146"/>
      <c r="O270" s="146"/>
      <c r="P270" s="146"/>
    </row>
    <row r="271" spans="10:16" x14ac:dyDescent="0.2">
      <c r="J271" s="146"/>
      <c r="K271" s="146"/>
      <c r="L271" s="146"/>
      <c r="M271" s="146"/>
      <c r="N271" s="146"/>
      <c r="O271" s="146"/>
      <c r="P271" s="146"/>
    </row>
    <row r="272" spans="10:16" x14ac:dyDescent="0.2">
      <c r="J272" s="146"/>
      <c r="K272" s="146"/>
      <c r="L272" s="146"/>
      <c r="M272" s="146"/>
      <c r="N272" s="146"/>
      <c r="O272" s="146"/>
      <c r="P272" s="146"/>
    </row>
    <row r="273" spans="10:16" x14ac:dyDescent="0.2">
      <c r="J273" s="146"/>
      <c r="K273" s="146"/>
      <c r="L273" s="146"/>
      <c r="M273" s="146"/>
      <c r="N273" s="146"/>
      <c r="O273" s="146"/>
      <c r="P273" s="146"/>
    </row>
    <row r="274" spans="10:16" x14ac:dyDescent="0.2">
      <c r="J274" s="82"/>
      <c r="K274" s="82"/>
      <c r="L274" s="82"/>
      <c r="M274" s="82"/>
      <c r="N274" s="82"/>
      <c r="O274" s="82"/>
      <c r="P274" s="82"/>
    </row>
    <row r="275" spans="10:16" x14ac:dyDescent="0.2">
      <c r="J275" s="82"/>
      <c r="K275" s="82"/>
      <c r="L275" s="82"/>
      <c r="M275" s="82"/>
      <c r="N275" s="82"/>
      <c r="O275" s="82"/>
      <c r="P275" s="82"/>
    </row>
    <row r="276" spans="10:16" x14ac:dyDescent="0.2">
      <c r="J276" s="146" t="s">
        <v>126</v>
      </c>
      <c r="K276" s="146"/>
      <c r="L276" s="146"/>
      <c r="M276" s="146"/>
      <c r="N276" s="146"/>
      <c r="O276" s="146"/>
      <c r="P276" s="146"/>
    </row>
    <row r="277" spans="10:16" x14ac:dyDescent="0.2">
      <c r="J277" s="146"/>
      <c r="K277" s="146"/>
      <c r="L277" s="146"/>
      <c r="M277" s="146"/>
      <c r="N277" s="146"/>
      <c r="O277" s="146"/>
      <c r="P277" s="146"/>
    </row>
    <row r="278" spans="10:16" x14ac:dyDescent="0.2">
      <c r="J278" s="146"/>
      <c r="K278" s="146"/>
      <c r="L278" s="146"/>
      <c r="M278" s="146"/>
      <c r="N278" s="146"/>
      <c r="O278" s="146"/>
      <c r="P278" s="146"/>
    </row>
    <row r="279" spans="10:16" x14ac:dyDescent="0.2">
      <c r="J279" s="82"/>
      <c r="K279" s="82"/>
      <c r="L279" s="82"/>
      <c r="M279" s="82"/>
      <c r="N279" s="82"/>
      <c r="O279" s="82"/>
      <c r="P279" s="82"/>
    </row>
    <row r="280" spans="10:16" x14ac:dyDescent="0.2">
      <c r="J280" s="82"/>
      <c r="K280" s="82"/>
      <c r="L280" s="82"/>
      <c r="M280" s="82"/>
      <c r="N280" s="82"/>
      <c r="O280" s="82"/>
      <c r="P280" s="82"/>
    </row>
    <row r="281" spans="10:16" x14ac:dyDescent="0.2">
      <c r="J281" s="146" t="s">
        <v>185</v>
      </c>
      <c r="K281" s="146"/>
      <c r="L281" s="146"/>
      <c r="M281" s="146"/>
      <c r="N281" s="146"/>
      <c r="O281" s="146"/>
      <c r="P281" s="146"/>
    </row>
    <row r="282" spans="10:16" x14ac:dyDescent="0.2">
      <c r="J282" s="146"/>
      <c r="K282" s="146"/>
      <c r="L282" s="146"/>
      <c r="M282" s="146"/>
      <c r="N282" s="146"/>
      <c r="O282" s="146"/>
      <c r="P282" s="146"/>
    </row>
    <row r="283" spans="10:16" x14ac:dyDescent="0.2">
      <c r="J283" s="146"/>
      <c r="K283" s="146"/>
      <c r="L283" s="146"/>
      <c r="M283" s="146"/>
      <c r="N283" s="146"/>
      <c r="O283" s="146"/>
      <c r="P283" s="146"/>
    </row>
    <row r="284" spans="10:16" x14ac:dyDescent="0.2">
      <c r="J284" s="146"/>
      <c r="K284" s="146"/>
      <c r="L284" s="146"/>
      <c r="M284" s="146"/>
      <c r="N284" s="146"/>
      <c r="O284" s="146"/>
      <c r="P284" s="146"/>
    </row>
    <row r="285" spans="10:16" x14ac:dyDescent="0.2">
      <c r="J285" s="146"/>
      <c r="K285" s="146"/>
      <c r="L285" s="146"/>
      <c r="M285" s="146"/>
      <c r="N285" s="146"/>
      <c r="O285" s="146"/>
      <c r="P285" s="146"/>
    </row>
    <row r="286" spans="10:16" x14ac:dyDescent="0.2">
      <c r="J286" s="146"/>
      <c r="K286" s="146"/>
      <c r="L286" s="146"/>
      <c r="M286" s="146"/>
      <c r="N286" s="146"/>
      <c r="O286" s="146"/>
      <c r="P286" s="146"/>
    </row>
    <row r="287" spans="10:16" x14ac:dyDescent="0.2">
      <c r="J287" s="146"/>
      <c r="K287" s="146"/>
      <c r="L287" s="146"/>
      <c r="M287" s="146"/>
      <c r="N287" s="146"/>
      <c r="O287" s="146"/>
      <c r="P287" s="146"/>
    </row>
    <row r="288" spans="10:16" x14ac:dyDescent="0.2">
      <c r="J288" s="146"/>
      <c r="K288" s="146"/>
      <c r="L288" s="146"/>
      <c r="M288" s="146"/>
      <c r="N288" s="146"/>
      <c r="O288" s="146"/>
      <c r="P288" s="146"/>
    </row>
    <row r="289" spans="10:16" x14ac:dyDescent="0.2">
      <c r="J289" s="146"/>
      <c r="K289" s="146"/>
      <c r="L289" s="146"/>
      <c r="M289" s="146"/>
      <c r="N289" s="146"/>
      <c r="O289" s="146"/>
      <c r="P289" s="146"/>
    </row>
    <row r="290" spans="10:16" x14ac:dyDescent="0.2">
      <c r="J290" s="146"/>
      <c r="K290" s="146"/>
      <c r="L290" s="146"/>
      <c r="M290" s="146"/>
      <c r="N290" s="146"/>
      <c r="O290" s="146"/>
      <c r="P290" s="146"/>
    </row>
    <row r="291" spans="10:16" x14ac:dyDescent="0.2">
      <c r="J291" s="146"/>
      <c r="K291" s="146"/>
      <c r="L291" s="146"/>
      <c r="M291" s="146"/>
      <c r="N291" s="146"/>
      <c r="O291" s="146"/>
      <c r="P291" s="146"/>
    </row>
    <row r="292" spans="10:16" x14ac:dyDescent="0.2">
      <c r="J292" s="146"/>
      <c r="K292" s="146"/>
      <c r="L292" s="146"/>
      <c r="M292" s="146"/>
      <c r="N292" s="146"/>
      <c r="O292" s="146"/>
      <c r="P292" s="146"/>
    </row>
    <row r="293" spans="10:16" x14ac:dyDescent="0.2">
      <c r="J293" s="82"/>
      <c r="K293" s="82"/>
      <c r="L293" s="82"/>
      <c r="M293" s="82"/>
      <c r="N293" s="82"/>
      <c r="O293" s="82"/>
      <c r="P293" s="82"/>
    </row>
    <row r="294" spans="10:16" x14ac:dyDescent="0.2">
      <c r="J294" s="82"/>
      <c r="K294" s="82"/>
      <c r="L294" s="82"/>
      <c r="M294" s="82"/>
      <c r="N294" s="82"/>
      <c r="O294" s="82"/>
      <c r="P294" s="82"/>
    </row>
    <row r="295" spans="10:16" x14ac:dyDescent="0.2">
      <c r="J295" s="146" t="s">
        <v>127</v>
      </c>
      <c r="K295" s="146"/>
      <c r="L295" s="146"/>
      <c r="M295" s="146"/>
      <c r="N295" s="146"/>
      <c r="O295" s="146"/>
      <c r="P295" s="146"/>
    </row>
    <row r="296" spans="10:16" x14ac:dyDescent="0.2">
      <c r="J296" s="146"/>
      <c r="K296" s="146"/>
      <c r="L296" s="146"/>
      <c r="M296" s="146"/>
      <c r="N296" s="146"/>
      <c r="O296" s="146"/>
      <c r="P296" s="146"/>
    </row>
    <row r="297" spans="10:16" x14ac:dyDescent="0.2">
      <c r="J297" s="146"/>
      <c r="K297" s="146"/>
      <c r="L297" s="146"/>
      <c r="M297" s="146"/>
      <c r="N297" s="146"/>
      <c r="O297" s="146"/>
      <c r="P297" s="146"/>
    </row>
    <row r="298" spans="10:16" x14ac:dyDescent="0.2">
      <c r="J298" s="146"/>
      <c r="K298" s="146"/>
      <c r="L298" s="146"/>
      <c r="M298" s="146"/>
      <c r="N298" s="146"/>
      <c r="O298" s="146"/>
      <c r="P298" s="146"/>
    </row>
    <row r="299" spans="10:16" x14ac:dyDescent="0.2">
      <c r="J299" s="146"/>
      <c r="K299" s="146"/>
      <c r="L299" s="146"/>
      <c r="M299" s="146"/>
      <c r="N299" s="146"/>
      <c r="O299" s="146"/>
      <c r="P299" s="146"/>
    </row>
    <row r="300" spans="10:16" x14ac:dyDescent="0.2">
      <c r="J300" s="146"/>
      <c r="K300" s="146"/>
      <c r="L300" s="146"/>
      <c r="M300" s="146"/>
      <c r="N300" s="146"/>
      <c r="O300" s="146"/>
      <c r="P300" s="146"/>
    </row>
    <row r="301" spans="10:16" x14ac:dyDescent="0.2">
      <c r="J301" s="146"/>
      <c r="K301" s="146"/>
      <c r="L301" s="146"/>
      <c r="M301" s="146"/>
      <c r="N301" s="146"/>
      <c r="O301" s="146"/>
      <c r="P301" s="146"/>
    </row>
    <row r="302" spans="10:16" x14ac:dyDescent="0.2">
      <c r="J302" s="82"/>
      <c r="K302" s="82"/>
      <c r="L302" s="82"/>
      <c r="M302" s="82"/>
      <c r="N302" s="82"/>
      <c r="O302" s="82"/>
      <c r="P302" s="82"/>
    </row>
    <row r="303" spans="10:16" x14ac:dyDescent="0.2">
      <c r="J303" s="82"/>
      <c r="K303" s="82"/>
      <c r="L303" s="82"/>
      <c r="M303" s="82"/>
      <c r="N303" s="82"/>
      <c r="O303" s="82"/>
      <c r="P303" s="82"/>
    </row>
    <row r="304" spans="10:16" x14ac:dyDescent="0.2">
      <c r="J304" s="146" t="s">
        <v>128</v>
      </c>
      <c r="K304" s="146"/>
      <c r="L304" s="146"/>
      <c r="M304" s="146"/>
      <c r="N304" s="146"/>
      <c r="O304" s="146"/>
      <c r="P304" s="146"/>
    </row>
    <row r="305" spans="10:16" x14ac:dyDescent="0.2">
      <c r="J305" s="146"/>
      <c r="K305" s="146"/>
      <c r="L305" s="146"/>
      <c r="M305" s="146"/>
      <c r="N305" s="146"/>
      <c r="O305" s="146"/>
      <c r="P305" s="146"/>
    </row>
    <row r="306" spans="10:16" x14ac:dyDescent="0.2">
      <c r="J306" s="146"/>
      <c r="K306" s="146"/>
      <c r="L306" s="146"/>
      <c r="M306" s="146"/>
      <c r="N306" s="146"/>
      <c r="O306" s="146"/>
      <c r="P306" s="146"/>
    </row>
    <row r="307" spans="10:16" x14ac:dyDescent="0.2">
      <c r="J307" s="146"/>
      <c r="K307" s="146"/>
      <c r="L307" s="146"/>
      <c r="M307" s="146"/>
      <c r="N307" s="146"/>
      <c r="O307" s="146"/>
      <c r="P307" s="146"/>
    </row>
    <row r="308" spans="10:16" x14ac:dyDescent="0.2">
      <c r="J308" s="146"/>
      <c r="K308" s="146"/>
      <c r="L308" s="146"/>
      <c r="M308" s="146"/>
      <c r="N308" s="146"/>
      <c r="O308" s="146"/>
      <c r="P308" s="146"/>
    </row>
    <row r="309" spans="10:16" x14ac:dyDescent="0.2">
      <c r="J309" s="146"/>
      <c r="K309" s="146"/>
      <c r="L309" s="146"/>
      <c r="M309" s="146"/>
      <c r="N309" s="146"/>
      <c r="O309" s="146"/>
      <c r="P309" s="146"/>
    </row>
    <row r="310" spans="10:16" x14ac:dyDescent="0.2">
      <c r="J310" s="146"/>
      <c r="K310" s="146"/>
      <c r="L310" s="146"/>
      <c r="M310" s="146"/>
      <c r="N310" s="146"/>
      <c r="O310" s="146"/>
      <c r="P310" s="146"/>
    </row>
    <row r="311" spans="10:16" x14ac:dyDescent="0.2">
      <c r="J311" s="146"/>
      <c r="K311" s="146"/>
      <c r="L311" s="146"/>
      <c r="M311" s="146"/>
      <c r="N311" s="146"/>
      <c r="O311" s="146"/>
      <c r="P311" s="146"/>
    </row>
    <row r="312" spans="10:16" x14ac:dyDescent="0.2">
      <c r="J312" s="146"/>
      <c r="K312" s="146"/>
      <c r="L312" s="146"/>
      <c r="M312" s="146"/>
      <c r="N312" s="146"/>
      <c r="O312" s="146"/>
      <c r="P312" s="146"/>
    </row>
    <row r="313" spans="10:16" x14ac:dyDescent="0.2">
      <c r="J313" s="146"/>
      <c r="K313" s="146"/>
      <c r="L313" s="146"/>
      <c r="M313" s="146"/>
      <c r="N313" s="146"/>
      <c r="O313" s="146"/>
      <c r="P313" s="146"/>
    </row>
    <row r="314" spans="10:16" x14ac:dyDescent="0.2">
      <c r="J314" s="146"/>
      <c r="K314" s="146"/>
      <c r="L314" s="146"/>
      <c r="M314" s="146"/>
      <c r="N314" s="146"/>
      <c r="O314" s="146"/>
      <c r="P314" s="146"/>
    </row>
    <row r="315" spans="10:16" x14ac:dyDescent="0.2">
      <c r="J315" s="146"/>
      <c r="K315" s="146"/>
      <c r="L315" s="146"/>
      <c r="M315" s="146"/>
      <c r="N315" s="146"/>
      <c r="O315" s="146"/>
      <c r="P315" s="146"/>
    </row>
    <row r="316" spans="10:16" x14ac:dyDescent="0.2">
      <c r="J316" s="146"/>
      <c r="K316" s="146"/>
      <c r="L316" s="146"/>
      <c r="M316" s="146"/>
      <c r="N316" s="146"/>
      <c r="O316" s="146"/>
      <c r="P316" s="146"/>
    </row>
    <row r="317" spans="10:16" x14ac:dyDescent="0.2">
      <c r="J317" s="146"/>
      <c r="K317" s="146"/>
      <c r="L317" s="146"/>
      <c r="M317" s="146"/>
      <c r="N317" s="146"/>
      <c r="O317" s="146"/>
      <c r="P317" s="146"/>
    </row>
    <row r="318" spans="10:16" x14ac:dyDescent="0.2">
      <c r="J318" s="146"/>
      <c r="K318" s="146"/>
      <c r="L318" s="146"/>
      <c r="M318" s="146"/>
      <c r="N318" s="146"/>
      <c r="O318" s="146"/>
      <c r="P318" s="146"/>
    </row>
    <row r="319" spans="10:16" x14ac:dyDescent="0.2">
      <c r="J319" s="146"/>
      <c r="K319" s="146"/>
      <c r="L319" s="146"/>
      <c r="M319" s="146"/>
      <c r="N319" s="146"/>
      <c r="O319" s="146"/>
      <c r="P319" s="146"/>
    </row>
    <row r="320" spans="10:16" x14ac:dyDescent="0.2">
      <c r="J320" s="146"/>
      <c r="K320" s="146"/>
      <c r="L320" s="146"/>
      <c r="M320" s="146"/>
      <c r="N320" s="146"/>
      <c r="O320" s="146"/>
      <c r="P320" s="146"/>
    </row>
    <row r="321" spans="10:16" x14ac:dyDescent="0.2">
      <c r="J321" s="146"/>
      <c r="K321" s="146"/>
      <c r="L321" s="146"/>
      <c r="M321" s="146"/>
      <c r="N321" s="146"/>
      <c r="O321" s="146"/>
      <c r="P321" s="146"/>
    </row>
    <row r="322" spans="10:16" x14ac:dyDescent="0.2">
      <c r="J322" s="146"/>
      <c r="K322" s="146"/>
      <c r="L322" s="146"/>
      <c r="M322" s="146"/>
      <c r="N322" s="146"/>
      <c r="O322" s="146"/>
      <c r="P322" s="146"/>
    </row>
    <row r="323" spans="10:16" x14ac:dyDescent="0.2">
      <c r="J323" s="146"/>
      <c r="K323" s="146"/>
      <c r="L323" s="146"/>
      <c r="M323" s="146"/>
      <c r="N323" s="146"/>
      <c r="O323" s="146"/>
      <c r="P323" s="146"/>
    </row>
    <row r="324" spans="10:16" x14ac:dyDescent="0.2">
      <c r="J324" s="146"/>
      <c r="K324" s="146"/>
      <c r="L324" s="146"/>
      <c r="M324" s="146"/>
      <c r="N324" s="146"/>
      <c r="O324" s="146"/>
      <c r="P324" s="146"/>
    </row>
    <row r="325" spans="10:16" x14ac:dyDescent="0.2">
      <c r="J325" s="146"/>
      <c r="K325" s="146"/>
      <c r="L325" s="146"/>
      <c r="M325" s="146"/>
      <c r="N325" s="146"/>
      <c r="O325" s="146"/>
      <c r="P325" s="146"/>
    </row>
    <row r="326" spans="10:16" x14ac:dyDescent="0.2">
      <c r="J326" s="82"/>
      <c r="K326" s="82"/>
      <c r="L326" s="82"/>
      <c r="M326" s="82"/>
      <c r="N326" s="82"/>
      <c r="O326" s="82"/>
      <c r="P326" s="82"/>
    </row>
    <row r="327" spans="10:16" x14ac:dyDescent="0.2">
      <c r="J327" s="82"/>
      <c r="K327" s="82"/>
      <c r="L327" s="82"/>
      <c r="M327" s="82"/>
      <c r="N327" s="82"/>
      <c r="O327" s="82"/>
      <c r="P327" s="82"/>
    </row>
    <row r="328" spans="10:16" x14ac:dyDescent="0.2">
      <c r="J328" s="146" t="s">
        <v>129</v>
      </c>
      <c r="K328" s="146"/>
      <c r="L328" s="146"/>
      <c r="M328" s="146"/>
      <c r="N328" s="146"/>
      <c r="O328" s="146"/>
      <c r="P328" s="146"/>
    </row>
    <row r="329" spans="10:16" x14ac:dyDescent="0.2">
      <c r="J329" s="146"/>
      <c r="K329" s="146"/>
      <c r="L329" s="146"/>
      <c r="M329" s="146"/>
      <c r="N329" s="146"/>
      <c r="O329" s="146"/>
      <c r="P329" s="146"/>
    </row>
    <row r="330" spans="10:16" x14ac:dyDescent="0.2">
      <c r="J330" s="82"/>
      <c r="K330" s="82"/>
      <c r="L330" s="82"/>
      <c r="M330" s="82"/>
      <c r="N330" s="82"/>
      <c r="O330" s="82"/>
      <c r="P330" s="82"/>
    </row>
    <row r="331" spans="10:16" x14ac:dyDescent="0.2">
      <c r="J331" s="82"/>
      <c r="K331" s="82"/>
      <c r="L331" s="82"/>
      <c r="M331" s="82"/>
      <c r="N331" s="82"/>
      <c r="O331" s="82"/>
      <c r="P331" s="82"/>
    </row>
    <row r="332" spans="10:16" x14ac:dyDescent="0.2">
      <c r="J332" s="146" t="s">
        <v>130</v>
      </c>
      <c r="K332" s="146"/>
      <c r="L332" s="146"/>
      <c r="M332" s="146"/>
      <c r="N332" s="146"/>
      <c r="O332" s="146"/>
      <c r="P332" s="146"/>
    </row>
    <row r="333" spans="10:16" x14ac:dyDescent="0.2">
      <c r="J333" s="146"/>
      <c r="K333" s="146"/>
      <c r="L333" s="146"/>
      <c r="M333" s="146"/>
      <c r="N333" s="146"/>
      <c r="O333" s="146"/>
      <c r="P333" s="146"/>
    </row>
    <row r="334" spans="10:16" x14ac:dyDescent="0.2">
      <c r="J334" s="146"/>
      <c r="K334" s="146"/>
      <c r="L334" s="146"/>
      <c r="M334" s="146"/>
      <c r="N334" s="146"/>
      <c r="O334" s="146"/>
      <c r="P334" s="146"/>
    </row>
    <row r="335" spans="10:16" x14ac:dyDescent="0.2">
      <c r="J335" s="146"/>
      <c r="K335" s="146"/>
      <c r="L335" s="146"/>
      <c r="M335" s="146"/>
      <c r="N335" s="146"/>
      <c r="O335" s="146"/>
      <c r="P335" s="146"/>
    </row>
    <row r="336" spans="10:16" x14ac:dyDescent="0.2">
      <c r="J336" s="146"/>
      <c r="K336" s="146"/>
      <c r="L336" s="146"/>
      <c r="M336" s="146"/>
      <c r="N336" s="146"/>
      <c r="O336" s="146"/>
      <c r="P336" s="146"/>
    </row>
    <row r="337" spans="10:16" x14ac:dyDescent="0.2">
      <c r="J337" s="146"/>
      <c r="K337" s="146"/>
      <c r="L337" s="146"/>
      <c r="M337" s="146"/>
      <c r="N337" s="146"/>
      <c r="O337" s="146"/>
      <c r="P337" s="146"/>
    </row>
    <row r="338" spans="10:16" x14ac:dyDescent="0.2">
      <c r="J338" s="146"/>
      <c r="K338" s="146"/>
      <c r="L338" s="146"/>
      <c r="M338" s="146"/>
      <c r="N338" s="146"/>
      <c r="O338" s="146"/>
      <c r="P338" s="146"/>
    </row>
    <row r="339" spans="10:16" x14ac:dyDescent="0.2">
      <c r="J339" s="146"/>
      <c r="K339" s="146"/>
      <c r="L339" s="146"/>
      <c r="M339" s="146"/>
      <c r="N339" s="146"/>
      <c r="O339" s="146"/>
      <c r="P339" s="146"/>
    </row>
    <row r="340" spans="10:16" x14ac:dyDescent="0.2">
      <c r="J340" s="146"/>
      <c r="K340" s="146"/>
      <c r="L340" s="146"/>
      <c r="M340" s="146"/>
      <c r="N340" s="146"/>
      <c r="O340" s="146"/>
      <c r="P340" s="146"/>
    </row>
    <row r="341" spans="10:16" x14ac:dyDescent="0.2">
      <c r="J341" s="146"/>
      <c r="K341" s="146"/>
      <c r="L341" s="146"/>
      <c r="M341" s="146"/>
      <c r="N341" s="146"/>
      <c r="O341" s="146"/>
      <c r="P341" s="146"/>
    </row>
    <row r="342" spans="10:16" x14ac:dyDescent="0.2">
      <c r="J342" s="146"/>
      <c r="K342" s="146"/>
      <c r="L342" s="146"/>
      <c r="M342" s="146"/>
      <c r="N342" s="146"/>
      <c r="O342" s="146"/>
      <c r="P342" s="146"/>
    </row>
    <row r="343" spans="10:16" x14ac:dyDescent="0.2">
      <c r="J343" s="146"/>
      <c r="K343" s="146"/>
      <c r="L343" s="146"/>
      <c r="M343" s="146"/>
      <c r="N343" s="146"/>
      <c r="O343" s="146"/>
      <c r="P343" s="146"/>
    </row>
    <row r="344" spans="10:16" x14ac:dyDescent="0.2">
      <c r="J344" s="146"/>
      <c r="K344" s="146"/>
      <c r="L344" s="146"/>
      <c r="M344" s="146"/>
      <c r="N344" s="146"/>
      <c r="O344" s="146"/>
      <c r="P344" s="146"/>
    </row>
    <row r="345" spans="10:16" x14ac:dyDescent="0.2">
      <c r="J345" s="146"/>
      <c r="K345" s="146"/>
      <c r="L345" s="146"/>
      <c r="M345" s="146"/>
      <c r="N345" s="146"/>
      <c r="O345" s="146"/>
      <c r="P345" s="146"/>
    </row>
    <row r="346" spans="10:16" x14ac:dyDescent="0.2">
      <c r="J346" s="146"/>
      <c r="K346" s="146"/>
      <c r="L346" s="146"/>
      <c r="M346" s="146"/>
      <c r="N346" s="146"/>
      <c r="O346" s="146"/>
      <c r="P346" s="146"/>
    </row>
    <row r="347" spans="10:16" x14ac:dyDescent="0.2">
      <c r="J347" s="146"/>
      <c r="K347" s="146"/>
      <c r="L347" s="146"/>
      <c r="M347" s="146"/>
      <c r="N347" s="146"/>
      <c r="O347" s="146"/>
      <c r="P347" s="146"/>
    </row>
    <row r="348" spans="10:16" x14ac:dyDescent="0.2">
      <c r="J348" s="146"/>
      <c r="K348" s="146"/>
      <c r="L348" s="146"/>
      <c r="M348" s="146"/>
      <c r="N348" s="146"/>
      <c r="O348" s="146"/>
      <c r="P348" s="146"/>
    </row>
    <row r="351" spans="10:16" x14ac:dyDescent="0.2">
      <c r="J351" s="146" t="s">
        <v>131</v>
      </c>
      <c r="K351" s="146"/>
      <c r="L351" s="146"/>
      <c r="M351" s="146"/>
      <c r="N351" s="146"/>
      <c r="O351" s="146"/>
      <c r="P351" s="146"/>
    </row>
    <row r="352" spans="10:16" x14ac:dyDescent="0.2">
      <c r="J352" s="146"/>
      <c r="K352" s="146"/>
      <c r="L352" s="146"/>
      <c r="M352" s="146"/>
      <c r="N352" s="146"/>
      <c r="O352" s="146"/>
      <c r="P352" s="146"/>
    </row>
    <row r="353" spans="10:16" x14ac:dyDescent="0.2">
      <c r="J353" s="146"/>
      <c r="K353" s="146"/>
      <c r="L353" s="146"/>
      <c r="M353" s="146"/>
      <c r="N353" s="146"/>
      <c r="O353" s="146"/>
      <c r="P353" s="146"/>
    </row>
    <row r="354" spans="10:16" x14ac:dyDescent="0.2">
      <c r="J354" s="146"/>
      <c r="K354" s="146"/>
      <c r="L354" s="146"/>
      <c r="M354" s="146"/>
      <c r="N354" s="146"/>
      <c r="O354" s="146"/>
      <c r="P354" s="146"/>
    </row>
    <row r="355" spans="10:16" x14ac:dyDescent="0.2">
      <c r="J355" s="146"/>
      <c r="K355" s="146"/>
      <c r="L355" s="146"/>
      <c r="M355" s="146"/>
      <c r="N355" s="146"/>
      <c r="O355" s="146"/>
      <c r="P355" s="146"/>
    </row>
    <row r="356" spans="10:16" x14ac:dyDescent="0.2">
      <c r="J356" s="146"/>
      <c r="K356" s="146"/>
      <c r="L356" s="146"/>
      <c r="M356" s="146"/>
      <c r="N356" s="146"/>
      <c r="O356" s="146"/>
      <c r="P356" s="146"/>
    </row>
    <row r="357" spans="10:16" x14ac:dyDescent="0.2">
      <c r="J357" s="146"/>
      <c r="K357" s="146"/>
      <c r="L357" s="146"/>
      <c r="M357" s="146"/>
      <c r="N357" s="146"/>
      <c r="O357" s="146"/>
      <c r="P357" s="146"/>
    </row>
    <row r="358" spans="10:16" x14ac:dyDescent="0.2">
      <c r="J358" s="146"/>
      <c r="K358" s="146"/>
      <c r="L358" s="146"/>
      <c r="M358" s="146"/>
      <c r="N358" s="146"/>
      <c r="O358" s="146"/>
      <c r="P358" s="146"/>
    </row>
    <row r="359" spans="10:16" x14ac:dyDescent="0.2">
      <c r="J359" s="146"/>
      <c r="K359" s="146"/>
      <c r="L359" s="146"/>
      <c r="M359" s="146"/>
      <c r="N359" s="146"/>
      <c r="O359" s="146"/>
      <c r="P359" s="146"/>
    </row>
    <row r="360" spans="10:16" x14ac:dyDescent="0.2">
      <c r="J360" s="146"/>
      <c r="K360" s="146"/>
      <c r="L360" s="146"/>
      <c r="M360" s="146"/>
      <c r="N360" s="146"/>
      <c r="O360" s="146"/>
      <c r="P360" s="146"/>
    </row>
    <row r="361" spans="10:16" x14ac:dyDescent="0.2">
      <c r="J361" s="146"/>
      <c r="K361" s="146"/>
      <c r="L361" s="146"/>
      <c r="M361" s="146"/>
      <c r="N361" s="146"/>
      <c r="O361" s="146"/>
      <c r="P361" s="146"/>
    </row>
    <row r="364" spans="10:16" x14ac:dyDescent="0.2">
      <c r="J364" s="146" t="s">
        <v>132</v>
      </c>
      <c r="K364" s="146"/>
      <c r="L364" s="146"/>
      <c r="M364" s="146"/>
      <c r="N364" s="146"/>
      <c r="O364" s="146"/>
      <c r="P364" s="146"/>
    </row>
    <row r="365" spans="10:16" x14ac:dyDescent="0.2">
      <c r="J365" s="146"/>
      <c r="K365" s="146"/>
      <c r="L365" s="146"/>
      <c r="M365" s="146"/>
      <c r="N365" s="146"/>
      <c r="O365" s="146"/>
      <c r="P365" s="146"/>
    </row>
    <row r="366" spans="10:16" x14ac:dyDescent="0.2">
      <c r="J366" s="146"/>
      <c r="K366" s="146"/>
      <c r="L366" s="146"/>
      <c r="M366" s="146"/>
      <c r="N366" s="146"/>
      <c r="O366" s="146"/>
      <c r="P366" s="146"/>
    </row>
    <row r="367" spans="10:16" x14ac:dyDescent="0.2">
      <c r="J367" s="146"/>
      <c r="K367" s="146"/>
      <c r="L367" s="146"/>
      <c r="M367" s="146"/>
      <c r="N367" s="146"/>
      <c r="O367" s="146"/>
      <c r="P367" s="146"/>
    </row>
    <row r="368" spans="10:16" x14ac:dyDescent="0.2">
      <c r="J368" s="146"/>
      <c r="K368" s="146"/>
      <c r="L368" s="146"/>
      <c r="M368" s="146"/>
      <c r="N368" s="146"/>
      <c r="O368" s="146"/>
      <c r="P368" s="146"/>
    </row>
    <row r="369" spans="10:16" x14ac:dyDescent="0.2">
      <c r="J369" s="146"/>
      <c r="K369" s="146"/>
      <c r="L369" s="146"/>
      <c r="M369" s="146"/>
      <c r="N369" s="146"/>
      <c r="O369" s="146"/>
      <c r="P369" s="146"/>
    </row>
    <row r="370" spans="10:16" x14ac:dyDescent="0.2">
      <c r="J370" s="146"/>
      <c r="K370" s="146"/>
      <c r="L370" s="146"/>
      <c r="M370" s="146"/>
      <c r="N370" s="146"/>
      <c r="O370" s="146"/>
      <c r="P370" s="146"/>
    </row>
    <row r="371" spans="10:16" x14ac:dyDescent="0.2">
      <c r="J371" s="146"/>
      <c r="K371" s="146"/>
      <c r="L371" s="146"/>
      <c r="M371" s="146"/>
      <c r="N371" s="146"/>
      <c r="O371" s="146"/>
      <c r="P371" s="146"/>
    </row>
  </sheetData>
  <protectedRanges>
    <protectedRange sqref="G16 G18" name="Plage1_1"/>
  </protectedRanges>
  <mergeCells count="86">
    <mergeCell ref="D71:F71"/>
    <mergeCell ref="J72:P75"/>
    <mergeCell ref="J76:P88"/>
    <mergeCell ref="H79:H80"/>
    <mergeCell ref="B27:H27"/>
    <mergeCell ref="B45:C45"/>
    <mergeCell ref="B47:C47"/>
    <mergeCell ref="B51:C51"/>
    <mergeCell ref="B29:C29"/>
    <mergeCell ref="B31:C31"/>
    <mergeCell ref="B33:C33"/>
    <mergeCell ref="B49:C49"/>
    <mergeCell ref="B39:C39"/>
    <mergeCell ref="B41:C41"/>
    <mergeCell ref="B35:C35"/>
    <mergeCell ref="D79:D80"/>
    <mergeCell ref="G79:G80"/>
    <mergeCell ref="G76:H76"/>
    <mergeCell ref="G77:H77"/>
    <mergeCell ref="D21:E21"/>
    <mergeCell ref="G21:H21"/>
    <mergeCell ref="B20:C23"/>
    <mergeCell ref="D20:E20"/>
    <mergeCell ref="G20:H20"/>
    <mergeCell ref="R9:T9"/>
    <mergeCell ref="J5:P5"/>
    <mergeCell ref="B7:H9"/>
    <mergeCell ref="B11:H11"/>
    <mergeCell ref="D14:E14"/>
    <mergeCell ref="G14:H14"/>
    <mergeCell ref="B25:C25"/>
    <mergeCell ref="J295:P301"/>
    <mergeCell ref="J270:P273"/>
    <mergeCell ref="J90:P92"/>
    <mergeCell ref="J95:P104"/>
    <mergeCell ref="J107:P114"/>
    <mergeCell ref="J117:P119"/>
    <mergeCell ref="J244:P254"/>
    <mergeCell ref="J257:P267"/>
    <mergeCell ref="J276:P278"/>
    <mergeCell ref="J281:P292"/>
    <mergeCell ref="J231:P241"/>
    <mergeCell ref="B53:C53"/>
    <mergeCell ref="B55:C55"/>
    <mergeCell ref="B65:C65"/>
    <mergeCell ref="E79:E80"/>
    <mergeCell ref="R65:X134"/>
    <mergeCell ref="R46:S46"/>
    <mergeCell ref="R59:U62"/>
    <mergeCell ref="B59:C59"/>
    <mergeCell ref="G75:H75"/>
    <mergeCell ref="D75:F75"/>
    <mergeCell ref="D76:F76"/>
    <mergeCell ref="B67:E67"/>
    <mergeCell ref="G74:H74"/>
    <mergeCell ref="D74:F74"/>
    <mergeCell ref="G71:H71"/>
    <mergeCell ref="J67:P70"/>
    <mergeCell ref="B57:C57"/>
    <mergeCell ref="B61:C61"/>
    <mergeCell ref="B63:C63"/>
    <mergeCell ref="J122:P149"/>
    <mergeCell ref="J351:P361"/>
    <mergeCell ref="J364:P371"/>
    <mergeCell ref="J328:P329"/>
    <mergeCell ref="J332:P348"/>
    <mergeCell ref="J304:P325"/>
    <mergeCell ref="J171:P178"/>
    <mergeCell ref="J226:P228"/>
    <mergeCell ref="J202:P215"/>
    <mergeCell ref="J216:P223"/>
    <mergeCell ref="J181:P183"/>
    <mergeCell ref="J186:P199"/>
    <mergeCell ref="J6:P18"/>
    <mergeCell ref="J20:P35"/>
    <mergeCell ref="J40:P61"/>
    <mergeCell ref="J152:P156"/>
    <mergeCell ref="J159:P168"/>
    <mergeCell ref="J36:P38"/>
    <mergeCell ref="J62:P65"/>
    <mergeCell ref="B16:C16"/>
    <mergeCell ref="D16:E16"/>
    <mergeCell ref="G16:H16"/>
    <mergeCell ref="B18:C19"/>
    <mergeCell ref="D18:E18"/>
    <mergeCell ref="G18:H18"/>
  </mergeCells>
  <conditionalFormatting sqref="D74:F74 D75:D77">
    <cfRule type="cellIs" dxfId="10" priority="14" stopIfTrue="1" operator="between">
      <formula>1</formula>
      <formula>50000</formula>
    </cfRule>
  </conditionalFormatting>
  <conditionalFormatting sqref="G74:G77">
    <cfRule type="cellIs" dxfId="9" priority="13" stopIfTrue="1" operator="between">
      <formula>1</formula>
      <formula>50000</formula>
    </cfRule>
  </conditionalFormatting>
  <conditionalFormatting sqref="G73">
    <cfRule type="cellIs" dxfId="8" priority="12" stopIfTrue="1" operator="between">
      <formula>1</formula>
      <formula>50000</formula>
    </cfRule>
  </conditionalFormatting>
  <conditionalFormatting sqref="D73:F73">
    <cfRule type="cellIs" dxfId="7" priority="11" stopIfTrue="1" operator="between">
      <formula>1</formula>
      <formula>50000</formula>
    </cfRule>
  </conditionalFormatting>
  <conditionalFormatting sqref="D78:F78">
    <cfRule type="cellIs" dxfId="6" priority="9" stopIfTrue="1" operator="between">
      <formula>1</formula>
      <formula>50000</formula>
    </cfRule>
  </conditionalFormatting>
  <conditionalFormatting sqref="G78">
    <cfRule type="cellIs" dxfId="5" priority="8" stopIfTrue="1" operator="between">
      <formula>1</formula>
      <formula>50000</formula>
    </cfRule>
  </conditionalFormatting>
  <conditionalFormatting sqref="D81">
    <cfRule type="cellIs" dxfId="4" priority="6" stopIfTrue="1" operator="greaterThan">
      <formula>0</formula>
    </cfRule>
  </conditionalFormatting>
  <conditionalFormatting sqref="G81">
    <cfRule type="cellIs" dxfId="3" priority="4" stopIfTrue="1" operator="greaterThan">
      <formula>0</formula>
    </cfRule>
  </conditionalFormatting>
  <conditionalFormatting sqref="E81">
    <cfRule type="cellIs" dxfId="2" priority="3" stopIfTrue="1" operator="greaterThan">
      <formula>0</formula>
    </cfRule>
  </conditionalFormatting>
  <conditionalFormatting sqref="H81">
    <cfRule type="cellIs" dxfId="1" priority="2" stopIfTrue="1" operator="greaterThan">
      <formula>0</formula>
    </cfRule>
  </conditionalFormatting>
  <conditionalFormatting sqref="D73">
    <cfRule type="containsText" dxfId="0" priority="1" operator="containsText" text="Au préjudice">
      <formula>NOT(ISERROR(SEARCH("Au préjudice",D73)))</formula>
    </cfRule>
  </conditionalFormatting>
  <dataValidations count="3">
    <dataValidation showInputMessage="1" showErrorMessage="1" sqref="D46 G22 D48 D44 D22:D23"/>
    <dataValidation type="list" allowBlank="1" showInputMessage="1" showErrorMessage="1" sqref="D45 G45 D29 G29 G35 D31:D33 G37 D37:D41 G39 G41 D35 G31 G33">
      <formula1>"Oui,Non"</formula1>
    </dataValidation>
    <dataValidation type="list" allowBlank="1" showInputMessage="1" showErrorMessage="1" sqref="G55 G47 D55 D59 D47 G49 G51 G53 D51 D49 D53 D57 G57 G59 D61:D63 G61 G63 D65 G65">
      <formula1>"Non,Oui"</formula1>
    </dataValidation>
  </dataValidations>
  <pageMargins left="0.25" right="0.47" top="0.49" bottom="0.77" header="0.4921259845" footer="0.4921259845"/>
  <pageSetup paperSize="9" orientation="landscape" r:id="rId1"/>
  <headerFooter alignWithMargins="0">
    <oddFooter>&amp;LEDITIONS TISSOT&amp;Cwww.editions-tissot.fr&amp;R&amp;G</oddFooter>
  </headerFooter>
  <rowBreaks count="2" manualBreakCount="2">
    <brk id="25" max="16383" man="1"/>
    <brk id="66" max="16383" man="1"/>
  </rowBreaks>
  <colBreaks count="1" manualBreakCount="1">
    <brk id="8" max="1048575" man="1"/>
  </colBreaks>
  <drawing r:id="rId2"/>
  <legacyDrawing r:id="rId3"/>
  <legacyDrawingHF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Calcul indemnité de retraite</vt:lpstr>
      <vt:lpstr>Calcul indemnité légale</vt:lpstr>
      <vt:lpstr>Calcul durée du préavis</vt:lpstr>
      <vt:lpstr>Calcul indem. licenciem. abusif</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Calcul de l'indemnite de départ à la retraire</dc:title>
  <dc:creator>Editions Tissot</dc:creator>
  <cp:keywords>départ à la retraire, calcul du salaire de base,</cp:keywords>
  <cp:lastModifiedBy> </cp:lastModifiedBy>
  <cp:lastPrinted>2007-03-09T10:29:41Z</cp:lastPrinted>
  <dcterms:created xsi:type="dcterms:W3CDTF">2007-03-02T14:42:20Z</dcterms:created>
  <dcterms:modified xsi:type="dcterms:W3CDTF">2018-07-18T21:27:40Z</dcterms:modified>
</cp:coreProperties>
</file>