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20115" windowHeight="7995"/>
  </bookViews>
  <sheets>
    <sheet name="2014" sheetId="1" r:id="rId1"/>
    <sheet name="2015" sheetId="2" r:id="rId2"/>
    <sheet name="2016" sheetId="3" r:id="rId3"/>
    <sheet name="2017" sheetId="5" r:id="rId4"/>
    <sheet name="Ancienne" sheetId="4" r:id="rId5"/>
    <sheet name="Statistique" sheetId="6" r:id="rId6"/>
  </sheets>
  <definedNames>
    <definedName name="_xlnm._FilterDatabase" localSheetId="0" hidden="1">'2014'!$A$1:$G$69</definedName>
    <definedName name="_xlnm._FilterDatabase" localSheetId="1" hidden="1">'2015'!$A$1:$J$204</definedName>
    <definedName name="_xlnm._FilterDatabase" localSheetId="2" hidden="1">'2016'!$A$1:$J$180</definedName>
    <definedName name="_xlnm._FilterDatabase" localSheetId="3" hidden="1">'2017'!$A$1:$J$190</definedName>
    <definedName name="_xlnm._FilterDatabase" localSheetId="4" hidden="1">Ancienne!$A$1:$I$43</definedName>
    <definedName name="_xlnm.Print_Area" localSheetId="1">'2015'!$B$1:$G$204</definedName>
    <definedName name="_xlnm.Print_Area" localSheetId="2">'2016'!$B$1:$H$160</definedName>
    <definedName name="_xlnm.Print_Area" localSheetId="3">'2017'!$B$1:$H$151</definedName>
  </definedNames>
  <calcPr calcId="145621"/>
</workbook>
</file>

<file path=xl/calcChain.xml><?xml version="1.0" encoding="utf-8"?>
<calcChain xmlns="http://schemas.openxmlformats.org/spreadsheetml/2006/main">
  <c r="A3" i="4" l="1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2" i="4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2" i="5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2" i="3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" i="2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2" i="1"/>
  <c r="G97" i="5" l="1"/>
  <c r="G96" i="5"/>
  <c r="G26" i="5"/>
  <c r="G25" i="5"/>
  <c r="G168" i="5"/>
  <c r="G167" i="5"/>
  <c r="G166" i="5"/>
  <c r="G165" i="5"/>
  <c r="G122" i="5"/>
  <c r="G121" i="5"/>
  <c r="G100" i="5"/>
  <c r="G174" i="5"/>
  <c r="G173" i="5"/>
  <c r="G172" i="5"/>
  <c r="G171" i="5"/>
  <c r="E193" i="5"/>
  <c r="D193" i="5"/>
  <c r="G184" i="5"/>
  <c r="G162" i="5"/>
  <c r="G161" i="5"/>
  <c r="G170" i="5"/>
  <c r="G169" i="5"/>
  <c r="G20" i="5"/>
  <c r="G164" i="5"/>
  <c r="G163" i="5"/>
  <c r="G176" i="5"/>
  <c r="G175" i="5"/>
  <c r="G188" i="5"/>
  <c r="G178" i="5"/>
  <c r="G179" i="5"/>
  <c r="G180" i="5"/>
  <c r="G181" i="5"/>
  <c r="G182" i="5"/>
  <c r="G183" i="5"/>
  <c r="G185" i="5"/>
  <c r="G186" i="5"/>
  <c r="G187" i="5"/>
  <c r="G189" i="5"/>
  <c r="G160" i="5"/>
  <c r="G159" i="5"/>
  <c r="G158" i="5"/>
  <c r="G157" i="5"/>
  <c r="G156" i="5"/>
  <c r="G155" i="5"/>
  <c r="G154" i="5"/>
  <c r="G153" i="5"/>
  <c r="G152" i="5"/>
  <c r="G89" i="5"/>
  <c r="G65" i="5"/>
  <c r="G108" i="5"/>
  <c r="G113" i="5"/>
  <c r="G57" i="5"/>
  <c r="G53" i="5"/>
  <c r="G30" i="5"/>
  <c r="G29" i="5"/>
  <c r="G15" i="5"/>
  <c r="G14" i="5"/>
  <c r="G13" i="5"/>
  <c r="G12" i="5"/>
  <c r="G148" i="5"/>
  <c r="G133" i="5"/>
  <c r="G132" i="5"/>
  <c r="G129" i="5"/>
  <c r="G126" i="5"/>
  <c r="G125" i="5"/>
  <c r="G103" i="5"/>
  <c r="G119" i="5"/>
  <c r="G112" i="5"/>
  <c r="G141" i="5"/>
  <c r="G142" i="5"/>
  <c r="G143" i="5"/>
  <c r="G69" i="5"/>
  <c r="G10" i="5"/>
  <c r="E183" i="3"/>
  <c r="D195" i="5" l="1"/>
  <c r="D183" i="3"/>
  <c r="G171" i="3"/>
  <c r="G170" i="3"/>
  <c r="G112" i="3"/>
  <c r="G166" i="3"/>
  <c r="G165" i="3"/>
  <c r="G23" i="3"/>
  <c r="G22" i="3"/>
  <c r="G21" i="3"/>
  <c r="G20" i="3"/>
  <c r="G7" i="3"/>
  <c r="G6" i="3"/>
  <c r="G95" i="3"/>
  <c r="G176" i="3"/>
  <c r="G164" i="3"/>
  <c r="G125" i="3"/>
  <c r="G17" i="3"/>
  <c r="G18" i="3"/>
  <c r="G16" i="3"/>
  <c r="G179" i="3"/>
  <c r="G162" i="3"/>
  <c r="G161" i="3"/>
  <c r="G190" i="5"/>
  <c r="G177" i="5"/>
  <c r="G151" i="5"/>
  <c r="G150" i="5"/>
  <c r="G149" i="5"/>
  <c r="G147" i="5"/>
  <c r="G146" i="5"/>
  <c r="G145" i="5"/>
  <c r="G144" i="5"/>
  <c r="G140" i="5"/>
  <c r="G139" i="5"/>
  <c r="G138" i="5"/>
  <c r="G137" i="5"/>
  <c r="G136" i="5"/>
  <c r="G135" i="5"/>
  <c r="G134" i="5"/>
  <c r="G131" i="5"/>
  <c r="G130" i="5"/>
  <c r="G128" i="5"/>
  <c r="G127" i="5"/>
  <c r="G124" i="5"/>
  <c r="G123" i="5"/>
  <c r="G120" i="5"/>
  <c r="G118" i="5"/>
  <c r="G117" i="5"/>
  <c r="G116" i="5"/>
  <c r="G115" i="5"/>
  <c r="G114" i="5"/>
  <c r="G111" i="5"/>
  <c r="G110" i="5"/>
  <c r="G109" i="5"/>
  <c r="G107" i="5"/>
  <c r="G106" i="5"/>
  <c r="G105" i="5"/>
  <c r="G104" i="5"/>
  <c r="G102" i="5"/>
  <c r="G101" i="5"/>
  <c r="G99" i="5"/>
  <c r="G98" i="5"/>
  <c r="G95" i="5"/>
  <c r="G94" i="5"/>
  <c r="G93" i="5"/>
  <c r="G92" i="5"/>
  <c r="G91" i="5"/>
  <c r="G90" i="5"/>
  <c r="G88" i="5"/>
  <c r="G87" i="5"/>
  <c r="G86" i="5"/>
  <c r="G85" i="5"/>
  <c r="G84" i="5"/>
  <c r="G83" i="5"/>
  <c r="G82" i="5"/>
  <c r="G81" i="5"/>
  <c r="G80" i="5"/>
  <c r="G79" i="5"/>
  <c r="G78" i="5"/>
  <c r="G77" i="5"/>
  <c r="G76" i="5"/>
  <c r="G75" i="5"/>
  <c r="G74" i="5"/>
  <c r="G73" i="5"/>
  <c r="G72" i="5"/>
  <c r="G71" i="5"/>
  <c r="G70" i="5"/>
  <c r="G68" i="5"/>
  <c r="G67" i="5"/>
  <c r="G66" i="5"/>
  <c r="G64" i="5"/>
  <c r="G63" i="5"/>
  <c r="G62" i="5"/>
  <c r="G61" i="5"/>
  <c r="G60" i="5"/>
  <c r="G59" i="5"/>
  <c r="G58" i="5"/>
  <c r="G56" i="5"/>
  <c r="G55" i="5"/>
  <c r="G54" i="5"/>
  <c r="G52" i="5"/>
  <c r="G51" i="5"/>
  <c r="G50" i="5"/>
  <c r="G49" i="5"/>
  <c r="G48" i="5"/>
  <c r="G47" i="5"/>
  <c r="G46" i="5"/>
  <c r="G45" i="5"/>
  <c r="G44" i="5"/>
  <c r="G43" i="5"/>
  <c r="G42" i="5"/>
  <c r="G41" i="5"/>
  <c r="G40" i="5"/>
  <c r="G39" i="5"/>
  <c r="G38" i="5"/>
  <c r="G37" i="5"/>
  <c r="G36" i="5"/>
  <c r="G35" i="5"/>
  <c r="G34" i="5"/>
  <c r="G33" i="5"/>
  <c r="G32" i="5"/>
  <c r="G31" i="5"/>
  <c r="G28" i="5"/>
  <c r="G27" i="5"/>
  <c r="G24" i="5"/>
  <c r="G23" i="5"/>
  <c r="G22" i="5"/>
  <c r="G21" i="5"/>
  <c r="G19" i="5"/>
  <c r="G18" i="5"/>
  <c r="G17" i="5"/>
  <c r="G16" i="5"/>
  <c r="G11" i="5"/>
  <c r="G9" i="5"/>
  <c r="G8" i="5"/>
  <c r="G7" i="5"/>
  <c r="G6" i="5"/>
  <c r="G5" i="5"/>
  <c r="G4" i="5"/>
  <c r="G3" i="5"/>
  <c r="G2" i="5"/>
  <c r="G33" i="3"/>
  <c r="G64" i="3"/>
  <c r="G11" i="3"/>
  <c r="G163" i="3"/>
  <c r="G168" i="3"/>
  <c r="G169" i="3"/>
  <c r="G167" i="3"/>
  <c r="G54" i="3"/>
  <c r="G177" i="3"/>
  <c r="G175" i="3"/>
  <c r="G174" i="3"/>
  <c r="G173" i="3"/>
  <c r="G178" i="3"/>
  <c r="G172" i="3"/>
  <c r="G78" i="3"/>
  <c r="G158" i="3"/>
  <c r="G157" i="3"/>
  <c r="G156" i="3"/>
  <c r="G155" i="3"/>
  <c r="G27" i="3"/>
  <c r="G42" i="3"/>
  <c r="G39" i="3"/>
  <c r="G40" i="3"/>
  <c r="G41" i="3"/>
  <c r="G131" i="3"/>
  <c r="G74" i="3"/>
  <c r="G71" i="3"/>
  <c r="G117" i="3"/>
  <c r="G151" i="3"/>
  <c r="G150" i="3"/>
  <c r="G193" i="5" l="1"/>
  <c r="G44" i="3"/>
  <c r="G43" i="3"/>
  <c r="E45" i="4"/>
  <c r="D45" i="4"/>
  <c r="G42" i="4"/>
  <c r="G40" i="4"/>
  <c r="G38" i="4"/>
  <c r="G36" i="4"/>
  <c r="G34" i="4"/>
  <c r="G32" i="4"/>
  <c r="G30" i="4"/>
  <c r="G28" i="4"/>
  <c r="G26" i="4"/>
  <c r="G24" i="4"/>
  <c r="G126" i="3"/>
  <c r="G124" i="3"/>
  <c r="G22" i="4"/>
  <c r="G20" i="4"/>
  <c r="G19" i="4"/>
  <c r="G18" i="4"/>
  <c r="G13" i="4"/>
  <c r="G14" i="4"/>
  <c r="G16" i="4"/>
  <c r="G12" i="4"/>
  <c r="G11" i="4"/>
  <c r="G10" i="4"/>
  <c r="G8" i="4"/>
  <c r="G7" i="4"/>
  <c r="G6" i="4"/>
  <c r="G4" i="4"/>
  <c r="G2" i="4"/>
  <c r="G45" i="4" l="1"/>
  <c r="D47" i="4"/>
  <c r="G36" i="3"/>
  <c r="G15" i="3"/>
  <c r="G154" i="3" l="1"/>
  <c r="G153" i="3"/>
  <c r="G152" i="3"/>
  <c r="G143" i="3"/>
  <c r="G142" i="3"/>
  <c r="G139" i="3"/>
  <c r="G138" i="3"/>
  <c r="G141" i="3"/>
  <c r="G140" i="3"/>
  <c r="G145" i="3"/>
  <c r="G144" i="3"/>
  <c r="G147" i="3"/>
  <c r="G146" i="3"/>
  <c r="G204" i="2" l="1"/>
  <c r="G96" i="3"/>
  <c r="G59" i="3"/>
  <c r="G58" i="3"/>
  <c r="G111" i="3"/>
  <c r="G130" i="3"/>
  <c r="G132" i="3"/>
  <c r="G5" i="3"/>
  <c r="G8" i="3"/>
  <c r="G57" i="3"/>
  <c r="G4" i="3"/>
  <c r="G136" i="3"/>
  <c r="G94" i="3"/>
  <c r="G93" i="3"/>
  <c r="G120" i="3"/>
  <c r="G35" i="3"/>
  <c r="G34" i="3"/>
  <c r="E207" i="2"/>
  <c r="D207" i="2"/>
  <c r="G160" i="3"/>
  <c r="G159" i="3"/>
  <c r="G16" i="2"/>
  <c r="G15" i="2"/>
  <c r="G203" i="2"/>
  <c r="G202" i="2"/>
  <c r="G201" i="2"/>
  <c r="D71" i="1"/>
  <c r="E71" i="1"/>
  <c r="G196" i="2"/>
  <c r="G195" i="2"/>
  <c r="G59" i="2"/>
  <c r="G58" i="2"/>
  <c r="G11" i="2"/>
  <c r="G50" i="2"/>
  <c r="G199" i="2"/>
  <c r="G200" i="2"/>
  <c r="G198" i="2"/>
  <c r="G49" i="2"/>
  <c r="G8" i="2"/>
  <c r="G7" i="2"/>
  <c r="G149" i="3"/>
  <c r="G148" i="3"/>
  <c r="G137" i="3"/>
  <c r="G135" i="3"/>
  <c r="G134" i="3"/>
  <c r="G133" i="3"/>
  <c r="G129" i="3"/>
  <c r="G128" i="3"/>
  <c r="G127" i="3"/>
  <c r="G123" i="3"/>
  <c r="G122" i="3"/>
  <c r="G121" i="3"/>
  <c r="G119" i="3"/>
  <c r="G118" i="3"/>
  <c r="G116" i="3"/>
  <c r="G115" i="3"/>
  <c r="G114" i="3"/>
  <c r="G113" i="3"/>
  <c r="G110" i="3"/>
  <c r="G109" i="3"/>
  <c r="G108" i="3"/>
  <c r="G107" i="3"/>
  <c r="G106" i="3"/>
  <c r="G105" i="3"/>
  <c r="G104" i="3"/>
  <c r="G103" i="3"/>
  <c r="G102" i="3"/>
  <c r="G101" i="3"/>
  <c r="G100" i="3"/>
  <c r="G99" i="3"/>
  <c r="G98" i="3"/>
  <c r="G97" i="3"/>
  <c r="G92" i="3"/>
  <c r="G91" i="3"/>
  <c r="G90" i="3"/>
  <c r="G89" i="3"/>
  <c r="G88" i="3"/>
  <c r="G87" i="3"/>
  <c r="G86" i="3"/>
  <c r="G85" i="3"/>
  <c r="G84" i="3"/>
  <c r="G83" i="3"/>
  <c r="G82" i="3"/>
  <c r="G81" i="3"/>
  <c r="G80" i="3"/>
  <c r="G79" i="3"/>
  <c r="G77" i="3"/>
  <c r="G76" i="3"/>
  <c r="G75" i="3"/>
  <c r="G73" i="3"/>
  <c r="G72" i="3"/>
  <c r="G70" i="3"/>
  <c r="G69" i="3"/>
  <c r="G68" i="3"/>
  <c r="G67" i="3"/>
  <c r="G66" i="3"/>
  <c r="G65" i="3"/>
  <c r="G63" i="3"/>
  <c r="G62" i="3"/>
  <c r="G61" i="3"/>
  <c r="G60" i="3"/>
  <c r="G56" i="3"/>
  <c r="G55" i="3"/>
  <c r="G53" i="3"/>
  <c r="G52" i="3"/>
  <c r="G51" i="3"/>
  <c r="G50" i="3"/>
  <c r="G49" i="3"/>
  <c r="G48" i="3"/>
  <c r="G47" i="3"/>
  <c r="G46" i="3"/>
  <c r="G45" i="3"/>
  <c r="G38" i="3"/>
  <c r="G37" i="3"/>
  <c r="G32" i="3"/>
  <c r="G31" i="3"/>
  <c r="G30" i="3"/>
  <c r="G29" i="3"/>
  <c r="G28" i="3"/>
  <c r="G26" i="3"/>
  <c r="G25" i="3"/>
  <c r="G24" i="3"/>
  <c r="G19" i="3"/>
  <c r="G14" i="3"/>
  <c r="G13" i="3"/>
  <c r="G12" i="3"/>
  <c r="G10" i="3"/>
  <c r="G9" i="3"/>
  <c r="G3" i="3"/>
  <c r="G2" i="3"/>
  <c r="G38" i="2"/>
  <c r="G37" i="2"/>
  <c r="G78" i="2"/>
  <c r="G170" i="2"/>
  <c r="G169" i="2"/>
  <c r="G147" i="2"/>
  <c r="G146" i="2"/>
  <c r="G145" i="2"/>
  <c r="G152" i="2"/>
  <c r="G165" i="2"/>
  <c r="G28" i="2"/>
  <c r="G27" i="2"/>
  <c r="G26" i="2"/>
  <c r="G19" i="2"/>
  <c r="G116" i="2"/>
  <c r="G96" i="2"/>
  <c r="G47" i="2"/>
  <c r="G183" i="3" l="1"/>
  <c r="D185" i="3"/>
  <c r="D209" i="2"/>
  <c r="G158" i="2" l="1"/>
  <c r="G90" i="2"/>
  <c r="G189" i="2" l="1"/>
  <c r="G190" i="2"/>
  <c r="G191" i="2"/>
  <c r="G192" i="2"/>
  <c r="G186" i="2" l="1"/>
  <c r="G53" i="2"/>
  <c r="G23" i="2"/>
  <c r="G183" i="2"/>
  <c r="G34" i="2"/>
  <c r="G40" i="2"/>
  <c r="G157" i="2"/>
  <c r="G197" i="2"/>
  <c r="G194" i="2"/>
  <c r="G33" i="2"/>
  <c r="G93" i="2"/>
  <c r="G73" i="2"/>
  <c r="G173" i="2"/>
  <c r="G168" i="2"/>
  <c r="G174" i="2"/>
  <c r="G172" i="2"/>
  <c r="G162" i="2"/>
  <c r="G48" i="2"/>
  <c r="G161" i="2"/>
  <c r="G163" i="2"/>
  <c r="G72" i="2"/>
  <c r="G188" i="2"/>
  <c r="J192" i="2" s="1"/>
  <c r="G187" i="2"/>
  <c r="G185" i="2"/>
  <c r="G184" i="2"/>
  <c r="G182" i="2"/>
  <c r="G181" i="2"/>
  <c r="G180" i="2"/>
  <c r="G179" i="2"/>
  <c r="G178" i="2"/>
  <c r="G177" i="2"/>
  <c r="G107" i="2"/>
  <c r="G105" i="2"/>
  <c r="G103" i="2"/>
  <c r="G101" i="2"/>
  <c r="G99" i="2"/>
  <c r="G97" i="2"/>
  <c r="G94" i="2"/>
  <c r="G122" i="2"/>
  <c r="G117" i="2"/>
  <c r="G111" i="2"/>
  <c r="G129" i="2"/>
  <c r="G144" i="2"/>
  <c r="G148" i="2"/>
  <c r="G35" i="2"/>
  <c r="G29" i="2"/>
  <c r="G91" i="2"/>
  <c r="G88" i="2"/>
  <c r="G60" i="2"/>
  <c r="G51" i="2"/>
  <c r="G44" i="2"/>
  <c r="G14" i="2"/>
  <c r="G25" i="2"/>
  <c r="G176" i="2"/>
  <c r="G175" i="2"/>
  <c r="G171" i="2"/>
  <c r="G167" i="2"/>
  <c r="G166" i="2"/>
  <c r="G164" i="2"/>
  <c r="G160" i="2"/>
  <c r="G159" i="2"/>
  <c r="G156" i="2"/>
  <c r="G155" i="2"/>
  <c r="G154" i="2"/>
  <c r="G69" i="2"/>
  <c r="D73" i="1"/>
  <c r="G12" i="2"/>
  <c r="G153" i="2"/>
  <c r="G151" i="2"/>
  <c r="G150" i="2"/>
  <c r="G149" i="2"/>
  <c r="G143" i="2"/>
  <c r="G142" i="2"/>
  <c r="G141" i="2"/>
  <c r="G140" i="2"/>
  <c r="G110" i="2"/>
  <c r="G139" i="2" l="1"/>
  <c r="G138" i="2"/>
  <c r="G137" i="2"/>
  <c r="G136" i="2"/>
  <c r="G135" i="2"/>
  <c r="G134" i="2"/>
  <c r="G133" i="2"/>
  <c r="G132" i="2"/>
  <c r="G131" i="2"/>
  <c r="G130" i="2"/>
  <c r="G128" i="2"/>
  <c r="G127" i="2"/>
  <c r="G98" i="2"/>
  <c r="G100" i="2"/>
  <c r="G102" i="2"/>
  <c r="G104" i="2"/>
  <c r="G4" i="2"/>
  <c r="G5" i="2"/>
  <c r="G41" i="2"/>
  <c r="G39" i="2"/>
  <c r="G126" i="2"/>
  <c r="G125" i="2"/>
  <c r="G22" i="2"/>
  <c r="G24" i="2"/>
  <c r="G30" i="2"/>
  <c r="G124" i="2"/>
  <c r="G123" i="2"/>
  <c r="G121" i="2"/>
  <c r="G120" i="2"/>
  <c r="G67" i="2"/>
  <c r="G66" i="2"/>
  <c r="G10" i="2"/>
  <c r="G3" i="2"/>
  <c r="G6" i="2"/>
  <c r="G68" i="2"/>
  <c r="G119" i="2"/>
  <c r="G118" i="2"/>
  <c r="G115" i="2"/>
  <c r="G114" i="2"/>
  <c r="G113" i="2"/>
  <c r="G112" i="2"/>
  <c r="G109" i="2"/>
  <c r="G108" i="2"/>
  <c r="G106" i="2"/>
  <c r="G95" i="2"/>
  <c r="G92" i="2"/>
  <c r="G89" i="2"/>
  <c r="G87" i="2"/>
  <c r="G86" i="2"/>
  <c r="G85" i="2"/>
  <c r="G84" i="2"/>
  <c r="G83" i="2"/>
  <c r="G82" i="2"/>
  <c r="G81" i="2"/>
  <c r="G80" i="2"/>
  <c r="G79" i="2"/>
  <c r="G77" i="2"/>
  <c r="G76" i="2"/>
  <c r="G75" i="2"/>
  <c r="G74" i="2"/>
  <c r="G71" i="2"/>
  <c r="G70" i="2"/>
  <c r="G65" i="2"/>
  <c r="G64" i="2"/>
  <c r="G63" i="2"/>
  <c r="G62" i="2"/>
  <c r="G61" i="2"/>
  <c r="G57" i="2"/>
  <c r="G56" i="2"/>
  <c r="G55" i="2"/>
  <c r="G54" i="2"/>
  <c r="G52" i="2"/>
  <c r="G46" i="2"/>
  <c r="G45" i="2"/>
  <c r="G43" i="2"/>
  <c r="G42" i="2"/>
  <c r="G36" i="2"/>
  <c r="G32" i="2"/>
  <c r="G31" i="2"/>
  <c r="G21" i="2"/>
  <c r="G20" i="2"/>
  <c r="G18" i="2"/>
  <c r="G17" i="2"/>
  <c r="G13" i="2"/>
  <c r="G9" i="2"/>
  <c r="G2" i="2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2" i="1"/>
  <c r="G207" i="2" l="1"/>
  <c r="G71" i="1"/>
</calcChain>
</file>

<file path=xl/sharedStrings.xml><?xml version="1.0" encoding="utf-8"?>
<sst xmlns="http://schemas.openxmlformats.org/spreadsheetml/2006/main" count="1540" uniqueCount="568">
  <si>
    <t>Echantillon Reçu</t>
  </si>
  <si>
    <t>Maison</t>
  </si>
  <si>
    <t>Prix</t>
  </si>
  <si>
    <t>Blanc de Blancs 2000</t>
  </si>
  <si>
    <t>Champagne De Castelnau</t>
  </si>
  <si>
    <t>Brut Millésimé 2004</t>
  </si>
  <si>
    <t>Brut Rosé</t>
  </si>
  <si>
    <t>Champagne Michel Loriot</t>
  </si>
  <si>
    <t>Authentic Meunier</t>
  </si>
  <si>
    <t>Champagne Collet</t>
  </si>
  <si>
    <t>Coffret So Collet "Blanc de Blancs Collection Privée"</t>
  </si>
  <si>
    <t>Champagne Brimoncourt</t>
  </si>
  <si>
    <t>Champagne Philippe Gonet</t>
  </si>
  <si>
    <t>Signature Blanc de Blancs</t>
  </si>
  <si>
    <t>Champagne Pannier</t>
  </si>
  <si>
    <t>Cuvée Louis Eugene "Blanc de Noirs 2009"</t>
  </si>
  <si>
    <t>Cuvée Théodorine</t>
  </si>
  <si>
    <t>Champagne Lenoble</t>
  </si>
  <si>
    <t>Grand Cru Blanc de Blancs Chouilly</t>
  </si>
  <si>
    <t>Champagne Moët et Chandon</t>
  </si>
  <si>
    <t>Ice Impérial</t>
  </si>
  <si>
    <t>Champagne Mailly Grand Cru</t>
  </si>
  <si>
    <t>L'intemporelle Rosé 2008</t>
  </si>
  <si>
    <t>Chanpagne Nicolas Feuillatte</t>
  </si>
  <si>
    <t>Brut Chardonnay Millésime 2006</t>
  </si>
  <si>
    <t>Chanmpagne Henriot</t>
  </si>
  <si>
    <t>Rosé Millésimé 2008</t>
  </si>
  <si>
    <t>Champagne De Saint Gall</t>
  </si>
  <si>
    <t>Extra Brut By Doucet</t>
  </si>
  <si>
    <t>Champagne Pol Roger</t>
  </si>
  <si>
    <t>Brut Vintage 2004</t>
  </si>
  <si>
    <t xml:space="preserve">Brut Vintage Rosé 2006 </t>
  </si>
  <si>
    <t>Champagne Devaux</t>
  </si>
  <si>
    <t>Le D Rosé</t>
  </si>
  <si>
    <t>Champagne Colin</t>
  </si>
  <si>
    <t>Brut Rosé 1er Cru</t>
  </si>
  <si>
    <t>Cuvée Patrimony</t>
  </si>
  <si>
    <t>Nombre</t>
  </si>
  <si>
    <t>Cuvée Palmyre</t>
  </si>
  <si>
    <t>Esprit Couture</t>
  </si>
  <si>
    <t>Brut Régence</t>
  </si>
  <si>
    <t>Cuvée Or</t>
  </si>
  <si>
    <t>Rubis Velours</t>
  </si>
  <si>
    <t>Brut Intense</t>
  </si>
  <si>
    <t>Blanc de Noirs 2009</t>
  </si>
  <si>
    <t>Brut Vintage 2006</t>
  </si>
  <si>
    <t>Magnum Collection 1998</t>
  </si>
  <si>
    <t>Cuvée Spécial 2006</t>
  </si>
  <si>
    <t>Palme D'or 2004</t>
  </si>
  <si>
    <t>Brut Souverain</t>
  </si>
  <si>
    <t>Blanc de Blancs</t>
  </si>
  <si>
    <t>Brut Reserve</t>
  </si>
  <si>
    <t>Blanc de Blancs Vintage 2004</t>
  </si>
  <si>
    <t>Le D Millésime 2006</t>
  </si>
  <si>
    <t>Cuvée Parallele</t>
  </si>
  <si>
    <t>Cuvée Coup de Cœur 2004</t>
  </si>
  <si>
    <t>Cuvée Grand Cru Blanc de Blancs 2006</t>
  </si>
  <si>
    <t>Gremillet</t>
  </si>
  <si>
    <t>Brut</t>
  </si>
  <si>
    <t>Drappier</t>
  </si>
  <si>
    <t>Carte d'Or</t>
  </si>
  <si>
    <t>100% Pinot Noir Brut Nature</t>
  </si>
  <si>
    <t>Blanc de Blancs Signature</t>
  </si>
  <si>
    <t>Grande Sendrée 2006</t>
  </si>
  <si>
    <t>Brut Réserve</t>
  </si>
  <si>
    <t>Gimonnet</t>
  </si>
  <si>
    <t>Spécial Club 2005</t>
  </si>
  <si>
    <t>Oger Grand Cru</t>
  </si>
  <si>
    <t>Lallier</t>
  </si>
  <si>
    <t>Millesime 2008</t>
  </si>
  <si>
    <t>Ayala</t>
  </si>
  <si>
    <t>Blanc de Blancs 2007</t>
  </si>
  <si>
    <t>Gosset</t>
  </si>
  <si>
    <t>Grand Rosé</t>
  </si>
  <si>
    <t>De Sousa</t>
  </si>
  <si>
    <t>Cuvée Umami</t>
  </si>
  <si>
    <t>Gosset Brabant</t>
  </si>
  <si>
    <t>Bourdaire Gallois</t>
  </si>
  <si>
    <t>Deutz</t>
  </si>
  <si>
    <t>Pierre Gerbais</t>
  </si>
  <si>
    <t>Noirs d'Ay</t>
  </si>
  <si>
    <t>Millésime 2005</t>
  </si>
  <si>
    <t>Cuvée Prestige</t>
  </si>
  <si>
    <t>Blanc de Blancs 2008</t>
  </si>
  <si>
    <t>Blanc de Blancs 1988</t>
  </si>
  <si>
    <t>L'audace</t>
  </si>
  <si>
    <t>L'original</t>
  </si>
  <si>
    <t>Total</t>
  </si>
  <si>
    <t>Cuvée 225 Rosé 2006</t>
  </si>
  <si>
    <t>Cuvée Charles de Gaulle</t>
  </si>
  <si>
    <t>Champagne Pierre Mignon</t>
  </si>
  <si>
    <t>Champagne Lacourte Godbillon</t>
  </si>
  <si>
    <t>Cuvée Vanité</t>
  </si>
  <si>
    <t>Millésime d'exception 2005</t>
  </si>
  <si>
    <t>D Rosé</t>
  </si>
  <si>
    <t>Devaux Oeil de Perdrix (Monoprix)</t>
  </si>
  <si>
    <t>Rosé Impérial</t>
  </si>
  <si>
    <t>1/4 Brut</t>
  </si>
  <si>
    <t>1/4 Rosé</t>
  </si>
  <si>
    <t>Cuvée Feminity</t>
  </si>
  <si>
    <t>Champagne Gremillet</t>
  </si>
  <si>
    <t>Champagne Drappier</t>
  </si>
  <si>
    <t>Blanc de Noirs</t>
  </si>
  <si>
    <t>Brut Prestige</t>
  </si>
  <si>
    <t>Brut Prestige Rosé de Saignée</t>
  </si>
  <si>
    <t>Année de Madame Millésime 2006</t>
  </si>
  <si>
    <t>Année de Madame Rosé Millésime 2006 Privilége</t>
  </si>
  <si>
    <t>Recu</t>
  </si>
  <si>
    <t>Champagne Billecart Salmon</t>
  </si>
  <si>
    <t>Brut Rosé 1/2</t>
  </si>
  <si>
    <t>Champagne De Barfontarc</t>
  </si>
  <si>
    <t>100% Noirs</t>
  </si>
  <si>
    <t>100% Blancs</t>
  </si>
  <si>
    <t>Extra-Brut</t>
  </si>
  <si>
    <t>Champagne Cattier</t>
  </si>
  <si>
    <t>Champagne H. Blin</t>
  </si>
  <si>
    <t>Champagne Pierre Gimonnet</t>
  </si>
  <si>
    <t>Rosé de Blanc</t>
  </si>
  <si>
    <t>Champagne Gosset-Brabant</t>
  </si>
  <si>
    <t>Dégusté</t>
  </si>
  <si>
    <t>1/4 Brut (en coffret 2 Quart)</t>
  </si>
  <si>
    <t>Coffret Plaisir Rosé</t>
  </si>
  <si>
    <t>Champagne Philipponnat</t>
  </si>
  <si>
    <t>Champagne Solemme</t>
  </si>
  <si>
    <t>Nature de Solemme</t>
  </si>
  <si>
    <t>Champagne Jeeper</t>
  </si>
  <si>
    <t>1/2 Brut Grande Reserve</t>
  </si>
  <si>
    <t>Champagne Ayala</t>
  </si>
  <si>
    <t>Rosé Majeur</t>
  </si>
  <si>
    <t>Reserve Royale (Base 2011, Dégorgement 12/2014)</t>
  </si>
  <si>
    <t>Reserve Royale (Base 2005, Dégorgement 10/2008)</t>
  </si>
  <si>
    <t>Cuvée Parenthése millésime 2009</t>
  </si>
  <si>
    <t>Cuvée Grand Cru Blanc de Blancs 2007</t>
  </si>
  <si>
    <t>Champagne Don Caudron</t>
  </si>
  <si>
    <t>Cuvée Prédiction</t>
  </si>
  <si>
    <t>Champagne Lombart et Cie</t>
  </si>
  <si>
    <t>Champagne Jean Sandrin</t>
  </si>
  <si>
    <t>Brut Tradition</t>
  </si>
  <si>
    <t>Champagne Edouard Brun</t>
  </si>
  <si>
    <t>Cuvée Rosé élégante d'Edouard Brun Grand Cru</t>
  </si>
  <si>
    <t>Champagne Francis Boulard</t>
  </si>
  <si>
    <t>Les Murgiers</t>
  </si>
  <si>
    <t>Brut Chardonnay Millésime 2006 (Sac Marin)</t>
  </si>
  <si>
    <t>Grande Sendrée Rosé 2006</t>
  </si>
  <si>
    <t>Champagne De Sousa</t>
  </si>
  <si>
    <t>Champagne Baillette-Prudhomme</t>
  </si>
  <si>
    <t>Champagne Bonnevie Bocart</t>
  </si>
  <si>
    <t>Champagne Florence Duchêne</t>
  </si>
  <si>
    <t>Champagne Guy Mea</t>
  </si>
  <si>
    <t>Champagne Mary Sessile</t>
  </si>
  <si>
    <t>Blanc de Blancs Grand Cru</t>
  </si>
  <si>
    <t>Rosé Grand Vintage 2006</t>
  </si>
  <si>
    <t>Cuvée des enchanteleurs 1998</t>
  </si>
  <si>
    <t>Les Sources du Flagot 2007</t>
  </si>
  <si>
    <t>Inspiration de Saison 2008</t>
  </si>
  <si>
    <t>Brut Réserve Grand Cru Blanc de Blancs</t>
  </si>
  <si>
    <t>Cuvée L'inattendue</t>
  </si>
  <si>
    <t>Rosé de Saignée</t>
  </si>
  <si>
    <t>Brut Rosa Délice</t>
  </si>
  <si>
    <t>Cuvée Di Mangan</t>
  </si>
  <si>
    <t>Champagne Fleury</t>
  </si>
  <si>
    <t>Notes Blanches 2010</t>
  </si>
  <si>
    <t>Brut Blanc de Blancs 1er Cru</t>
  </si>
  <si>
    <t>Champagne Duval Leroy</t>
  </si>
  <si>
    <t>Authentis Petit Meslier</t>
  </si>
  <si>
    <t>Champagne Moutard et fils</t>
  </si>
  <si>
    <t>Arbanne Vieilles Vignes</t>
  </si>
  <si>
    <t>Brut Nature</t>
  </si>
  <si>
    <t>Champagne Nathalie Falmet</t>
  </si>
  <si>
    <t>Champagne Laurent Perrier</t>
  </si>
  <si>
    <t>Millésime 2006</t>
  </si>
  <si>
    <t>Cuvée Magnolia</t>
  </si>
  <si>
    <t>Cuvée Blanche de Castille</t>
  </si>
  <si>
    <t>Bouteilles en attente de reception</t>
  </si>
  <si>
    <t>Total Bouteilles</t>
  </si>
  <si>
    <t>Bouteilles Restante</t>
  </si>
  <si>
    <t>Quand l'œil est aveugle - Les Rosés</t>
  </si>
  <si>
    <t>Quand l'œil est aveugle - Les Cépages</t>
  </si>
  <si>
    <t>Quand l'œil est aveugle - Le Vieillissement du Champagne</t>
  </si>
  <si>
    <t>Echantillon Classique</t>
  </si>
  <si>
    <t>St Valentin</t>
  </si>
  <si>
    <t>Fête des Mères et Pères</t>
  </si>
  <si>
    <t>Beau Jour</t>
  </si>
  <si>
    <t>Fab'ulleuse</t>
  </si>
  <si>
    <t>Champagne Louis Roederer</t>
  </si>
  <si>
    <t>Millésime 2008</t>
  </si>
  <si>
    <t>Champagne Veuve Clicquot</t>
  </si>
  <si>
    <t>Coffret Naturally III</t>
  </si>
  <si>
    <t>Coffret Rosé Expression</t>
  </si>
  <si>
    <t>Cuvée Epicurienne</t>
  </si>
  <si>
    <t>Champagne Delamotte</t>
  </si>
  <si>
    <t>Blanc de Blancs Millésime 2007</t>
  </si>
  <si>
    <t>Champagne Lallier</t>
  </si>
  <si>
    <t>Brut Rosé (Sac Marin)</t>
  </si>
  <si>
    <t>Palme d'Or 2006</t>
  </si>
  <si>
    <t>Champagne Canard Duchene</t>
  </si>
  <si>
    <t>Cuvée Charles VII Smooth Rosé</t>
  </si>
  <si>
    <t>Palme d'Or Rosé 2006</t>
  </si>
  <si>
    <t>Cuvée Rich</t>
  </si>
  <si>
    <t>Champagne G.H. Mumm</t>
  </si>
  <si>
    <t>Cuvée édition limitée 6 ans</t>
  </si>
  <si>
    <t>Champagne Tribaut Schloesser</t>
  </si>
  <si>
    <t>Glamour Rosé</t>
  </si>
  <si>
    <t>Devaux Grande Réserve</t>
  </si>
  <si>
    <t>Blanc de Chardonnay</t>
  </si>
  <si>
    <t>Rosé Dry Collection Privée</t>
  </si>
  <si>
    <t>Brut Vintage Rosé 2006</t>
  </si>
  <si>
    <t>Cuvée René</t>
  </si>
  <si>
    <t>Rosé</t>
  </si>
  <si>
    <t>Brut Antique 1er Cru</t>
  </si>
  <si>
    <t>Champagne Picard &amp; Boyer</t>
  </si>
  <si>
    <t>Cuvée Esprit de Famille</t>
  </si>
  <si>
    <t>Champagne Bourdaire Gallois</t>
  </si>
  <si>
    <t>O de Mailly 2008</t>
  </si>
  <si>
    <t>Champagne Mercier</t>
  </si>
  <si>
    <t>Fêtes de fin d'année</t>
  </si>
  <si>
    <t>Champagne Henriet-Bazin</t>
  </si>
  <si>
    <t>Brut Nature 2009</t>
  </si>
  <si>
    <t>Cuvée One Pink</t>
  </si>
  <si>
    <t>Cuvée des enchanteleurs 2000</t>
  </si>
  <si>
    <t>Champagne Gosset</t>
  </si>
  <si>
    <t>Celebris 2002</t>
  </si>
  <si>
    <t>Brut Nature Sans Soufre</t>
  </si>
  <si>
    <t>Champagne J.Lassalle</t>
  </si>
  <si>
    <t>Cuvée Préférence</t>
  </si>
  <si>
    <t>Oenophile 2008</t>
  </si>
  <si>
    <t>Lehmenn Glass</t>
  </si>
  <si>
    <t>Verre Référence Jamesse Grand Blanc</t>
  </si>
  <si>
    <t>Verre Référence Jamesse Grand Rouge</t>
  </si>
  <si>
    <t>Verre Référence Jamesse Grand Champagne</t>
  </si>
  <si>
    <t>Verre Oenomust 35 cl</t>
  </si>
  <si>
    <t>Verre Référence Jamesse Premium 30</t>
  </si>
  <si>
    <t>Perle d'Ayala 2005</t>
  </si>
  <si>
    <t>Cordon Rouge</t>
  </si>
  <si>
    <t>Verre pour dégustation</t>
  </si>
  <si>
    <t>Coffret "Spectre Limited Edition" Millèsime 2009</t>
  </si>
  <si>
    <t>Cuvée D</t>
  </si>
  <si>
    <t>Cuvée Mycorhise</t>
  </si>
  <si>
    <t>Brut Impérial</t>
  </si>
  <si>
    <t>Nouvelle Cuvée</t>
  </si>
  <si>
    <t>Brut Réserve Coffret Terre de Merveille</t>
  </si>
  <si>
    <t>Grand Cru Pinot Noir Millésime 2006</t>
  </si>
  <si>
    <t>Grand Cru Chardonnay Millésime 2006</t>
  </si>
  <si>
    <t>Cuvée Coralyne</t>
  </si>
  <si>
    <t>Cuvée R.012</t>
  </si>
  <si>
    <t>Cuvée La Grande Dame 2006</t>
  </si>
  <si>
    <t>Coffret Tsé et Tsé Carte Jaune</t>
  </si>
  <si>
    <t>Coffret Tsé et Tsé Rosé</t>
  </si>
  <si>
    <t>Brut Vintage Blanc de Blancs 2008</t>
  </si>
  <si>
    <t>Brut Millésime 2000</t>
  </si>
  <si>
    <t>Champagne Alfred Gratien</t>
  </si>
  <si>
    <t>Cuvée Spécial Club 2009</t>
  </si>
  <si>
    <t>Squeeze Box Gris</t>
  </si>
  <si>
    <t>Brut Grande Réserve</t>
  </si>
  <si>
    <t>Cuvée Cœur d'Or 2006</t>
  </si>
  <si>
    <t>Cuvée Sténopé 2008</t>
  </si>
  <si>
    <t>Blanc de Blancs 2004</t>
  </si>
  <si>
    <t>Date</t>
  </si>
  <si>
    <t>Cuvée D millésime 2008</t>
  </si>
  <si>
    <t>Cuvée Evidence</t>
  </si>
  <si>
    <t>Millésime 2010</t>
  </si>
  <si>
    <t>Cuvée Esprit de Noël 2006</t>
  </si>
  <si>
    <t>Grande Année 2005</t>
  </si>
  <si>
    <t>Grande Année Rosé 2005</t>
  </si>
  <si>
    <t>Champagne Thiercelin</t>
  </si>
  <si>
    <t>Cave Buffet</t>
  </si>
  <si>
    <t>Box Apérits du Nord Est</t>
  </si>
  <si>
    <t>Coffret Doucet</t>
  </si>
  <si>
    <t>Blanc de Blancs Millésime 2011</t>
  </si>
  <si>
    <t>Coffret Trilogie Velours (Rosé Velour, Blanc Velour et Rubis Velour)</t>
  </si>
  <si>
    <t>Cuvée 3A</t>
  </si>
  <si>
    <t>Coffret seau Brut Rosé</t>
  </si>
  <si>
    <t>Blanc de Noirs Rouge Passion</t>
  </si>
  <si>
    <t>Petite Douceur Rosé Extra Dry</t>
  </si>
  <si>
    <t>Cuvée Red Kiss Rosé</t>
  </si>
  <si>
    <t>Coffret Clic'Call Rosé</t>
  </si>
  <si>
    <t>Coffret Clicquot Message Rosé</t>
  </si>
  <si>
    <t>Cuvée Privilege Rosé 2008</t>
  </si>
  <si>
    <t>Brut Blanc de Blancs</t>
  </si>
  <si>
    <t>Cuvée D Rosé</t>
  </si>
  <si>
    <t>Champagne Guy Charbaut</t>
  </si>
  <si>
    <t>Cuvée Enjoleuse 2007</t>
  </si>
  <si>
    <t>Champagne Besserat de Bellefon</t>
  </si>
  <si>
    <t>Cuvée des Moines Blanc de Noirs</t>
  </si>
  <si>
    <t>Grande Reserve</t>
  </si>
  <si>
    <t>La Grande Dame Rosé 2006</t>
  </si>
  <si>
    <t>Millésime 2009</t>
  </si>
  <si>
    <t>Brut 100% Meunier</t>
  </si>
  <si>
    <t>Quand l'œil est aveugle - Les Vins Clairs</t>
  </si>
  <si>
    <t>Cuvée Rosé</t>
  </si>
  <si>
    <t>Coffret Rosé Fête des meres</t>
  </si>
  <si>
    <t>Rosé Vrai</t>
  </si>
  <si>
    <t>Cuvée Rosé N°8</t>
  </si>
  <si>
    <t>Vintage 2008</t>
  </si>
  <si>
    <t>Vintage Rosé 2008</t>
  </si>
  <si>
    <t>Champagne Dosnon</t>
  </si>
  <si>
    <t xml:space="preserve">Recolte Blanche </t>
  </si>
  <si>
    <t>Recolte Noire Non Dosé</t>
  </si>
  <si>
    <t>Cuvée Alliaé</t>
  </si>
  <si>
    <t>Cuvée Egérie Rosé de Saignée</t>
  </si>
  <si>
    <t>Cuvée Pure</t>
  </si>
  <si>
    <t>Blanc de Blancs Grand Cru en coffret</t>
  </si>
  <si>
    <t>Brut Rosé Millésime 2008</t>
  </si>
  <si>
    <t>Rosé 1er Cru</t>
  </si>
  <si>
    <t>Cuvée Désir et Sens Blanc de Blancs Grand Cru 2004</t>
  </si>
  <si>
    <t>Cuvée Harmonie de Blanc Grand Cru 2008</t>
  </si>
  <si>
    <t>Coffret 2 Rosé (Rosé de Saignée et Cuvée Distinguée)</t>
  </si>
  <si>
    <t>Champagne Mandois</t>
  </si>
  <si>
    <t>Grand Blanc de Blancs</t>
  </si>
  <si>
    <t>Grande Sendrée 2008</t>
  </si>
  <si>
    <t>Brut Vintage Rosé 2008</t>
  </si>
  <si>
    <t>Clos du Moulin</t>
  </si>
  <si>
    <t>Clos du Moulin Rosé</t>
  </si>
  <si>
    <t>Quand l'œil est aveugle - Les Clos</t>
  </si>
  <si>
    <t>Champagne Doyard</t>
  </si>
  <si>
    <t>Clos de l'Abbaye 2011</t>
  </si>
  <si>
    <t>Champagne Bergeronneau Marion</t>
  </si>
  <si>
    <t>Clos des Bergeronneau</t>
  </si>
  <si>
    <t>Champagne Louis Doucet</t>
  </si>
  <si>
    <t>Champagne Philippe Gamet</t>
  </si>
  <si>
    <t>Brut Saignée</t>
  </si>
  <si>
    <t>Champagne Dumesnil</t>
  </si>
  <si>
    <t>Champagne Claude Cazals</t>
  </si>
  <si>
    <t>La Chapelle du Clos 2007</t>
  </si>
  <si>
    <t>Rich Rosé</t>
  </si>
  <si>
    <t>Cuvée Paradie 2008</t>
  </si>
  <si>
    <t>Clos des Bouveries 2005</t>
  </si>
  <si>
    <t>Champagne Mouzon Leroux</t>
  </si>
  <si>
    <t>L'Atavique</t>
  </si>
  <si>
    <t>Quand l'œil est aveugle - Les Grands Cru</t>
  </si>
  <si>
    <t>Champagne Jacques Rousseaux</t>
  </si>
  <si>
    <t>Cuvée Grande Reserve</t>
  </si>
  <si>
    <t>Champagne Jean Louis Vergnon</t>
  </si>
  <si>
    <t>Confidence Brut Nature 2008</t>
  </si>
  <si>
    <t>Champagne Lamandier Bernier</t>
  </si>
  <si>
    <t>Les Chemins d'Avize 2010</t>
  </si>
  <si>
    <t>Champagne Christophe Martin</t>
  </si>
  <si>
    <t>Blanc de Blancs Grand Cru 2010</t>
  </si>
  <si>
    <t>Champagne Vazart Coquart</t>
  </si>
  <si>
    <t>Brut Réserve Blanc de Blancs Grand Cru</t>
  </si>
  <si>
    <t>Champagne Bonnaire</t>
  </si>
  <si>
    <t>03/082016</t>
  </si>
  <si>
    <t>Champagne Paul Sadi</t>
  </si>
  <si>
    <t>Clos Virgile 2012</t>
  </si>
  <si>
    <t>Spécial Club Oger Grand Cru 2012</t>
  </si>
  <si>
    <t>Noirs d'Aÿ</t>
  </si>
  <si>
    <t>Champagne Rodez</t>
  </si>
  <si>
    <t>Champagne Pierre Paillard</t>
  </si>
  <si>
    <t>Champagne Soutiran</t>
  </si>
  <si>
    <t>Perle Noir</t>
  </si>
  <si>
    <t>Champagne Pierre Boever et Fils</t>
  </si>
  <si>
    <t>Cuvée Bastien Thomas</t>
  </si>
  <si>
    <t>Champagne J.P. Secondé</t>
  </si>
  <si>
    <t>Les Petites Vignes</t>
  </si>
  <si>
    <t>Champagne François Secondé</t>
  </si>
  <si>
    <t>Bland de Blancs Grand Cru Sillery 2009</t>
  </si>
  <si>
    <t>Champagne Lamiable</t>
  </si>
  <si>
    <t>Cuvée Les Meslaines Grand Cru 2008</t>
  </si>
  <si>
    <t>Champagne Juillet Lallemand</t>
  </si>
  <si>
    <t>Les Belles de Juillet "Rosé 2012"</t>
  </si>
  <si>
    <t>Les Belles de Juillet "Blanc de Noirs 2012"</t>
  </si>
  <si>
    <t>Ice Graphic Rosé</t>
  </si>
  <si>
    <t>Rosé des Riceys</t>
  </si>
  <si>
    <t>Quand l'œil est aveugle - Les Coteaux Champenois</t>
  </si>
  <si>
    <t>Champagne JM Godbillard et fils</t>
  </si>
  <si>
    <t>Grande Réserve 1er Cru</t>
  </si>
  <si>
    <t>Chanpagne Janisson Baradon</t>
  </si>
  <si>
    <t>Extra Brut</t>
  </si>
  <si>
    <t>Millésime 2002</t>
  </si>
  <si>
    <t>Champagne Savart</t>
  </si>
  <si>
    <t>L'année 2008</t>
  </si>
  <si>
    <t>L'année 2009</t>
  </si>
  <si>
    <t>Caliope 2006</t>
  </si>
  <si>
    <t>La Dame de Cœur 2009</t>
  </si>
  <si>
    <t>Bulle de Rosé</t>
  </si>
  <si>
    <t>Grande Réserve Blanc de Blancs</t>
  </si>
  <si>
    <t>Chanpagne JM Séléque</t>
  </si>
  <si>
    <t>Comédie 2007</t>
  </si>
  <si>
    <t>Comédie 2008</t>
  </si>
  <si>
    <t>Partition 2008</t>
  </si>
  <si>
    <t>Brut Premier</t>
  </si>
  <si>
    <t xml:space="preserve">Champagne Lanson </t>
  </si>
  <si>
    <t>Demi-Sec</t>
  </si>
  <si>
    <t>Champagne Heidsieck &amp; Co Monopole</t>
  </si>
  <si>
    <t>Grande Cuvée</t>
  </si>
  <si>
    <t>Champagne Pierre Peters</t>
  </si>
  <si>
    <t>Les Chétillons 2002</t>
  </si>
  <si>
    <t>Oenophile 2005</t>
  </si>
  <si>
    <t>Champagne Olivier Horiot</t>
  </si>
  <si>
    <t>Séve Rosé de Saignée</t>
  </si>
  <si>
    <t>Champagne Vilmart &amp; Cie</t>
  </si>
  <si>
    <t>Grand Cellier</t>
  </si>
  <si>
    <t>Champagne Jacquesson</t>
  </si>
  <si>
    <t>Cuvée 737</t>
  </si>
  <si>
    <t>Champagne Bollinger</t>
  </si>
  <si>
    <t>Spécial Cuvée</t>
  </si>
  <si>
    <t>Champagne Bérèche et Fils</t>
  </si>
  <si>
    <t>Cuvée l'Instant Le Cran 2004</t>
  </si>
  <si>
    <t>Champagne Vernier et Fils</t>
  </si>
  <si>
    <t>Cuvée Fleuron</t>
  </si>
  <si>
    <t>Urville Rouge</t>
  </si>
  <si>
    <t>Champagne Moutard</t>
  </si>
  <si>
    <t>Les Parcelles 11</t>
  </si>
  <si>
    <t>Clos des Bouveries 2006</t>
  </si>
  <si>
    <t>Celebris 2004</t>
  </si>
  <si>
    <t>Grande Sendrée Rosé 2008</t>
  </si>
  <si>
    <t>Brut Nature Rosé</t>
  </si>
  <si>
    <t>Fancy Box Blanc de Blancs</t>
  </si>
  <si>
    <t>Champagne Charles de Courance</t>
  </si>
  <si>
    <t>Champagne Bruno Paillard</t>
  </si>
  <si>
    <t xml:space="preserve">Blanc de Noirs Grand Cru </t>
  </si>
  <si>
    <t>Jamais en Carafe</t>
  </si>
  <si>
    <t>Livres</t>
  </si>
  <si>
    <t>Mariage Gouttes de Dieu</t>
  </si>
  <si>
    <t>Emotion en Champagne</t>
  </si>
  <si>
    <t>Guide Vert La revue du vin de France</t>
  </si>
  <si>
    <t>80 Crus et vins expliqués</t>
  </si>
  <si>
    <t>Clos Mandois 2004</t>
  </si>
  <si>
    <t>Ter Noir</t>
  </si>
  <si>
    <t>Ter Blanc</t>
  </si>
  <si>
    <t>Blanc Velours</t>
  </si>
  <si>
    <t>Fleuron 2009</t>
  </si>
  <si>
    <t>Cuvée Ultra D</t>
  </si>
  <si>
    <t>Vintage 2009</t>
  </si>
  <si>
    <t>DB Foudu de Biere</t>
  </si>
  <si>
    <t>Coffret Clicquot Arrow</t>
  </si>
  <si>
    <t>Champagne Janisson et fils</t>
  </si>
  <si>
    <t>Champagne Billecart-Salmon</t>
  </si>
  <si>
    <t>Clos des Graviers</t>
  </si>
  <si>
    <t>Brut Icône</t>
  </si>
  <si>
    <t>Brut Quartz</t>
  </si>
  <si>
    <t>Echantillon classique</t>
  </si>
  <si>
    <t>Coffret Clicquot Flag Rosé</t>
  </si>
  <si>
    <t>Saint Valentin</t>
  </si>
  <si>
    <t>Coffret Grand Rosé</t>
  </si>
  <si>
    <t>Grande Année 2007</t>
  </si>
  <si>
    <t>Brut étiquette Saint Valentin</t>
  </si>
  <si>
    <t>Coffret Saint Valentin Brut Rosé</t>
  </si>
  <si>
    <t>Cuvée Augusta</t>
  </si>
  <si>
    <t>1/2 Brut Rosé</t>
  </si>
  <si>
    <t>Cuvée Authentique 2009</t>
  </si>
  <si>
    <t>Brut Majeur</t>
  </si>
  <si>
    <t>Champagne Gallimard</t>
  </si>
  <si>
    <t>Cuvée Amphoressence</t>
  </si>
  <si>
    <t>Cuvée Demi Sec</t>
  </si>
  <si>
    <t>Blanc de Blancs Grand Cru 2008</t>
  </si>
  <si>
    <t>Fêtes des mères et pères</t>
  </si>
  <si>
    <t>Rosé Dry Collection privée</t>
  </si>
  <si>
    <t>Brut Vintage 2008 Collection privée</t>
  </si>
  <si>
    <t>Champagne Barrat Masson</t>
  </si>
  <si>
    <t>Fleur de Craie</t>
  </si>
  <si>
    <t>Article Secraie</t>
  </si>
  <si>
    <t>Champagne Benoit Cocteaux</t>
  </si>
  <si>
    <t>Or Blanc</t>
  </si>
  <si>
    <t>Champagne Cédric Guyot</t>
  </si>
  <si>
    <t>Champagne Pierre Launay</t>
  </si>
  <si>
    <t>Extra-Brut Blanc de Blancs Millésime 2008</t>
  </si>
  <si>
    <t>Champagne Bernard Doyard</t>
  </si>
  <si>
    <t>Champagne Marie Copinet</t>
  </si>
  <si>
    <t>Champagne Delong Marlene</t>
  </si>
  <si>
    <t>Esprit Nature Chardonnay</t>
  </si>
  <si>
    <t>Champagne Frederic Torchet</t>
  </si>
  <si>
    <t>Champagne Michel Marcoult</t>
  </si>
  <si>
    <t>Cuvée Authentique Les Macrêts</t>
  </si>
  <si>
    <t>Champagne René Collet</t>
  </si>
  <si>
    <t>Empreinte de Terroir Chardonnay</t>
  </si>
  <si>
    <t>Champagne G.Richomme</t>
  </si>
  <si>
    <t>Brut Grande Réserve Blanc de Blancs</t>
  </si>
  <si>
    <t>Rosé Grande Réserve</t>
  </si>
  <si>
    <t>Grand Cru</t>
  </si>
  <si>
    <t>Originel</t>
  </si>
  <si>
    <t>Inédite</t>
  </si>
  <si>
    <t>Nouvelle etiquette</t>
  </si>
  <si>
    <t>Champagne Louis de Sacy</t>
  </si>
  <si>
    <t>Champagne Philippe Fourrier</t>
  </si>
  <si>
    <t>Cuvée Carte d'Or</t>
  </si>
  <si>
    <t>Brut Blanc de Blancs Prestige</t>
  </si>
  <si>
    <t>Brut Millésime 2008</t>
  </si>
  <si>
    <t>Cuvée l'Exception Blanc de Blancs 2008</t>
  </si>
  <si>
    <t>Rosé de Blancs</t>
  </si>
  <si>
    <t>Cuvée Gastronome 2012</t>
  </si>
  <si>
    <t>Cuvée Paradis Rosé 2007</t>
  </si>
  <si>
    <t>L'Intemporelle Rosé 2009</t>
  </si>
  <si>
    <t>Grand Assemblage</t>
  </si>
  <si>
    <t>Cork Ice Jacket</t>
  </si>
  <si>
    <t>Article Sponcor</t>
  </si>
  <si>
    <t>Les Perles D'une Caviste</t>
  </si>
  <si>
    <t>Champagne Eric Tallet</t>
  </si>
  <si>
    <t>Bansionensi</t>
  </si>
  <si>
    <t>Le Bois de Binson</t>
  </si>
  <si>
    <t>Décennie 2004</t>
  </si>
  <si>
    <t>Sur le grand Marais</t>
  </si>
  <si>
    <t>Champagne Trousset Guillemart</t>
  </si>
  <si>
    <t>Créme Brut</t>
  </si>
  <si>
    <t>Guide Hubert</t>
  </si>
  <si>
    <t>Cuvée RSRV Rosé Foujita</t>
  </si>
  <si>
    <t>Cuvée RSRV Blanc de Blancs 2012</t>
  </si>
  <si>
    <t>Cuvée RSRV Blanc de Noirs 2008</t>
  </si>
  <si>
    <t>Blanc de Pinot Noir</t>
  </si>
  <si>
    <t>Nouvelle cuvée</t>
  </si>
  <si>
    <t>Champagne Palmer</t>
  </si>
  <si>
    <t>Extra Reserve</t>
  </si>
  <si>
    <t>Blanc de Blancs 2010</t>
  </si>
  <si>
    <t>Rosé 2006</t>
  </si>
  <si>
    <t>Coteaux Champenois Rouge "Balnot"</t>
  </si>
  <si>
    <t>Coteaux Champenois Blanc "Clos de la fosse le Loup"</t>
  </si>
  <si>
    <t>Coteaux Champenois Rouge</t>
  </si>
  <si>
    <t>Coteaux Champenois Blanc</t>
  </si>
  <si>
    <t>De Profundis Gustatibus</t>
  </si>
  <si>
    <t>Précis à l'usage de cuex qui pensent que Demeter n'est qu'une déesse grecque</t>
  </si>
  <si>
    <t>Chateaux Bordeaux Tome 8</t>
  </si>
  <si>
    <t>Guide Veron 2018 Français</t>
  </si>
  <si>
    <t>Guide Veron 2018 Anglais</t>
  </si>
  <si>
    <t>Lady Whisky</t>
  </si>
  <si>
    <t>Grande Sendrée Rosé 2010</t>
  </si>
  <si>
    <t>Blanc de Noirs 2012</t>
  </si>
  <si>
    <t>Coffret Arrow</t>
  </si>
  <si>
    <t>Coffret Arrow Magnétique</t>
  </si>
  <si>
    <t>Extra Old Extra Brut</t>
  </si>
  <si>
    <t>Blanc de Noirs 2006</t>
  </si>
  <si>
    <t>Carrement Vin</t>
  </si>
  <si>
    <t>Version 1 Coteaux Champenois</t>
  </si>
  <si>
    <t>Cuvée Sténopé 2010</t>
  </si>
  <si>
    <t>Atlas Amoureux des vignobles de France</t>
  </si>
  <si>
    <t>Cuvée Fleuron 2010</t>
  </si>
  <si>
    <t>Cuvée Gabriel 2008</t>
  </si>
  <si>
    <t>Blanc de Blancs 2009</t>
  </si>
  <si>
    <t>Blanc de Noirs 1er Cru</t>
  </si>
  <si>
    <t>La Grande Dame 2006</t>
  </si>
  <si>
    <t>Cuvée Sir Winston Churchild 2006</t>
  </si>
  <si>
    <t>Grand Blanc de Noirs</t>
  </si>
  <si>
    <t>Champagne Don Pérignon</t>
  </si>
  <si>
    <t>Grand Vintage 2009</t>
  </si>
  <si>
    <t>Grand Vintage Rosé 2009</t>
  </si>
  <si>
    <t>Champagne Jacquart</t>
  </si>
  <si>
    <t>Brut Mosaïc</t>
  </si>
  <si>
    <t>Brut Signature Mosaïc</t>
  </si>
  <si>
    <t>Rosé Mosaïc</t>
  </si>
  <si>
    <t>Vignes et terroir Splendeur des paysages du monde</t>
  </si>
  <si>
    <t>La carte des vins s'il vous plaît</t>
  </si>
  <si>
    <t>Champagne Agarpart et Fils</t>
  </si>
  <si>
    <t>Venus 2011</t>
  </si>
  <si>
    <t>Cuvée des Enchanteleurs 2000</t>
  </si>
  <si>
    <t>Champagne Legras et Hass</t>
  </si>
  <si>
    <t>Champagne Georges Laval</t>
  </si>
  <si>
    <t>Les Sillons 2012</t>
  </si>
  <si>
    <t>Champagne Charles Heidsieck</t>
  </si>
  <si>
    <t>Le vin naturel</t>
  </si>
  <si>
    <t>Les Longues Violes 2012</t>
  </si>
  <si>
    <t>Dom Pérignon Vintage 2009</t>
  </si>
  <si>
    <t>Champagne Deutz</t>
  </si>
  <si>
    <t>Cuvée Willian Deutz 2006</t>
  </si>
  <si>
    <t>Quand l'œil est aveugle - Cuvée Haute Couture</t>
  </si>
  <si>
    <t>Champagne Taittinger</t>
  </si>
  <si>
    <t>Folie de la Marquetterie</t>
  </si>
  <si>
    <t>Brut Cordon Rouge</t>
  </si>
  <si>
    <t>Cuvée R.Lalou 2002</t>
  </si>
  <si>
    <t>Cuvée Blanc de Noirs 2012</t>
  </si>
  <si>
    <t>Val Cornet 2012</t>
  </si>
  <si>
    <t>Champagne Gilbert Leseurre</t>
  </si>
  <si>
    <t>Les Mayeux 2014</t>
  </si>
  <si>
    <t>La Cuvée</t>
  </si>
  <si>
    <t xml:space="preserve"> </t>
  </si>
  <si>
    <t>Extra Brut Caractères</t>
  </si>
  <si>
    <t>Blancs de Blancs 2004</t>
  </si>
  <si>
    <t>1 en vente</t>
  </si>
  <si>
    <t>Champagne Nicolas Feuillatte</t>
  </si>
  <si>
    <t>Champagne Henriot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</si>
</sst>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3" tint="0.39997558519241921"/>
      <name val="Agency FB"/>
      <family val="2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164" fontId="0" fillId="0" borderId="1" xfId="0" applyNumberFormat="1" applyBorder="1"/>
    <xf numFmtId="164" fontId="0" fillId="0" borderId="2" xfId="0" applyNumberFormat="1" applyBorder="1"/>
    <xf numFmtId="164" fontId="0" fillId="0" borderId="3" xfId="0" applyNumberFormat="1" applyBorder="1"/>
    <xf numFmtId="164" fontId="0" fillId="0" borderId="4" xfId="0" applyNumberFormat="1" applyBorder="1"/>
    <xf numFmtId="164" fontId="0" fillId="0" borderId="0" xfId="0" applyNumberFormat="1"/>
    <xf numFmtId="0" fontId="0" fillId="0" borderId="5" xfId="0" applyBorder="1"/>
    <xf numFmtId="164" fontId="0" fillId="0" borderId="5" xfId="0" applyNumberFormat="1" applyBorder="1"/>
    <xf numFmtId="0" fontId="0" fillId="0" borderId="6" xfId="0" applyBorder="1"/>
    <xf numFmtId="164" fontId="0" fillId="0" borderId="6" xfId="0" applyNumberFormat="1" applyBorder="1"/>
    <xf numFmtId="164" fontId="0" fillId="0" borderId="7" xfId="0" applyNumberFormat="1" applyBorder="1"/>
    <xf numFmtId="164" fontId="0" fillId="0" borderId="8" xfId="0" applyNumberFormat="1" applyBorder="1"/>
    <xf numFmtId="0" fontId="0" fillId="0" borderId="8" xfId="0" applyBorder="1"/>
    <xf numFmtId="0" fontId="0" fillId="0" borderId="0" xfId="0" applyBorder="1"/>
    <xf numFmtId="164" fontId="0" fillId="0" borderId="0" xfId="0" applyNumberFormat="1" applyBorder="1"/>
    <xf numFmtId="0" fontId="0" fillId="0" borderId="7" xfId="0" applyBorder="1"/>
    <xf numFmtId="0" fontId="1" fillId="0" borderId="1" xfId="0" applyFont="1" applyBorder="1"/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0" xfId="0" applyFont="1"/>
    <xf numFmtId="14" fontId="0" fillId="0" borderId="7" xfId="0" applyNumberFormat="1" applyBorder="1"/>
    <xf numFmtId="0" fontId="1" fillId="0" borderId="11" xfId="0" applyFont="1" applyBorder="1"/>
    <xf numFmtId="0" fontId="1" fillId="0" borderId="0" xfId="0" applyFont="1" applyBorder="1"/>
    <xf numFmtId="14" fontId="0" fillId="0" borderId="2" xfId="0" applyNumberFormat="1" applyBorder="1"/>
    <xf numFmtId="14" fontId="0" fillId="0" borderId="6" xfId="0" applyNumberFormat="1" applyBorder="1"/>
    <xf numFmtId="14" fontId="0" fillId="0" borderId="8" xfId="0" applyNumberFormat="1" applyBorder="1"/>
    <xf numFmtId="14" fontId="0" fillId="0" borderId="3" xfId="0" applyNumberFormat="1" applyBorder="1"/>
    <xf numFmtId="14" fontId="0" fillId="0" borderId="5" xfId="0" applyNumberFormat="1" applyBorder="1"/>
    <xf numFmtId="164" fontId="0" fillId="0" borderId="13" xfId="0" applyNumberFormat="1" applyBorder="1"/>
    <xf numFmtId="164" fontId="0" fillId="0" borderId="14" xfId="0" applyNumberFormat="1" applyBorder="1"/>
    <xf numFmtId="164" fontId="0" fillId="0" borderId="12" xfId="0" applyNumberFormat="1" applyBorder="1"/>
    <xf numFmtId="164" fontId="0" fillId="0" borderId="15" xfId="0" applyNumberFormat="1" applyBorder="1"/>
    <xf numFmtId="14" fontId="0" fillId="0" borderId="4" xfId="0" applyNumberFormat="1" applyBorder="1"/>
    <xf numFmtId="0" fontId="4" fillId="0" borderId="2" xfId="0" applyFont="1" applyBorder="1"/>
    <xf numFmtId="0" fontId="4" fillId="0" borderId="6" xfId="0" applyFont="1" applyBorder="1"/>
    <xf numFmtId="0" fontId="4" fillId="0" borderId="3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5" xfId="0" applyFont="1" applyBorder="1"/>
    <xf numFmtId="0" fontId="4" fillId="0" borderId="4" xfId="0" applyFont="1" applyBorder="1"/>
    <xf numFmtId="0" fontId="4" fillId="0" borderId="2" xfId="0" applyFont="1" applyFill="1" applyBorder="1"/>
    <xf numFmtId="0" fontId="4" fillId="0" borderId="10" xfId="0" applyFont="1" applyBorder="1"/>
    <xf numFmtId="0" fontId="4" fillId="0" borderId="1" xfId="0" applyFont="1" applyBorder="1"/>
    <xf numFmtId="0" fontId="5" fillId="0" borderId="6" xfId="0" applyFont="1" applyBorder="1"/>
    <xf numFmtId="0" fontId="5" fillId="0" borderId="2" xfId="0" applyFont="1" applyBorder="1"/>
    <xf numFmtId="0" fontId="3" fillId="0" borderId="6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/>
    <xf numFmtId="0" fontId="0" fillId="0" borderId="16" xfId="0" applyBorder="1"/>
    <xf numFmtId="0" fontId="0" fillId="0" borderId="7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</cellXfs>
  <cellStyles count="1">
    <cellStyle name="Normal" xfId="0" builtinId="0"/>
  </cellStyles>
  <dxfs count="103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3" tint="0.59996337778862885"/>
      </font>
      <fill>
        <patternFill>
          <bgColor theme="3" tint="0.39994506668294322"/>
        </patternFill>
      </fill>
    </dxf>
    <dxf>
      <font>
        <color theme="0"/>
      </font>
      <fill>
        <patternFill>
          <bgColor theme="3" tint="0.3999450666829432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8A3E"/>
      </font>
      <fill>
        <patternFill>
          <bgColor theme="6"/>
        </patternFill>
      </fill>
    </dxf>
    <dxf>
      <font>
        <color theme="9" tint="-0.499984740745262"/>
      </font>
      <fill>
        <patternFill>
          <bgColor theme="9" tint="0.39994506668294322"/>
        </patternFill>
      </fill>
    </dxf>
    <dxf>
      <font>
        <color theme="3"/>
      </font>
      <fill>
        <patternFill>
          <bgColor theme="4"/>
        </patternFill>
      </fill>
    </dxf>
    <dxf>
      <font>
        <strike val="0"/>
        <color theme="3"/>
      </font>
      <fill>
        <patternFill>
          <bgColor theme="3" tint="0.59996337778862885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008A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tabSelected="1" workbookViewId="0">
      <pane ySplit="1" topLeftCell="A2" activePane="bottomLeft" state="frozen"/>
      <selection pane="bottomLeft" activeCell="C14" sqref="C14"/>
    </sheetView>
  </sheetViews>
  <sheetFormatPr baseColWidth="10" defaultRowHeight="15"/>
  <cols>
    <col min="1" max="1" width="27.28515625" hidden="1" customWidth="1"/>
    <col min="2" max="2" width="27.5703125" customWidth="1"/>
    <col min="3" max="3" width="47.7109375" bestFit="1" customWidth="1"/>
    <col min="4" max="4" width="8.28515625" bestFit="1" customWidth="1"/>
    <col min="5" max="5" width="8.28515625" customWidth="1"/>
    <col min="6" max="7" width="11.42578125" style="9"/>
    <col min="8" max="8" width="27.7109375" bestFit="1" customWidth="1"/>
  </cols>
  <sheetData>
    <row r="1" spans="1:7" ht="15.75" thickBot="1">
      <c r="A1" s="54" t="s">
        <v>1</v>
      </c>
      <c r="B1" s="55"/>
      <c r="C1" s="1" t="s">
        <v>0</v>
      </c>
      <c r="D1" s="1" t="s">
        <v>37</v>
      </c>
      <c r="E1" s="1" t="s">
        <v>119</v>
      </c>
      <c r="F1" s="5" t="s">
        <v>2</v>
      </c>
      <c r="G1" s="5" t="s">
        <v>87</v>
      </c>
    </row>
    <row r="2" spans="1:7">
      <c r="A2" t="str">
        <f>IF(C2&lt;&gt;"",LOOKUP("zzz",$B$2:B2),"")</f>
        <v>Champagne De Castelnau</v>
      </c>
      <c r="B2" s="56" t="s">
        <v>4</v>
      </c>
      <c r="C2" s="2" t="s">
        <v>3</v>
      </c>
      <c r="D2" s="2">
        <v>1</v>
      </c>
      <c r="E2" s="2">
        <v>1</v>
      </c>
      <c r="F2" s="6">
        <v>37</v>
      </c>
      <c r="G2" s="6">
        <f>F2*D2</f>
        <v>37</v>
      </c>
    </row>
    <row r="3" spans="1:7">
      <c r="A3" t="str">
        <f>IF(C3&lt;&gt;"",LOOKUP("zzz",$B$2:B3),"")</f>
        <v>Champagne De Castelnau</v>
      </c>
      <c r="B3" s="57"/>
      <c r="C3" s="3" t="s">
        <v>5</v>
      </c>
      <c r="D3" s="3">
        <v>1</v>
      </c>
      <c r="E3" s="3">
        <v>1</v>
      </c>
      <c r="F3" s="7">
        <v>37</v>
      </c>
      <c r="G3" s="7">
        <f t="shared" ref="G3:G66" si="0">F3*D3</f>
        <v>37</v>
      </c>
    </row>
    <row r="4" spans="1:7" ht="15.75" thickBot="1">
      <c r="A4" t="str">
        <f>IF(C4&lt;&gt;"",LOOKUP("zzz",$B$2:B4),"")</f>
        <v>Champagne De Castelnau</v>
      </c>
      <c r="B4" s="58"/>
      <c r="C4" s="4" t="s">
        <v>6</v>
      </c>
      <c r="D4" s="4">
        <v>1</v>
      </c>
      <c r="E4" s="4">
        <v>1</v>
      </c>
      <c r="F4" s="8">
        <v>24</v>
      </c>
      <c r="G4" s="8">
        <f t="shared" si="0"/>
        <v>24</v>
      </c>
    </row>
    <row r="5" spans="1:7">
      <c r="A5" t="str">
        <f>IF(C5&lt;&gt;"",LOOKUP("zzz",$B$2:B5),"")</f>
        <v>Champagne Michel Loriot</v>
      </c>
      <c r="B5" s="56" t="s">
        <v>7</v>
      </c>
      <c r="C5" s="2" t="s">
        <v>8</v>
      </c>
      <c r="D5" s="2">
        <v>2</v>
      </c>
      <c r="E5" s="2">
        <v>2</v>
      </c>
      <c r="F5" s="6">
        <v>22</v>
      </c>
      <c r="G5" s="6">
        <f t="shared" si="0"/>
        <v>44</v>
      </c>
    </row>
    <row r="6" spans="1:7">
      <c r="A6" t="str">
        <f>IF(C6&lt;&gt;"",LOOKUP("zzz",$B$2:B6),"")</f>
        <v>Champagne Michel Loriot</v>
      </c>
      <c r="B6" s="57"/>
      <c r="C6" s="3" t="s">
        <v>16</v>
      </c>
      <c r="D6" s="3">
        <v>1</v>
      </c>
      <c r="E6" s="3">
        <v>1</v>
      </c>
      <c r="F6" s="7">
        <v>24</v>
      </c>
      <c r="G6" s="7">
        <f t="shared" si="0"/>
        <v>24</v>
      </c>
    </row>
    <row r="7" spans="1:7">
      <c r="A7" t="str">
        <f>IF(C7&lt;&gt;"",LOOKUP("zzz",$B$2:B7),"")</f>
        <v>Champagne Michel Loriot</v>
      </c>
      <c r="B7" s="57"/>
      <c r="C7" s="3" t="s">
        <v>36</v>
      </c>
      <c r="D7" s="3">
        <v>1</v>
      </c>
      <c r="E7" s="3">
        <v>1</v>
      </c>
      <c r="F7" s="7">
        <v>23</v>
      </c>
      <c r="G7" s="7">
        <f t="shared" si="0"/>
        <v>23</v>
      </c>
    </row>
    <row r="8" spans="1:7" ht="15.75" thickBot="1">
      <c r="A8" t="str">
        <f>IF(C8&lt;&gt;"",LOOKUP("zzz",$B$2:B8),"")</f>
        <v>Champagne Michel Loriot</v>
      </c>
      <c r="B8" s="58"/>
      <c r="C8" s="4" t="s">
        <v>38</v>
      </c>
      <c r="D8" s="4">
        <v>1</v>
      </c>
      <c r="E8" s="4">
        <v>1</v>
      </c>
      <c r="F8" s="8">
        <v>24</v>
      </c>
      <c r="G8" s="8">
        <f t="shared" si="0"/>
        <v>24</v>
      </c>
    </row>
    <row r="9" spans="1:7">
      <c r="A9" t="str">
        <f>IF(C9&lt;&gt;"",LOOKUP("zzz",$B$2:B9),"")</f>
        <v>Champagne Collet</v>
      </c>
      <c r="B9" s="56" t="s">
        <v>9</v>
      </c>
      <c r="C9" s="2" t="s">
        <v>10</v>
      </c>
      <c r="D9" s="2">
        <v>1</v>
      </c>
      <c r="E9" s="2">
        <v>1</v>
      </c>
      <c r="F9" s="6">
        <v>56</v>
      </c>
      <c r="G9" s="6">
        <f t="shared" si="0"/>
        <v>56</v>
      </c>
    </row>
    <row r="10" spans="1:7" ht="15.75" thickBot="1">
      <c r="A10" t="str">
        <f>IF(C10&lt;&gt;"",LOOKUP("zzz",$B$2:B10),"")</f>
        <v>Champagne Collet</v>
      </c>
      <c r="B10" s="58"/>
      <c r="C10" s="45" t="s">
        <v>39</v>
      </c>
      <c r="D10" s="4">
        <v>1</v>
      </c>
      <c r="E10" s="4">
        <v>1</v>
      </c>
      <c r="F10" s="8">
        <v>145</v>
      </c>
      <c r="G10" s="8">
        <f t="shared" si="0"/>
        <v>145</v>
      </c>
    </row>
    <row r="11" spans="1:7">
      <c r="A11" t="str">
        <f>IF(C11&lt;&gt;"",LOOKUP("zzz",$B$2:B11),"")</f>
        <v>Champagne Brimoncourt</v>
      </c>
      <c r="B11" s="56" t="s">
        <v>11</v>
      </c>
      <c r="C11" s="2" t="s">
        <v>6</v>
      </c>
      <c r="D11" s="2">
        <v>1</v>
      </c>
      <c r="E11" s="2">
        <v>1</v>
      </c>
      <c r="F11" s="6">
        <v>37</v>
      </c>
      <c r="G11" s="6">
        <f t="shared" si="0"/>
        <v>37</v>
      </c>
    </row>
    <row r="12" spans="1:7" ht="15.75" thickBot="1">
      <c r="A12" t="str">
        <f>IF(C12&lt;&gt;"",LOOKUP("zzz",$B$2:B12),"")</f>
        <v>Champagne Brimoncourt</v>
      </c>
      <c r="B12" s="58"/>
      <c r="C12" s="4" t="s">
        <v>40</v>
      </c>
      <c r="D12" s="4">
        <v>1</v>
      </c>
      <c r="E12" s="4">
        <v>1</v>
      </c>
      <c r="F12" s="8">
        <v>29</v>
      </c>
      <c r="G12" s="8">
        <f t="shared" si="0"/>
        <v>29</v>
      </c>
    </row>
    <row r="13" spans="1:7">
      <c r="A13" t="str">
        <f>IF(C13&lt;&gt;"",LOOKUP("zzz",$B$2:B13),"")</f>
        <v>Champagne Philippe Gonet</v>
      </c>
      <c r="B13" s="56" t="s">
        <v>12</v>
      </c>
      <c r="C13" s="2" t="s">
        <v>13</v>
      </c>
      <c r="D13" s="2">
        <v>1</v>
      </c>
      <c r="E13" s="2">
        <v>1</v>
      </c>
      <c r="F13" s="6">
        <v>26</v>
      </c>
      <c r="G13" s="6">
        <f t="shared" si="0"/>
        <v>26</v>
      </c>
    </row>
    <row r="14" spans="1:7" ht="15.75" thickBot="1">
      <c r="A14" t="str">
        <f>IF(C14&lt;&gt;"",LOOKUP("zzz",$B$2:B14),"")</f>
        <v>Champagne Philippe Gonet</v>
      </c>
      <c r="B14" s="58"/>
      <c r="C14" s="45" t="s">
        <v>41</v>
      </c>
      <c r="D14" s="4">
        <v>1</v>
      </c>
      <c r="E14" s="4">
        <v>1</v>
      </c>
      <c r="F14" s="8">
        <v>69</v>
      </c>
      <c r="G14" s="8">
        <f t="shared" si="0"/>
        <v>69</v>
      </c>
    </row>
    <row r="15" spans="1:7">
      <c r="A15" t="str">
        <f>IF(C15&lt;&gt;"",LOOKUP("zzz",$B$2:B15),"")</f>
        <v>Champagne Pannier</v>
      </c>
      <c r="B15" s="56" t="s">
        <v>14</v>
      </c>
      <c r="C15" s="2" t="s">
        <v>15</v>
      </c>
      <c r="D15" s="2">
        <v>1</v>
      </c>
      <c r="E15" s="2">
        <v>1</v>
      </c>
      <c r="F15" s="6">
        <v>31</v>
      </c>
      <c r="G15" s="6">
        <f t="shared" si="0"/>
        <v>31</v>
      </c>
    </row>
    <row r="16" spans="1:7" ht="15.75" thickBot="1">
      <c r="A16" t="str">
        <f>IF(C16&lt;&gt;"",LOOKUP("zzz",$B$2:B16),"")</f>
        <v>Champagne Pannier</v>
      </c>
      <c r="B16" s="58"/>
      <c r="C16" s="45" t="s">
        <v>42</v>
      </c>
      <c r="D16" s="4">
        <v>1</v>
      </c>
      <c r="E16" s="4">
        <v>1</v>
      </c>
      <c r="F16" s="8">
        <v>69</v>
      </c>
      <c r="G16" s="8">
        <f t="shared" si="0"/>
        <v>69</v>
      </c>
    </row>
    <row r="17" spans="1:7">
      <c r="A17" t="str">
        <f>IF(C17&lt;&gt;"",LOOKUP("zzz",$B$2:B17),"")</f>
        <v>Champagne Lenoble</v>
      </c>
      <c r="B17" s="56" t="s">
        <v>17</v>
      </c>
      <c r="C17" s="2" t="s">
        <v>18</v>
      </c>
      <c r="D17" s="2">
        <v>1</v>
      </c>
      <c r="E17" s="2">
        <v>1</v>
      </c>
      <c r="F17" s="6">
        <v>32</v>
      </c>
      <c r="G17" s="6">
        <f t="shared" si="0"/>
        <v>32</v>
      </c>
    </row>
    <row r="18" spans="1:7">
      <c r="A18" t="str">
        <f>IF(C18&lt;&gt;"",LOOKUP("zzz",$B$2:B18),"")</f>
        <v>Champagne Lenoble</v>
      </c>
      <c r="B18" s="57"/>
      <c r="C18" s="3" t="s">
        <v>43</v>
      </c>
      <c r="D18" s="3">
        <v>1</v>
      </c>
      <c r="E18" s="3">
        <v>1</v>
      </c>
      <c r="F18" s="7">
        <v>27</v>
      </c>
      <c r="G18" s="7">
        <f t="shared" si="0"/>
        <v>27</v>
      </c>
    </row>
    <row r="19" spans="1:7" ht="15.75" thickBot="1">
      <c r="A19" t="str">
        <f>IF(C19&lt;&gt;"",LOOKUP("zzz",$B$2:B19),"")</f>
        <v>Champagne Lenoble</v>
      </c>
      <c r="B19" s="58"/>
      <c r="C19" s="4" t="s">
        <v>44</v>
      </c>
      <c r="D19" s="4">
        <v>1</v>
      </c>
      <c r="E19" s="4">
        <v>1</v>
      </c>
      <c r="F19" s="8">
        <v>45</v>
      </c>
      <c r="G19" s="8">
        <f t="shared" si="0"/>
        <v>45</v>
      </c>
    </row>
    <row r="20" spans="1:7">
      <c r="A20" t="str">
        <f>IF(C20&lt;&gt;"",LOOKUP("zzz",$B$2:B20),"")</f>
        <v>Champagne Moët et Chandon</v>
      </c>
      <c r="B20" s="56" t="s">
        <v>19</v>
      </c>
      <c r="C20" s="2" t="s">
        <v>20</v>
      </c>
      <c r="D20" s="2">
        <v>1</v>
      </c>
      <c r="E20" s="2">
        <v>1</v>
      </c>
      <c r="F20" s="6">
        <v>52.5</v>
      </c>
      <c r="G20" s="6">
        <f t="shared" si="0"/>
        <v>52.5</v>
      </c>
    </row>
    <row r="21" spans="1:7" ht="15.75" thickBot="1">
      <c r="A21" t="str">
        <f>IF(C21&lt;&gt;"",LOOKUP("zzz",$B$2:B21),"")</f>
        <v>Champagne Moët et Chandon</v>
      </c>
      <c r="B21" s="58"/>
      <c r="C21" s="4" t="s">
        <v>45</v>
      </c>
      <c r="D21" s="4">
        <v>1</v>
      </c>
      <c r="E21" s="4">
        <v>1</v>
      </c>
      <c r="F21" s="8">
        <v>56</v>
      </c>
      <c r="G21" s="8">
        <f t="shared" si="0"/>
        <v>56</v>
      </c>
    </row>
    <row r="22" spans="1:7">
      <c r="A22" t="str">
        <f>IF(C22&lt;&gt;"",LOOKUP("zzz",$B$2:B22),"")</f>
        <v>Champagne Mailly Grand Cru</v>
      </c>
      <c r="B22" s="56" t="s">
        <v>21</v>
      </c>
      <c r="C22" s="39" t="s">
        <v>22</v>
      </c>
      <c r="D22" s="2">
        <v>1</v>
      </c>
      <c r="E22" s="2">
        <v>1</v>
      </c>
      <c r="F22" s="6">
        <v>70</v>
      </c>
      <c r="G22" s="6">
        <f t="shared" si="0"/>
        <v>70</v>
      </c>
    </row>
    <row r="23" spans="1:7">
      <c r="A23" t="str">
        <f>IF(C23&lt;&gt;"",LOOKUP("zzz",$B$2:B23),"")</f>
        <v>Champagne Mailly Grand Cru</v>
      </c>
      <c r="B23" s="57"/>
      <c r="C23" s="41" t="s">
        <v>46</v>
      </c>
      <c r="D23" s="3">
        <v>1</v>
      </c>
      <c r="E23" s="3"/>
      <c r="F23" s="7">
        <v>200</v>
      </c>
      <c r="G23" s="7">
        <f t="shared" si="0"/>
        <v>200</v>
      </c>
    </row>
    <row r="24" spans="1:7" ht="15.75" thickBot="1">
      <c r="A24" t="str">
        <f>IF(C24&lt;&gt;"",LOOKUP("zzz",$B$2:B24),"")</f>
        <v>Champagne Mailly Grand Cru</v>
      </c>
      <c r="B24" s="58"/>
      <c r="C24" s="4" t="s">
        <v>102</v>
      </c>
      <c r="D24" s="4">
        <v>1</v>
      </c>
      <c r="E24" s="4">
        <v>1</v>
      </c>
      <c r="F24" s="8">
        <v>32</v>
      </c>
      <c r="G24" s="8">
        <f t="shared" si="0"/>
        <v>32</v>
      </c>
    </row>
    <row r="25" spans="1:7">
      <c r="A25" t="str">
        <f>IF(C25&lt;&gt;"",LOOKUP("zzz",$B$2:B25),"")</f>
        <v>Chanpagne Nicolas Feuillatte</v>
      </c>
      <c r="B25" s="56" t="s">
        <v>23</v>
      </c>
      <c r="C25" s="2" t="s">
        <v>64</v>
      </c>
      <c r="D25" s="2">
        <v>2</v>
      </c>
      <c r="E25" s="2">
        <v>2</v>
      </c>
      <c r="F25" s="6">
        <v>23</v>
      </c>
      <c r="G25" s="6">
        <f t="shared" si="0"/>
        <v>46</v>
      </c>
    </row>
    <row r="26" spans="1:7">
      <c r="A26" t="str">
        <f>IF(C26&lt;&gt;"",LOOKUP("zzz",$B$2:B26),"")</f>
        <v>Chanpagne Nicolas Feuillatte</v>
      </c>
      <c r="B26" s="57"/>
      <c r="C26" s="3" t="s">
        <v>58</v>
      </c>
      <c r="D26" s="3">
        <v>1</v>
      </c>
      <c r="E26" s="3">
        <v>1</v>
      </c>
      <c r="F26" s="7">
        <v>18</v>
      </c>
      <c r="G26" s="7">
        <f t="shared" si="0"/>
        <v>18</v>
      </c>
    </row>
    <row r="27" spans="1:7">
      <c r="A27" t="str">
        <f>IF(C27&lt;&gt;"",LOOKUP("zzz",$B$2:B27),"")</f>
        <v>Chanpagne Nicolas Feuillatte</v>
      </c>
      <c r="B27" s="57"/>
      <c r="C27" s="3" t="s">
        <v>24</v>
      </c>
      <c r="D27" s="3">
        <v>1</v>
      </c>
      <c r="E27" s="3">
        <v>1</v>
      </c>
      <c r="F27" s="7">
        <v>35</v>
      </c>
      <c r="G27" s="7">
        <f t="shared" si="0"/>
        <v>35</v>
      </c>
    </row>
    <row r="28" spans="1:7">
      <c r="A28" t="str">
        <f>IF(C28&lt;&gt;"",LOOKUP("zzz",$B$2:B28),"")</f>
        <v>Chanpagne Nicolas Feuillatte</v>
      </c>
      <c r="B28" s="57"/>
      <c r="C28" s="3" t="s">
        <v>47</v>
      </c>
      <c r="D28" s="3">
        <v>1</v>
      </c>
      <c r="E28" s="3">
        <v>1</v>
      </c>
      <c r="F28" s="7">
        <v>38</v>
      </c>
      <c r="G28" s="7">
        <f t="shared" si="0"/>
        <v>38</v>
      </c>
    </row>
    <row r="29" spans="1:7">
      <c r="A29" t="str">
        <f>IF(C29&lt;&gt;"",LOOKUP("zzz",$B$2:B29),"")</f>
        <v>Chanpagne Nicolas Feuillatte</v>
      </c>
      <c r="B29" s="57"/>
      <c r="C29" s="41" t="s">
        <v>48</v>
      </c>
      <c r="D29" s="3">
        <v>1</v>
      </c>
      <c r="E29" s="3">
        <v>1</v>
      </c>
      <c r="F29" s="7">
        <v>99</v>
      </c>
      <c r="G29" s="7">
        <f t="shared" si="0"/>
        <v>99</v>
      </c>
    </row>
    <row r="30" spans="1:7">
      <c r="A30" t="str">
        <f>IF(C30&lt;&gt;"",LOOKUP("zzz",$B$2:B30),"")</f>
        <v>Chanpagne Nicolas Feuillatte</v>
      </c>
      <c r="B30" s="57"/>
      <c r="C30" s="3" t="s">
        <v>88</v>
      </c>
      <c r="D30" s="3">
        <v>1</v>
      </c>
      <c r="E30" s="3">
        <v>1</v>
      </c>
      <c r="F30" s="7">
        <v>53</v>
      </c>
      <c r="G30" s="7">
        <f t="shared" si="0"/>
        <v>53</v>
      </c>
    </row>
    <row r="31" spans="1:7" ht="15.75" thickBot="1">
      <c r="A31" t="str">
        <f>IF(C31&lt;&gt;"",LOOKUP("zzz",$B$2:B31),"")</f>
        <v>Chanpagne Nicolas Feuillatte</v>
      </c>
      <c r="B31" s="58"/>
      <c r="C31" s="4" t="s">
        <v>6</v>
      </c>
      <c r="D31" s="4">
        <v>2</v>
      </c>
      <c r="E31" s="4">
        <v>2</v>
      </c>
      <c r="F31" s="8">
        <v>25</v>
      </c>
      <c r="G31" s="8">
        <f t="shared" si="0"/>
        <v>50</v>
      </c>
    </row>
    <row r="32" spans="1:7">
      <c r="A32" t="str">
        <f>IF(C32&lt;&gt;"",LOOKUP("zzz",$B$2:B32),"")</f>
        <v>Chanmpagne Henriot</v>
      </c>
      <c r="B32" s="56" t="s">
        <v>25</v>
      </c>
      <c r="C32" s="2" t="s">
        <v>6</v>
      </c>
      <c r="D32" s="2">
        <v>1</v>
      </c>
      <c r="E32" s="2">
        <v>1</v>
      </c>
      <c r="F32" s="6">
        <v>35</v>
      </c>
      <c r="G32" s="6">
        <f t="shared" si="0"/>
        <v>35</v>
      </c>
    </row>
    <row r="33" spans="1:7">
      <c r="A33" t="str">
        <f>IF(C33&lt;&gt;"",LOOKUP("zzz",$B$2:B33),"")</f>
        <v>Chanmpagne Henriot</v>
      </c>
      <c r="B33" s="57"/>
      <c r="C33" s="3" t="s">
        <v>26</v>
      </c>
      <c r="D33" s="3">
        <v>1</v>
      </c>
      <c r="E33" s="3">
        <v>1</v>
      </c>
      <c r="F33" s="7">
        <v>43</v>
      </c>
      <c r="G33" s="7">
        <f t="shared" si="0"/>
        <v>43</v>
      </c>
    </row>
    <row r="34" spans="1:7">
      <c r="A34" t="str">
        <f>IF(C34&lt;&gt;"",LOOKUP("zzz",$B$2:B34),"")</f>
        <v>Chanmpagne Henriot</v>
      </c>
      <c r="B34" s="57"/>
      <c r="C34" s="3" t="s">
        <v>49</v>
      </c>
      <c r="D34" s="3">
        <v>1</v>
      </c>
      <c r="E34" s="3">
        <v>1</v>
      </c>
      <c r="F34" s="7">
        <v>29</v>
      </c>
      <c r="G34" s="7">
        <f t="shared" si="0"/>
        <v>29</v>
      </c>
    </row>
    <row r="35" spans="1:7" ht="15.75" thickBot="1">
      <c r="A35" t="str">
        <f>IF(C35&lt;&gt;"",LOOKUP("zzz",$B$2:B35),"")</f>
        <v>Chanmpagne Henriot</v>
      </c>
      <c r="B35" s="58"/>
      <c r="C35" s="4" t="s">
        <v>50</v>
      </c>
      <c r="D35" s="4">
        <v>2</v>
      </c>
      <c r="E35" s="4">
        <v>2</v>
      </c>
      <c r="F35" s="8">
        <v>40</v>
      </c>
      <c r="G35" s="8">
        <f t="shared" si="0"/>
        <v>80</v>
      </c>
    </row>
    <row r="36" spans="1:7" ht="15.75" thickBot="1">
      <c r="A36" t="str">
        <f>IF(C36&lt;&gt;"",LOOKUP("zzz",$B$2:B36),"")</f>
        <v>Champagne De Saint Gall</v>
      </c>
      <c r="B36" s="59" t="s">
        <v>27</v>
      </c>
      <c r="C36" s="1" t="s">
        <v>28</v>
      </c>
      <c r="D36" s="1">
        <v>1</v>
      </c>
      <c r="E36" s="1">
        <v>1</v>
      </c>
      <c r="F36" s="5">
        <v>40</v>
      </c>
      <c r="G36" s="6">
        <f t="shared" si="0"/>
        <v>40</v>
      </c>
    </row>
    <row r="37" spans="1:7">
      <c r="A37" t="str">
        <f>IF(C37&lt;&gt;"",LOOKUP("zzz",$B$2:B37),"")</f>
        <v>Champagne Pol Roger</v>
      </c>
      <c r="B37" s="56" t="s">
        <v>29</v>
      </c>
      <c r="C37" s="2" t="s">
        <v>30</v>
      </c>
      <c r="D37" s="2">
        <v>1</v>
      </c>
      <c r="E37" s="2">
        <v>1</v>
      </c>
      <c r="F37" s="6">
        <v>50</v>
      </c>
      <c r="G37" s="6">
        <f t="shared" si="0"/>
        <v>50</v>
      </c>
    </row>
    <row r="38" spans="1:7">
      <c r="A38" t="str">
        <f>IF(C38&lt;&gt;"",LOOKUP("zzz",$B$2:B38),"")</f>
        <v>Champagne Pol Roger</v>
      </c>
      <c r="B38" s="57"/>
      <c r="C38" s="3" t="s">
        <v>31</v>
      </c>
      <c r="D38" s="3">
        <v>1</v>
      </c>
      <c r="E38" s="3">
        <v>1</v>
      </c>
      <c r="F38" s="7">
        <v>70</v>
      </c>
      <c r="G38" s="7">
        <f t="shared" si="0"/>
        <v>70</v>
      </c>
    </row>
    <row r="39" spans="1:7">
      <c r="A39" t="str">
        <f>IF(C39&lt;&gt;"",LOOKUP("zzz",$B$2:B39),"")</f>
        <v>Champagne Pol Roger</v>
      </c>
      <c r="B39" s="57"/>
      <c r="C39" s="3" t="s">
        <v>51</v>
      </c>
      <c r="D39" s="3">
        <v>1</v>
      </c>
      <c r="E39" s="3">
        <v>1</v>
      </c>
      <c r="F39" s="7">
        <v>30</v>
      </c>
      <c r="G39" s="7">
        <f t="shared" si="0"/>
        <v>30</v>
      </c>
    </row>
    <row r="40" spans="1:7" ht="15.75" thickBot="1">
      <c r="A40" t="str">
        <f>IF(C40&lt;&gt;"",LOOKUP("zzz",$B$2:B40),"")</f>
        <v>Champagne Pol Roger</v>
      </c>
      <c r="B40" s="58"/>
      <c r="C40" s="4" t="s">
        <v>52</v>
      </c>
      <c r="D40" s="4">
        <v>1</v>
      </c>
      <c r="E40" s="4">
        <v>1</v>
      </c>
      <c r="F40" s="8">
        <v>73</v>
      </c>
      <c r="G40" s="8">
        <f t="shared" si="0"/>
        <v>73</v>
      </c>
    </row>
    <row r="41" spans="1:7">
      <c r="A41" t="str">
        <f>IF(C41&lt;&gt;"",LOOKUP("zzz",$B$2:B41),"")</f>
        <v>Champagne Devaux</v>
      </c>
      <c r="B41" s="56" t="s">
        <v>32</v>
      </c>
      <c r="C41" s="2" t="s">
        <v>33</v>
      </c>
      <c r="D41" s="2">
        <v>1</v>
      </c>
      <c r="E41" s="2">
        <v>1</v>
      </c>
      <c r="F41" s="6">
        <v>43</v>
      </c>
      <c r="G41" s="6">
        <f t="shared" si="0"/>
        <v>43</v>
      </c>
    </row>
    <row r="42" spans="1:7" ht="15.75" thickBot="1">
      <c r="A42" t="str">
        <f>IF(C42&lt;&gt;"",LOOKUP("zzz",$B$2:B42),"")</f>
        <v>Champagne Devaux</v>
      </c>
      <c r="B42" s="58"/>
      <c r="C42" s="4" t="s">
        <v>53</v>
      </c>
      <c r="D42" s="4">
        <v>1</v>
      </c>
      <c r="E42" s="4">
        <v>1</v>
      </c>
      <c r="F42" s="8">
        <v>50</v>
      </c>
      <c r="G42" s="8">
        <f t="shared" si="0"/>
        <v>50</v>
      </c>
    </row>
    <row r="43" spans="1:7">
      <c r="A43" t="str">
        <f>IF(C43&lt;&gt;"",LOOKUP("zzz",$B$2:B43),"")</f>
        <v>Champagne Colin</v>
      </c>
      <c r="B43" s="56" t="s">
        <v>34</v>
      </c>
      <c r="C43" s="2" t="s">
        <v>35</v>
      </c>
      <c r="D43" s="2">
        <v>1</v>
      </c>
      <c r="E43" s="2">
        <v>1</v>
      </c>
      <c r="F43" s="6">
        <v>20.5</v>
      </c>
      <c r="G43" s="6">
        <f t="shared" si="0"/>
        <v>20.5</v>
      </c>
    </row>
    <row r="44" spans="1:7">
      <c r="A44" t="str">
        <f>IF(C44&lt;&gt;"",LOOKUP("zzz",$B$2:B44),"")</f>
        <v>Champagne Colin</v>
      </c>
      <c r="B44" s="57"/>
      <c r="C44" s="3" t="s">
        <v>54</v>
      </c>
      <c r="D44" s="3">
        <v>1</v>
      </c>
      <c r="E44" s="3">
        <v>1</v>
      </c>
      <c r="F44" s="7">
        <v>25</v>
      </c>
      <c r="G44" s="7">
        <f t="shared" si="0"/>
        <v>25</v>
      </c>
    </row>
    <row r="45" spans="1:7">
      <c r="A45" t="str">
        <f>IF(C45&lt;&gt;"",LOOKUP("zzz",$B$2:B45),"")</f>
        <v>Champagne Colin</v>
      </c>
      <c r="B45" s="57"/>
      <c r="C45" s="41" t="s">
        <v>55</v>
      </c>
      <c r="D45" s="3">
        <v>1</v>
      </c>
      <c r="E45" s="3">
        <v>1</v>
      </c>
      <c r="F45" s="7">
        <v>45</v>
      </c>
      <c r="G45" s="7">
        <f t="shared" si="0"/>
        <v>45</v>
      </c>
    </row>
    <row r="46" spans="1:7" ht="15.75" thickBot="1">
      <c r="A46" t="str">
        <f>IF(C46&lt;&gt;"",LOOKUP("zzz",$B$2:B46),"")</f>
        <v>Champagne Colin</v>
      </c>
      <c r="B46" s="58"/>
      <c r="C46" s="4" t="s">
        <v>56</v>
      </c>
      <c r="D46" s="4">
        <v>1</v>
      </c>
      <c r="E46" s="4">
        <v>1</v>
      </c>
      <c r="F46" s="8">
        <v>33</v>
      </c>
      <c r="G46" s="8">
        <f t="shared" si="0"/>
        <v>33</v>
      </c>
    </row>
    <row r="47" spans="1:7">
      <c r="A47" t="str">
        <f>IF(C47&lt;&gt;"",LOOKUP("zzz",$B$2:B47),"")</f>
        <v>Gremillet</v>
      </c>
      <c r="B47" s="56" t="s">
        <v>57</v>
      </c>
      <c r="C47" s="2" t="s">
        <v>6</v>
      </c>
      <c r="D47" s="2">
        <v>1</v>
      </c>
      <c r="E47" s="2">
        <v>1</v>
      </c>
      <c r="F47" s="6">
        <v>19.5</v>
      </c>
      <c r="G47" s="6">
        <f t="shared" si="0"/>
        <v>19.5</v>
      </c>
    </row>
    <row r="48" spans="1:7" ht="15.75" thickBot="1">
      <c r="A48" t="str">
        <f>IF(C48&lt;&gt;"",LOOKUP("zzz",$B$2:B48),"")</f>
        <v>Gremillet</v>
      </c>
      <c r="B48" s="58"/>
      <c r="C48" s="4" t="s">
        <v>58</v>
      </c>
      <c r="D48" s="4">
        <v>1</v>
      </c>
      <c r="E48" s="4">
        <v>1</v>
      </c>
      <c r="F48" s="8">
        <v>21</v>
      </c>
      <c r="G48" s="8">
        <f t="shared" si="0"/>
        <v>21</v>
      </c>
    </row>
    <row r="49" spans="1:7">
      <c r="A49" t="str">
        <f>IF(C49&lt;&gt;"",LOOKUP("zzz",$B$2:B49),"")</f>
        <v>Drappier</v>
      </c>
      <c r="B49" s="56" t="s">
        <v>59</v>
      </c>
      <c r="C49" s="2" t="s">
        <v>60</v>
      </c>
      <c r="D49" s="2">
        <v>1</v>
      </c>
      <c r="E49" s="2">
        <v>1</v>
      </c>
      <c r="F49" s="6">
        <v>23</v>
      </c>
      <c r="G49" s="6">
        <f t="shared" si="0"/>
        <v>23</v>
      </c>
    </row>
    <row r="50" spans="1:7">
      <c r="A50" t="str">
        <f>IF(C50&lt;&gt;"",LOOKUP("zzz",$B$2:B50),"")</f>
        <v>Drappier</v>
      </c>
      <c r="B50" s="57"/>
      <c r="C50" s="3" t="s">
        <v>61</v>
      </c>
      <c r="D50" s="3">
        <v>2</v>
      </c>
      <c r="E50" s="3">
        <v>2</v>
      </c>
      <c r="F50" s="7">
        <v>25</v>
      </c>
      <c r="G50" s="7">
        <f t="shared" si="0"/>
        <v>50</v>
      </c>
    </row>
    <row r="51" spans="1:7">
      <c r="A51" t="str">
        <f>IF(C51&lt;&gt;"",LOOKUP("zzz",$B$2:B51),"")</f>
        <v>Drappier</v>
      </c>
      <c r="B51" s="57"/>
      <c r="C51" s="3" t="s">
        <v>89</v>
      </c>
      <c r="D51" s="3">
        <v>1</v>
      </c>
      <c r="E51" s="3">
        <v>1</v>
      </c>
      <c r="F51" s="7">
        <v>30</v>
      </c>
      <c r="G51" s="7">
        <f t="shared" si="0"/>
        <v>30</v>
      </c>
    </row>
    <row r="52" spans="1:7">
      <c r="A52" t="str">
        <f>IF(C52&lt;&gt;"",LOOKUP("zzz",$B$2:B52),"")</f>
        <v>Drappier</v>
      </c>
      <c r="B52" s="57"/>
      <c r="C52" s="3" t="s">
        <v>62</v>
      </c>
      <c r="D52" s="3">
        <v>1</v>
      </c>
      <c r="E52" s="3">
        <v>1</v>
      </c>
      <c r="F52" s="7">
        <v>27</v>
      </c>
      <c r="G52" s="7">
        <f t="shared" si="0"/>
        <v>27</v>
      </c>
    </row>
    <row r="53" spans="1:7" ht="15.75" thickBot="1">
      <c r="A53" t="str">
        <f>IF(C53&lt;&gt;"",LOOKUP("zzz",$B$2:B53),"")</f>
        <v>Drappier</v>
      </c>
      <c r="B53" s="58"/>
      <c r="C53" s="45" t="s">
        <v>63</v>
      </c>
      <c r="D53" s="4">
        <v>1</v>
      </c>
      <c r="E53" s="4">
        <v>1</v>
      </c>
      <c r="F53" s="8">
        <v>48</v>
      </c>
      <c r="G53" s="8">
        <f t="shared" si="0"/>
        <v>48</v>
      </c>
    </row>
    <row r="54" spans="1:7">
      <c r="A54" t="str">
        <f>IF(C54&lt;&gt;"",LOOKUP("zzz",$B$2:B54),"")</f>
        <v>Gimonnet</v>
      </c>
      <c r="B54" s="56" t="s">
        <v>65</v>
      </c>
      <c r="C54" s="39" t="s">
        <v>66</v>
      </c>
      <c r="D54" s="2">
        <v>1</v>
      </c>
      <c r="E54" s="2">
        <v>1</v>
      </c>
      <c r="F54" s="6">
        <v>40</v>
      </c>
      <c r="G54" s="6">
        <f t="shared" si="0"/>
        <v>40</v>
      </c>
    </row>
    <row r="55" spans="1:7">
      <c r="A55" t="str">
        <f>IF(C55&lt;&gt;"",LOOKUP("zzz",$B$2:B55),"")</f>
        <v>Gimonnet</v>
      </c>
      <c r="B55" s="57"/>
      <c r="C55" s="3" t="s">
        <v>67</v>
      </c>
      <c r="D55" s="3">
        <v>1</v>
      </c>
      <c r="E55" s="3">
        <v>1</v>
      </c>
      <c r="F55" s="7">
        <v>30</v>
      </c>
      <c r="G55" s="7">
        <f t="shared" si="0"/>
        <v>30</v>
      </c>
    </row>
    <row r="56" spans="1:7" ht="15.75" thickBot="1">
      <c r="A56" t="str">
        <f>IF(C56&lt;&gt;"",LOOKUP("zzz",$B$2:B56),"")</f>
        <v>Gimonnet</v>
      </c>
      <c r="B56" s="58"/>
      <c r="C56" s="4" t="s">
        <v>225</v>
      </c>
      <c r="D56" s="4">
        <v>1</v>
      </c>
      <c r="E56" s="4">
        <v>1</v>
      </c>
      <c r="F56" s="8">
        <v>33</v>
      </c>
      <c r="G56" s="8">
        <f t="shared" si="0"/>
        <v>33</v>
      </c>
    </row>
    <row r="57" spans="1:7" ht="15.75" thickBot="1">
      <c r="A57" t="str">
        <f>IF(C57&lt;&gt;"",LOOKUP("zzz",$B$2:B57),"")</f>
        <v>Lallier</v>
      </c>
      <c r="B57" s="59" t="s">
        <v>68</v>
      </c>
      <c r="C57" s="1" t="s">
        <v>69</v>
      </c>
      <c r="D57" s="1">
        <v>1</v>
      </c>
      <c r="E57" s="1">
        <v>1</v>
      </c>
      <c r="F57" s="5">
        <v>38</v>
      </c>
      <c r="G57" s="6">
        <f t="shared" si="0"/>
        <v>38</v>
      </c>
    </row>
    <row r="58" spans="1:7" ht="15.75" thickBot="1">
      <c r="A58" t="str">
        <f>IF(C58&lt;&gt;"",LOOKUP("zzz",$B$2:B58),"")</f>
        <v>Ayala</v>
      </c>
      <c r="B58" s="59" t="s">
        <v>70</v>
      </c>
      <c r="C58" s="1" t="s">
        <v>71</v>
      </c>
      <c r="D58" s="1">
        <v>1</v>
      </c>
      <c r="E58" s="1">
        <v>1</v>
      </c>
      <c r="F58" s="5">
        <v>50</v>
      </c>
      <c r="G58" s="6">
        <f t="shared" si="0"/>
        <v>50</v>
      </c>
    </row>
    <row r="59" spans="1:7" ht="15.75" thickBot="1">
      <c r="A59" t="str">
        <f>IF(C59&lt;&gt;"",LOOKUP("zzz",$B$2:B59),"")</f>
        <v>Gosset</v>
      </c>
      <c r="B59" s="59" t="s">
        <v>72</v>
      </c>
      <c r="C59" s="1" t="s">
        <v>73</v>
      </c>
      <c r="D59" s="1">
        <v>1</v>
      </c>
      <c r="E59" s="1">
        <v>1</v>
      </c>
      <c r="F59" s="5">
        <v>46</v>
      </c>
      <c r="G59" s="6">
        <f t="shared" si="0"/>
        <v>46</v>
      </c>
    </row>
    <row r="60" spans="1:7" ht="15.75" thickBot="1">
      <c r="A60" t="str">
        <f>IF(C60&lt;&gt;"",LOOKUP("zzz",$B$2:B60),"")</f>
        <v>De Sousa</v>
      </c>
      <c r="B60" s="59" t="s">
        <v>74</v>
      </c>
      <c r="C60" s="48" t="s">
        <v>75</v>
      </c>
      <c r="D60" s="1">
        <v>1</v>
      </c>
      <c r="E60" s="1">
        <v>1</v>
      </c>
      <c r="F60" s="5">
        <v>150</v>
      </c>
      <c r="G60" s="6">
        <f t="shared" si="0"/>
        <v>150</v>
      </c>
    </row>
    <row r="61" spans="1:7" ht="15.75" thickBot="1">
      <c r="A61" t="str">
        <f>IF(C61&lt;&gt;"",LOOKUP("zzz",$B$2:B61),"")</f>
        <v>Gosset Brabant</v>
      </c>
      <c r="B61" s="59" t="s">
        <v>76</v>
      </c>
      <c r="C61" s="1" t="s">
        <v>80</v>
      </c>
      <c r="D61" s="1">
        <v>1</v>
      </c>
      <c r="E61" s="1">
        <v>1</v>
      </c>
      <c r="F61" s="5">
        <v>40</v>
      </c>
      <c r="G61" s="6">
        <f t="shared" si="0"/>
        <v>40</v>
      </c>
    </row>
    <row r="62" spans="1:7">
      <c r="A62" t="str">
        <f>IF(C62&lt;&gt;"",LOOKUP("zzz",$B$2:B62),"")</f>
        <v>Bourdaire Gallois</v>
      </c>
      <c r="B62" s="56" t="s">
        <v>77</v>
      </c>
      <c r="C62" s="2" t="s">
        <v>58</v>
      </c>
      <c r="D62" s="2">
        <v>3</v>
      </c>
      <c r="E62" s="2">
        <v>3</v>
      </c>
      <c r="F62" s="6">
        <v>20</v>
      </c>
      <c r="G62" s="6">
        <f t="shared" si="0"/>
        <v>60</v>
      </c>
    </row>
    <row r="63" spans="1:7">
      <c r="A63" t="str">
        <f>IF(C63&lt;&gt;"",LOOKUP("zzz",$B$2:B63),"")</f>
        <v>Bourdaire Gallois</v>
      </c>
      <c r="B63" s="57"/>
      <c r="C63" s="3" t="s">
        <v>50</v>
      </c>
      <c r="D63" s="3">
        <v>2</v>
      </c>
      <c r="E63" s="3">
        <v>2</v>
      </c>
      <c r="F63" s="7">
        <v>28</v>
      </c>
      <c r="G63" s="7">
        <f t="shared" si="0"/>
        <v>56</v>
      </c>
    </row>
    <row r="64" spans="1:7">
      <c r="A64" t="str">
        <f>IF(C64&lt;&gt;"",LOOKUP("zzz",$B$2:B64),"")</f>
        <v>Bourdaire Gallois</v>
      </c>
      <c r="B64" s="57"/>
      <c r="C64" s="3" t="s">
        <v>81</v>
      </c>
      <c r="D64" s="3">
        <v>1</v>
      </c>
      <c r="E64" s="3">
        <v>1</v>
      </c>
      <c r="F64" s="7">
        <v>39</v>
      </c>
      <c r="G64" s="7">
        <f t="shared" si="0"/>
        <v>39</v>
      </c>
    </row>
    <row r="65" spans="1:7" ht="15.75" thickBot="1">
      <c r="A65" t="str">
        <f>IF(C65&lt;&gt;"",LOOKUP("zzz",$B$2:B65),"")</f>
        <v>Bourdaire Gallois</v>
      </c>
      <c r="B65" s="58"/>
      <c r="C65" s="4" t="s">
        <v>82</v>
      </c>
      <c r="D65" s="4">
        <v>1</v>
      </c>
      <c r="E65" s="4">
        <v>1</v>
      </c>
      <c r="F65" s="8">
        <v>25</v>
      </c>
      <c r="G65" s="8">
        <f t="shared" si="0"/>
        <v>25</v>
      </c>
    </row>
    <row r="66" spans="1:7">
      <c r="A66" t="str">
        <f>IF(C66&lt;&gt;"",LOOKUP("zzz",$B$2:B66),"")</f>
        <v>Deutz</v>
      </c>
      <c r="B66" s="56" t="s">
        <v>78</v>
      </c>
      <c r="C66" s="2" t="s">
        <v>83</v>
      </c>
      <c r="D66" s="2">
        <v>1</v>
      </c>
      <c r="E66" s="2">
        <v>1</v>
      </c>
      <c r="F66" s="6">
        <v>53</v>
      </c>
      <c r="G66" s="6">
        <f t="shared" si="0"/>
        <v>53</v>
      </c>
    </row>
    <row r="67" spans="1:7" ht="15.75" thickBot="1">
      <c r="A67" t="str">
        <f>IF(C67&lt;&gt;"",LOOKUP("zzz",$B$2:B67),"")</f>
        <v>Deutz</v>
      </c>
      <c r="B67" s="58"/>
      <c r="C67" s="4" t="s">
        <v>84</v>
      </c>
      <c r="D67" s="4">
        <v>1</v>
      </c>
      <c r="E67" s="4">
        <v>1</v>
      </c>
      <c r="F67" s="8">
        <v>150</v>
      </c>
      <c r="G67" s="8">
        <f t="shared" ref="G67:G69" si="1">F67*D67</f>
        <v>150</v>
      </c>
    </row>
    <row r="68" spans="1:7">
      <c r="A68" t="str">
        <f>IF(C68&lt;&gt;"",LOOKUP("zzz",$B$2:B68),"")</f>
        <v>Pierre Gerbais</v>
      </c>
      <c r="B68" s="56" t="s">
        <v>79</v>
      </c>
      <c r="C68" s="2" t="s">
        <v>85</v>
      </c>
      <c r="D68" s="2">
        <v>2</v>
      </c>
      <c r="E68" s="2">
        <v>2</v>
      </c>
      <c r="F68" s="6">
        <v>30</v>
      </c>
      <c r="G68" s="6">
        <f t="shared" si="1"/>
        <v>60</v>
      </c>
    </row>
    <row r="69" spans="1:7" ht="15.75" thickBot="1">
      <c r="A69" t="str">
        <f>IF(C69&lt;&gt;"",LOOKUP("zzz",$B$2:B69),"")</f>
        <v>Pierre Gerbais</v>
      </c>
      <c r="B69" s="58"/>
      <c r="C69" s="4" t="s">
        <v>86</v>
      </c>
      <c r="D69" s="4">
        <v>1</v>
      </c>
      <c r="E69" s="4">
        <v>1</v>
      </c>
      <c r="F69" s="8">
        <v>40</v>
      </c>
      <c r="G69" s="8">
        <f t="shared" si="1"/>
        <v>40</v>
      </c>
    </row>
    <row r="70" spans="1:7" ht="15.75" thickBot="1"/>
    <row r="71" spans="1:7" ht="15.75" thickBot="1">
      <c r="C71" s="20" t="s">
        <v>174</v>
      </c>
      <c r="D71" s="1">
        <f>SUM(D2:D69)</f>
        <v>77</v>
      </c>
      <c r="E71" s="1">
        <f>SUM(E2:E69)</f>
        <v>76</v>
      </c>
      <c r="F71"/>
      <c r="G71" s="5">
        <f>SUM(G2:G69)</f>
        <v>3323.5</v>
      </c>
    </row>
    <row r="72" spans="1:7" ht="15.75" thickBot="1">
      <c r="F72"/>
      <c r="G72"/>
    </row>
    <row r="73" spans="1:7" ht="15.75" thickBot="1">
      <c r="C73" s="20" t="s">
        <v>175</v>
      </c>
      <c r="D73" s="1">
        <f>D71-E71</f>
        <v>1</v>
      </c>
      <c r="F73"/>
      <c r="G73"/>
    </row>
    <row r="74" spans="1:7" ht="15.75" thickBot="1">
      <c r="C74" s="20" t="s">
        <v>173</v>
      </c>
      <c r="D74" s="1">
        <v>0</v>
      </c>
      <c r="F74"/>
      <c r="G74"/>
    </row>
  </sheetData>
  <autoFilter ref="A1:G69">
    <filterColumn colId="0" showButton="0"/>
  </autoFilter>
  <mergeCells count="21">
    <mergeCell ref="B62:B65"/>
    <mergeCell ref="B66:B67"/>
    <mergeCell ref="B68:B69"/>
    <mergeCell ref="B37:B40"/>
    <mergeCell ref="B41:B42"/>
    <mergeCell ref="B43:B46"/>
    <mergeCell ref="B47:B48"/>
    <mergeCell ref="B49:B53"/>
    <mergeCell ref="B54:B56"/>
    <mergeCell ref="B15:B16"/>
    <mergeCell ref="B17:B19"/>
    <mergeCell ref="B20:B21"/>
    <mergeCell ref="B22:B24"/>
    <mergeCell ref="B25:B31"/>
    <mergeCell ref="B32:B35"/>
    <mergeCell ref="A1:B1"/>
    <mergeCell ref="B2:B4"/>
    <mergeCell ref="B5:B8"/>
    <mergeCell ref="B9:B10"/>
    <mergeCell ref="B11:B12"/>
    <mergeCell ref="B13:B14"/>
  </mergeCells>
  <conditionalFormatting sqref="D2:E69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2:G69">
    <cfRule type="dataBar" priority="1">
      <dataBar>
        <cfvo type="min"/>
        <cfvo type="max"/>
        <color rgb="FFFFB628"/>
      </dataBar>
    </cfRule>
  </conditionalFormatting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9"/>
  <sheetViews>
    <sheetView zoomScale="90" zoomScaleNormal="90" workbookViewId="0">
      <pane ySplit="1" topLeftCell="A5" activePane="bottomLeft" state="frozen"/>
      <selection pane="bottomLeft" activeCell="B18" sqref="B18:B30"/>
    </sheetView>
  </sheetViews>
  <sheetFormatPr baseColWidth="10" defaultRowHeight="15"/>
  <cols>
    <col min="1" max="1" width="0" hidden="1" customWidth="1"/>
    <col min="2" max="2" width="31.7109375" style="22" bestFit="1" customWidth="1"/>
    <col min="3" max="3" width="60.7109375" bestFit="1" customWidth="1"/>
    <col min="4" max="5" width="12.85546875" bestFit="1" customWidth="1"/>
    <col min="6" max="6" width="11" customWidth="1"/>
    <col min="7" max="7" width="10" bestFit="1" customWidth="1"/>
    <col min="9" max="9" width="53.42578125" bestFit="1" customWidth="1"/>
    <col min="10" max="10" width="8.7109375" bestFit="1" customWidth="1"/>
  </cols>
  <sheetData>
    <row r="1" spans="1:9" s="25" customFormat="1" ht="16.5" thickBot="1">
      <c r="A1" s="60" t="s">
        <v>1</v>
      </c>
      <c r="B1" s="61"/>
      <c r="C1" s="23" t="s">
        <v>0</v>
      </c>
      <c r="D1" s="23" t="s">
        <v>37</v>
      </c>
      <c r="E1" s="23" t="s">
        <v>119</v>
      </c>
      <c r="F1" s="24" t="s">
        <v>2</v>
      </c>
      <c r="G1" s="24" t="s">
        <v>87</v>
      </c>
    </row>
    <row r="2" spans="1:9">
      <c r="A2" t="str">
        <f>IF(C2&lt;&gt;"",LOOKUP("zzz",$B$2:B2),"")</f>
        <v>Champagne Pierre Mignon</v>
      </c>
      <c r="B2" s="53" t="s">
        <v>90</v>
      </c>
      <c r="C2" s="2" t="s">
        <v>99</v>
      </c>
      <c r="D2" s="2">
        <v>1</v>
      </c>
      <c r="E2" s="2">
        <v>1</v>
      </c>
      <c r="F2" s="6">
        <v>35</v>
      </c>
      <c r="G2" s="6">
        <f>F2*D2</f>
        <v>35</v>
      </c>
      <c r="H2" t="s">
        <v>119</v>
      </c>
      <c r="I2" t="s">
        <v>180</v>
      </c>
    </row>
    <row r="3" spans="1:9">
      <c r="A3" t="str">
        <f>IF(C3&lt;&gt;"",LOOKUP("zzz",$B$2:B3),"")</f>
        <v>Champagne Pierre Mignon</v>
      </c>
      <c r="B3" s="51"/>
      <c r="C3" s="10" t="s">
        <v>103</v>
      </c>
      <c r="D3" s="10">
        <v>1</v>
      </c>
      <c r="E3" s="10">
        <v>1</v>
      </c>
      <c r="F3" s="11">
        <v>18</v>
      </c>
      <c r="G3" s="7">
        <f t="shared" ref="G3:G8" si="0">F3*D3</f>
        <v>18</v>
      </c>
      <c r="H3" t="s">
        <v>119</v>
      </c>
      <c r="I3" t="s">
        <v>179</v>
      </c>
    </row>
    <row r="4" spans="1:9">
      <c r="A4" t="str">
        <f>IF(C4&lt;&gt;"",LOOKUP("zzz",$B$2:B4),"")</f>
        <v>Champagne Pierre Mignon</v>
      </c>
      <c r="B4" s="51"/>
      <c r="C4" s="10" t="s">
        <v>150</v>
      </c>
      <c r="D4" s="10">
        <v>2</v>
      </c>
      <c r="E4" s="10">
        <v>2</v>
      </c>
      <c r="F4" s="11">
        <v>25</v>
      </c>
      <c r="G4" s="7">
        <f t="shared" si="0"/>
        <v>50</v>
      </c>
      <c r="H4" t="s">
        <v>119</v>
      </c>
      <c r="I4" t="s">
        <v>181</v>
      </c>
    </row>
    <row r="5" spans="1:9">
      <c r="A5" t="str">
        <f>IF(C5&lt;&gt;"",LOOKUP("zzz",$B$2:B5),"")</f>
        <v>Champagne Pierre Mignon</v>
      </c>
      <c r="B5" s="51"/>
      <c r="C5" s="10" t="s">
        <v>171</v>
      </c>
      <c r="D5" s="10">
        <v>1</v>
      </c>
      <c r="E5" s="10">
        <v>1</v>
      </c>
      <c r="F5" s="11">
        <v>35</v>
      </c>
      <c r="G5" s="7">
        <f t="shared" si="0"/>
        <v>35</v>
      </c>
      <c r="H5" t="s">
        <v>119</v>
      </c>
      <c r="I5" t="s">
        <v>181</v>
      </c>
    </row>
    <row r="6" spans="1:9">
      <c r="A6" t="str">
        <f>IF(C6&lt;&gt;"",LOOKUP("zzz",$B$2:B6),"")</f>
        <v>Champagne Pierre Mignon</v>
      </c>
      <c r="B6" s="51"/>
      <c r="C6" s="10" t="s">
        <v>104</v>
      </c>
      <c r="D6" s="10">
        <v>1</v>
      </c>
      <c r="E6" s="10">
        <v>1</v>
      </c>
      <c r="F6" s="11">
        <v>19</v>
      </c>
      <c r="G6" s="7">
        <f t="shared" si="0"/>
        <v>19</v>
      </c>
      <c r="H6" t="s">
        <v>119</v>
      </c>
      <c r="I6" t="s">
        <v>179</v>
      </c>
    </row>
    <row r="7" spans="1:9">
      <c r="A7" t="str">
        <f>IF(C7&lt;&gt;"",LOOKUP("zzz",$B$2:B7),"")</f>
        <v>Champagne Pierre Mignon</v>
      </c>
      <c r="B7" s="51"/>
      <c r="C7" s="10" t="s">
        <v>253</v>
      </c>
      <c r="D7" s="10">
        <v>1</v>
      </c>
      <c r="E7" s="10">
        <v>1</v>
      </c>
      <c r="F7" s="11">
        <v>16.2</v>
      </c>
      <c r="G7" s="7">
        <f t="shared" si="0"/>
        <v>16.2</v>
      </c>
      <c r="H7" t="s">
        <v>119</v>
      </c>
      <c r="I7" t="s">
        <v>215</v>
      </c>
    </row>
    <row r="8" spans="1:9">
      <c r="A8" t="str">
        <f>IF(C8&lt;&gt;"",LOOKUP("zzz",$B$2:B8),"")</f>
        <v>Champagne Pierre Mignon</v>
      </c>
      <c r="B8" s="51"/>
      <c r="C8" s="44" t="s">
        <v>254</v>
      </c>
      <c r="D8" s="10">
        <v>1</v>
      </c>
      <c r="E8" s="10">
        <v>1</v>
      </c>
      <c r="F8" s="11">
        <v>56</v>
      </c>
      <c r="G8" s="7">
        <f t="shared" si="0"/>
        <v>56</v>
      </c>
      <c r="H8" t="s">
        <v>119</v>
      </c>
      <c r="I8" t="s">
        <v>215</v>
      </c>
    </row>
    <row r="9" spans="1:9">
      <c r="A9" t="str">
        <f>IF(C9&lt;&gt;"",LOOKUP("zzz",$B$2:B9),"")</f>
        <v>Champagne Pierre Mignon</v>
      </c>
      <c r="B9" s="51"/>
      <c r="C9" s="3" t="s">
        <v>105</v>
      </c>
      <c r="D9" s="3">
        <v>1</v>
      </c>
      <c r="E9" s="3">
        <v>1</v>
      </c>
      <c r="F9" s="7">
        <v>22.5</v>
      </c>
      <c r="G9" s="7">
        <f t="shared" ref="G9:G12" si="1">F9*D9</f>
        <v>22.5</v>
      </c>
      <c r="H9" t="s">
        <v>119</v>
      </c>
      <c r="I9" t="s">
        <v>179</v>
      </c>
    </row>
    <row r="10" spans="1:9">
      <c r="A10" t="str">
        <f>IF(C10&lt;&gt;"",LOOKUP("zzz",$B$2:B10),"")</f>
        <v>Champagne Pierre Mignon</v>
      </c>
      <c r="B10" s="51"/>
      <c r="C10" s="43" t="s">
        <v>106</v>
      </c>
      <c r="D10" s="16">
        <v>1</v>
      </c>
      <c r="E10" s="16">
        <v>1</v>
      </c>
      <c r="F10" s="15">
        <v>56</v>
      </c>
      <c r="G10" s="15">
        <f t="shared" si="1"/>
        <v>56</v>
      </c>
      <c r="H10" t="s">
        <v>119</v>
      </c>
      <c r="I10" t="s">
        <v>179</v>
      </c>
    </row>
    <row r="11" spans="1:9">
      <c r="A11" t="str">
        <f>IF(C11&lt;&gt;"",LOOKUP("zzz",$B$2:B11),"")</f>
        <v>Champagne Pierre Mignon</v>
      </c>
      <c r="B11" s="51"/>
      <c r="C11" s="43" t="s">
        <v>261</v>
      </c>
      <c r="D11" s="16">
        <v>1</v>
      </c>
      <c r="E11" s="16">
        <v>1</v>
      </c>
      <c r="F11" s="15">
        <v>68</v>
      </c>
      <c r="G11" s="15">
        <f t="shared" si="1"/>
        <v>68</v>
      </c>
      <c r="H11" t="s">
        <v>119</v>
      </c>
      <c r="I11" t="s">
        <v>215</v>
      </c>
    </row>
    <row r="12" spans="1:9" ht="15.75" thickBot="1">
      <c r="A12" t="str">
        <f>IF(C12&lt;&gt;"",LOOKUP("zzz",$B$2:B12),"")</f>
        <v/>
      </c>
      <c r="B12" s="52"/>
      <c r="C12" s="4"/>
      <c r="D12" s="4"/>
      <c r="E12" s="4"/>
      <c r="F12" s="8"/>
      <c r="G12" s="8">
        <f t="shared" si="1"/>
        <v>0</v>
      </c>
    </row>
    <row r="13" spans="1:9">
      <c r="A13" t="str">
        <f>IF(C13&lt;&gt;"",LOOKUP("zzz",$B$2:B13),"")</f>
        <v>Champagne Pannier</v>
      </c>
      <c r="B13" s="53" t="s">
        <v>14</v>
      </c>
      <c r="C13" s="2" t="s">
        <v>6</v>
      </c>
      <c r="D13" s="2">
        <v>1</v>
      </c>
      <c r="E13" s="2">
        <v>1</v>
      </c>
      <c r="F13" s="6">
        <v>28</v>
      </c>
      <c r="G13" s="6">
        <f>F13*D13</f>
        <v>28</v>
      </c>
      <c r="H13" t="s">
        <v>119</v>
      </c>
      <c r="I13" t="s">
        <v>176</v>
      </c>
    </row>
    <row r="14" spans="1:9">
      <c r="A14" t="str">
        <f>IF(C14&lt;&gt;"",LOOKUP("zzz",$B$2:B14),"")</f>
        <v>Champagne Pannier</v>
      </c>
      <c r="B14" s="51"/>
      <c r="C14" s="3" t="s">
        <v>113</v>
      </c>
      <c r="D14" s="3">
        <v>1</v>
      </c>
      <c r="E14" s="3">
        <v>1</v>
      </c>
      <c r="F14" s="7">
        <v>26</v>
      </c>
      <c r="G14" s="7">
        <f t="shared" ref="G14:G16" si="2">F14*D14</f>
        <v>26</v>
      </c>
      <c r="H14" t="s">
        <v>119</v>
      </c>
      <c r="I14" t="s">
        <v>181</v>
      </c>
    </row>
    <row r="15" spans="1:9">
      <c r="A15" t="str">
        <f>IF(C15&lt;&gt;"",LOOKUP("zzz",$B$2:B15),"")</f>
        <v>Champagne Pannier</v>
      </c>
      <c r="B15" s="51"/>
      <c r="C15" s="41" t="s">
        <v>269</v>
      </c>
      <c r="D15" s="3">
        <v>3</v>
      </c>
      <c r="E15" s="3">
        <v>1</v>
      </c>
      <c r="F15" s="7">
        <v>63.332999999999998</v>
      </c>
      <c r="G15" s="7">
        <f t="shared" si="2"/>
        <v>189.999</v>
      </c>
      <c r="H15" t="s">
        <v>107</v>
      </c>
      <c r="I15" t="s">
        <v>215</v>
      </c>
    </row>
    <row r="16" spans="1:9">
      <c r="A16" t="str">
        <f>IF(C16&lt;&gt;"",LOOKUP("zzz",$B$2:B16),"")</f>
        <v>Champagne Pannier</v>
      </c>
      <c r="B16" s="51"/>
      <c r="C16" s="3" t="s">
        <v>268</v>
      </c>
      <c r="D16" s="3">
        <v>1</v>
      </c>
      <c r="E16" s="3">
        <v>1</v>
      </c>
      <c r="F16" s="7">
        <v>30</v>
      </c>
      <c r="G16" s="7">
        <f t="shared" si="2"/>
        <v>30</v>
      </c>
      <c r="H16" t="s">
        <v>119</v>
      </c>
      <c r="I16" t="s">
        <v>215</v>
      </c>
    </row>
    <row r="17" spans="1:9" ht="15.75" thickBot="1">
      <c r="A17" t="str">
        <f>IF(C17&lt;&gt;"",LOOKUP("zzz",$B$2:B17),"")</f>
        <v/>
      </c>
      <c r="B17" s="51"/>
      <c r="C17" s="3"/>
      <c r="D17" s="3"/>
      <c r="E17" s="3"/>
      <c r="F17" s="7"/>
      <c r="G17" s="7">
        <f t="shared" ref="G17:G114" si="3">F17*D17</f>
        <v>0</v>
      </c>
    </row>
    <row r="18" spans="1:9">
      <c r="A18" t="str">
        <f>IF(C18&lt;&gt;"",LOOKUP("zzz",$B$2:B18),"")</f>
        <v>Champagne Nicolas Feuillatte</v>
      </c>
      <c r="B18" s="53" t="s">
        <v>566</v>
      </c>
      <c r="C18" s="19" t="s">
        <v>64</v>
      </c>
      <c r="D18" s="2">
        <v>2</v>
      </c>
      <c r="E18" s="2">
        <v>2</v>
      </c>
      <c r="F18" s="6">
        <v>23</v>
      </c>
      <c r="G18" s="6">
        <f t="shared" si="3"/>
        <v>46</v>
      </c>
      <c r="H18" t="s">
        <v>119</v>
      </c>
      <c r="I18" t="s">
        <v>179</v>
      </c>
    </row>
    <row r="19" spans="1:9">
      <c r="A19" t="str">
        <f>IF(C19&lt;&gt;"",LOOKUP("zzz",$B$2:B19),"")</f>
        <v>Champagne Nicolas Feuillatte</v>
      </c>
      <c r="B19" s="51"/>
      <c r="C19" s="3" t="s">
        <v>240</v>
      </c>
      <c r="D19" s="10">
        <v>1</v>
      </c>
      <c r="E19" s="10">
        <v>1</v>
      </c>
      <c r="F19" s="11">
        <v>25</v>
      </c>
      <c r="G19" s="11">
        <f t="shared" si="3"/>
        <v>25</v>
      </c>
      <c r="H19" t="s">
        <v>119</v>
      </c>
      <c r="I19" t="s">
        <v>215</v>
      </c>
    </row>
    <row r="20" spans="1:9">
      <c r="A20" t="str">
        <f>IF(C20&lt;&gt;"",LOOKUP("zzz",$B$2:B20),"")</f>
        <v>Champagne Nicolas Feuillatte</v>
      </c>
      <c r="B20" s="51"/>
      <c r="C20" s="3" t="s">
        <v>97</v>
      </c>
      <c r="D20" s="3">
        <v>1</v>
      </c>
      <c r="E20" s="3">
        <v>1</v>
      </c>
      <c r="F20" s="7">
        <v>12</v>
      </c>
      <c r="G20" s="7">
        <f t="shared" si="3"/>
        <v>12</v>
      </c>
      <c r="H20" t="s">
        <v>119</v>
      </c>
      <c r="I20" t="s">
        <v>180</v>
      </c>
    </row>
    <row r="21" spans="1:9">
      <c r="A21" t="str">
        <f>IF(C21&lt;&gt;"",LOOKUP("zzz",$B$2:B21),"")</f>
        <v>Champagne Nicolas Feuillatte</v>
      </c>
      <c r="B21" s="51"/>
      <c r="C21" s="3" t="s">
        <v>98</v>
      </c>
      <c r="D21" s="3">
        <v>1</v>
      </c>
      <c r="E21" s="3">
        <v>1</v>
      </c>
      <c r="F21" s="7">
        <v>12</v>
      </c>
      <c r="G21" s="7">
        <f t="shared" si="3"/>
        <v>12</v>
      </c>
      <c r="H21" t="s">
        <v>119</v>
      </c>
      <c r="I21" t="s">
        <v>180</v>
      </c>
    </row>
    <row r="22" spans="1:9">
      <c r="A22" t="str">
        <f>IF(C22&lt;&gt;"",LOOKUP("zzz",$B$2:B22),"")</f>
        <v>Champagne Nicolas Feuillatte</v>
      </c>
      <c r="B22" s="51"/>
      <c r="C22" s="43" t="s">
        <v>194</v>
      </c>
      <c r="D22" s="16">
        <v>2</v>
      </c>
      <c r="E22" s="16">
        <v>2</v>
      </c>
      <c r="F22" s="15">
        <v>90</v>
      </c>
      <c r="G22" s="7">
        <f t="shared" si="3"/>
        <v>180</v>
      </c>
      <c r="H22" t="s">
        <v>119</v>
      </c>
      <c r="I22" t="s">
        <v>215</v>
      </c>
    </row>
    <row r="23" spans="1:9">
      <c r="A23" t="str">
        <f>IF(C23&lt;&gt;"",LOOKUP("zzz",$B$2:B23),"")</f>
        <v>Champagne Nicolas Feuillatte</v>
      </c>
      <c r="B23" s="51"/>
      <c r="C23" s="16" t="s">
        <v>47</v>
      </c>
      <c r="D23" s="16">
        <v>1</v>
      </c>
      <c r="E23" s="16">
        <v>1</v>
      </c>
      <c r="F23" s="15">
        <v>38</v>
      </c>
      <c r="G23" s="7">
        <f t="shared" si="3"/>
        <v>38</v>
      </c>
      <c r="H23" t="s">
        <v>119</v>
      </c>
      <c r="I23" t="s">
        <v>179</v>
      </c>
    </row>
    <row r="24" spans="1:9">
      <c r="A24" t="str">
        <f>IF(C24&lt;&gt;"",LOOKUP("zzz",$B$2:B24),"")</f>
        <v>Champagne Nicolas Feuillatte</v>
      </c>
      <c r="B24" s="51"/>
      <c r="C24" s="3" t="s">
        <v>142</v>
      </c>
      <c r="D24" s="16">
        <v>1</v>
      </c>
      <c r="E24" s="16">
        <v>1</v>
      </c>
      <c r="F24" s="15">
        <v>29</v>
      </c>
      <c r="G24" s="7">
        <f t="shared" si="3"/>
        <v>29</v>
      </c>
      <c r="H24" t="s">
        <v>119</v>
      </c>
      <c r="I24" t="s">
        <v>181</v>
      </c>
    </row>
    <row r="25" spans="1:9">
      <c r="A25" t="str">
        <f>IF(C25&lt;&gt;"",LOOKUP("zzz",$B$2:B25),"")</f>
        <v>Champagne Nicolas Feuillatte</v>
      </c>
      <c r="B25" s="51"/>
      <c r="C25" s="16" t="s">
        <v>193</v>
      </c>
      <c r="D25" s="16">
        <v>1</v>
      </c>
      <c r="E25" s="16">
        <v>1</v>
      </c>
      <c r="F25" s="15">
        <v>28</v>
      </c>
      <c r="G25" s="7">
        <f t="shared" ref="G25:G29" si="4">F25*D25</f>
        <v>28</v>
      </c>
      <c r="H25" t="s">
        <v>119</v>
      </c>
      <c r="I25" t="s">
        <v>181</v>
      </c>
    </row>
    <row r="26" spans="1:9">
      <c r="A26" t="str">
        <f>IF(C26&lt;&gt;"",LOOKUP("zzz",$B$2:B26),"")</f>
        <v>Champagne Nicolas Feuillatte</v>
      </c>
      <c r="B26" s="51"/>
      <c r="C26" s="16" t="s">
        <v>241</v>
      </c>
      <c r="D26" s="16">
        <v>1</v>
      </c>
      <c r="E26" s="16">
        <v>1</v>
      </c>
      <c r="F26" s="15">
        <v>36</v>
      </c>
      <c r="G26" s="7">
        <f t="shared" si="4"/>
        <v>36</v>
      </c>
      <c r="H26" t="s">
        <v>119</v>
      </c>
      <c r="I26" t="s">
        <v>215</v>
      </c>
    </row>
    <row r="27" spans="1:9">
      <c r="A27" t="str">
        <f>IF(C27&lt;&gt;"",LOOKUP("zzz",$B$2:B27),"")</f>
        <v>Champagne Nicolas Feuillatte</v>
      </c>
      <c r="B27" s="51"/>
      <c r="C27" s="16" t="s">
        <v>242</v>
      </c>
      <c r="D27" s="16">
        <v>1</v>
      </c>
      <c r="E27" s="16">
        <v>1</v>
      </c>
      <c r="F27" s="15">
        <v>36</v>
      </c>
      <c r="G27" s="7">
        <f t="shared" si="4"/>
        <v>36</v>
      </c>
      <c r="H27" t="s">
        <v>119</v>
      </c>
      <c r="I27" t="s">
        <v>215</v>
      </c>
    </row>
    <row r="28" spans="1:9">
      <c r="A28" t="str">
        <f>IF(C28&lt;&gt;"",LOOKUP("zzz",$B$2:B28),"")</f>
        <v>Champagne Nicolas Feuillatte</v>
      </c>
      <c r="B28" s="51"/>
      <c r="C28" s="16" t="s">
        <v>185</v>
      </c>
      <c r="D28" s="16">
        <v>1</v>
      </c>
      <c r="E28" s="16">
        <v>1</v>
      </c>
      <c r="F28" s="15">
        <v>29</v>
      </c>
      <c r="G28" s="7">
        <f t="shared" si="4"/>
        <v>29</v>
      </c>
      <c r="H28" t="s">
        <v>119</v>
      </c>
      <c r="I28" t="s">
        <v>215</v>
      </c>
    </row>
    <row r="29" spans="1:9">
      <c r="A29" t="str">
        <f>IF(C29&lt;&gt;"",LOOKUP("zzz",$B$2:B29),"")</f>
        <v>Champagne Nicolas Feuillatte</v>
      </c>
      <c r="B29" s="51"/>
      <c r="C29" s="43" t="s">
        <v>197</v>
      </c>
      <c r="D29" s="16">
        <v>1</v>
      </c>
      <c r="E29" s="16">
        <v>1</v>
      </c>
      <c r="F29" s="15">
        <v>110</v>
      </c>
      <c r="G29" s="7">
        <f t="shared" si="4"/>
        <v>110</v>
      </c>
      <c r="H29" t="s">
        <v>119</v>
      </c>
      <c r="I29" t="s">
        <v>179</v>
      </c>
    </row>
    <row r="30" spans="1:9" ht="15.75" thickBot="1">
      <c r="A30" t="str">
        <f>IF(C30&lt;&gt;"",LOOKUP("zzz",$B$2:B30),"")</f>
        <v/>
      </c>
      <c r="B30" s="51"/>
      <c r="C30" s="16"/>
      <c r="D30" s="16"/>
      <c r="E30" s="16"/>
      <c r="F30" s="15"/>
      <c r="G30" s="7">
        <f t="shared" si="3"/>
        <v>0</v>
      </c>
    </row>
    <row r="31" spans="1:9">
      <c r="A31" t="str">
        <f>IF(C31&lt;&gt;"",LOOKUP("zzz",$B$2:B31),"")</f>
        <v>Champagne Moët et Chandon</v>
      </c>
      <c r="B31" s="53" t="s">
        <v>19</v>
      </c>
      <c r="C31" s="2" t="s">
        <v>96</v>
      </c>
      <c r="D31" s="2">
        <v>1</v>
      </c>
      <c r="E31" s="2">
        <v>1</v>
      </c>
      <c r="F31" s="6">
        <v>40</v>
      </c>
      <c r="G31" s="6">
        <f t="shared" si="3"/>
        <v>40</v>
      </c>
      <c r="H31" t="s">
        <v>119</v>
      </c>
      <c r="I31" t="s">
        <v>180</v>
      </c>
    </row>
    <row r="32" spans="1:9">
      <c r="A32" t="str">
        <f>IF(C32&lt;&gt;"",LOOKUP("zzz",$B$2:B32),"")</f>
        <v>Champagne Moët et Chandon</v>
      </c>
      <c r="B32" s="51"/>
      <c r="C32" s="16" t="s">
        <v>151</v>
      </c>
      <c r="D32" s="16">
        <v>1</v>
      </c>
      <c r="E32" s="16">
        <v>1</v>
      </c>
      <c r="F32" s="15">
        <v>45</v>
      </c>
      <c r="G32" s="15">
        <f t="shared" si="3"/>
        <v>45</v>
      </c>
      <c r="H32" t="s">
        <v>119</v>
      </c>
      <c r="I32" t="s">
        <v>181</v>
      </c>
    </row>
    <row r="33" spans="1:9">
      <c r="A33" t="str">
        <f>IF(C33&lt;&gt;"",LOOKUP("zzz",$B$2:B33),"")</f>
        <v>Champagne Moët et Chandon</v>
      </c>
      <c r="B33" s="51"/>
      <c r="C33" s="16" t="s">
        <v>20</v>
      </c>
      <c r="D33" s="16">
        <v>1</v>
      </c>
      <c r="E33" s="16"/>
      <c r="F33" s="15">
        <v>55</v>
      </c>
      <c r="G33" s="15">
        <f t="shared" si="3"/>
        <v>55</v>
      </c>
      <c r="H33" t="s">
        <v>107</v>
      </c>
      <c r="I33" t="s">
        <v>179</v>
      </c>
    </row>
    <row r="34" spans="1:9">
      <c r="A34" t="str">
        <f>IF(C34&lt;&gt;"",LOOKUP("zzz",$B$2:B34),"")</f>
        <v>Champagne Moët et Chandon</v>
      </c>
      <c r="B34" s="51"/>
      <c r="C34" s="16" t="s">
        <v>238</v>
      </c>
      <c r="D34" s="16">
        <v>1</v>
      </c>
      <c r="E34" s="16">
        <v>1</v>
      </c>
      <c r="F34" s="15">
        <v>35</v>
      </c>
      <c r="G34" s="15">
        <f t="shared" si="3"/>
        <v>35</v>
      </c>
      <c r="H34" t="s">
        <v>119</v>
      </c>
      <c r="I34" t="s">
        <v>215</v>
      </c>
    </row>
    <row r="35" spans="1:9" ht="15.75" thickBot="1">
      <c r="A35" t="str">
        <f>IF(C35&lt;&gt;"",LOOKUP("zzz",$B$2:B35),"")</f>
        <v/>
      </c>
      <c r="B35" s="52"/>
      <c r="C35" s="4"/>
      <c r="D35" s="4"/>
      <c r="E35" s="4"/>
      <c r="F35" s="8"/>
      <c r="G35" s="8">
        <f t="shared" ref="G35" si="5">F35*D35</f>
        <v>0</v>
      </c>
    </row>
    <row r="36" spans="1:9">
      <c r="A36" t="str">
        <f>IF(C36&lt;&gt;"",LOOKUP("zzz",$B$2:B36),"")</f>
        <v>Champagne Henriot</v>
      </c>
      <c r="B36" s="53" t="s">
        <v>567</v>
      </c>
      <c r="C36" s="2" t="s">
        <v>6</v>
      </c>
      <c r="D36" s="2">
        <v>1</v>
      </c>
      <c r="E36" s="2">
        <v>1</v>
      </c>
      <c r="F36" s="6">
        <v>35</v>
      </c>
      <c r="G36" s="6">
        <f t="shared" si="3"/>
        <v>35</v>
      </c>
      <c r="H36" t="s">
        <v>119</v>
      </c>
      <c r="I36" t="s">
        <v>180</v>
      </c>
    </row>
    <row r="37" spans="1:9">
      <c r="A37" t="str">
        <f>IF(C37&lt;&gt;"",LOOKUP("zzz",$B$2:B37),"")</f>
        <v>Champagne Henriot</v>
      </c>
      <c r="B37" s="51"/>
      <c r="C37" s="10" t="s">
        <v>252</v>
      </c>
      <c r="D37" s="10">
        <v>1</v>
      </c>
      <c r="E37" s="10">
        <v>1</v>
      </c>
      <c r="F37" s="11">
        <v>33</v>
      </c>
      <c r="G37" s="11">
        <f t="shared" si="3"/>
        <v>33</v>
      </c>
      <c r="H37" t="s">
        <v>119</v>
      </c>
      <c r="I37" t="s">
        <v>215</v>
      </c>
    </row>
    <row r="38" spans="1:9">
      <c r="A38" t="str">
        <f>IF(C38&lt;&gt;"",LOOKUP("zzz",$B$2:B38),"")</f>
        <v>Champagne Henriot</v>
      </c>
      <c r="B38" s="51"/>
      <c r="C38" s="10" t="s">
        <v>50</v>
      </c>
      <c r="D38" s="10">
        <v>1</v>
      </c>
      <c r="E38" s="10">
        <v>1</v>
      </c>
      <c r="F38" s="11">
        <v>38</v>
      </c>
      <c r="G38" s="11">
        <f t="shared" si="3"/>
        <v>38</v>
      </c>
      <c r="H38" t="s">
        <v>119</v>
      </c>
      <c r="I38" t="s">
        <v>215</v>
      </c>
    </row>
    <row r="39" spans="1:9">
      <c r="A39" t="str">
        <f>IF(C39&lt;&gt;"",LOOKUP("zzz",$B$2:B39),"")</f>
        <v>Champagne Henriot</v>
      </c>
      <c r="B39" s="51"/>
      <c r="C39" s="41" t="s">
        <v>152</v>
      </c>
      <c r="D39" s="3">
        <v>1</v>
      </c>
      <c r="E39" s="3">
        <v>1</v>
      </c>
      <c r="F39" s="7">
        <v>120</v>
      </c>
      <c r="G39" s="7">
        <f t="shared" si="3"/>
        <v>120</v>
      </c>
      <c r="H39" t="s">
        <v>119</v>
      </c>
      <c r="I39" t="s">
        <v>181</v>
      </c>
    </row>
    <row r="40" spans="1:9">
      <c r="A40" t="str">
        <f>IF(C40&lt;&gt;"",LOOKUP("zzz",$B$2:B40),"")</f>
        <v>Champagne Henriot</v>
      </c>
      <c r="B40" s="51"/>
      <c r="C40" s="41" t="s">
        <v>219</v>
      </c>
      <c r="D40" s="3">
        <v>1</v>
      </c>
      <c r="E40" s="3">
        <v>1</v>
      </c>
      <c r="F40" s="7">
        <v>120</v>
      </c>
      <c r="G40" s="7">
        <f t="shared" si="3"/>
        <v>120</v>
      </c>
      <c r="H40" t="s">
        <v>119</v>
      </c>
      <c r="I40" t="s">
        <v>215</v>
      </c>
    </row>
    <row r="41" spans="1:9" ht="15.75" thickBot="1">
      <c r="A41" t="str">
        <f>IF(C41&lt;&gt;"",LOOKUP("zzz",$B$2:B41),"")</f>
        <v/>
      </c>
      <c r="B41" s="51"/>
      <c r="C41" s="3"/>
      <c r="D41" s="3"/>
      <c r="E41" s="3"/>
      <c r="F41" s="7"/>
      <c r="G41" s="7">
        <f t="shared" si="3"/>
        <v>0</v>
      </c>
    </row>
    <row r="42" spans="1:9">
      <c r="A42" t="str">
        <f>IF(C42&lt;&gt;"",LOOKUP("zzz",$B$2:B42),"")</f>
        <v>Champagne Lacourte Godbillon</v>
      </c>
      <c r="B42" s="53" t="s">
        <v>91</v>
      </c>
      <c r="C42" s="2" t="s">
        <v>58</v>
      </c>
      <c r="D42" s="2">
        <v>1</v>
      </c>
      <c r="E42" s="2">
        <v>1</v>
      </c>
      <c r="F42" s="6">
        <v>22</v>
      </c>
      <c r="G42" s="6">
        <f t="shared" si="3"/>
        <v>22</v>
      </c>
      <c r="H42" t="s">
        <v>119</v>
      </c>
      <c r="I42" t="s">
        <v>179</v>
      </c>
    </row>
    <row r="43" spans="1:9">
      <c r="A43" t="str">
        <f>IF(C43&lt;&gt;"",LOOKUP("zzz",$B$2:B43),"")</f>
        <v>Champagne Lacourte Godbillon</v>
      </c>
      <c r="B43" s="51"/>
      <c r="C43" s="16" t="s">
        <v>92</v>
      </c>
      <c r="D43" s="16">
        <v>1</v>
      </c>
      <c r="E43" s="16">
        <v>1</v>
      </c>
      <c r="F43" s="15">
        <v>33</v>
      </c>
      <c r="G43" s="15">
        <f t="shared" si="3"/>
        <v>33</v>
      </c>
      <c r="H43" t="s">
        <v>119</v>
      </c>
      <c r="I43" t="s">
        <v>179</v>
      </c>
    </row>
    <row r="44" spans="1:9" ht="15.75" thickBot="1">
      <c r="A44" t="str">
        <f>IF(C44&lt;&gt;"",LOOKUP("zzz",$B$2:B44),"")</f>
        <v/>
      </c>
      <c r="B44" s="52"/>
      <c r="C44" s="4"/>
      <c r="D44" s="4"/>
      <c r="E44" s="4"/>
      <c r="F44" s="8"/>
      <c r="G44" s="8">
        <f t="shared" ref="G44" si="6">F44*D44</f>
        <v>0</v>
      </c>
    </row>
    <row r="45" spans="1:9">
      <c r="A45" t="str">
        <f>IF(C45&lt;&gt;"",LOOKUP("zzz",$B$2:B45),"")</f>
        <v>Champagne Devaux</v>
      </c>
      <c r="B45" s="53" t="s">
        <v>32</v>
      </c>
      <c r="C45" s="2" t="s">
        <v>94</v>
      </c>
      <c r="D45" s="2">
        <v>2</v>
      </c>
      <c r="E45" s="19">
        <v>2</v>
      </c>
      <c r="F45" s="6">
        <v>43</v>
      </c>
      <c r="G45" s="6">
        <f t="shared" si="3"/>
        <v>86</v>
      </c>
      <c r="H45" t="s">
        <v>119</v>
      </c>
      <c r="I45" t="s">
        <v>180</v>
      </c>
    </row>
    <row r="46" spans="1:9">
      <c r="A46" t="str">
        <f>IF(C46&lt;&gt;"",LOOKUP("zzz",$B$2:B46),"")</f>
        <v>Champagne Devaux</v>
      </c>
      <c r="B46" s="51"/>
      <c r="C46" s="16" t="s">
        <v>95</v>
      </c>
      <c r="D46" s="16">
        <v>2</v>
      </c>
      <c r="E46" s="16">
        <v>2</v>
      </c>
      <c r="F46" s="15">
        <v>25</v>
      </c>
      <c r="G46" s="15">
        <f t="shared" si="3"/>
        <v>50</v>
      </c>
      <c r="H46" t="s">
        <v>119</v>
      </c>
      <c r="I46" t="s">
        <v>176</v>
      </c>
    </row>
    <row r="47" spans="1:9">
      <c r="A47" t="str">
        <f>IF(C47&lt;&gt;"",LOOKUP("zzz",$B$2:B47),"")</f>
        <v>Champagne Devaux</v>
      </c>
      <c r="B47" s="51"/>
      <c r="C47" s="16" t="s">
        <v>236</v>
      </c>
      <c r="D47" s="16">
        <v>1</v>
      </c>
      <c r="E47" s="16">
        <v>1</v>
      </c>
      <c r="F47" s="15">
        <v>35</v>
      </c>
      <c r="G47" s="15">
        <f t="shared" si="3"/>
        <v>35</v>
      </c>
      <c r="H47" t="s">
        <v>119</v>
      </c>
      <c r="I47" t="s">
        <v>215</v>
      </c>
    </row>
    <row r="48" spans="1:9">
      <c r="A48" t="str">
        <f>IF(C48&lt;&gt;"",LOOKUP("zzz",$B$2:B48),"")</f>
        <v>Champagne Devaux</v>
      </c>
      <c r="B48" s="51"/>
      <c r="C48" s="16" t="s">
        <v>203</v>
      </c>
      <c r="D48" s="16">
        <v>1</v>
      </c>
      <c r="E48" s="16">
        <v>1</v>
      </c>
      <c r="F48" s="15">
        <v>25</v>
      </c>
      <c r="G48" s="15">
        <f t="shared" si="3"/>
        <v>25</v>
      </c>
      <c r="H48" t="s">
        <v>119</v>
      </c>
      <c r="I48" t="s">
        <v>181</v>
      </c>
    </row>
    <row r="49" spans="1:9">
      <c r="A49" t="str">
        <f>IF(C49&lt;&gt;"",LOOKUP("zzz",$B$2:B49),"")</f>
        <v>Champagne Devaux</v>
      </c>
      <c r="B49" s="51"/>
      <c r="C49" s="43" t="s">
        <v>255</v>
      </c>
      <c r="D49" s="16">
        <v>1</v>
      </c>
      <c r="E49" s="16">
        <v>1</v>
      </c>
      <c r="F49" s="15">
        <v>130</v>
      </c>
      <c r="G49" s="15">
        <f t="shared" si="3"/>
        <v>130</v>
      </c>
      <c r="H49" t="s">
        <v>119</v>
      </c>
      <c r="I49" t="s">
        <v>215</v>
      </c>
    </row>
    <row r="50" spans="1:9">
      <c r="A50" t="str">
        <f>IF(C50&lt;&gt;"",LOOKUP("zzz",$B$2:B50),"")</f>
        <v>Champagne Devaux</v>
      </c>
      <c r="B50" s="51"/>
      <c r="C50" s="16" t="s">
        <v>258</v>
      </c>
      <c r="D50" s="16">
        <v>1</v>
      </c>
      <c r="E50" s="16">
        <v>1</v>
      </c>
      <c r="F50" s="15">
        <v>50</v>
      </c>
      <c r="G50" s="15">
        <f t="shared" si="3"/>
        <v>50</v>
      </c>
      <c r="H50" t="s">
        <v>119</v>
      </c>
      <c r="I50" t="s">
        <v>239</v>
      </c>
    </row>
    <row r="51" spans="1:9" ht="15.75" thickBot="1">
      <c r="A51" t="str">
        <f>IF(C51&lt;&gt;"",LOOKUP("zzz",$B$2:B51),"")</f>
        <v/>
      </c>
      <c r="B51" s="52"/>
      <c r="C51" s="4"/>
      <c r="D51" s="4"/>
      <c r="E51" s="4"/>
      <c r="F51" s="8"/>
      <c r="G51" s="8">
        <f t="shared" si="3"/>
        <v>0</v>
      </c>
    </row>
    <row r="52" spans="1:9">
      <c r="A52" t="str">
        <f>IF(C52&lt;&gt;"",LOOKUP("zzz",$B$2:B52),"")</f>
        <v>Champagne Drappier</v>
      </c>
      <c r="B52" s="53" t="s">
        <v>101</v>
      </c>
      <c r="C52" s="2" t="s">
        <v>93</v>
      </c>
      <c r="D52" s="2">
        <v>1</v>
      </c>
      <c r="E52" s="2">
        <v>1</v>
      </c>
      <c r="F52" s="6">
        <v>77</v>
      </c>
      <c r="G52" s="6">
        <f t="shared" si="3"/>
        <v>77</v>
      </c>
      <c r="H52" t="s">
        <v>119</v>
      </c>
      <c r="I52" t="s">
        <v>179</v>
      </c>
    </row>
    <row r="53" spans="1:9">
      <c r="A53" t="str">
        <f>IF(C53&lt;&gt;"",LOOKUP("zzz",$B$2:B53),"")</f>
        <v>Champagne Drappier</v>
      </c>
      <c r="B53" s="51"/>
      <c r="C53" s="10" t="s">
        <v>222</v>
      </c>
      <c r="D53" s="10">
        <v>1</v>
      </c>
      <c r="E53" s="10">
        <v>1</v>
      </c>
      <c r="F53" s="11">
        <v>27</v>
      </c>
      <c r="G53" s="11">
        <f t="shared" si="3"/>
        <v>27</v>
      </c>
      <c r="H53" t="s">
        <v>119</v>
      </c>
      <c r="I53" t="s">
        <v>179</v>
      </c>
    </row>
    <row r="54" spans="1:9">
      <c r="A54" t="str">
        <f>IF(C54&lt;&gt;"",LOOKUP("zzz",$B$2:B54),"")</f>
        <v>Champagne Drappier</v>
      </c>
      <c r="B54" s="51"/>
      <c r="C54" s="41" t="s">
        <v>143</v>
      </c>
      <c r="D54" s="3">
        <v>1</v>
      </c>
      <c r="E54" s="3">
        <v>1</v>
      </c>
      <c r="F54" s="7">
        <v>60</v>
      </c>
      <c r="G54" s="7">
        <f t="shared" si="3"/>
        <v>60</v>
      </c>
      <c r="H54" t="s">
        <v>119</v>
      </c>
      <c r="I54" t="s">
        <v>176</v>
      </c>
    </row>
    <row r="55" spans="1:9" ht="15.75" thickBot="1">
      <c r="A55" t="str">
        <f>IF(C55&lt;&gt;"",LOOKUP("zzz",$B$2:B55),"")</f>
        <v/>
      </c>
      <c r="B55" s="52"/>
      <c r="C55" s="4"/>
      <c r="D55" s="4"/>
      <c r="E55" s="4"/>
      <c r="F55" s="8"/>
      <c r="G55" s="8">
        <f t="shared" si="3"/>
        <v>0</v>
      </c>
    </row>
    <row r="56" spans="1:9">
      <c r="A56" t="str">
        <f>IF(C56&lt;&gt;"",LOOKUP("zzz",$B$2:B56),"")</f>
        <v>Champagne Gremillet</v>
      </c>
      <c r="B56" s="53" t="s">
        <v>100</v>
      </c>
      <c r="C56" s="2" t="s">
        <v>102</v>
      </c>
      <c r="D56" s="2">
        <v>1</v>
      </c>
      <c r="E56" s="2">
        <v>1</v>
      </c>
      <c r="F56" s="6">
        <v>30</v>
      </c>
      <c r="G56" s="6">
        <f t="shared" si="3"/>
        <v>30</v>
      </c>
      <c r="H56" t="s">
        <v>119</v>
      </c>
      <c r="I56" t="s">
        <v>180</v>
      </c>
    </row>
    <row r="57" spans="1:9">
      <c r="A57" t="str">
        <f>IF(C57&lt;&gt;"",LOOKUP("zzz",$B$2:B57),"")</f>
        <v>Champagne Gremillet</v>
      </c>
      <c r="B57" s="51"/>
      <c r="C57" s="16" t="s">
        <v>6</v>
      </c>
      <c r="D57" s="16">
        <v>1</v>
      </c>
      <c r="E57" s="16">
        <v>1</v>
      </c>
      <c r="F57" s="15">
        <v>19.5</v>
      </c>
      <c r="G57" s="15">
        <f t="shared" si="3"/>
        <v>19.5</v>
      </c>
      <c r="H57" t="s">
        <v>119</v>
      </c>
      <c r="I57" t="s">
        <v>181</v>
      </c>
    </row>
    <row r="58" spans="1:9">
      <c r="A58" t="str">
        <f>IF(C58&lt;&gt;"",LOOKUP("zzz",$B$2:B58),"")</f>
        <v>Champagne Gremillet</v>
      </c>
      <c r="B58" s="51"/>
      <c r="C58" s="16" t="s">
        <v>259</v>
      </c>
      <c r="D58" s="16">
        <v>1</v>
      </c>
      <c r="E58" s="16">
        <v>1</v>
      </c>
      <c r="F58" s="15">
        <v>44</v>
      </c>
      <c r="G58" s="15">
        <f t="shared" si="3"/>
        <v>44</v>
      </c>
      <c r="H58" t="s">
        <v>119</v>
      </c>
      <c r="I58" t="s">
        <v>215</v>
      </c>
    </row>
    <row r="59" spans="1:9">
      <c r="A59" t="str">
        <f>IF(C59&lt;&gt;"",LOOKUP("zzz",$B$2:B59),"")</f>
        <v>Champagne Gremillet</v>
      </c>
      <c r="B59" s="51"/>
      <c r="C59" s="16" t="s">
        <v>260</v>
      </c>
      <c r="D59" s="16">
        <v>1</v>
      </c>
      <c r="E59" s="16">
        <v>1</v>
      </c>
      <c r="F59" s="15">
        <v>40</v>
      </c>
      <c r="G59" s="15">
        <f t="shared" si="3"/>
        <v>40</v>
      </c>
      <c r="H59" t="s">
        <v>119</v>
      </c>
      <c r="I59" t="s">
        <v>215</v>
      </c>
    </row>
    <row r="60" spans="1:9" ht="15.75" thickBot="1">
      <c r="A60" t="str">
        <f>IF(C60&lt;&gt;"",LOOKUP("zzz",$B$2:B60),"")</f>
        <v/>
      </c>
      <c r="B60" s="52"/>
      <c r="C60" s="4"/>
      <c r="D60" s="4"/>
      <c r="E60" s="4"/>
      <c r="F60" s="8"/>
      <c r="G60" s="8">
        <f t="shared" ref="G60" si="7">F60*D60</f>
        <v>0</v>
      </c>
    </row>
    <row r="61" spans="1:9">
      <c r="A61" t="str">
        <f>IF(C61&lt;&gt;"",LOOKUP("zzz",$B$2:B61),"")</f>
        <v>Champagne Philippe Gonet</v>
      </c>
      <c r="B61" s="53" t="s">
        <v>12</v>
      </c>
      <c r="C61" s="2" t="s">
        <v>6</v>
      </c>
      <c r="D61" s="2">
        <v>1</v>
      </c>
      <c r="E61" s="2">
        <v>1</v>
      </c>
      <c r="F61" s="6">
        <v>39</v>
      </c>
      <c r="G61" s="6">
        <f t="shared" si="3"/>
        <v>39</v>
      </c>
      <c r="H61" t="s">
        <v>119</v>
      </c>
      <c r="I61" t="s">
        <v>180</v>
      </c>
    </row>
    <row r="62" spans="1:9" ht="15.75" thickBot="1">
      <c r="A62" t="str">
        <f>IF(C62&lt;&gt;"",LOOKUP("zzz",$B$2:B62),"")</f>
        <v/>
      </c>
      <c r="B62" s="51"/>
      <c r="C62" s="3"/>
      <c r="D62" s="3"/>
      <c r="E62" s="3"/>
      <c r="F62" s="7"/>
      <c r="G62" s="7">
        <f t="shared" si="3"/>
        <v>0</v>
      </c>
    </row>
    <row r="63" spans="1:9">
      <c r="A63" t="str">
        <f>IF(C63&lt;&gt;"",LOOKUP("zzz",$B$2:B63),"")</f>
        <v>Champagne Billecart Salmon</v>
      </c>
      <c r="B63" s="53" t="s">
        <v>108</v>
      </c>
      <c r="C63" s="2" t="s">
        <v>109</v>
      </c>
      <c r="D63" s="2">
        <v>1</v>
      </c>
      <c r="E63" s="2">
        <v>1</v>
      </c>
      <c r="F63" s="6">
        <v>30</v>
      </c>
      <c r="G63" s="6">
        <f t="shared" si="3"/>
        <v>30</v>
      </c>
      <c r="H63" t="s">
        <v>119</v>
      </c>
      <c r="I63" t="s">
        <v>180</v>
      </c>
    </row>
    <row r="64" spans="1:9" ht="15.75" thickBot="1">
      <c r="A64" t="str">
        <f>IF(C64&lt;&gt;"",LOOKUP("zzz",$B$2:B64),"")</f>
        <v/>
      </c>
      <c r="B64" s="51"/>
      <c r="C64" s="3"/>
      <c r="D64" s="3"/>
      <c r="E64" s="3"/>
      <c r="F64" s="7"/>
      <c r="G64" s="7">
        <f t="shared" si="3"/>
        <v>0</v>
      </c>
    </row>
    <row r="65" spans="1:9">
      <c r="A65" t="str">
        <f>IF(C65&lt;&gt;"",LOOKUP("zzz",$B$2:B65),"")</f>
        <v>Champagne De Barfontarc</v>
      </c>
      <c r="B65" s="53" t="s">
        <v>110</v>
      </c>
      <c r="C65" s="2" t="s">
        <v>111</v>
      </c>
      <c r="D65" s="2">
        <v>1</v>
      </c>
      <c r="E65" s="2">
        <v>1</v>
      </c>
      <c r="F65" s="6">
        <v>30</v>
      </c>
      <c r="G65" s="14">
        <f t="shared" si="3"/>
        <v>30</v>
      </c>
      <c r="H65" t="s">
        <v>119</v>
      </c>
      <c r="I65" t="s">
        <v>179</v>
      </c>
    </row>
    <row r="66" spans="1:9">
      <c r="A66" t="str">
        <f>IF(C66&lt;&gt;"",LOOKUP("zzz",$B$2:B66),"")</f>
        <v>Champagne De Barfontarc</v>
      </c>
      <c r="B66" s="51"/>
      <c r="C66" s="12" t="s">
        <v>112</v>
      </c>
      <c r="D66" s="12">
        <v>1</v>
      </c>
      <c r="E66" s="12">
        <v>1</v>
      </c>
      <c r="F66" s="13">
        <v>30</v>
      </c>
      <c r="G66" s="15">
        <f t="shared" si="3"/>
        <v>30</v>
      </c>
      <c r="H66" t="s">
        <v>119</v>
      </c>
      <c r="I66" t="s">
        <v>179</v>
      </c>
    </row>
    <row r="67" spans="1:9">
      <c r="A67" t="str">
        <f>IF(C67&lt;&gt;"",LOOKUP("zzz",$B$2:B67),"")</f>
        <v>Champagne De Barfontarc</v>
      </c>
      <c r="B67" s="51"/>
      <c r="C67" s="3" t="s">
        <v>6</v>
      </c>
      <c r="D67" s="3">
        <v>1</v>
      </c>
      <c r="E67" s="3"/>
      <c r="F67" s="7">
        <v>16</v>
      </c>
      <c r="G67" s="15">
        <f t="shared" si="3"/>
        <v>16</v>
      </c>
      <c r="H67" t="s">
        <v>107</v>
      </c>
      <c r="I67" t="s">
        <v>180</v>
      </c>
    </row>
    <row r="68" spans="1:9">
      <c r="A68" t="str">
        <f>IF(C68&lt;&gt;"",LOOKUP("zzz",$B$2:B68),"")</f>
        <v>Champagne De Barfontarc</v>
      </c>
      <c r="B68" s="51"/>
      <c r="C68" s="16" t="s">
        <v>113</v>
      </c>
      <c r="D68" s="16">
        <v>1</v>
      </c>
      <c r="E68" s="16">
        <v>1</v>
      </c>
      <c r="F68" s="15">
        <v>35</v>
      </c>
      <c r="G68" s="15">
        <f t="shared" si="3"/>
        <v>35</v>
      </c>
      <c r="H68" t="s">
        <v>119</v>
      </c>
      <c r="I68" t="s">
        <v>179</v>
      </c>
    </row>
    <row r="69" spans="1:9" ht="15.75" thickBot="1">
      <c r="A69" t="str">
        <f>IF(C69&lt;&gt;"",LOOKUP("zzz",$B$2:B69),"")</f>
        <v/>
      </c>
      <c r="B69" s="52"/>
      <c r="C69" s="4"/>
      <c r="D69" s="4"/>
      <c r="E69" s="4"/>
      <c r="F69" s="8"/>
      <c r="G69" s="8">
        <f t="shared" ref="G69" si="8">F69*D69</f>
        <v>0</v>
      </c>
    </row>
    <row r="70" spans="1:9">
      <c r="A70" t="str">
        <f>IF(C70&lt;&gt;"",LOOKUP("zzz",$B$2:B70),"")</f>
        <v>Champagne Cattier</v>
      </c>
      <c r="B70" s="53" t="s">
        <v>114</v>
      </c>
      <c r="C70" s="2" t="s">
        <v>120</v>
      </c>
      <c r="D70" s="2">
        <v>1</v>
      </c>
      <c r="E70" s="2">
        <v>1</v>
      </c>
      <c r="F70" s="6">
        <v>28</v>
      </c>
      <c r="G70" s="6">
        <f t="shared" si="3"/>
        <v>28</v>
      </c>
      <c r="H70" t="s">
        <v>119</v>
      </c>
      <c r="I70" t="s">
        <v>180</v>
      </c>
    </row>
    <row r="71" spans="1:9">
      <c r="A71" t="str">
        <f>IF(C71&lt;&gt;"",LOOKUP("zzz",$B$2:B71),"")</f>
        <v>Champagne Cattier</v>
      </c>
      <c r="B71" s="51"/>
      <c r="C71" s="3" t="s">
        <v>162</v>
      </c>
      <c r="D71" s="3">
        <v>1</v>
      </c>
      <c r="E71" s="3">
        <v>1</v>
      </c>
      <c r="F71" s="7">
        <v>33</v>
      </c>
      <c r="G71" s="7">
        <f t="shared" si="3"/>
        <v>33</v>
      </c>
      <c r="H71" t="s">
        <v>119</v>
      </c>
      <c r="I71" t="s">
        <v>177</v>
      </c>
    </row>
    <row r="72" spans="1:9">
      <c r="A72" t="str">
        <f>IF(C72&lt;&gt;"",LOOKUP("zzz",$B$2:B72),"")</f>
        <v>Champagne Cattier</v>
      </c>
      <c r="B72" s="51"/>
      <c r="C72" s="16" t="s">
        <v>202</v>
      </c>
      <c r="D72" s="16">
        <v>1</v>
      </c>
      <c r="E72" s="16">
        <v>1</v>
      </c>
      <c r="F72" s="15">
        <v>29</v>
      </c>
      <c r="G72" s="7">
        <f t="shared" si="3"/>
        <v>29</v>
      </c>
      <c r="H72" t="s">
        <v>119</v>
      </c>
      <c r="I72" t="s">
        <v>181</v>
      </c>
    </row>
    <row r="73" spans="1:9">
      <c r="A73" t="str">
        <f>IF(C73&lt;&gt;"",LOOKUP("zzz",$B$2:B73),"")</f>
        <v>Champagne Cattier</v>
      </c>
      <c r="B73" s="51"/>
      <c r="C73" s="16" t="s">
        <v>209</v>
      </c>
      <c r="D73" s="16">
        <v>1</v>
      </c>
      <c r="E73" s="16"/>
      <c r="F73" s="15">
        <v>25</v>
      </c>
      <c r="G73" s="7">
        <f t="shared" si="3"/>
        <v>25</v>
      </c>
      <c r="H73" t="s">
        <v>107</v>
      </c>
      <c r="I73" t="s">
        <v>179</v>
      </c>
    </row>
    <row r="74" spans="1:9" ht="15.75" thickBot="1">
      <c r="A74" t="str">
        <f>IF(C74&lt;&gt;"",LOOKUP("zzz",$B$2:B74),"")</f>
        <v/>
      </c>
      <c r="B74" s="52"/>
      <c r="C74" s="4"/>
      <c r="D74" s="4"/>
      <c r="E74" s="4"/>
      <c r="F74" s="8"/>
      <c r="G74" s="8">
        <f t="shared" si="3"/>
        <v>0</v>
      </c>
    </row>
    <row r="75" spans="1:9">
      <c r="A75" t="str">
        <f>IF(C75&lt;&gt;"",LOOKUP("zzz",$B$2:B75),"")</f>
        <v>Champagne H. Blin</v>
      </c>
      <c r="B75" s="53" t="s">
        <v>115</v>
      </c>
      <c r="C75" s="2" t="s">
        <v>121</v>
      </c>
      <c r="D75" s="2">
        <v>1</v>
      </c>
      <c r="E75" s="2">
        <v>1</v>
      </c>
      <c r="F75" s="6">
        <v>35.5</v>
      </c>
      <c r="G75" s="6">
        <f t="shared" si="3"/>
        <v>35.5</v>
      </c>
      <c r="H75" t="s">
        <v>119</v>
      </c>
      <c r="I75" t="s">
        <v>180</v>
      </c>
    </row>
    <row r="76" spans="1:9" ht="15.75" thickBot="1">
      <c r="A76" t="str">
        <f>IF(C76&lt;&gt;"",LOOKUP("zzz",$B$2:B76),"")</f>
        <v/>
      </c>
      <c r="B76" s="52"/>
      <c r="C76" s="4"/>
      <c r="D76" s="4"/>
      <c r="E76" s="4"/>
      <c r="F76" s="8"/>
      <c r="G76" s="8">
        <f t="shared" si="3"/>
        <v>0</v>
      </c>
    </row>
    <row r="77" spans="1:9">
      <c r="A77" t="str">
        <f>IF(C77&lt;&gt;"",LOOKUP("zzz",$B$2:B77),"")</f>
        <v>Champagne Pierre Gimonnet</v>
      </c>
      <c r="B77" s="53" t="s">
        <v>116</v>
      </c>
      <c r="C77" s="2" t="s">
        <v>117</v>
      </c>
      <c r="D77" s="2">
        <v>1</v>
      </c>
      <c r="E77" s="2">
        <v>1</v>
      </c>
      <c r="F77" s="6">
        <v>28</v>
      </c>
      <c r="G77" s="6">
        <f t="shared" si="3"/>
        <v>28</v>
      </c>
      <c r="H77" t="s">
        <v>119</v>
      </c>
      <c r="I77" t="s">
        <v>176</v>
      </c>
    </row>
    <row r="78" spans="1:9">
      <c r="A78" t="str">
        <f>IF(C78&lt;&gt;"",LOOKUP("zzz",$B$2:B78),"")</f>
        <v>Champagne Pierre Gimonnet</v>
      </c>
      <c r="B78" s="51"/>
      <c r="C78" s="10" t="s">
        <v>251</v>
      </c>
      <c r="D78" s="10">
        <v>1</v>
      </c>
      <c r="E78" s="10">
        <v>1</v>
      </c>
      <c r="F78" s="11">
        <v>40</v>
      </c>
      <c r="G78" s="11">
        <f t="shared" si="3"/>
        <v>40</v>
      </c>
      <c r="H78" t="s">
        <v>119</v>
      </c>
      <c r="I78" t="s">
        <v>215</v>
      </c>
    </row>
    <row r="79" spans="1:9" ht="15.75" thickBot="1">
      <c r="A79" t="str">
        <f>IF(C79&lt;&gt;"",LOOKUP("zzz",$B$2:B79),"")</f>
        <v/>
      </c>
      <c r="B79" s="51"/>
      <c r="C79" s="3"/>
      <c r="D79" s="3"/>
      <c r="E79" s="3"/>
      <c r="F79" s="7"/>
      <c r="G79" s="7">
        <f t="shared" si="3"/>
        <v>0</v>
      </c>
    </row>
    <row r="80" spans="1:9">
      <c r="A80" t="str">
        <f>IF(C80&lt;&gt;"",LOOKUP("zzz",$B$2:B80),"")</f>
        <v>Champagne Gosset-Brabant</v>
      </c>
      <c r="B80" s="53" t="s">
        <v>118</v>
      </c>
      <c r="C80" s="2" t="s">
        <v>35</v>
      </c>
      <c r="D80" s="2">
        <v>1</v>
      </c>
      <c r="E80" s="2">
        <v>1</v>
      </c>
      <c r="F80" s="6">
        <v>23.5</v>
      </c>
      <c r="G80" s="6">
        <f t="shared" si="3"/>
        <v>23.5</v>
      </c>
      <c r="H80" t="s">
        <v>119</v>
      </c>
      <c r="I80" t="s">
        <v>176</v>
      </c>
    </row>
    <row r="81" spans="1:9" ht="15.75" thickBot="1">
      <c r="A81" t="str">
        <f>IF(C81&lt;&gt;"",LOOKUP("zzz",$B$2:B81),"")</f>
        <v/>
      </c>
      <c r="B81" s="52"/>
      <c r="C81" s="4"/>
      <c r="D81" s="4"/>
      <c r="E81" s="4"/>
      <c r="F81" s="8"/>
      <c r="G81" s="8">
        <f t="shared" si="3"/>
        <v>0</v>
      </c>
    </row>
    <row r="82" spans="1:9">
      <c r="A82" t="str">
        <f>IF(C82&lt;&gt;"",LOOKUP("zzz",$B$2:B82),"")</f>
        <v>Champagne Philipponnat</v>
      </c>
      <c r="B82" s="53" t="s">
        <v>122</v>
      </c>
      <c r="C82" s="2" t="s">
        <v>130</v>
      </c>
      <c r="D82" s="2">
        <v>1</v>
      </c>
      <c r="E82" s="2">
        <v>1</v>
      </c>
      <c r="F82" s="6">
        <v>30</v>
      </c>
      <c r="G82" s="6">
        <f t="shared" si="3"/>
        <v>30</v>
      </c>
      <c r="H82" t="s">
        <v>119</v>
      </c>
      <c r="I82" t="s">
        <v>178</v>
      </c>
    </row>
    <row r="83" spans="1:9">
      <c r="A83" t="str">
        <f>IF(C83&lt;&gt;"",LOOKUP("zzz",$B$2:B83),"")</f>
        <v>Champagne Philipponnat</v>
      </c>
      <c r="B83" s="51"/>
      <c r="C83" s="3" t="s">
        <v>129</v>
      </c>
      <c r="D83" s="3">
        <v>1</v>
      </c>
      <c r="E83" s="3">
        <v>1</v>
      </c>
      <c r="F83" s="7">
        <v>30</v>
      </c>
      <c r="G83" s="7">
        <f t="shared" si="3"/>
        <v>30</v>
      </c>
      <c r="H83" t="s">
        <v>119</v>
      </c>
      <c r="I83" t="s">
        <v>178</v>
      </c>
    </row>
    <row r="84" spans="1:9" ht="15.75" thickBot="1">
      <c r="A84" t="str">
        <f>IF(C84&lt;&gt;"",LOOKUP("zzz",$B$2:B84),"")</f>
        <v/>
      </c>
      <c r="B84" s="51"/>
      <c r="C84" s="3"/>
      <c r="D84" s="3"/>
      <c r="E84" s="3"/>
      <c r="F84" s="7"/>
      <c r="G84" s="7">
        <f t="shared" si="3"/>
        <v>0</v>
      </c>
    </row>
    <row r="85" spans="1:9">
      <c r="A85" t="str">
        <f>IF(C85&lt;&gt;"",LOOKUP("zzz",$B$2:B85),"")</f>
        <v>Champagne Solemme</v>
      </c>
      <c r="B85" s="53" t="s">
        <v>123</v>
      </c>
      <c r="C85" s="2" t="s">
        <v>124</v>
      </c>
      <c r="D85" s="2">
        <v>1</v>
      </c>
      <c r="E85" s="2">
        <v>1</v>
      </c>
      <c r="F85" s="6">
        <v>45</v>
      </c>
      <c r="G85" s="6">
        <f t="shared" si="3"/>
        <v>45</v>
      </c>
      <c r="H85" t="s">
        <v>119</v>
      </c>
      <c r="I85" t="s">
        <v>179</v>
      </c>
    </row>
    <row r="86" spans="1:9" ht="15.75" thickBot="1">
      <c r="A86" t="str">
        <f>IF(C86&lt;&gt;"",LOOKUP("zzz",$B$2:B86),"")</f>
        <v/>
      </c>
      <c r="B86" s="51"/>
      <c r="C86" s="3"/>
      <c r="D86" s="3"/>
      <c r="E86" s="3"/>
      <c r="F86" s="7"/>
      <c r="G86" s="7">
        <f t="shared" si="3"/>
        <v>0</v>
      </c>
    </row>
    <row r="87" spans="1:9">
      <c r="A87" t="str">
        <f>IF(C87&lt;&gt;"",LOOKUP("zzz",$B$2:B87),"")</f>
        <v>Champagne Jeeper</v>
      </c>
      <c r="B87" s="53" t="s">
        <v>125</v>
      </c>
      <c r="C87" s="19" t="s">
        <v>126</v>
      </c>
      <c r="D87" s="19">
        <v>1</v>
      </c>
      <c r="E87" s="19">
        <v>1</v>
      </c>
      <c r="F87" s="14">
        <v>20</v>
      </c>
      <c r="G87" s="14">
        <f t="shared" si="3"/>
        <v>20</v>
      </c>
      <c r="H87" t="s">
        <v>119</v>
      </c>
      <c r="I87" t="s">
        <v>180</v>
      </c>
    </row>
    <row r="88" spans="1:9" ht="15.75" thickBot="1">
      <c r="A88" t="str">
        <f>IF(C88&lt;&gt;"",LOOKUP("zzz",$B$2:B88),"")</f>
        <v/>
      </c>
      <c r="B88" s="52"/>
      <c r="C88" s="4"/>
      <c r="D88" s="4"/>
      <c r="E88" s="4"/>
      <c r="F88" s="8"/>
      <c r="G88" s="8">
        <f t="shared" ref="G88" si="9">F88*D88</f>
        <v>0</v>
      </c>
    </row>
    <row r="89" spans="1:9">
      <c r="A89" t="str">
        <f>IF(C89&lt;&gt;"",LOOKUP("zzz",$B$2:B89),"")</f>
        <v>Champagne Ayala</v>
      </c>
      <c r="B89" s="53" t="s">
        <v>127</v>
      </c>
      <c r="C89" s="19" t="s">
        <v>128</v>
      </c>
      <c r="D89" s="19">
        <v>1</v>
      </c>
      <c r="E89" s="19">
        <v>1</v>
      </c>
      <c r="F89" s="14">
        <v>39</v>
      </c>
      <c r="G89" s="14">
        <f t="shared" si="3"/>
        <v>39</v>
      </c>
      <c r="H89" t="s">
        <v>119</v>
      </c>
      <c r="I89" t="s">
        <v>182</v>
      </c>
    </row>
    <row r="90" spans="1:9">
      <c r="A90" t="str">
        <f>IF(C90&lt;&gt;"",LOOKUP("zzz",$B$2:B90),"")</f>
        <v>Champagne Ayala</v>
      </c>
      <c r="B90" s="51"/>
      <c r="C90" s="47" t="s">
        <v>232</v>
      </c>
      <c r="D90" s="3">
        <v>1</v>
      </c>
      <c r="E90" s="3">
        <v>1</v>
      </c>
      <c r="F90" s="7">
        <v>74</v>
      </c>
      <c r="G90" s="7">
        <f t="shared" si="3"/>
        <v>74</v>
      </c>
      <c r="H90" t="s">
        <v>119</v>
      </c>
      <c r="I90" t="s">
        <v>215</v>
      </c>
    </row>
    <row r="91" spans="1:9" ht="15.75" thickBot="1">
      <c r="A91" t="str">
        <f>IF(C91&lt;&gt;"",LOOKUP("zzz",$B$2:B91),"")</f>
        <v/>
      </c>
      <c r="B91" s="52"/>
      <c r="C91" s="4"/>
      <c r="D91" s="4"/>
      <c r="E91" s="4"/>
      <c r="F91" s="8"/>
      <c r="G91" s="8">
        <f t="shared" si="3"/>
        <v>0</v>
      </c>
    </row>
    <row r="92" spans="1:9" ht="15.75" thickBot="1">
      <c r="A92" t="str">
        <f>IF(C92&lt;&gt;"",LOOKUP("zzz",$B$2:B92),"")</f>
        <v>Champagne Mailly Grand Cru</v>
      </c>
      <c r="B92" s="53" t="s">
        <v>21</v>
      </c>
      <c r="C92" s="19" t="s">
        <v>6</v>
      </c>
      <c r="D92" s="19">
        <v>1</v>
      </c>
      <c r="E92" s="19">
        <v>1</v>
      </c>
      <c r="F92" s="14">
        <v>39</v>
      </c>
      <c r="G92" s="14">
        <f t="shared" si="3"/>
        <v>39</v>
      </c>
      <c r="H92" t="s">
        <v>119</v>
      </c>
      <c r="I92" t="s">
        <v>176</v>
      </c>
    </row>
    <row r="93" spans="1:9">
      <c r="A93" t="str">
        <f>IF(C93&lt;&gt;"",LOOKUP("zzz",$B$2:B93),"")</f>
        <v>Champagne Mailly Grand Cru</v>
      </c>
      <c r="B93" s="51"/>
      <c r="C93" s="3" t="s">
        <v>213</v>
      </c>
      <c r="D93" s="3">
        <v>1</v>
      </c>
      <c r="E93" s="3">
        <v>1</v>
      </c>
      <c r="F93" s="7">
        <v>39</v>
      </c>
      <c r="G93" s="14">
        <f t="shared" si="3"/>
        <v>39</v>
      </c>
      <c r="H93" t="s">
        <v>119</v>
      </c>
      <c r="I93" t="s">
        <v>215</v>
      </c>
    </row>
    <row r="94" spans="1:9" ht="15.75" thickBot="1">
      <c r="A94" t="str">
        <f>IF(C94&lt;&gt;"",LOOKUP("zzz",$B$2:B94),"")</f>
        <v/>
      </c>
      <c r="B94" s="52"/>
      <c r="C94" s="4"/>
      <c r="D94" s="4"/>
      <c r="E94" s="4"/>
      <c r="F94" s="8"/>
      <c r="G94" s="8">
        <f t="shared" si="3"/>
        <v>0</v>
      </c>
    </row>
    <row r="95" spans="1:9">
      <c r="A95" t="str">
        <f>IF(C95&lt;&gt;"",LOOKUP("zzz",$B$2:B95),"")</f>
        <v>Champagne De Sousa</v>
      </c>
      <c r="B95" s="53" t="s">
        <v>144</v>
      </c>
      <c r="C95" s="19" t="s">
        <v>155</v>
      </c>
      <c r="D95" s="19">
        <v>1</v>
      </c>
      <c r="E95" s="19">
        <v>1</v>
      </c>
      <c r="F95" s="14">
        <v>33</v>
      </c>
      <c r="G95" s="14">
        <f t="shared" si="3"/>
        <v>33</v>
      </c>
      <c r="H95" t="s">
        <v>119</v>
      </c>
      <c r="I95" t="s">
        <v>183</v>
      </c>
    </row>
    <row r="96" spans="1:9">
      <c r="A96" t="str">
        <f>IF(C96&lt;&gt;"",LOOKUP("zzz",$B$2:B96),"")</f>
        <v>Champagne De Sousa</v>
      </c>
      <c r="B96" s="51"/>
      <c r="C96" s="3" t="s">
        <v>237</v>
      </c>
      <c r="D96" s="3">
        <v>1</v>
      </c>
      <c r="E96" s="3">
        <v>1</v>
      </c>
      <c r="F96" s="7">
        <v>45</v>
      </c>
      <c r="G96" s="7">
        <f t="shared" si="3"/>
        <v>45</v>
      </c>
      <c r="H96" t="s">
        <v>119</v>
      </c>
      <c r="I96" t="s">
        <v>239</v>
      </c>
    </row>
    <row r="97" spans="1:9" ht="15.75" thickBot="1">
      <c r="A97" t="str">
        <f>IF(C97&lt;&gt;"",LOOKUP("zzz",$B$2:B97),"")</f>
        <v/>
      </c>
      <c r="B97" s="52"/>
      <c r="C97" s="4"/>
      <c r="D97" s="4"/>
      <c r="E97" s="4"/>
      <c r="F97" s="8"/>
      <c r="G97" s="8">
        <f t="shared" si="3"/>
        <v>0</v>
      </c>
    </row>
    <row r="98" spans="1:9">
      <c r="A98" t="str">
        <f>IF(C98&lt;&gt;"",LOOKUP("zzz",$B$2:B98),"")</f>
        <v>Champagne Baillette-Prudhomme</v>
      </c>
      <c r="B98" s="53" t="s">
        <v>145</v>
      </c>
      <c r="C98" s="19" t="s">
        <v>157</v>
      </c>
      <c r="D98" s="19">
        <v>1</v>
      </c>
      <c r="E98" s="19">
        <v>1</v>
      </c>
      <c r="F98" s="14">
        <v>23</v>
      </c>
      <c r="G98" s="6">
        <f t="shared" si="3"/>
        <v>23</v>
      </c>
      <c r="H98" t="s">
        <v>119</v>
      </c>
      <c r="I98" t="s">
        <v>183</v>
      </c>
    </row>
    <row r="99" spans="1:9" ht="15.75" thickBot="1">
      <c r="A99" t="str">
        <f>IF(C99&lt;&gt;"",LOOKUP("zzz",$B$2:B99),"")</f>
        <v/>
      </c>
      <c r="B99" s="52"/>
      <c r="C99" s="4"/>
      <c r="D99" s="4"/>
      <c r="E99" s="4"/>
      <c r="F99" s="8"/>
      <c r="G99" s="8">
        <f t="shared" si="3"/>
        <v>0</v>
      </c>
    </row>
    <row r="100" spans="1:9">
      <c r="A100" t="str">
        <f>IF(C100&lt;&gt;"",LOOKUP("zzz",$B$2:B100),"")</f>
        <v>Champagne Bonnevie Bocart</v>
      </c>
      <c r="B100" s="53" t="s">
        <v>146</v>
      </c>
      <c r="C100" s="19" t="s">
        <v>137</v>
      </c>
      <c r="D100" s="19">
        <v>1</v>
      </c>
      <c r="E100" s="19">
        <v>1</v>
      </c>
      <c r="F100" s="14">
        <v>18</v>
      </c>
      <c r="G100" s="6">
        <f t="shared" si="3"/>
        <v>18</v>
      </c>
      <c r="H100" t="s">
        <v>119</v>
      </c>
      <c r="I100" t="s">
        <v>183</v>
      </c>
    </row>
    <row r="101" spans="1:9" ht="15.75" thickBot="1">
      <c r="A101" t="str">
        <f>IF(C101&lt;&gt;"",LOOKUP("zzz",$B$2:B101),"")</f>
        <v/>
      </c>
      <c r="B101" s="52"/>
      <c r="C101" s="4"/>
      <c r="D101" s="4"/>
      <c r="E101" s="4"/>
      <c r="F101" s="8"/>
      <c r="G101" s="8">
        <f t="shared" si="3"/>
        <v>0</v>
      </c>
    </row>
    <row r="102" spans="1:9">
      <c r="A102" t="str">
        <f>IF(C102&lt;&gt;"",LOOKUP("zzz",$B$2:B102),"")</f>
        <v>Champagne Florence Duchêne</v>
      </c>
      <c r="B102" s="53" t="s">
        <v>147</v>
      </c>
      <c r="C102" s="19" t="s">
        <v>159</v>
      </c>
      <c r="D102" s="19">
        <v>1</v>
      </c>
      <c r="E102" s="19">
        <v>1</v>
      </c>
      <c r="F102" s="14">
        <v>21</v>
      </c>
      <c r="G102" s="6">
        <f t="shared" si="3"/>
        <v>21</v>
      </c>
      <c r="H102" t="s">
        <v>119</v>
      </c>
      <c r="I102" t="s">
        <v>183</v>
      </c>
    </row>
    <row r="103" spans="1:9" ht="15.75" thickBot="1">
      <c r="A103" t="str">
        <f>IF(C103&lt;&gt;"",LOOKUP("zzz",$B$2:B103),"")</f>
        <v/>
      </c>
      <c r="B103" s="52"/>
      <c r="C103" s="4"/>
      <c r="D103" s="4"/>
      <c r="E103" s="4"/>
      <c r="F103" s="8"/>
      <c r="G103" s="8">
        <f t="shared" si="3"/>
        <v>0</v>
      </c>
    </row>
    <row r="104" spans="1:9">
      <c r="A104" t="str">
        <f>IF(C104&lt;&gt;"",LOOKUP("zzz",$B$2:B104),"")</f>
        <v>Champagne Guy Mea</v>
      </c>
      <c r="B104" s="53" t="s">
        <v>148</v>
      </c>
      <c r="C104" s="19" t="s">
        <v>158</v>
      </c>
      <c r="D104" s="19">
        <v>1</v>
      </c>
      <c r="E104" s="19">
        <v>1</v>
      </c>
      <c r="F104" s="14">
        <v>22</v>
      </c>
      <c r="G104" s="6">
        <f t="shared" si="3"/>
        <v>22</v>
      </c>
      <c r="H104" t="s">
        <v>119</v>
      </c>
      <c r="I104" t="s">
        <v>183</v>
      </c>
    </row>
    <row r="105" spans="1:9" ht="15.75" thickBot="1">
      <c r="A105" t="str">
        <f>IF(C105&lt;&gt;"",LOOKUP("zzz",$B$2:B105),"")</f>
        <v/>
      </c>
      <c r="B105" s="52"/>
      <c r="C105" s="4"/>
      <c r="D105" s="4"/>
      <c r="E105" s="4"/>
      <c r="F105" s="8"/>
      <c r="G105" s="8">
        <f t="shared" si="3"/>
        <v>0</v>
      </c>
    </row>
    <row r="106" spans="1:9">
      <c r="A106" t="str">
        <f>IF(C106&lt;&gt;"",LOOKUP("zzz",$B$2:B106),"")</f>
        <v>Champagne Mary Sessile</v>
      </c>
      <c r="B106" s="53" t="s">
        <v>149</v>
      </c>
      <c r="C106" s="19" t="s">
        <v>156</v>
      </c>
      <c r="D106" s="19">
        <v>1</v>
      </c>
      <c r="E106" s="19">
        <v>1</v>
      </c>
      <c r="F106" s="14">
        <v>24</v>
      </c>
      <c r="G106" s="6">
        <f t="shared" si="3"/>
        <v>24</v>
      </c>
      <c r="H106" t="s">
        <v>119</v>
      </c>
      <c r="I106" t="s">
        <v>183</v>
      </c>
    </row>
    <row r="107" spans="1:9" ht="15.75" thickBot="1">
      <c r="A107" t="str">
        <f>IF(C107&lt;&gt;"",LOOKUP("zzz",$B$2:B107),"")</f>
        <v/>
      </c>
      <c r="B107" s="52"/>
      <c r="C107" s="4"/>
      <c r="D107" s="4"/>
      <c r="E107" s="4"/>
      <c r="F107" s="8"/>
      <c r="G107" s="8">
        <f t="shared" si="3"/>
        <v>0</v>
      </c>
    </row>
    <row r="108" spans="1:9">
      <c r="A108" t="str">
        <f>IF(C108&lt;&gt;"",LOOKUP("zzz",$B$2:B108),"")</f>
        <v>Champagne Colin</v>
      </c>
      <c r="B108" s="53" t="s">
        <v>34</v>
      </c>
      <c r="C108" s="2" t="s">
        <v>131</v>
      </c>
      <c r="D108" s="2">
        <v>1</v>
      </c>
      <c r="E108" s="2">
        <v>1</v>
      </c>
      <c r="F108" s="6">
        <v>30</v>
      </c>
      <c r="G108" s="6">
        <f t="shared" si="3"/>
        <v>30</v>
      </c>
      <c r="H108" t="s">
        <v>119</v>
      </c>
      <c r="I108" t="s">
        <v>179</v>
      </c>
    </row>
    <row r="109" spans="1:9">
      <c r="A109" t="str">
        <f>IF(C109&lt;&gt;"",LOOKUP("zzz",$B$2:B109),"")</f>
        <v>Champagne Colin</v>
      </c>
      <c r="B109" s="51"/>
      <c r="C109" s="16" t="s">
        <v>132</v>
      </c>
      <c r="D109" s="16">
        <v>1</v>
      </c>
      <c r="E109" s="16">
        <v>1</v>
      </c>
      <c r="F109" s="15">
        <v>33</v>
      </c>
      <c r="G109" s="15">
        <f t="shared" si="3"/>
        <v>33</v>
      </c>
      <c r="H109" t="s">
        <v>119</v>
      </c>
      <c r="I109" t="s">
        <v>179</v>
      </c>
    </row>
    <row r="110" spans="1:9">
      <c r="A110" t="str">
        <f>IF(C110&lt;&gt;"",LOOKUP("zzz",$B$2:B110),"")</f>
        <v>Champagne Colin</v>
      </c>
      <c r="B110" s="51"/>
      <c r="C110" s="16" t="s">
        <v>172</v>
      </c>
      <c r="D110" s="16">
        <v>1</v>
      </c>
      <c r="E110" s="16">
        <v>1</v>
      </c>
      <c r="F110" s="15">
        <v>25</v>
      </c>
      <c r="G110" s="15">
        <f t="shared" si="3"/>
        <v>25</v>
      </c>
      <c r="H110" t="s">
        <v>119</v>
      </c>
      <c r="I110" t="s">
        <v>182</v>
      </c>
    </row>
    <row r="111" spans="1:9" ht="15.75" thickBot="1">
      <c r="A111" t="str">
        <f>IF(C111&lt;&gt;"",LOOKUP("zzz",$B$2:B111),"")</f>
        <v/>
      </c>
      <c r="B111" s="52"/>
      <c r="C111" s="4"/>
      <c r="D111" s="4"/>
      <c r="E111" s="4"/>
      <c r="F111" s="8"/>
      <c r="G111" s="15">
        <f t="shared" si="3"/>
        <v>0</v>
      </c>
    </row>
    <row r="112" spans="1:9">
      <c r="A112" t="str">
        <f>IF(C112&lt;&gt;"",LOOKUP("zzz",$B$2:B112),"")</f>
        <v>Champagne Jean Sandrin</v>
      </c>
      <c r="B112" s="53" t="s">
        <v>136</v>
      </c>
      <c r="C112" s="2" t="s">
        <v>137</v>
      </c>
      <c r="D112" s="2">
        <v>1</v>
      </c>
      <c r="E112" s="2">
        <v>1</v>
      </c>
      <c r="F112" s="6">
        <v>15</v>
      </c>
      <c r="G112" s="6">
        <f t="shared" si="3"/>
        <v>15</v>
      </c>
      <c r="H112" t="s">
        <v>119</v>
      </c>
      <c r="I112" t="s">
        <v>179</v>
      </c>
    </row>
    <row r="113" spans="1:9" ht="15.75" thickBot="1">
      <c r="A113" t="str">
        <f>IF(C113&lt;&gt;"",LOOKUP("zzz",$B$2:B113),"")</f>
        <v/>
      </c>
      <c r="B113" s="52"/>
      <c r="C113" s="4"/>
      <c r="D113" s="4"/>
      <c r="E113" s="4"/>
      <c r="F113" s="8"/>
      <c r="G113" s="8">
        <f t="shared" si="3"/>
        <v>0</v>
      </c>
    </row>
    <row r="114" spans="1:9">
      <c r="A114" t="str">
        <f>IF(C114&lt;&gt;"",LOOKUP("zzz",$B$2:B114),"")</f>
        <v>Champagne Don Caudron</v>
      </c>
      <c r="B114" s="53" t="s">
        <v>133</v>
      </c>
      <c r="C114" s="2" t="s">
        <v>134</v>
      </c>
      <c r="D114" s="2">
        <v>2</v>
      </c>
      <c r="E114" s="2">
        <v>2</v>
      </c>
      <c r="F114" s="6">
        <v>30</v>
      </c>
      <c r="G114" s="6">
        <f t="shared" si="3"/>
        <v>60</v>
      </c>
      <c r="H114" t="s">
        <v>119</v>
      </c>
      <c r="I114" t="s">
        <v>215</v>
      </c>
    </row>
    <row r="115" spans="1:9">
      <c r="A115" t="str">
        <f>IF(C115&lt;&gt;"",LOOKUP("zzz",$B$2:B115),"")</f>
        <v>Champagne Don Caudron</v>
      </c>
      <c r="B115" s="51"/>
      <c r="C115" s="16" t="s">
        <v>189</v>
      </c>
      <c r="D115" s="16">
        <v>2</v>
      </c>
      <c r="E115" s="16">
        <v>2</v>
      </c>
      <c r="F115" s="15">
        <v>35</v>
      </c>
      <c r="G115" s="15">
        <f t="shared" ref="G115:G119" si="10">F115*D115</f>
        <v>70</v>
      </c>
      <c r="H115" t="s">
        <v>119</v>
      </c>
      <c r="I115" t="s">
        <v>215</v>
      </c>
    </row>
    <row r="116" spans="1:9">
      <c r="A116" t="str">
        <f>IF(C116&lt;&gt;"",LOOKUP("zzz",$B$2:B116),"")</f>
        <v>Champagne Don Caudron</v>
      </c>
      <c r="B116" s="51"/>
      <c r="C116" s="16" t="s">
        <v>243</v>
      </c>
      <c r="D116" s="16">
        <v>1</v>
      </c>
      <c r="E116" s="16">
        <v>1</v>
      </c>
      <c r="F116" s="15">
        <v>45</v>
      </c>
      <c r="G116" s="15">
        <f t="shared" si="10"/>
        <v>45</v>
      </c>
      <c r="H116" t="s">
        <v>119</v>
      </c>
      <c r="I116" t="s">
        <v>215</v>
      </c>
    </row>
    <row r="117" spans="1:9" ht="15.75" thickBot="1">
      <c r="A117" t="str">
        <f>IF(C117&lt;&gt;"",LOOKUP("zzz",$B$2:B117),"")</f>
        <v/>
      </c>
      <c r="B117" s="52"/>
      <c r="C117" s="4"/>
      <c r="D117" s="4"/>
      <c r="E117" s="4"/>
      <c r="F117" s="8"/>
      <c r="G117" s="15">
        <f t="shared" si="10"/>
        <v>0</v>
      </c>
    </row>
    <row r="118" spans="1:9">
      <c r="A118" t="str">
        <f>IF(C118&lt;&gt;"",LOOKUP("zzz",$B$2:B118),"")</f>
        <v>Champagne Lombart et Cie</v>
      </c>
      <c r="B118" s="53" t="s">
        <v>135</v>
      </c>
      <c r="C118" s="2" t="s">
        <v>50</v>
      </c>
      <c r="D118" s="2">
        <v>1</v>
      </c>
      <c r="E118" s="2">
        <v>1</v>
      </c>
      <c r="F118" s="6">
        <v>40</v>
      </c>
      <c r="G118" s="6">
        <f t="shared" si="10"/>
        <v>40</v>
      </c>
      <c r="H118" t="s">
        <v>119</v>
      </c>
      <c r="I118" t="s">
        <v>181</v>
      </c>
    </row>
    <row r="119" spans="1:9" ht="15.75" thickBot="1">
      <c r="A119" t="str">
        <f>IF(C119&lt;&gt;"",LOOKUP("zzz",$B$2:B119),"")</f>
        <v/>
      </c>
      <c r="B119" s="52"/>
      <c r="C119" s="4"/>
      <c r="D119" s="4"/>
      <c r="E119" s="4"/>
      <c r="F119" s="8"/>
      <c r="G119" s="8">
        <f t="shared" si="10"/>
        <v>0</v>
      </c>
    </row>
    <row r="120" spans="1:9">
      <c r="A120" t="str">
        <f>IF(C120&lt;&gt;"",LOOKUP("zzz",$B$2:B120),"")</f>
        <v>Champagne Edouard Brun</v>
      </c>
      <c r="B120" s="53" t="s">
        <v>138</v>
      </c>
      <c r="C120" s="2" t="s">
        <v>6</v>
      </c>
      <c r="D120" s="2">
        <v>1</v>
      </c>
      <c r="E120" s="2">
        <v>1</v>
      </c>
      <c r="F120" s="6">
        <v>26</v>
      </c>
      <c r="G120" s="6">
        <f t="shared" ref="G120:G122" si="11">F120*D120</f>
        <v>26</v>
      </c>
      <c r="H120" t="s">
        <v>119</v>
      </c>
      <c r="I120" t="s">
        <v>182</v>
      </c>
    </row>
    <row r="121" spans="1:9">
      <c r="A121" t="str">
        <f>IF(C121&lt;&gt;"",LOOKUP("zzz",$B$2:B121),"")</f>
        <v>Champagne Edouard Brun</v>
      </c>
      <c r="B121" s="51"/>
      <c r="C121" s="16" t="s">
        <v>139</v>
      </c>
      <c r="D121" s="16">
        <v>1</v>
      </c>
      <c r="E121" s="16"/>
      <c r="F121" s="15">
        <v>41</v>
      </c>
      <c r="G121" s="15">
        <f t="shared" si="11"/>
        <v>41</v>
      </c>
      <c r="H121" t="s">
        <v>107</v>
      </c>
      <c r="I121" t="s">
        <v>182</v>
      </c>
    </row>
    <row r="122" spans="1:9" ht="15.75" thickBot="1">
      <c r="A122" t="str">
        <f>IF(C122&lt;&gt;"",LOOKUP("zzz",$B$2:B122),"")</f>
        <v/>
      </c>
      <c r="B122" s="52"/>
      <c r="C122" s="4"/>
      <c r="D122" s="4"/>
      <c r="E122" s="4"/>
      <c r="F122" s="8"/>
      <c r="G122" s="15">
        <f t="shared" si="11"/>
        <v>0</v>
      </c>
    </row>
    <row r="123" spans="1:9">
      <c r="A123" t="str">
        <f>IF(C123&lt;&gt;"",LOOKUP("zzz",$B$2:B123),"")</f>
        <v>Champagne Francis Boulard</v>
      </c>
      <c r="B123" s="53" t="s">
        <v>140</v>
      </c>
      <c r="C123" s="2" t="s">
        <v>141</v>
      </c>
      <c r="D123" s="2">
        <v>1</v>
      </c>
      <c r="E123" s="2">
        <v>1</v>
      </c>
      <c r="F123" s="6">
        <v>30</v>
      </c>
      <c r="G123" s="6">
        <f t="shared" ref="G123:G124" si="12">F123*D123</f>
        <v>30</v>
      </c>
      <c r="H123" t="s">
        <v>119</v>
      </c>
      <c r="I123" t="s">
        <v>179</v>
      </c>
    </row>
    <row r="124" spans="1:9" ht="15.75" thickBot="1">
      <c r="A124" t="str">
        <f>IF(C124&lt;&gt;"",LOOKUP("zzz",$B$2:B124),"")</f>
        <v/>
      </c>
      <c r="B124" s="52"/>
      <c r="C124" s="4"/>
      <c r="D124" s="4"/>
      <c r="E124" s="4"/>
      <c r="F124" s="8"/>
      <c r="G124" s="8">
        <f t="shared" si="12"/>
        <v>0</v>
      </c>
    </row>
    <row r="125" spans="1:9">
      <c r="A125" t="str">
        <f>IF(C125&lt;&gt;"",LOOKUP("zzz",$B$2:B125),"")</f>
        <v>Champagne Brimoncourt</v>
      </c>
      <c r="B125" s="53" t="s">
        <v>11</v>
      </c>
      <c r="C125" s="2" t="s">
        <v>113</v>
      </c>
      <c r="D125" s="2">
        <v>1</v>
      </c>
      <c r="E125" s="2">
        <v>1</v>
      </c>
      <c r="F125" s="6">
        <v>36</v>
      </c>
      <c r="G125" s="6">
        <f t="shared" ref="G125:G126" si="13">F125*D125</f>
        <v>36</v>
      </c>
      <c r="H125" t="s">
        <v>119</v>
      </c>
      <c r="I125" t="s">
        <v>179</v>
      </c>
    </row>
    <row r="126" spans="1:9" ht="15.75" thickBot="1">
      <c r="A126" t="str">
        <f>IF(C126&lt;&gt;"",LOOKUP("zzz",$B$2:B126),"")</f>
        <v/>
      </c>
      <c r="B126" s="52"/>
      <c r="C126" s="4"/>
      <c r="D126" s="4"/>
      <c r="E126" s="4"/>
      <c r="F126" s="8"/>
      <c r="G126" s="8">
        <f t="shared" si="13"/>
        <v>0</v>
      </c>
    </row>
    <row r="127" spans="1:9">
      <c r="A127" t="str">
        <f>IF(C127&lt;&gt;"",LOOKUP("zzz",$B$2:B127),"")</f>
        <v>Champagne Michel Loriot</v>
      </c>
      <c r="B127" s="53" t="s">
        <v>7</v>
      </c>
      <c r="C127" s="2" t="s">
        <v>153</v>
      </c>
      <c r="D127" s="2">
        <v>1</v>
      </c>
      <c r="E127" s="2">
        <v>1</v>
      </c>
      <c r="F127" s="6">
        <v>35</v>
      </c>
      <c r="G127" s="6">
        <f t="shared" ref="G127:G129" si="14">F127*D127</f>
        <v>35</v>
      </c>
      <c r="H127" t="s">
        <v>119</v>
      </c>
      <c r="I127" t="s">
        <v>182</v>
      </c>
    </row>
    <row r="128" spans="1:9">
      <c r="A128" t="str">
        <f>IF(C128&lt;&gt;"",LOOKUP("zzz",$B$2:B128),"")</f>
        <v>Champagne Michel Loriot</v>
      </c>
      <c r="B128" s="51"/>
      <c r="C128" s="16" t="s">
        <v>154</v>
      </c>
      <c r="D128" s="16">
        <v>1</v>
      </c>
      <c r="E128" s="16">
        <v>1</v>
      </c>
      <c r="F128" s="15">
        <v>32</v>
      </c>
      <c r="G128" s="15">
        <f t="shared" si="14"/>
        <v>32</v>
      </c>
      <c r="H128" t="s">
        <v>119</v>
      </c>
      <c r="I128" t="s">
        <v>182</v>
      </c>
    </row>
    <row r="129" spans="1:9" ht="15.75" thickBot="1">
      <c r="A129" t="str">
        <f>IF(C129&lt;&gt;"",LOOKUP("zzz",$B$2:B129),"")</f>
        <v/>
      </c>
      <c r="B129" s="52"/>
      <c r="C129" s="4"/>
      <c r="D129" s="4"/>
      <c r="E129" s="4"/>
      <c r="F129" s="8"/>
      <c r="G129" s="15">
        <f t="shared" si="14"/>
        <v>0</v>
      </c>
    </row>
    <row r="130" spans="1:9">
      <c r="A130" t="str">
        <f>IF(C130&lt;&gt;"",LOOKUP("zzz",$B$2:B130),"")</f>
        <v>Champagne Fleury</v>
      </c>
      <c r="B130" s="53" t="s">
        <v>160</v>
      </c>
      <c r="C130" s="2" t="s">
        <v>161</v>
      </c>
      <c r="D130" s="2">
        <v>1</v>
      </c>
      <c r="E130" s="2">
        <v>1</v>
      </c>
      <c r="F130" s="6">
        <v>52</v>
      </c>
      <c r="G130" s="6">
        <f t="shared" ref="G130:G131" si="15">F130*D130</f>
        <v>52</v>
      </c>
      <c r="H130" t="s">
        <v>119</v>
      </c>
      <c r="I130" t="s">
        <v>177</v>
      </c>
    </row>
    <row r="131" spans="1:9" ht="15.75" thickBot="1">
      <c r="A131" t="str">
        <f>IF(C131&lt;&gt;"",LOOKUP("zzz",$B$2:B131),"")</f>
        <v/>
      </c>
      <c r="B131" s="52"/>
      <c r="C131" s="4"/>
      <c r="D131" s="4"/>
      <c r="E131" s="4"/>
      <c r="F131" s="8"/>
      <c r="G131" s="8">
        <f t="shared" si="15"/>
        <v>0</v>
      </c>
    </row>
    <row r="132" spans="1:9">
      <c r="A132" t="str">
        <f>IF(C132&lt;&gt;"",LOOKUP("zzz",$B$2:B132),"")</f>
        <v>Champagne Duval Leroy</v>
      </c>
      <c r="B132" s="53" t="s">
        <v>163</v>
      </c>
      <c r="C132" s="39" t="s">
        <v>164</v>
      </c>
      <c r="D132" s="2">
        <v>2</v>
      </c>
      <c r="E132" s="2">
        <v>2</v>
      </c>
      <c r="F132" s="6">
        <v>70</v>
      </c>
      <c r="G132" s="6">
        <f t="shared" ref="G132:G133" si="16">F132*D132</f>
        <v>140</v>
      </c>
      <c r="H132" t="s">
        <v>119</v>
      </c>
      <c r="I132" t="s">
        <v>177</v>
      </c>
    </row>
    <row r="133" spans="1:9" ht="15.75" thickBot="1">
      <c r="A133" t="str">
        <f>IF(C133&lt;&gt;"",LOOKUP("zzz",$B$2:B133),"")</f>
        <v/>
      </c>
      <c r="B133" s="52"/>
      <c r="C133" s="4"/>
      <c r="D133" s="4"/>
      <c r="E133" s="4"/>
      <c r="F133" s="8"/>
      <c r="G133" s="8">
        <f t="shared" si="16"/>
        <v>0</v>
      </c>
    </row>
    <row r="134" spans="1:9">
      <c r="A134" t="str">
        <f>IF(C134&lt;&gt;"",LOOKUP("zzz",$B$2:B134),"")</f>
        <v>Champagne Moutard et fils</v>
      </c>
      <c r="B134" s="53" t="s">
        <v>165</v>
      </c>
      <c r="C134" s="39" t="s">
        <v>166</v>
      </c>
      <c r="D134" s="2">
        <v>1</v>
      </c>
      <c r="E134" s="2">
        <v>1</v>
      </c>
      <c r="F134" s="6">
        <v>70</v>
      </c>
      <c r="G134" s="6">
        <f t="shared" ref="G134:G135" si="17">F134*D134</f>
        <v>70</v>
      </c>
      <c r="H134" t="s">
        <v>119</v>
      </c>
      <c r="I134" t="s">
        <v>177</v>
      </c>
    </row>
    <row r="135" spans="1:9" ht="15.75" thickBot="1">
      <c r="A135" t="str">
        <f>IF(C135&lt;&gt;"",LOOKUP("zzz",$B$2:B135),"")</f>
        <v/>
      </c>
      <c r="B135" s="52"/>
      <c r="C135" s="4"/>
      <c r="D135" s="4"/>
      <c r="E135" s="4"/>
      <c r="F135" s="8"/>
      <c r="G135" s="8">
        <f t="shared" si="17"/>
        <v>0</v>
      </c>
    </row>
    <row r="136" spans="1:9">
      <c r="A136" t="str">
        <f>IF(C136&lt;&gt;"",LOOKUP("zzz",$B$2:B136),"")</f>
        <v>Champagne Nathalie Falmet</v>
      </c>
      <c r="B136" s="53" t="s">
        <v>168</v>
      </c>
      <c r="C136" s="2" t="s">
        <v>167</v>
      </c>
      <c r="D136" s="2">
        <v>1</v>
      </c>
      <c r="E136" s="2">
        <v>1</v>
      </c>
      <c r="F136" s="6">
        <v>28</v>
      </c>
      <c r="G136" s="6">
        <f t="shared" ref="G136:G137" si="18">F136*D136</f>
        <v>28</v>
      </c>
      <c r="H136" t="s">
        <v>119</v>
      </c>
      <c r="I136" t="s">
        <v>177</v>
      </c>
    </row>
    <row r="137" spans="1:9" ht="15.75" thickBot="1">
      <c r="A137" t="str">
        <f>IF(C137&lt;&gt;"",LOOKUP("zzz",$B$2:B137),"")</f>
        <v/>
      </c>
      <c r="B137" s="52"/>
      <c r="C137" s="4"/>
      <c r="D137" s="4"/>
      <c r="E137" s="4"/>
      <c r="F137" s="8"/>
      <c r="G137" s="8">
        <f t="shared" si="18"/>
        <v>0</v>
      </c>
    </row>
    <row r="138" spans="1:9">
      <c r="A138" t="str">
        <f>IF(C138&lt;&gt;"",LOOKUP("zzz",$B$2:B138),"")</f>
        <v>Champagne Laurent Perrier</v>
      </c>
      <c r="B138" s="53" t="s">
        <v>169</v>
      </c>
      <c r="C138" s="2" t="s">
        <v>170</v>
      </c>
      <c r="D138" s="2">
        <v>1</v>
      </c>
      <c r="E138" s="2">
        <v>1</v>
      </c>
      <c r="F138" s="6">
        <v>51</v>
      </c>
      <c r="G138" s="6">
        <f t="shared" ref="G138:G139" si="19">F138*D138</f>
        <v>51</v>
      </c>
      <c r="H138" t="s">
        <v>119</v>
      </c>
      <c r="I138" t="s">
        <v>179</v>
      </c>
    </row>
    <row r="139" spans="1:9" ht="15.75" thickBot="1">
      <c r="A139" t="str">
        <f>IF(C139&lt;&gt;"",LOOKUP("zzz",$B$2:B139),"")</f>
        <v/>
      </c>
      <c r="B139" s="52"/>
      <c r="C139" s="4"/>
      <c r="D139" s="4"/>
      <c r="E139" s="4"/>
      <c r="F139" s="8"/>
      <c r="G139" s="8">
        <f t="shared" si="19"/>
        <v>0</v>
      </c>
    </row>
    <row r="140" spans="1:9">
      <c r="A140" t="str">
        <f>IF(C140&lt;&gt;"",LOOKUP("zzz",$B$2:B140),"")</f>
        <v>Champagne Louis Roederer</v>
      </c>
      <c r="B140" s="53" t="s">
        <v>184</v>
      </c>
      <c r="C140" s="2" t="s">
        <v>185</v>
      </c>
      <c r="D140" s="2">
        <v>1</v>
      </c>
      <c r="E140" s="2">
        <v>1</v>
      </c>
      <c r="F140" s="14">
        <v>60</v>
      </c>
      <c r="G140" s="6">
        <f t="shared" ref="G140:G141" si="20">F140*D140</f>
        <v>60</v>
      </c>
      <c r="H140" t="s">
        <v>119</v>
      </c>
      <c r="I140" t="s">
        <v>179</v>
      </c>
    </row>
    <row r="141" spans="1:9" ht="15.75" thickBot="1">
      <c r="A141" t="str">
        <f>IF(C141&lt;&gt;"",LOOKUP("zzz",$B$2:B141),"")</f>
        <v/>
      </c>
      <c r="B141" s="52"/>
      <c r="C141" s="4"/>
      <c r="D141" s="4"/>
      <c r="E141" s="4"/>
      <c r="F141" s="8"/>
      <c r="G141" s="8">
        <f t="shared" si="20"/>
        <v>0</v>
      </c>
    </row>
    <row r="142" spans="1:9">
      <c r="A142" t="str">
        <f>IF(C142&lt;&gt;"",LOOKUP("zzz",$B$2:B142),"")</f>
        <v>Champagne Veuve Clicquot</v>
      </c>
      <c r="B142" s="53" t="s">
        <v>186</v>
      </c>
      <c r="C142" s="2" t="s">
        <v>187</v>
      </c>
      <c r="D142" s="2">
        <v>1</v>
      </c>
      <c r="E142" s="2">
        <v>1</v>
      </c>
      <c r="F142" s="6">
        <v>45</v>
      </c>
      <c r="G142" s="6">
        <f t="shared" ref="G142:G148" si="21">F142*D142</f>
        <v>45</v>
      </c>
      <c r="H142" t="s">
        <v>119</v>
      </c>
      <c r="I142" t="s">
        <v>181</v>
      </c>
    </row>
    <row r="143" spans="1:9">
      <c r="A143" t="str">
        <f>IF(C143&lt;&gt;"",LOOKUP("zzz",$B$2:B143),"")</f>
        <v>Champagne Veuve Clicquot</v>
      </c>
      <c r="B143" s="51"/>
      <c r="C143" s="16" t="s">
        <v>188</v>
      </c>
      <c r="D143" s="16">
        <v>1</v>
      </c>
      <c r="E143" s="16">
        <v>1</v>
      </c>
      <c r="F143" s="15">
        <v>50</v>
      </c>
      <c r="G143" s="15">
        <f t="shared" si="21"/>
        <v>50</v>
      </c>
      <c r="H143" t="s">
        <v>119</v>
      </c>
      <c r="I143" t="s">
        <v>181</v>
      </c>
    </row>
    <row r="144" spans="1:9">
      <c r="A144" t="str">
        <f>IF(C144&lt;&gt;"",LOOKUP("zzz",$B$2:B144),"")</f>
        <v>Champagne Veuve Clicquot</v>
      </c>
      <c r="B144" s="51"/>
      <c r="C144" s="16" t="s">
        <v>198</v>
      </c>
      <c r="D144" s="16">
        <v>1</v>
      </c>
      <c r="E144" s="16">
        <v>1</v>
      </c>
      <c r="F144" s="15">
        <v>50</v>
      </c>
      <c r="G144" s="15">
        <f t="shared" si="21"/>
        <v>50</v>
      </c>
      <c r="H144" t="s">
        <v>119</v>
      </c>
      <c r="I144" t="s">
        <v>182</v>
      </c>
    </row>
    <row r="145" spans="1:9">
      <c r="A145" t="str">
        <f>IF(C145&lt;&gt;"",LOOKUP("zzz",$B$2:B145),"")</f>
        <v>Champagne Veuve Clicquot</v>
      </c>
      <c r="B145" s="51"/>
      <c r="C145" s="43" t="s">
        <v>245</v>
      </c>
      <c r="D145" s="16">
        <v>1</v>
      </c>
      <c r="E145" s="16">
        <v>1</v>
      </c>
      <c r="F145" s="15">
        <v>140</v>
      </c>
      <c r="G145" s="15">
        <f t="shared" si="21"/>
        <v>140</v>
      </c>
      <c r="H145" t="s">
        <v>119</v>
      </c>
      <c r="I145" t="s">
        <v>215</v>
      </c>
    </row>
    <row r="146" spans="1:9">
      <c r="A146" t="str">
        <f>IF(C146&lt;&gt;"",LOOKUP("zzz",$B$2:B146),"")</f>
        <v>Champagne Veuve Clicquot</v>
      </c>
      <c r="B146" s="51"/>
      <c r="C146" s="16" t="s">
        <v>246</v>
      </c>
      <c r="D146" s="16">
        <v>1</v>
      </c>
      <c r="E146" s="16">
        <v>1</v>
      </c>
      <c r="F146" s="15">
        <v>40</v>
      </c>
      <c r="G146" s="15">
        <f t="shared" si="21"/>
        <v>40</v>
      </c>
      <c r="H146" t="s">
        <v>119</v>
      </c>
      <c r="I146" t="s">
        <v>215</v>
      </c>
    </row>
    <row r="147" spans="1:9">
      <c r="A147" t="str">
        <f>IF(C147&lt;&gt;"",LOOKUP("zzz",$B$2:B147),"")</f>
        <v>Champagne Veuve Clicquot</v>
      </c>
      <c r="B147" s="51"/>
      <c r="C147" s="16" t="s">
        <v>247</v>
      </c>
      <c r="D147" s="16">
        <v>1</v>
      </c>
      <c r="E147" s="16">
        <v>1</v>
      </c>
      <c r="F147" s="15">
        <v>40</v>
      </c>
      <c r="G147" s="15">
        <f t="shared" si="21"/>
        <v>40</v>
      </c>
      <c r="H147" t="s">
        <v>119</v>
      </c>
      <c r="I147" t="s">
        <v>215</v>
      </c>
    </row>
    <row r="148" spans="1:9" ht="15.75" thickBot="1">
      <c r="A148" t="str">
        <f>IF(C148&lt;&gt;"",LOOKUP("zzz",$B$2:B148),"")</f>
        <v/>
      </c>
      <c r="B148" s="52"/>
      <c r="C148" s="4"/>
      <c r="D148" s="4"/>
      <c r="E148" s="4"/>
      <c r="F148" s="8"/>
      <c r="G148" s="15">
        <f t="shared" si="21"/>
        <v>0</v>
      </c>
    </row>
    <row r="149" spans="1:9">
      <c r="A149" t="str">
        <f>IF(C149&lt;&gt;"",LOOKUP("zzz",$B$2:B149),"")</f>
        <v>Champagne Delamotte</v>
      </c>
      <c r="B149" s="53" t="s">
        <v>190</v>
      </c>
      <c r="C149" s="2" t="s">
        <v>191</v>
      </c>
      <c r="D149" s="2">
        <v>1</v>
      </c>
      <c r="E149" s="2">
        <v>1</v>
      </c>
      <c r="F149" s="6">
        <v>52</v>
      </c>
      <c r="G149" s="14">
        <f t="shared" ref="G149:G150" si="22">F149*D149</f>
        <v>52</v>
      </c>
      <c r="H149" t="s">
        <v>119</v>
      </c>
      <c r="I149" t="s">
        <v>179</v>
      </c>
    </row>
    <row r="150" spans="1:9" ht="15.75" thickBot="1">
      <c r="A150" t="str">
        <f>IF(C150&lt;&gt;"",LOOKUP("zzz",$B$2:B150),"")</f>
        <v/>
      </c>
      <c r="B150" s="52"/>
      <c r="C150" s="4"/>
      <c r="D150" s="4"/>
      <c r="E150" s="4"/>
      <c r="F150" s="8"/>
      <c r="G150" s="8">
        <f t="shared" si="22"/>
        <v>0</v>
      </c>
    </row>
    <row r="151" spans="1:9">
      <c r="A151" t="str">
        <f>IF(C151&lt;&gt;"",LOOKUP("zzz",$B$2:B151),"")</f>
        <v>Champagne Lallier</v>
      </c>
      <c r="B151" s="53" t="s">
        <v>192</v>
      </c>
      <c r="C151" s="2" t="s">
        <v>6</v>
      </c>
      <c r="D151" s="2">
        <v>1</v>
      </c>
      <c r="E151" s="2">
        <v>1</v>
      </c>
      <c r="F151" s="6">
        <v>35</v>
      </c>
      <c r="G151" s="6">
        <f t="shared" ref="G151:G153" si="23">F151*D151</f>
        <v>35</v>
      </c>
      <c r="H151" t="s">
        <v>119</v>
      </c>
      <c r="I151" t="s">
        <v>181</v>
      </c>
    </row>
    <row r="152" spans="1:9">
      <c r="A152" t="str">
        <f>IF(C152&lt;&gt;"",LOOKUP("zzz",$B$2:B152),"")</f>
        <v>Champagne Lallier</v>
      </c>
      <c r="B152" s="51"/>
      <c r="C152" s="12" t="s">
        <v>244</v>
      </c>
      <c r="D152" s="12">
        <v>1</v>
      </c>
      <c r="E152" s="12">
        <v>1</v>
      </c>
      <c r="F152" s="11">
        <v>33</v>
      </c>
      <c r="G152" s="13">
        <f t="shared" si="23"/>
        <v>33</v>
      </c>
      <c r="H152" t="s">
        <v>119</v>
      </c>
      <c r="I152" t="s">
        <v>239</v>
      </c>
    </row>
    <row r="153" spans="1:9" ht="15.75" thickBot="1">
      <c r="A153" t="str">
        <f>IF(C153&lt;&gt;"",LOOKUP("zzz",$B$2:B153),"")</f>
        <v/>
      </c>
      <c r="B153" s="52"/>
      <c r="C153" s="4"/>
      <c r="D153" s="4"/>
      <c r="E153" s="4"/>
      <c r="F153" s="7"/>
      <c r="G153" s="8">
        <f t="shared" si="23"/>
        <v>0</v>
      </c>
    </row>
    <row r="154" spans="1:9">
      <c r="A154" t="str">
        <f>IF(C154&lt;&gt;"",LOOKUP("zzz",$B$2:B154),"")</f>
        <v>Champagne Canard Duchene</v>
      </c>
      <c r="B154" s="53" t="s">
        <v>195</v>
      </c>
      <c r="C154" s="2" t="s">
        <v>196</v>
      </c>
      <c r="D154" s="2">
        <v>2</v>
      </c>
      <c r="E154" s="2"/>
      <c r="F154" s="6">
        <v>55</v>
      </c>
      <c r="G154" s="6">
        <f t="shared" ref="G154:G159" si="24">F154*D154</f>
        <v>110</v>
      </c>
      <c r="H154" t="s">
        <v>107</v>
      </c>
      <c r="I154" t="s">
        <v>182</v>
      </c>
    </row>
    <row r="155" spans="1:9" ht="15.75" thickBot="1">
      <c r="A155" t="str">
        <f>IF(C155&lt;&gt;"",LOOKUP("zzz",$B$2:B155),"")</f>
        <v/>
      </c>
      <c r="B155" s="52"/>
      <c r="C155" s="4"/>
      <c r="D155" s="4"/>
      <c r="E155" s="4"/>
      <c r="F155" s="7"/>
      <c r="G155" s="8">
        <f t="shared" si="24"/>
        <v>0</v>
      </c>
    </row>
    <row r="156" spans="1:9">
      <c r="A156" t="str">
        <f>IF(C156&lt;&gt;"",LOOKUP("zzz",$B$2:B156),"")</f>
        <v>Champagne G.H. Mumm</v>
      </c>
      <c r="B156" s="53" t="s">
        <v>199</v>
      </c>
      <c r="C156" s="2" t="s">
        <v>200</v>
      </c>
      <c r="D156" s="2">
        <v>1</v>
      </c>
      <c r="E156" s="2">
        <v>1</v>
      </c>
      <c r="F156" s="6">
        <v>31</v>
      </c>
      <c r="G156" s="6">
        <f t="shared" si="24"/>
        <v>31</v>
      </c>
      <c r="H156" t="s">
        <v>119</v>
      </c>
      <c r="I156" t="s">
        <v>179</v>
      </c>
    </row>
    <row r="157" spans="1:9">
      <c r="A157" t="str">
        <f>IF(C157&lt;&gt;"",LOOKUP("zzz",$B$2:B157),"")</f>
        <v>Champagne G.H. Mumm</v>
      </c>
      <c r="B157" s="51"/>
      <c r="C157" s="12" t="s">
        <v>218</v>
      </c>
      <c r="D157" s="12">
        <v>1</v>
      </c>
      <c r="E157" s="12"/>
      <c r="F157" s="13">
        <v>40</v>
      </c>
      <c r="G157" s="13">
        <f t="shared" si="24"/>
        <v>40</v>
      </c>
      <c r="H157" t="s">
        <v>107</v>
      </c>
      <c r="I157" t="s">
        <v>179</v>
      </c>
    </row>
    <row r="158" spans="1:9">
      <c r="A158" t="str">
        <f>IF(C158&lt;&gt;"",LOOKUP("zzz",$B$2:B158),"")</f>
        <v>Champagne G.H. Mumm</v>
      </c>
      <c r="B158" s="51"/>
      <c r="C158" s="3" t="s">
        <v>233</v>
      </c>
      <c r="D158" s="3">
        <v>1</v>
      </c>
      <c r="E158" s="3">
        <v>1</v>
      </c>
      <c r="F158" s="7">
        <v>28</v>
      </c>
      <c r="G158" s="7">
        <f t="shared" si="24"/>
        <v>28</v>
      </c>
      <c r="H158" t="s">
        <v>119</v>
      </c>
      <c r="I158" t="s">
        <v>215</v>
      </c>
    </row>
    <row r="159" spans="1:9" ht="15.75" thickBot="1">
      <c r="A159" t="str">
        <f>IF(C159&lt;&gt;"",LOOKUP("zzz",$B$2:B159),"")</f>
        <v/>
      </c>
      <c r="B159" s="52"/>
      <c r="C159" s="4"/>
      <c r="D159" s="4"/>
      <c r="E159" s="4"/>
      <c r="F159" s="7"/>
      <c r="G159" s="8">
        <f t="shared" si="24"/>
        <v>0</v>
      </c>
    </row>
    <row r="160" spans="1:9">
      <c r="A160" t="str">
        <f>IF(C160&lt;&gt;"",LOOKUP("zzz",$B$2:B160),"")</f>
        <v>Champagne Tribaut Schloesser</v>
      </c>
      <c r="B160" s="53" t="s">
        <v>201</v>
      </c>
      <c r="C160" s="2" t="s">
        <v>204</v>
      </c>
      <c r="D160" s="2">
        <v>1</v>
      </c>
      <c r="E160" s="2">
        <v>1</v>
      </c>
      <c r="F160" s="6">
        <v>22</v>
      </c>
      <c r="G160" s="6">
        <f t="shared" ref="G160:G171" si="25">F160*D160</f>
        <v>22</v>
      </c>
      <c r="H160" t="s">
        <v>119</v>
      </c>
      <c r="I160" t="s">
        <v>179</v>
      </c>
    </row>
    <row r="161" spans="1:9">
      <c r="A161" t="str">
        <f>IF(C161&lt;&gt;"",LOOKUP("zzz",$B$2:B161),"")</f>
        <v>Champagne Tribaut Schloesser</v>
      </c>
      <c r="B161" s="51"/>
      <c r="C161" s="3" t="s">
        <v>6</v>
      </c>
      <c r="D161" s="3">
        <v>1</v>
      </c>
      <c r="E161" s="3">
        <v>1</v>
      </c>
      <c r="F161" s="7">
        <v>25</v>
      </c>
      <c r="G161" s="7">
        <f t="shared" si="25"/>
        <v>25</v>
      </c>
      <c r="H161" t="s">
        <v>119</v>
      </c>
      <c r="I161" t="s">
        <v>179</v>
      </c>
    </row>
    <row r="162" spans="1:9">
      <c r="A162" t="str">
        <f>IF(C162&lt;&gt;"",LOOKUP("zzz",$B$2:B162),"")</f>
        <v>Champagne Tribaut Schloesser</v>
      </c>
      <c r="B162" s="51"/>
      <c r="C162" s="41" t="s">
        <v>207</v>
      </c>
      <c r="D162" s="3">
        <v>1</v>
      </c>
      <c r="E162" s="3">
        <v>1</v>
      </c>
      <c r="F162" s="7">
        <v>35</v>
      </c>
      <c r="G162" s="7">
        <f t="shared" si="25"/>
        <v>35</v>
      </c>
      <c r="H162" t="s">
        <v>119</v>
      </c>
      <c r="I162" t="s">
        <v>179</v>
      </c>
    </row>
    <row r="163" spans="1:9" ht="15.75" thickBot="1">
      <c r="A163" t="str">
        <f>IF(C163&lt;&gt;"",LOOKUP("zzz",$B$2:B163),"")</f>
        <v/>
      </c>
      <c r="B163" s="51"/>
      <c r="C163" s="3"/>
      <c r="D163" s="3"/>
      <c r="E163" s="3"/>
      <c r="F163" s="7"/>
      <c r="G163" s="7">
        <f t="shared" si="25"/>
        <v>0</v>
      </c>
    </row>
    <row r="164" spans="1:9">
      <c r="A164" t="str">
        <f>IF(C164&lt;&gt;"",LOOKUP("zzz",$B$2:B164),"")</f>
        <v>Champagne Collet</v>
      </c>
      <c r="B164" s="53" t="s">
        <v>9</v>
      </c>
      <c r="C164" s="2" t="s">
        <v>205</v>
      </c>
      <c r="D164" s="2">
        <v>1</v>
      </c>
      <c r="E164" s="2"/>
      <c r="F164" s="6">
        <v>36</v>
      </c>
      <c r="G164" s="6">
        <f t="shared" si="25"/>
        <v>36</v>
      </c>
      <c r="H164" t="s">
        <v>107</v>
      </c>
      <c r="I164" t="s">
        <v>179</v>
      </c>
    </row>
    <row r="165" spans="1:9">
      <c r="A165" t="str">
        <f>IF(C165&lt;&gt;"",LOOKUP("zzz",$B$2:B165),"")</f>
        <v>Champagne Collet</v>
      </c>
      <c r="B165" s="51"/>
      <c r="C165" s="40" t="s">
        <v>39</v>
      </c>
      <c r="D165" s="12">
        <v>1</v>
      </c>
      <c r="E165" s="12">
        <v>1</v>
      </c>
      <c r="F165" s="11">
        <v>140</v>
      </c>
      <c r="G165" s="13">
        <f t="shared" si="25"/>
        <v>140</v>
      </c>
      <c r="H165" t="s">
        <v>119</v>
      </c>
      <c r="I165" t="s">
        <v>215</v>
      </c>
    </row>
    <row r="166" spans="1:9" ht="15.75" thickBot="1">
      <c r="A166" t="str">
        <f>IF(C166&lt;&gt;"",LOOKUP("zzz",$B$2:B166),"")</f>
        <v/>
      </c>
      <c r="B166" s="52"/>
      <c r="C166" s="4"/>
      <c r="D166" s="4"/>
      <c r="E166" s="4"/>
      <c r="F166" s="7"/>
      <c r="G166" s="8">
        <f t="shared" si="25"/>
        <v>0</v>
      </c>
    </row>
    <row r="167" spans="1:9">
      <c r="A167" t="str">
        <f>IF(C167&lt;&gt;"",LOOKUP("zzz",$B$2:B167),"")</f>
        <v>Champagne Pol Roger</v>
      </c>
      <c r="B167" s="53" t="s">
        <v>29</v>
      </c>
      <c r="C167" s="19" t="s">
        <v>206</v>
      </c>
      <c r="D167" s="2">
        <v>1</v>
      </c>
      <c r="E167" s="2">
        <v>1</v>
      </c>
      <c r="F167" s="6">
        <v>70</v>
      </c>
      <c r="G167" s="14">
        <f t="shared" si="25"/>
        <v>70</v>
      </c>
      <c r="H167" t="s">
        <v>119</v>
      </c>
      <c r="I167" t="s">
        <v>181</v>
      </c>
    </row>
    <row r="168" spans="1:9">
      <c r="A168" t="str">
        <f>IF(C168&lt;&gt;"",LOOKUP("zzz",$B$2:B168),"")</f>
        <v>Champagne Pol Roger</v>
      </c>
      <c r="B168" s="51"/>
      <c r="C168" s="3" t="s">
        <v>30</v>
      </c>
      <c r="D168" s="3">
        <v>1</v>
      </c>
      <c r="E168" s="3">
        <v>1</v>
      </c>
      <c r="F168" s="11">
        <v>58</v>
      </c>
      <c r="G168" s="7">
        <f t="shared" si="25"/>
        <v>58</v>
      </c>
      <c r="H168" t="s">
        <v>119</v>
      </c>
      <c r="I168" t="s">
        <v>181</v>
      </c>
    </row>
    <row r="169" spans="1:9">
      <c r="A169" t="str">
        <f>IF(C169&lt;&gt;"",LOOKUP("zzz",$B$2:B169),"")</f>
        <v>Champagne Pol Roger</v>
      </c>
      <c r="B169" s="51"/>
      <c r="C169" s="3" t="s">
        <v>248</v>
      </c>
      <c r="D169" s="3">
        <v>1</v>
      </c>
      <c r="E169" s="3">
        <v>1</v>
      </c>
      <c r="F169" s="11">
        <v>80</v>
      </c>
      <c r="G169" s="15">
        <f t="shared" si="25"/>
        <v>80</v>
      </c>
      <c r="H169" t="s">
        <v>119</v>
      </c>
      <c r="I169" t="s">
        <v>215</v>
      </c>
    </row>
    <row r="170" spans="1:9">
      <c r="A170" t="str">
        <f>IF(C170&lt;&gt;"",LOOKUP("zzz",$B$2:B170),"")</f>
        <v>Champagne Pol Roger</v>
      </c>
      <c r="B170" s="51"/>
      <c r="C170" s="3" t="s">
        <v>45</v>
      </c>
      <c r="D170" s="3">
        <v>1</v>
      </c>
      <c r="E170" s="3">
        <v>1</v>
      </c>
      <c r="F170" s="11">
        <v>58</v>
      </c>
      <c r="G170" s="15">
        <f t="shared" si="25"/>
        <v>58</v>
      </c>
      <c r="H170" t="s">
        <v>119</v>
      </c>
      <c r="I170" t="s">
        <v>215</v>
      </c>
    </row>
    <row r="171" spans="1:9" ht="15.75" thickBot="1">
      <c r="A171" t="str">
        <f>IF(C171&lt;&gt;"",LOOKUP("zzz",$B$2:B171),"")</f>
        <v/>
      </c>
      <c r="B171" s="52"/>
      <c r="C171" s="4"/>
      <c r="D171" s="4"/>
      <c r="E171" s="4"/>
      <c r="F171" s="7"/>
      <c r="G171" s="8">
        <f t="shared" si="25"/>
        <v>0</v>
      </c>
    </row>
    <row r="172" spans="1:9">
      <c r="A172" t="str">
        <f>IF(C172&lt;&gt;"",LOOKUP("zzz",$B$2:B172),"")</f>
        <v>Champagne Alfred Gratien</v>
      </c>
      <c r="B172" s="53" t="s">
        <v>250</v>
      </c>
      <c r="C172" s="2" t="s">
        <v>249</v>
      </c>
      <c r="D172" s="2">
        <v>1</v>
      </c>
      <c r="E172" s="2">
        <v>1</v>
      </c>
      <c r="F172" s="6">
        <v>55</v>
      </c>
      <c r="G172" s="14">
        <f t="shared" ref="G172:G176" si="26">F172*D172</f>
        <v>55</v>
      </c>
      <c r="H172" t="s">
        <v>119</v>
      </c>
      <c r="I172" t="s">
        <v>215</v>
      </c>
    </row>
    <row r="173" spans="1:9">
      <c r="A173" t="str">
        <f>IF(C173&lt;&gt;"",LOOKUP("zzz",$B$2:B173),"")</f>
        <v>Champagne Alfred Gratien</v>
      </c>
      <c r="B173" s="51"/>
      <c r="C173" s="12" t="s">
        <v>208</v>
      </c>
      <c r="D173" s="12">
        <v>1</v>
      </c>
      <c r="E173" s="12">
        <v>1</v>
      </c>
      <c r="F173" s="11">
        <v>35</v>
      </c>
      <c r="G173" s="7">
        <f t="shared" si="26"/>
        <v>35</v>
      </c>
      <c r="H173" t="s">
        <v>119</v>
      </c>
      <c r="I173" t="s">
        <v>179</v>
      </c>
    </row>
    <row r="174" spans="1:9" ht="15.75" thickBot="1">
      <c r="A174" t="str">
        <f>IF(C174&lt;&gt;"",LOOKUP("zzz",$B$2:B174),"")</f>
        <v/>
      </c>
      <c r="B174" s="52"/>
      <c r="C174" s="4"/>
      <c r="D174" s="4"/>
      <c r="E174" s="4"/>
      <c r="F174" s="7"/>
      <c r="G174" s="8">
        <f t="shared" si="26"/>
        <v>0</v>
      </c>
    </row>
    <row r="175" spans="1:9">
      <c r="A175" t="str">
        <f>IF(C175&lt;&gt;"",LOOKUP("zzz",$B$2:B175),"")</f>
        <v>Champagne Picard &amp; Boyer</v>
      </c>
      <c r="B175" s="53" t="s">
        <v>210</v>
      </c>
      <c r="C175" s="2" t="s">
        <v>211</v>
      </c>
      <c r="D175" s="2">
        <v>1</v>
      </c>
      <c r="E175" s="2">
        <v>1</v>
      </c>
      <c r="F175" s="6">
        <v>18</v>
      </c>
      <c r="G175" s="6">
        <f t="shared" si="26"/>
        <v>18</v>
      </c>
      <c r="H175" t="s">
        <v>119</v>
      </c>
      <c r="I175" t="s">
        <v>179</v>
      </c>
    </row>
    <row r="176" spans="1:9" ht="15.75" thickBot="1">
      <c r="A176" t="str">
        <f>IF(C176&lt;&gt;"",LOOKUP("zzz",$B$2:B176),"")</f>
        <v/>
      </c>
      <c r="B176" s="52"/>
      <c r="C176" s="4"/>
      <c r="D176" s="4"/>
      <c r="E176" s="4"/>
      <c r="F176" s="8"/>
      <c r="G176" s="8">
        <f t="shared" si="26"/>
        <v>0</v>
      </c>
    </row>
    <row r="177" spans="1:10">
      <c r="A177" t="str">
        <f>IF(C177&lt;&gt;"",LOOKUP("zzz",$B$2:B177),"")</f>
        <v>Champagne Bourdaire Gallois</v>
      </c>
      <c r="B177" s="53" t="s">
        <v>212</v>
      </c>
      <c r="C177" s="2" t="s">
        <v>170</v>
      </c>
      <c r="D177" s="2">
        <v>1</v>
      </c>
      <c r="E177" s="2">
        <v>1</v>
      </c>
      <c r="F177" s="6">
        <v>39</v>
      </c>
      <c r="G177" s="6">
        <f t="shared" ref="G177:G192" si="27">F177*D177</f>
        <v>39</v>
      </c>
      <c r="H177" t="s">
        <v>119</v>
      </c>
      <c r="I177" t="s">
        <v>179</v>
      </c>
    </row>
    <row r="178" spans="1:10" ht="15.75" thickBot="1">
      <c r="A178" t="str">
        <f>IF(C178&lt;&gt;"",LOOKUP("zzz",$B$2:B178),"")</f>
        <v/>
      </c>
      <c r="B178" s="52"/>
      <c r="C178" s="4"/>
      <c r="D178" s="4"/>
      <c r="E178" s="4"/>
      <c r="F178" s="8"/>
      <c r="G178" s="8">
        <f t="shared" si="27"/>
        <v>0</v>
      </c>
    </row>
    <row r="179" spans="1:10">
      <c r="A179" t="str">
        <f>IF(C179&lt;&gt;"",LOOKUP("zzz",$B$2:B179),"")</f>
        <v>Champagne Mercier</v>
      </c>
      <c r="B179" s="53" t="s">
        <v>214</v>
      </c>
      <c r="C179" s="2" t="s">
        <v>102</v>
      </c>
      <c r="D179" s="2">
        <v>1</v>
      </c>
      <c r="E179" s="2">
        <v>1</v>
      </c>
      <c r="F179" s="6">
        <v>25</v>
      </c>
      <c r="G179" s="6">
        <f t="shared" si="27"/>
        <v>25</v>
      </c>
      <c r="H179" t="s">
        <v>119</v>
      </c>
      <c r="I179" t="s">
        <v>179</v>
      </c>
    </row>
    <row r="180" spans="1:10" ht="15.75" thickBot="1">
      <c r="A180" t="str">
        <f>IF(C180&lt;&gt;"",LOOKUP("zzz",$B$2:B180),"")</f>
        <v/>
      </c>
      <c r="B180" s="52"/>
      <c r="C180" s="4"/>
      <c r="D180" s="4"/>
      <c r="E180" s="4"/>
      <c r="F180" s="7"/>
      <c r="G180" s="8">
        <f t="shared" si="27"/>
        <v>0</v>
      </c>
    </row>
    <row r="181" spans="1:10">
      <c r="A181" t="str">
        <f>IF(C181&lt;&gt;"",LOOKUP("zzz",$B$2:B181),"")</f>
        <v>Champagne Henriet-Bazin</v>
      </c>
      <c r="B181" s="53" t="s">
        <v>216</v>
      </c>
      <c r="C181" s="2" t="s">
        <v>217</v>
      </c>
      <c r="D181" s="2">
        <v>1</v>
      </c>
      <c r="E181" s="2">
        <v>1</v>
      </c>
      <c r="F181" s="6">
        <v>35</v>
      </c>
      <c r="G181" s="6">
        <f t="shared" si="27"/>
        <v>35</v>
      </c>
      <c r="H181" t="s">
        <v>119</v>
      </c>
      <c r="I181" t="s">
        <v>179</v>
      </c>
    </row>
    <row r="182" spans="1:10" ht="15.75" thickBot="1">
      <c r="A182" t="str">
        <f>IF(C182&lt;&gt;"",LOOKUP("zzz",$B$2:B182),"")</f>
        <v/>
      </c>
      <c r="B182" s="52"/>
      <c r="C182" s="4"/>
      <c r="D182" s="4"/>
      <c r="E182" s="4"/>
      <c r="F182" s="15"/>
      <c r="G182" s="8">
        <f t="shared" si="27"/>
        <v>0</v>
      </c>
    </row>
    <row r="183" spans="1:10">
      <c r="A183" t="str">
        <f>IF(C183&lt;&gt;"",LOOKUP("zzz",$B$2:B183),"")</f>
        <v>Champagne Gosset</v>
      </c>
      <c r="B183" s="51" t="s">
        <v>220</v>
      </c>
      <c r="C183" s="40" t="s">
        <v>221</v>
      </c>
      <c r="D183" s="12">
        <v>1</v>
      </c>
      <c r="E183" s="12">
        <v>1</v>
      </c>
      <c r="F183" s="6">
        <v>100</v>
      </c>
      <c r="G183" s="13">
        <f t="shared" si="27"/>
        <v>100</v>
      </c>
      <c r="H183" t="s">
        <v>119</v>
      </c>
      <c r="I183" t="s">
        <v>215</v>
      </c>
    </row>
    <row r="184" spans="1:10" ht="14.25" customHeight="1" thickBot="1">
      <c r="A184" t="str">
        <f>IF(C184&lt;&gt;"",LOOKUP("zzz",$B$2:B184),"")</f>
        <v/>
      </c>
      <c r="B184" s="52"/>
      <c r="C184" s="4"/>
      <c r="D184" s="4"/>
      <c r="E184" s="4"/>
      <c r="F184" s="7"/>
      <c r="G184" s="8">
        <f t="shared" si="27"/>
        <v>0</v>
      </c>
    </row>
    <row r="185" spans="1:10">
      <c r="A185" t="str">
        <f>IF(C185&lt;&gt;"",LOOKUP("zzz",$B$2:B185),"")</f>
        <v>Champagne J.Lassalle</v>
      </c>
      <c r="B185" s="53" t="s">
        <v>223</v>
      </c>
      <c r="C185" s="2" t="s">
        <v>224</v>
      </c>
      <c r="D185" s="2">
        <v>1</v>
      </c>
      <c r="E185" s="2">
        <v>1</v>
      </c>
      <c r="F185" s="6">
        <v>24</v>
      </c>
      <c r="G185" s="6">
        <f t="shared" si="27"/>
        <v>24</v>
      </c>
      <c r="H185" t="s">
        <v>119</v>
      </c>
      <c r="I185" t="s">
        <v>179</v>
      </c>
    </row>
    <row r="186" spans="1:10">
      <c r="A186" t="str">
        <f>IF(C186&lt;&gt;"",LOOKUP("zzz",$B$2:B186),"")</f>
        <v>Champagne J.Lassalle</v>
      </c>
      <c r="B186" s="51"/>
      <c r="C186" s="12" t="s">
        <v>71</v>
      </c>
      <c r="D186" s="12">
        <v>1</v>
      </c>
      <c r="E186" s="12">
        <v>1</v>
      </c>
      <c r="F186" s="13">
        <v>39</v>
      </c>
      <c r="G186" s="7">
        <f t="shared" si="27"/>
        <v>39</v>
      </c>
      <c r="H186" t="s">
        <v>119</v>
      </c>
      <c r="I186" t="s">
        <v>179</v>
      </c>
    </row>
    <row r="187" spans="1:10" ht="15.75" thickBot="1">
      <c r="A187" t="str">
        <f>IF(C187&lt;&gt;"",LOOKUP("zzz",$B$2:B187),"")</f>
        <v/>
      </c>
      <c r="B187" s="52"/>
      <c r="C187" s="4"/>
      <c r="D187" s="4"/>
      <c r="E187" s="4"/>
      <c r="F187" s="8"/>
      <c r="G187" s="8">
        <f t="shared" si="27"/>
        <v>0</v>
      </c>
    </row>
    <row r="188" spans="1:10">
      <c r="A188" t="str">
        <f>IF(C188&lt;&gt;"",LOOKUP("zzz",$B$2:B188),"")</f>
        <v>Lehmenn Glass</v>
      </c>
      <c r="B188" s="53" t="s">
        <v>226</v>
      </c>
      <c r="C188" s="2" t="s">
        <v>227</v>
      </c>
      <c r="D188" s="2">
        <v>2</v>
      </c>
      <c r="E188" s="2">
        <v>2</v>
      </c>
      <c r="F188" s="6">
        <v>8.67</v>
      </c>
      <c r="G188" s="6">
        <f t="shared" si="27"/>
        <v>17.34</v>
      </c>
      <c r="H188" t="s">
        <v>107</v>
      </c>
      <c r="I188" t="s">
        <v>234</v>
      </c>
    </row>
    <row r="189" spans="1:10">
      <c r="A189" t="str">
        <f>IF(C189&lt;&gt;"",LOOKUP("zzz",$B$2:B189),"")</f>
        <v>Lehmenn Glass</v>
      </c>
      <c r="B189" s="51"/>
      <c r="C189" s="3" t="s">
        <v>228</v>
      </c>
      <c r="D189" s="3">
        <v>2</v>
      </c>
      <c r="E189" s="3">
        <v>2</v>
      </c>
      <c r="F189" s="7">
        <v>8.83</v>
      </c>
      <c r="G189" s="7">
        <f t="shared" si="27"/>
        <v>17.66</v>
      </c>
      <c r="H189" t="s">
        <v>107</v>
      </c>
      <c r="I189" t="s">
        <v>234</v>
      </c>
    </row>
    <row r="190" spans="1:10">
      <c r="A190" t="str">
        <f>IF(C190&lt;&gt;"",LOOKUP("zzz",$B$2:B190),"")</f>
        <v>Lehmenn Glass</v>
      </c>
      <c r="B190" s="51"/>
      <c r="C190" s="3" t="s">
        <v>229</v>
      </c>
      <c r="D190" s="3">
        <v>2</v>
      </c>
      <c r="E190" s="3">
        <v>2</v>
      </c>
      <c r="F190" s="7">
        <v>8.67</v>
      </c>
      <c r="G190" s="7">
        <f t="shared" si="27"/>
        <v>17.34</v>
      </c>
      <c r="H190" t="s">
        <v>107</v>
      </c>
      <c r="I190" t="s">
        <v>234</v>
      </c>
    </row>
    <row r="191" spans="1:10">
      <c r="A191" t="str">
        <f>IF(C191&lt;&gt;"",LOOKUP("zzz",$B$2:B191),"")</f>
        <v>Lehmenn Glass</v>
      </c>
      <c r="B191" s="51"/>
      <c r="C191" s="3" t="s">
        <v>231</v>
      </c>
      <c r="D191" s="3">
        <v>32</v>
      </c>
      <c r="E191" s="3">
        <v>32</v>
      </c>
      <c r="F191" s="7">
        <v>8</v>
      </c>
      <c r="G191" s="7">
        <f t="shared" si="27"/>
        <v>256</v>
      </c>
      <c r="H191" t="s">
        <v>107</v>
      </c>
      <c r="I191" t="s">
        <v>234</v>
      </c>
    </row>
    <row r="192" spans="1:10">
      <c r="A192" t="str">
        <f>IF(C192&lt;&gt;"",LOOKUP("zzz",$B$2:B192),"")</f>
        <v>Lehmenn Glass</v>
      </c>
      <c r="B192" s="51"/>
      <c r="C192" s="16" t="s">
        <v>230</v>
      </c>
      <c r="D192" s="16">
        <v>3</v>
      </c>
      <c r="E192" s="16">
        <v>3</v>
      </c>
      <c r="F192" s="15">
        <v>6.5</v>
      </c>
      <c r="G192" s="15">
        <f t="shared" si="27"/>
        <v>19.5</v>
      </c>
      <c r="H192" t="s">
        <v>107</v>
      </c>
      <c r="I192" t="s">
        <v>234</v>
      </c>
      <c r="J192" s="9">
        <f>SUM(G188:G192)</f>
        <v>327.84000000000003</v>
      </c>
    </row>
    <row r="193" spans="1:10" ht="15.75" thickBot="1">
      <c r="A193" t="str">
        <f>IF(C193&lt;&gt;"",LOOKUP("zzz",$B$2:B193),"")</f>
        <v/>
      </c>
      <c r="B193" s="52"/>
      <c r="C193" s="4"/>
      <c r="D193" s="4"/>
      <c r="E193" s="4"/>
      <c r="F193" s="8"/>
      <c r="G193" s="8"/>
      <c r="J193" s="9"/>
    </row>
    <row r="194" spans="1:10">
      <c r="A194" t="str">
        <f>IF(C194&lt;&gt;"",LOOKUP("zzz",$B$2:B194),"")</f>
        <v>Champagne Bollinger</v>
      </c>
      <c r="B194" s="53" t="s">
        <v>394</v>
      </c>
      <c r="C194" s="39" t="s">
        <v>235</v>
      </c>
      <c r="D194" s="2">
        <v>1</v>
      </c>
      <c r="E194" s="2">
        <v>1</v>
      </c>
      <c r="F194" s="6">
        <v>170</v>
      </c>
      <c r="G194" s="6">
        <f t="shared" ref="G194:G200" si="28">F194*D194</f>
        <v>170</v>
      </c>
      <c r="H194" t="s">
        <v>119</v>
      </c>
      <c r="I194" t="s">
        <v>215</v>
      </c>
    </row>
    <row r="195" spans="1:10">
      <c r="A195" t="str">
        <f>IF(C195&lt;&gt;"",LOOKUP("zzz",$B$2:B195),"")</f>
        <v>Champagne Bollinger</v>
      </c>
      <c r="B195" s="51"/>
      <c r="C195" s="41" t="s">
        <v>262</v>
      </c>
      <c r="D195" s="3">
        <v>1</v>
      </c>
      <c r="E195" s="3">
        <v>1</v>
      </c>
      <c r="F195" s="7">
        <v>90</v>
      </c>
      <c r="G195" s="7">
        <f t="shared" si="28"/>
        <v>90</v>
      </c>
      <c r="H195" t="s">
        <v>119</v>
      </c>
      <c r="I195" t="s">
        <v>215</v>
      </c>
    </row>
    <row r="196" spans="1:10">
      <c r="A196" t="str">
        <f>IF(C196&lt;&gt;"",LOOKUP("zzz",$B$2:B196),"")</f>
        <v>Champagne Bollinger</v>
      </c>
      <c r="B196" s="51"/>
      <c r="C196" s="41" t="s">
        <v>263</v>
      </c>
      <c r="D196" s="3">
        <v>1</v>
      </c>
      <c r="E196" s="3">
        <v>1</v>
      </c>
      <c r="F196" s="7">
        <v>120</v>
      </c>
      <c r="G196" s="7">
        <f t="shared" si="28"/>
        <v>120</v>
      </c>
      <c r="H196" t="s">
        <v>119</v>
      </c>
      <c r="I196" t="s">
        <v>215</v>
      </c>
    </row>
    <row r="197" spans="1:10" ht="15.75" thickBot="1">
      <c r="A197" t="str">
        <f>IF(C197&lt;&gt;"",LOOKUP("zzz",$B$2:B197),"")</f>
        <v/>
      </c>
      <c r="B197" s="52"/>
      <c r="C197" s="4"/>
      <c r="D197" s="4"/>
      <c r="E197" s="4"/>
      <c r="F197" s="8"/>
      <c r="G197" s="8">
        <f t="shared" si="28"/>
        <v>0</v>
      </c>
    </row>
    <row r="198" spans="1:10">
      <c r="A198" t="str">
        <f>IF(C198&lt;&gt;"",LOOKUP("zzz",$B$2:B198),"")</f>
        <v>Champagne De Castelnau</v>
      </c>
      <c r="B198" s="51" t="s">
        <v>4</v>
      </c>
      <c r="C198" s="12" t="s">
        <v>64</v>
      </c>
      <c r="D198" s="12">
        <v>1</v>
      </c>
      <c r="E198" s="12">
        <v>1</v>
      </c>
      <c r="F198" s="13">
        <v>28</v>
      </c>
      <c r="G198" s="15">
        <f t="shared" si="28"/>
        <v>28</v>
      </c>
      <c r="H198" t="s">
        <v>119</v>
      </c>
      <c r="I198" t="s">
        <v>215</v>
      </c>
    </row>
    <row r="199" spans="1:10">
      <c r="A199" t="str">
        <f>IF(C199&lt;&gt;"",LOOKUP("zzz",$B$2:B199),"")</f>
        <v>Champagne De Castelnau</v>
      </c>
      <c r="B199" s="51"/>
      <c r="C199" s="3" t="s">
        <v>256</v>
      </c>
      <c r="D199" s="3">
        <v>1</v>
      </c>
      <c r="E199" s="3">
        <v>1</v>
      </c>
      <c r="F199" s="7">
        <v>38</v>
      </c>
      <c r="G199" s="7">
        <f t="shared" si="28"/>
        <v>38</v>
      </c>
      <c r="H199" t="s">
        <v>119</v>
      </c>
      <c r="I199" t="s">
        <v>215</v>
      </c>
    </row>
    <row r="200" spans="1:10" ht="15.75" thickBot="1">
      <c r="A200" t="str">
        <f>IF(C200&lt;&gt;"",LOOKUP("zzz",$B$2:B200),"")</f>
        <v/>
      </c>
      <c r="B200" s="52"/>
      <c r="C200" s="4"/>
      <c r="D200" s="4"/>
      <c r="E200" s="4"/>
      <c r="F200" s="8"/>
      <c r="G200" s="8">
        <f t="shared" si="28"/>
        <v>0</v>
      </c>
    </row>
    <row r="201" spans="1:10">
      <c r="A201" t="str">
        <f>IF(C201&lt;&gt;"",LOOKUP("zzz",$B$2:B201),"")</f>
        <v>Cave Buffet</v>
      </c>
      <c r="B201" s="51" t="s">
        <v>265</v>
      </c>
      <c r="C201" s="12" t="s">
        <v>266</v>
      </c>
      <c r="D201" s="12">
        <v>1</v>
      </c>
      <c r="E201" s="12">
        <v>1</v>
      </c>
      <c r="F201" s="13">
        <v>45</v>
      </c>
      <c r="G201" s="7">
        <f t="shared" ref="G201:G202" si="29">F201*D201</f>
        <v>45</v>
      </c>
      <c r="H201" t="s">
        <v>119</v>
      </c>
      <c r="I201" t="s">
        <v>179</v>
      </c>
    </row>
    <row r="202" spans="1:10" ht="15.75" thickBot="1">
      <c r="A202" t="str">
        <f>IF(C202&lt;&gt;"",LOOKUP("zzz",$B$2:B202),"")</f>
        <v/>
      </c>
      <c r="B202" s="52"/>
      <c r="C202" s="4"/>
      <c r="D202" s="4"/>
      <c r="E202" s="4"/>
      <c r="F202" s="8"/>
      <c r="G202" s="8">
        <f t="shared" si="29"/>
        <v>0</v>
      </c>
    </row>
    <row r="203" spans="1:10">
      <c r="A203" t="str">
        <f>IF(C203&lt;&gt;"",LOOKUP("zzz",$B$2:B203),"")</f>
        <v>Champagne Louis Doucet</v>
      </c>
      <c r="B203" s="51" t="s">
        <v>318</v>
      </c>
      <c r="C203" s="12" t="s">
        <v>267</v>
      </c>
      <c r="D203" s="12">
        <v>1</v>
      </c>
      <c r="E203" s="12">
        <v>1</v>
      </c>
      <c r="F203" s="13">
        <v>39</v>
      </c>
      <c r="G203" s="7">
        <f t="shared" ref="G203:G204" si="30">F203*D203</f>
        <v>39</v>
      </c>
      <c r="H203" t="s">
        <v>119</v>
      </c>
      <c r="I203" t="s">
        <v>215</v>
      </c>
    </row>
    <row r="204" spans="1:10" ht="15.75" thickBot="1">
      <c r="A204" t="str">
        <f>IF(C204&lt;&gt;"",LOOKUP("zzz",$B$2:B204),"")</f>
        <v/>
      </c>
      <c r="B204" s="52"/>
      <c r="C204" s="4"/>
      <c r="D204" s="4"/>
      <c r="E204" s="4"/>
      <c r="F204" s="8"/>
      <c r="G204" s="8">
        <f t="shared" si="30"/>
        <v>0</v>
      </c>
    </row>
    <row r="205" spans="1:10">
      <c r="B205" s="21"/>
      <c r="C205" s="17"/>
      <c r="D205" s="17"/>
      <c r="E205" s="17"/>
      <c r="F205" s="18"/>
      <c r="G205" s="18"/>
    </row>
    <row r="206" spans="1:10" ht="15.75" thickBot="1"/>
    <row r="207" spans="1:10" ht="15.75" thickBot="1">
      <c r="C207" s="20" t="s">
        <v>174</v>
      </c>
      <c r="D207" s="1">
        <f>SUM(D2:D204)-42</f>
        <v>147</v>
      </c>
      <c r="E207" s="1">
        <f>SUM(E2:E204)-41</f>
        <v>138</v>
      </c>
      <c r="G207" s="5">
        <f>SUM(G2:G204)-327.84</f>
        <v>6441.1990000000005</v>
      </c>
    </row>
    <row r="208" spans="1:10" ht="15.75" thickBot="1"/>
    <row r="209" spans="3:4" ht="15.75" thickBot="1">
      <c r="C209" s="20" t="s">
        <v>175</v>
      </c>
      <c r="D209" s="1">
        <f>D207-E207</f>
        <v>9</v>
      </c>
    </row>
  </sheetData>
  <autoFilter ref="A1:J204">
    <filterColumn colId="0" showButton="0"/>
  </autoFilter>
  <mergeCells count="62">
    <mergeCell ref="A1:B1"/>
    <mergeCell ref="B203:B204"/>
    <mergeCell ref="B149:B150"/>
    <mergeCell ref="B142:B148"/>
    <mergeCell ref="B127:B129"/>
    <mergeCell ref="B194:B197"/>
    <mergeCell ref="B188:B193"/>
    <mergeCell ref="B172:B174"/>
    <mergeCell ref="B175:B176"/>
    <mergeCell ref="B154:B155"/>
    <mergeCell ref="B156:B159"/>
    <mergeCell ref="B181:B182"/>
    <mergeCell ref="B183:B184"/>
    <mergeCell ref="B185:B187"/>
    <mergeCell ref="B160:B163"/>
    <mergeCell ref="B164:B166"/>
    <mergeCell ref="B167:B171"/>
    <mergeCell ref="B118:B119"/>
    <mergeCell ref="B151:B153"/>
    <mergeCell ref="B136:B137"/>
    <mergeCell ref="B138:B139"/>
    <mergeCell ref="B140:B141"/>
    <mergeCell ref="B130:B131"/>
    <mergeCell ref="B132:B133"/>
    <mergeCell ref="B89:B91"/>
    <mergeCell ref="B102:B103"/>
    <mergeCell ref="B100:B101"/>
    <mergeCell ref="B98:B99"/>
    <mergeCell ref="B95:B97"/>
    <mergeCell ref="B92:B94"/>
    <mergeCell ref="B179:B180"/>
    <mergeCell ref="B198:B200"/>
    <mergeCell ref="B2:B12"/>
    <mergeCell ref="B52:B55"/>
    <mergeCell ref="B61:B62"/>
    <mergeCell ref="B13:B17"/>
    <mergeCell ref="B18:B30"/>
    <mergeCell ref="B36:B41"/>
    <mergeCell ref="B31:B35"/>
    <mergeCell ref="B42:B44"/>
    <mergeCell ref="B45:B51"/>
    <mergeCell ref="B56:B60"/>
    <mergeCell ref="B114:B117"/>
    <mergeCell ref="B108:B111"/>
    <mergeCell ref="B106:B107"/>
    <mergeCell ref="B104:B105"/>
    <mergeCell ref="B201:B202"/>
    <mergeCell ref="B63:B64"/>
    <mergeCell ref="B75:B76"/>
    <mergeCell ref="B77:B79"/>
    <mergeCell ref="B80:B81"/>
    <mergeCell ref="B82:B84"/>
    <mergeCell ref="B134:B135"/>
    <mergeCell ref="B123:B124"/>
    <mergeCell ref="B125:B126"/>
    <mergeCell ref="B87:B88"/>
    <mergeCell ref="B85:B86"/>
    <mergeCell ref="B112:B113"/>
    <mergeCell ref="B120:B122"/>
    <mergeCell ref="B70:B74"/>
    <mergeCell ref="B65:B69"/>
    <mergeCell ref="B177:B178"/>
  </mergeCells>
  <conditionalFormatting sqref="B201 B203 B198:B199 B175 B167:B170 B172:B173 B177 B185:B186 B179 B181 B188 B160:B165 B194:B196 B183 C171:C197 B151:B152 B154 B156:B158 B149 B140 B142 B92:B106 B112 B114 B118 B120 B123 B127 B130 B132 B134 B136 B138 B85 B80 B82 B65 B70 B75 B77:B78 B63 B125 B108 B87:B90 C91:C167 B61 B42 B45 B52:B53 B56 B31 B36:B38 B18:B19 B2 B13:B16 C2:C89 D2:G197 C194:G204">
    <cfRule type="containsText" dxfId="1031" priority="358" operator="containsText" text="Recu">
      <formula>NOT(ISERROR(SEARCH("Recu",B2)))</formula>
    </cfRule>
    <cfRule type="containsText" dxfId="1030" priority="359" operator="containsText" text="Demandé">
      <formula>NOT(ISERROR(SEARCH("Demandé",B2)))</formula>
    </cfRule>
  </conditionalFormatting>
  <conditionalFormatting sqref="H1:H1048576">
    <cfRule type="containsText" dxfId="1029" priority="175" operator="containsText" text="Dégusté">
      <formula>NOT(ISERROR(SEARCH("Dégusté",H1)))</formula>
    </cfRule>
    <cfRule type="containsText" dxfId="1028" priority="355" operator="containsText" text="Recu">
      <formula>NOT(ISERROR(SEARCH("Recu",H1)))</formula>
    </cfRule>
    <cfRule type="containsText" dxfId="1027" priority="356" operator="containsText" text="Demandé">
      <formula>NOT(ISERROR(SEARCH("Demandé",H1)))</formula>
    </cfRule>
  </conditionalFormatting>
  <conditionalFormatting sqref="I1 I7:I8 I11:I1048576">
    <cfRule type="containsText" dxfId="1026" priority="353" operator="containsText" text="Quand">
      <formula>NOT(ISERROR(SEARCH("Quand",I1)))</formula>
    </cfRule>
    <cfRule type="containsText" dxfId="1025" priority="354" operator="containsText" text="Beine">
      <formula>NOT(ISERROR(SEARCH("Beine",I1)))</formula>
    </cfRule>
  </conditionalFormatting>
  <conditionalFormatting sqref="I70 I65 I63 I93 I42:I45 I47 I18:I29 I31:I38 I40 I49:I51 I58:I59">
    <cfRule type="containsText" dxfId="1024" priority="351" operator="containsText" text="Dégusté">
      <formula>NOT(ISERROR(SEARCH("Dégusté",I18)))</formula>
    </cfRule>
    <cfRule type="containsText" dxfId="1023" priority="352" operator="containsText" text="Dégusté">
      <formula>NOT(ISERROR(SEARCH("Dégusté",I18)))</formula>
    </cfRule>
  </conditionalFormatting>
  <conditionalFormatting sqref="I1:I1048576">
    <cfRule type="colorScale" priority="19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022" priority="313" operator="containsText" text="Fab'ulleuse">
      <formula>NOT(ISERROR(SEARCH("Fab'ulleuse",I1)))</formula>
    </cfRule>
    <cfRule type="containsText" dxfId="1021" priority="314" operator="containsText" text="beau jour">
      <formula>NOT(ISERROR(SEARCH("beau jour",I1)))</formula>
    </cfRule>
    <cfRule type="containsText" dxfId="1020" priority="315" operator="containsText" text="fête">
      <formula>NOT(ISERROR(SEARCH("fête",I1)))</formula>
    </cfRule>
    <cfRule type="containsText" dxfId="1019" priority="316" operator="containsText" text="Fete">
      <formula>NOT(ISERROR(SEARCH("Fete",I1)))</formula>
    </cfRule>
    <cfRule type="containsText" dxfId="1018" priority="317" operator="containsText" text="Ech">
      <formula>NOT(ISERROR(SEARCH("Ech",I1)))</formula>
    </cfRule>
    <cfRule type="containsText" dxfId="1017" priority="318" operator="containsText" text="St Valentin">
      <formula>NOT(ISERROR(SEARCH("St Valentin",I1)))</formula>
    </cfRule>
  </conditionalFormatting>
  <conditionalFormatting sqref="I201 I203 I183 I165 I169:I170 I172 I158 I90 I96 I145:I147 I78 I93 I114:I116 I19 I22 I34 I26:I28 I47 I37:I38 I40 I7:I8 I49:I50 I194:I196 I11 I58:I59 I198:I199">
    <cfRule type="containsText" dxfId="1016" priority="305" operator="containsText" text="Fêtes de fin d'année">
      <formula>NOT(ISERROR(SEARCH("Fêtes de fin d'année",I7)))</formula>
    </cfRule>
    <cfRule type="containsText" dxfId="1015" priority="307" operator="containsText" text="Fêtes de fin d'année">
      <formula>NOT(ISERROR(SEARCH("Fêtes de fin d'année",I7)))</formula>
    </cfRule>
    <cfRule type="containsText" dxfId="1014" priority="308" operator="containsText" text="Fêtes de fin d'année">
      <formula>NOT(ISERROR(SEARCH("Fêtes de fin d'année",I7)))</formula>
    </cfRule>
  </conditionalFormatting>
  <conditionalFormatting sqref="I201 I203 I183 I165 I169:I170 I172 I158 I96 I145:I147 I78 I93 I114:I116 I19 I22 I26:I28 I34:I35 I47 I37:I38 I40 I7:I8 I49:I50 I194:I196 I11 I58:I59 I198:I199">
    <cfRule type="containsText" dxfId="1013" priority="304" operator="containsText" text="Fêtes de fin d'année">
      <formula>NOT(ISERROR(SEARCH("Fêtes de fin d'année",I7)))</formula>
    </cfRule>
    <cfRule type="containsText" dxfId="1012" priority="306" operator="containsText" text="Fêtes de fin d'année">
      <formula>NOT(ISERROR(SEARCH("Fêtes de fin d'année",I7)))</formula>
    </cfRule>
  </conditionalFormatting>
  <conditionalFormatting sqref="I181">
    <cfRule type="containsText" dxfId="1011" priority="300" operator="containsText" text="Nouvelle cuvée">
      <formula>NOT(ISERROR(SEARCH("Nouvelle cuvée",I181)))</formula>
    </cfRule>
  </conditionalFormatting>
  <conditionalFormatting sqref="C171:C197 C1:C89 C91:C167 D1:E197 C194:E204">
    <cfRule type="colorScale" priority="336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1:G204">
    <cfRule type="dataBar" priority="3368">
      <dataBar>
        <cfvo type="min"/>
        <cfvo type="max"/>
        <color rgb="FF008AEF"/>
      </dataBar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3" orientation="landscape" r:id="rId1"/>
  <headerFooter>
    <oddHeader>&amp;CListe Champagne BullOSphere 2015</oddHeader>
  </headerFooter>
  <rowBreaks count="4" manualBreakCount="4">
    <brk id="41" min="1" max="6" man="1"/>
    <brk id="79" min="1" max="6" man="1"/>
    <brk id="119" min="1" max="6" man="1"/>
    <brk id="159" min="1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5"/>
  <sheetViews>
    <sheetView zoomScale="85" zoomScaleNormal="85" workbookViewId="0">
      <pane ySplit="1" topLeftCell="A2" activePane="bottomLeft" state="frozen"/>
      <selection pane="bottomLeft" activeCell="A2" sqref="A1:A1048576"/>
    </sheetView>
  </sheetViews>
  <sheetFormatPr baseColWidth="10" defaultRowHeight="15"/>
  <cols>
    <col min="1" max="1" width="0" hidden="1" customWidth="1"/>
    <col min="2" max="2" width="31.7109375" style="22" bestFit="1" customWidth="1"/>
    <col min="3" max="3" width="60.7109375" bestFit="1" customWidth="1"/>
    <col min="4" max="5" width="12.85546875" bestFit="1" customWidth="1"/>
    <col min="6" max="6" width="11" customWidth="1"/>
    <col min="7" max="7" width="10" bestFit="1" customWidth="1"/>
    <col min="8" max="8" width="11.42578125" customWidth="1"/>
    <col min="10" max="10" width="53.42578125" bestFit="1" customWidth="1"/>
    <col min="11" max="11" width="8.28515625" bestFit="1" customWidth="1"/>
  </cols>
  <sheetData>
    <row r="1" spans="1:10" s="25" customFormat="1" ht="16.5" thickBot="1">
      <c r="A1" s="60" t="s">
        <v>1</v>
      </c>
      <c r="B1" s="61"/>
      <c r="C1" s="23" t="s">
        <v>0</v>
      </c>
      <c r="D1" s="23" t="s">
        <v>37</v>
      </c>
      <c r="E1" s="23" t="s">
        <v>119</v>
      </c>
      <c r="F1" s="24" t="s">
        <v>2</v>
      </c>
      <c r="G1" s="24" t="s">
        <v>87</v>
      </c>
      <c r="H1" s="23" t="s">
        <v>257</v>
      </c>
    </row>
    <row r="2" spans="1:10">
      <c r="A2" t="str">
        <f>IF(C2&lt;&gt;"",LOOKUP("zzz",$B$2:B2),"")</f>
        <v>Champagne Pierre Mignon</v>
      </c>
      <c r="B2" s="53" t="s">
        <v>90</v>
      </c>
      <c r="C2" s="39" t="s">
        <v>277</v>
      </c>
      <c r="D2" s="2">
        <v>1</v>
      </c>
      <c r="E2" s="2"/>
      <c r="F2" s="6">
        <v>90</v>
      </c>
      <c r="G2" s="6">
        <f>F2*D2</f>
        <v>90</v>
      </c>
      <c r="H2" s="29">
        <v>42398</v>
      </c>
      <c r="I2" t="s">
        <v>107</v>
      </c>
      <c r="J2" t="s">
        <v>180</v>
      </c>
    </row>
    <row r="3" spans="1:10">
      <c r="A3" t="str">
        <f>IF(C3&lt;&gt;"",LOOKUP("zzz",$B$2:B3),"")</f>
        <v>Champagne Pierre Mignon</v>
      </c>
      <c r="B3" s="51"/>
      <c r="C3" s="10" t="s">
        <v>300</v>
      </c>
      <c r="D3" s="10">
        <v>1</v>
      </c>
      <c r="E3" s="10">
        <v>1</v>
      </c>
      <c r="F3" s="11">
        <v>28</v>
      </c>
      <c r="G3" s="7">
        <f t="shared" ref="G3:G9" si="0">F3*D3</f>
        <v>28</v>
      </c>
      <c r="H3" s="33">
        <v>42503</v>
      </c>
      <c r="I3" t="s">
        <v>119</v>
      </c>
      <c r="J3" t="s">
        <v>181</v>
      </c>
    </row>
    <row r="4" spans="1:10">
      <c r="A4" t="str">
        <f>IF(C4&lt;&gt;"",LOOKUP("zzz",$B$2:B4),"")</f>
        <v>Champagne Pierre Mignon</v>
      </c>
      <c r="B4" s="51"/>
      <c r="C4" s="12" t="s">
        <v>301</v>
      </c>
      <c r="D4" s="12">
        <v>1</v>
      </c>
      <c r="E4" s="12"/>
      <c r="F4" s="13">
        <v>35</v>
      </c>
      <c r="G4" s="15">
        <f t="shared" si="0"/>
        <v>35</v>
      </c>
      <c r="H4" s="30">
        <v>42503</v>
      </c>
      <c r="I4" t="s">
        <v>107</v>
      </c>
      <c r="J4" t="s">
        <v>181</v>
      </c>
    </row>
    <row r="5" spans="1:10">
      <c r="A5" t="str">
        <f>IF(C5&lt;&gt;"",LOOKUP("zzz",$B$2:B5),"")</f>
        <v>Champagne Pierre Mignon</v>
      </c>
      <c r="B5" s="51"/>
      <c r="C5" s="3" t="s">
        <v>305</v>
      </c>
      <c r="D5" s="3">
        <v>1</v>
      </c>
      <c r="E5" s="3">
        <v>1</v>
      </c>
      <c r="F5" s="7">
        <v>32</v>
      </c>
      <c r="G5" s="15">
        <f t="shared" si="0"/>
        <v>32</v>
      </c>
      <c r="H5" s="32">
        <v>42511</v>
      </c>
      <c r="I5" t="s">
        <v>119</v>
      </c>
      <c r="J5" t="s">
        <v>239</v>
      </c>
    </row>
    <row r="6" spans="1:10">
      <c r="A6" t="str">
        <f>IF(C6&lt;&gt;"",LOOKUP("zzz",$B$2:B6),"")</f>
        <v>Champagne Pierre Mignon</v>
      </c>
      <c r="B6" s="51"/>
      <c r="C6" s="41" t="s">
        <v>428</v>
      </c>
      <c r="D6" s="3">
        <v>1</v>
      </c>
      <c r="E6" s="3"/>
      <c r="F6" s="7">
        <v>90</v>
      </c>
      <c r="G6" s="15">
        <f t="shared" si="0"/>
        <v>90</v>
      </c>
      <c r="H6" s="32">
        <v>42686</v>
      </c>
      <c r="I6" t="s">
        <v>107</v>
      </c>
      <c r="J6" t="s">
        <v>215</v>
      </c>
    </row>
    <row r="7" spans="1:10">
      <c r="A7" t="str">
        <f>IF(C7&lt;&gt;"",LOOKUP("zzz",$B$2:B7),"")</f>
        <v>Champagne Pierre Mignon</v>
      </c>
      <c r="B7" s="51"/>
      <c r="C7" s="3" t="s">
        <v>102</v>
      </c>
      <c r="D7" s="3">
        <v>2</v>
      </c>
      <c r="E7" s="3"/>
      <c r="F7" s="7">
        <v>30</v>
      </c>
      <c r="G7" s="15">
        <f t="shared" si="0"/>
        <v>60</v>
      </c>
      <c r="H7" s="32">
        <v>42686</v>
      </c>
      <c r="I7" t="s">
        <v>107</v>
      </c>
      <c r="J7" t="s">
        <v>215</v>
      </c>
    </row>
    <row r="8" spans="1:10">
      <c r="A8" t="str">
        <f>IF(C8&lt;&gt;"",LOOKUP("zzz",$B$2:B8),"")</f>
        <v>Champagne Pierre Mignon</v>
      </c>
      <c r="B8" s="51"/>
      <c r="C8" s="41" t="s">
        <v>304</v>
      </c>
      <c r="D8" s="3">
        <v>1</v>
      </c>
      <c r="E8" s="3">
        <v>1</v>
      </c>
      <c r="F8" s="7">
        <v>82</v>
      </c>
      <c r="G8" s="15">
        <f t="shared" si="0"/>
        <v>82</v>
      </c>
      <c r="H8" s="32">
        <v>42511</v>
      </c>
      <c r="I8" t="s">
        <v>119</v>
      </c>
      <c r="J8" t="s">
        <v>239</v>
      </c>
    </row>
    <row r="9" spans="1:10" ht="15.75" thickBot="1">
      <c r="A9" t="str">
        <f>IF(C9&lt;&gt;"",LOOKUP("zzz",$B$2:B9),"")</f>
        <v/>
      </c>
      <c r="B9" s="52"/>
      <c r="C9" s="4"/>
      <c r="D9" s="4"/>
      <c r="E9" s="4"/>
      <c r="F9" s="8"/>
      <c r="G9" s="8">
        <f t="shared" si="0"/>
        <v>0</v>
      </c>
      <c r="H9" s="4"/>
    </row>
    <row r="10" spans="1:10">
      <c r="A10" t="str">
        <f>IF(C10&lt;&gt;"",LOOKUP("zzz",$B$2:B10),"")</f>
        <v>Champagne Pannier</v>
      </c>
      <c r="B10" s="53" t="s">
        <v>14</v>
      </c>
      <c r="C10" s="39" t="s">
        <v>299</v>
      </c>
      <c r="D10" s="2">
        <v>1</v>
      </c>
      <c r="E10" s="2"/>
      <c r="F10" s="6">
        <v>70</v>
      </c>
      <c r="G10" s="6">
        <f>F10*D10</f>
        <v>70</v>
      </c>
      <c r="H10" s="29">
        <v>42444</v>
      </c>
      <c r="I10" t="s">
        <v>107</v>
      </c>
      <c r="J10" t="s">
        <v>181</v>
      </c>
    </row>
    <row r="11" spans="1:10">
      <c r="A11" t="str">
        <f>IF(C11&lt;&gt;"",LOOKUP("zzz",$B$2:B11),"")</f>
        <v>Champagne Pannier</v>
      </c>
      <c r="B11" s="51"/>
      <c r="C11" s="44" t="s">
        <v>420</v>
      </c>
      <c r="D11" s="10">
        <v>1</v>
      </c>
      <c r="E11" s="10"/>
      <c r="F11" s="11">
        <v>60</v>
      </c>
      <c r="G11" s="11">
        <f>F11*D11</f>
        <v>60</v>
      </c>
      <c r="H11" s="33">
        <v>42674</v>
      </c>
      <c r="I11" t="s">
        <v>107</v>
      </c>
      <c r="J11" t="s">
        <v>215</v>
      </c>
    </row>
    <row r="12" spans="1:10" ht="15.75" thickBot="1">
      <c r="A12" t="str">
        <f>IF(C12&lt;&gt;"",LOOKUP("zzz",$B$2:B12),"")</f>
        <v/>
      </c>
      <c r="B12" s="51"/>
      <c r="C12" s="3"/>
      <c r="D12" s="3"/>
      <c r="E12" s="3"/>
      <c r="F12" s="7"/>
      <c r="G12" s="7">
        <f t="shared" ref="G12:G67" si="1">F12*D12</f>
        <v>0</v>
      </c>
      <c r="H12" s="3"/>
    </row>
    <row r="13" spans="1:10">
      <c r="A13" t="str">
        <f>IF(C13&lt;&gt;"",LOOKUP("zzz",$B$2:B13),"")</f>
        <v>Champagne Nicolas Feuillatte</v>
      </c>
      <c r="B13" s="53" t="s">
        <v>566</v>
      </c>
      <c r="C13" s="19" t="s">
        <v>271</v>
      </c>
      <c r="D13" s="2">
        <v>1</v>
      </c>
      <c r="E13" s="2">
        <v>1</v>
      </c>
      <c r="F13" s="6">
        <v>31</v>
      </c>
      <c r="G13" s="6">
        <f t="shared" si="1"/>
        <v>31</v>
      </c>
      <c r="H13" s="29">
        <v>42407</v>
      </c>
      <c r="I13" t="s">
        <v>119</v>
      </c>
      <c r="J13" t="s">
        <v>180</v>
      </c>
    </row>
    <row r="14" spans="1:10">
      <c r="A14" t="str">
        <f>IF(C14&lt;&gt;"",LOOKUP("zzz",$B$2:B14),"")</f>
        <v>Champagne Nicolas Feuillatte</v>
      </c>
      <c r="B14" s="51"/>
      <c r="C14" s="3" t="s">
        <v>290</v>
      </c>
      <c r="D14" s="10">
        <v>1</v>
      </c>
      <c r="E14" s="10">
        <v>1</v>
      </c>
      <c r="F14" s="11">
        <v>30</v>
      </c>
      <c r="G14" s="11">
        <f t="shared" si="1"/>
        <v>30</v>
      </c>
      <c r="H14" s="33">
        <v>42467</v>
      </c>
      <c r="I14" t="s">
        <v>119</v>
      </c>
      <c r="J14" t="s">
        <v>181</v>
      </c>
    </row>
    <row r="15" spans="1:10">
      <c r="A15" t="str">
        <f>IF(C15&lt;&gt;"",LOOKUP("zzz",$B$2:B15),"")</f>
        <v>Champagne Nicolas Feuillatte</v>
      </c>
      <c r="B15" s="51"/>
      <c r="C15" s="16" t="s">
        <v>361</v>
      </c>
      <c r="D15" s="12">
        <v>2</v>
      </c>
      <c r="E15" s="12"/>
      <c r="F15" s="13">
        <v>35</v>
      </c>
      <c r="G15" s="13">
        <f t="shared" si="1"/>
        <v>70</v>
      </c>
      <c r="H15" s="30">
        <v>42606</v>
      </c>
      <c r="I15" t="s">
        <v>107</v>
      </c>
      <c r="J15" t="s">
        <v>239</v>
      </c>
    </row>
    <row r="16" spans="1:10">
      <c r="A16" t="str">
        <f>IF(C16&lt;&gt;"",LOOKUP("zzz",$B$2:B16),"")</f>
        <v>Champagne Nicolas Feuillatte</v>
      </c>
      <c r="B16" s="51"/>
      <c r="C16" s="16" t="s">
        <v>64</v>
      </c>
      <c r="D16" s="3">
        <v>1</v>
      </c>
      <c r="E16" s="3">
        <v>1</v>
      </c>
      <c r="F16" s="7">
        <v>27</v>
      </c>
      <c r="G16" s="7">
        <f t="shared" si="1"/>
        <v>27</v>
      </c>
      <c r="H16" s="32">
        <v>42671</v>
      </c>
      <c r="I16" t="s">
        <v>119</v>
      </c>
      <c r="J16" t="s">
        <v>215</v>
      </c>
    </row>
    <row r="17" spans="1:10">
      <c r="A17" t="str">
        <f>IF(C17&lt;&gt;"",LOOKUP("zzz",$B$2:B17),"")</f>
        <v>Champagne Nicolas Feuillatte</v>
      </c>
      <c r="B17" s="51"/>
      <c r="C17" s="16" t="s">
        <v>253</v>
      </c>
      <c r="D17" s="3">
        <v>1</v>
      </c>
      <c r="E17" s="3">
        <v>1</v>
      </c>
      <c r="F17" s="7">
        <v>25</v>
      </c>
      <c r="G17" s="7">
        <f t="shared" si="1"/>
        <v>25</v>
      </c>
      <c r="H17" s="32">
        <v>42671</v>
      </c>
      <c r="I17" t="s">
        <v>119</v>
      </c>
      <c r="J17" t="s">
        <v>215</v>
      </c>
    </row>
    <row r="18" spans="1:10">
      <c r="A18" t="str">
        <f>IF(C18&lt;&gt;"",LOOKUP("zzz",$B$2:B18),"")</f>
        <v>Champagne Nicolas Feuillatte</v>
      </c>
      <c r="B18" s="51"/>
      <c r="C18" s="16" t="s">
        <v>185</v>
      </c>
      <c r="D18" s="3">
        <v>1</v>
      </c>
      <c r="E18" s="3">
        <v>1</v>
      </c>
      <c r="F18" s="7">
        <v>32</v>
      </c>
      <c r="G18" s="7">
        <f t="shared" si="1"/>
        <v>32</v>
      </c>
      <c r="H18" s="32">
        <v>42671</v>
      </c>
      <c r="I18" t="s">
        <v>119</v>
      </c>
      <c r="J18" t="s">
        <v>215</v>
      </c>
    </row>
    <row r="19" spans="1:10" ht="15.75" thickBot="1">
      <c r="A19" t="str">
        <f>IF(C19&lt;&gt;"",LOOKUP("zzz",$B$2:B19),"")</f>
        <v/>
      </c>
      <c r="B19" s="51"/>
      <c r="C19" s="16"/>
      <c r="D19" s="16"/>
      <c r="E19" s="16"/>
      <c r="F19" s="15"/>
      <c r="G19" s="7">
        <f t="shared" si="1"/>
        <v>0</v>
      </c>
      <c r="H19" s="16"/>
    </row>
    <row r="20" spans="1:10">
      <c r="A20" t="str">
        <f>IF(C20&lt;&gt;"",LOOKUP("zzz",$B$2:B20),"")</f>
        <v>Champagne Don Caudron</v>
      </c>
      <c r="B20" s="53" t="s">
        <v>133</v>
      </c>
      <c r="C20" s="2" t="s">
        <v>134</v>
      </c>
      <c r="D20" s="2">
        <v>1</v>
      </c>
      <c r="E20" s="2">
        <v>1</v>
      </c>
      <c r="F20" s="6">
        <v>30</v>
      </c>
      <c r="G20" s="6">
        <f t="shared" si="1"/>
        <v>30</v>
      </c>
      <c r="H20" s="29">
        <v>42691</v>
      </c>
      <c r="I20" t="s">
        <v>119</v>
      </c>
      <c r="J20" t="s">
        <v>215</v>
      </c>
    </row>
    <row r="21" spans="1:10">
      <c r="A21" t="str">
        <f>IF(C21&lt;&gt;"",LOOKUP("zzz",$B$2:B21),"")</f>
        <v>Champagne Don Caudron</v>
      </c>
      <c r="B21" s="51"/>
      <c r="C21" s="16" t="s">
        <v>189</v>
      </c>
      <c r="D21" s="16">
        <v>1</v>
      </c>
      <c r="E21" s="16"/>
      <c r="F21" s="15">
        <v>35</v>
      </c>
      <c r="G21" s="15">
        <f t="shared" si="1"/>
        <v>35</v>
      </c>
      <c r="H21" s="32">
        <v>42691</v>
      </c>
      <c r="I21" t="s">
        <v>107</v>
      </c>
      <c r="J21" t="s">
        <v>215</v>
      </c>
    </row>
    <row r="22" spans="1:10">
      <c r="A22" t="str">
        <f>IF(C22&lt;&gt;"",LOOKUP("zzz",$B$2:B22),"")</f>
        <v>Champagne Don Caudron</v>
      </c>
      <c r="B22" s="51"/>
      <c r="C22" s="16" t="s">
        <v>243</v>
      </c>
      <c r="D22" s="16">
        <v>1</v>
      </c>
      <c r="E22" s="16"/>
      <c r="F22" s="15">
        <v>45</v>
      </c>
      <c r="G22" s="15">
        <f t="shared" si="1"/>
        <v>45</v>
      </c>
      <c r="H22" s="32">
        <v>42691</v>
      </c>
      <c r="I22" t="s">
        <v>107</v>
      </c>
      <c r="J22" t="s">
        <v>215</v>
      </c>
    </row>
    <row r="23" spans="1:10" ht="15.75" thickBot="1">
      <c r="A23" t="str">
        <f>IF(C23&lt;&gt;"",LOOKUP("zzz",$B$2:B23),"")</f>
        <v/>
      </c>
      <c r="B23" s="52"/>
      <c r="C23" s="4"/>
      <c r="D23" s="4"/>
      <c r="E23" s="4"/>
      <c r="F23" s="8"/>
      <c r="G23" s="15">
        <f t="shared" si="1"/>
        <v>0</v>
      </c>
      <c r="H23" s="4"/>
    </row>
    <row r="24" spans="1:10">
      <c r="A24" t="str">
        <f>IF(C24&lt;&gt;"",LOOKUP("zzz",$B$2:B24),"")</f>
        <v>Champagne Mouzon Leroux</v>
      </c>
      <c r="B24" s="53" t="s">
        <v>327</v>
      </c>
      <c r="C24" s="2" t="s">
        <v>328</v>
      </c>
      <c r="D24" s="2">
        <v>1</v>
      </c>
      <c r="E24" s="2"/>
      <c r="F24" s="6">
        <v>25</v>
      </c>
      <c r="G24" s="6">
        <f t="shared" si="1"/>
        <v>25</v>
      </c>
      <c r="H24" s="29">
        <v>42578</v>
      </c>
      <c r="I24" t="s">
        <v>107</v>
      </c>
      <c r="J24" t="s">
        <v>329</v>
      </c>
    </row>
    <row r="25" spans="1:10" ht="15.75" thickBot="1">
      <c r="A25" t="str">
        <f>IF(C25&lt;&gt;"",LOOKUP("zzz",$B$2:B25),"")</f>
        <v/>
      </c>
      <c r="B25" s="52"/>
      <c r="C25" s="4"/>
      <c r="D25" s="4"/>
      <c r="E25" s="4"/>
      <c r="F25" s="8"/>
      <c r="G25" s="8">
        <f t="shared" si="1"/>
        <v>0</v>
      </c>
      <c r="H25" s="4"/>
    </row>
    <row r="26" spans="1:10">
      <c r="A26" t="str">
        <f>IF(C26&lt;&gt;"",LOOKUP("zzz",$B$2:B26),"")</f>
        <v>Champagne Henriot</v>
      </c>
      <c r="B26" s="53" t="s">
        <v>567</v>
      </c>
      <c r="C26" s="2" t="s">
        <v>6</v>
      </c>
      <c r="D26" s="2">
        <v>2</v>
      </c>
      <c r="E26" s="2">
        <v>1</v>
      </c>
      <c r="F26" s="6">
        <v>38</v>
      </c>
      <c r="G26" s="6">
        <f t="shared" si="1"/>
        <v>76</v>
      </c>
      <c r="H26" s="29">
        <v>42396</v>
      </c>
      <c r="I26" t="s">
        <v>107</v>
      </c>
      <c r="J26" t="s">
        <v>180</v>
      </c>
    </row>
    <row r="27" spans="1:10">
      <c r="A27" t="str">
        <f>IF(C27&lt;&gt;"",LOOKUP("zzz",$B$2:B27),"")</f>
        <v>Champagne Henriot</v>
      </c>
      <c r="B27" s="51"/>
      <c r="C27" s="10" t="s">
        <v>407</v>
      </c>
      <c r="D27" s="10">
        <v>1</v>
      </c>
      <c r="E27" s="10">
        <v>1</v>
      </c>
      <c r="F27" s="11">
        <v>39</v>
      </c>
      <c r="G27" s="11">
        <f t="shared" si="1"/>
        <v>39</v>
      </c>
      <c r="H27" s="33">
        <v>42651</v>
      </c>
      <c r="I27" t="s">
        <v>119</v>
      </c>
      <c r="J27" t="s">
        <v>215</v>
      </c>
    </row>
    <row r="28" spans="1:10">
      <c r="A28" t="str">
        <f>IF(C28&lt;&gt;"",LOOKUP("zzz",$B$2:B28),"")</f>
        <v>Champagne Henriot</v>
      </c>
      <c r="B28" s="51"/>
      <c r="C28" s="10" t="s">
        <v>302</v>
      </c>
      <c r="D28" s="10">
        <v>1</v>
      </c>
      <c r="E28" s="10">
        <v>1</v>
      </c>
      <c r="F28" s="11">
        <v>43</v>
      </c>
      <c r="G28" s="11">
        <f t="shared" si="1"/>
        <v>43</v>
      </c>
      <c r="H28" s="33">
        <v>42464</v>
      </c>
      <c r="I28" t="s">
        <v>119</v>
      </c>
      <c r="J28" t="s">
        <v>182</v>
      </c>
    </row>
    <row r="29" spans="1:10" ht="15.75" thickBot="1">
      <c r="A29" t="str">
        <f>IF(C29&lt;&gt;"",LOOKUP("zzz",$B$2:B29),"")</f>
        <v/>
      </c>
      <c r="B29" s="51"/>
      <c r="C29" s="3"/>
      <c r="D29" s="3"/>
      <c r="E29" s="3"/>
      <c r="F29" s="7"/>
      <c r="G29" s="7">
        <f t="shared" si="1"/>
        <v>0</v>
      </c>
      <c r="H29" s="3"/>
    </row>
    <row r="30" spans="1:10">
      <c r="A30" t="str">
        <f>IF(C30&lt;&gt;"",LOOKUP("zzz",$B$2:B30),"")</f>
        <v>Champagne Besserat de Bellefon</v>
      </c>
      <c r="B30" s="53" t="s">
        <v>282</v>
      </c>
      <c r="C30" s="2" t="s">
        <v>283</v>
      </c>
      <c r="D30" s="2">
        <v>1</v>
      </c>
      <c r="E30" s="2">
        <v>1</v>
      </c>
      <c r="F30" s="6">
        <v>40</v>
      </c>
      <c r="G30" s="6">
        <f t="shared" si="1"/>
        <v>40</v>
      </c>
      <c r="H30" s="29">
        <v>42440</v>
      </c>
      <c r="I30" t="s">
        <v>119</v>
      </c>
      <c r="J30" t="s">
        <v>179</v>
      </c>
    </row>
    <row r="31" spans="1:10" ht="15.75" thickBot="1">
      <c r="A31" t="str">
        <f>IF(C31&lt;&gt;"",LOOKUP("zzz",$B$2:B31),"")</f>
        <v/>
      </c>
      <c r="B31" s="52"/>
      <c r="C31" s="4"/>
      <c r="D31" s="4"/>
      <c r="E31" s="4"/>
      <c r="F31" s="8"/>
      <c r="G31" s="15">
        <f t="shared" si="1"/>
        <v>0</v>
      </c>
      <c r="H31" s="4"/>
    </row>
    <row r="32" spans="1:10">
      <c r="A32" t="str">
        <f>IF(C32&lt;&gt;"",LOOKUP("zzz",$B$2:B32),"")</f>
        <v>Champagne Devaux</v>
      </c>
      <c r="B32" s="53" t="s">
        <v>32</v>
      </c>
      <c r="C32" s="19" t="s">
        <v>279</v>
      </c>
      <c r="D32" s="19">
        <v>1</v>
      </c>
      <c r="E32" s="19"/>
      <c r="F32" s="14">
        <v>43</v>
      </c>
      <c r="G32" s="14">
        <f t="shared" si="1"/>
        <v>43</v>
      </c>
      <c r="H32" s="26">
        <v>42404</v>
      </c>
      <c r="I32" t="s">
        <v>107</v>
      </c>
      <c r="J32" t="s">
        <v>180</v>
      </c>
    </row>
    <row r="33" spans="1:10">
      <c r="A33" t="str">
        <f>IF(C33&lt;&gt;"",LOOKUP("zzz",$B$2:B33),"")</f>
        <v>Champagne Devaux</v>
      </c>
      <c r="B33" s="51"/>
      <c r="C33" s="3" t="s">
        <v>422</v>
      </c>
      <c r="D33" s="3">
        <v>1</v>
      </c>
      <c r="E33" s="3"/>
      <c r="F33" s="7">
        <v>43</v>
      </c>
      <c r="G33" s="7">
        <f t="shared" si="1"/>
        <v>43</v>
      </c>
      <c r="H33" s="32">
        <v>42662</v>
      </c>
      <c r="I33" t="s">
        <v>107</v>
      </c>
      <c r="J33" t="s">
        <v>215</v>
      </c>
    </row>
    <row r="34" spans="1:10">
      <c r="A34" t="str">
        <f>IF(C34&lt;&gt;"",LOOKUP("zzz",$B$2:B34),"")</f>
        <v>Champagne Devaux</v>
      </c>
      <c r="B34" s="51"/>
      <c r="C34" s="12" t="s">
        <v>289</v>
      </c>
      <c r="D34" s="12">
        <v>1</v>
      </c>
      <c r="E34" s="12">
        <v>1</v>
      </c>
      <c r="F34" s="13">
        <v>28</v>
      </c>
      <c r="G34" s="13">
        <f t="shared" si="1"/>
        <v>28</v>
      </c>
      <c r="H34" s="30">
        <v>42404</v>
      </c>
      <c r="I34" t="s">
        <v>119</v>
      </c>
      <c r="J34" t="s">
        <v>180</v>
      </c>
    </row>
    <row r="35" spans="1:10">
      <c r="A35" t="str">
        <f>IF(C35&lt;&gt;"",LOOKUP("zzz",$B$2:B35),"")</f>
        <v>Champagne Devaux</v>
      </c>
      <c r="B35" s="51"/>
      <c r="C35" s="3" t="s">
        <v>284</v>
      </c>
      <c r="D35" s="3">
        <v>1</v>
      </c>
      <c r="E35" s="3">
        <v>1</v>
      </c>
      <c r="F35" s="7">
        <v>25</v>
      </c>
      <c r="G35" s="7">
        <f t="shared" si="1"/>
        <v>25</v>
      </c>
      <c r="H35" s="32">
        <v>42459</v>
      </c>
      <c r="I35" t="s">
        <v>119</v>
      </c>
      <c r="J35" t="s">
        <v>179</v>
      </c>
    </row>
    <row r="36" spans="1:10">
      <c r="A36" t="str">
        <f>IF(C36&lt;&gt;"",LOOKUP("zzz",$B$2:B36),"")</f>
        <v>Champagne Devaux</v>
      </c>
      <c r="B36" s="51"/>
      <c r="C36" s="16" t="s">
        <v>362</v>
      </c>
      <c r="D36" s="16">
        <v>2</v>
      </c>
      <c r="E36" s="16"/>
      <c r="F36" s="15">
        <v>22</v>
      </c>
      <c r="G36" s="15">
        <f t="shared" si="1"/>
        <v>44</v>
      </c>
      <c r="H36" s="31">
        <v>42614</v>
      </c>
      <c r="I36" t="s">
        <v>107</v>
      </c>
      <c r="J36" t="s">
        <v>363</v>
      </c>
    </row>
    <row r="37" spans="1:10" ht="15.75" thickBot="1">
      <c r="A37" t="str">
        <f>IF(C37&lt;&gt;"",LOOKUP("zzz",$B$2:B37),"")</f>
        <v/>
      </c>
      <c r="B37" s="52"/>
      <c r="C37" s="4"/>
      <c r="D37" s="4"/>
      <c r="E37" s="4"/>
      <c r="F37" s="8"/>
      <c r="G37" s="8">
        <f t="shared" si="1"/>
        <v>0</v>
      </c>
      <c r="H37" s="4"/>
    </row>
    <row r="38" spans="1:10">
      <c r="A38" t="str">
        <f>IF(C38&lt;&gt;"",LOOKUP("zzz",$B$2:B38),"")</f>
        <v>Champagne Drappier</v>
      </c>
      <c r="B38" s="53" t="s">
        <v>101</v>
      </c>
      <c r="C38" s="39" t="s">
        <v>309</v>
      </c>
      <c r="D38" s="2">
        <v>2</v>
      </c>
      <c r="E38" s="2">
        <v>1</v>
      </c>
      <c r="F38" s="34">
        <v>82.5</v>
      </c>
      <c r="G38" s="36">
        <f t="shared" si="1"/>
        <v>165</v>
      </c>
      <c r="H38" s="29">
        <v>42521</v>
      </c>
      <c r="I38" t="s">
        <v>107</v>
      </c>
      <c r="J38" t="s">
        <v>179</v>
      </c>
    </row>
    <row r="39" spans="1:10">
      <c r="A39" t="str">
        <f>IF(C39&lt;&gt;"",LOOKUP("zzz",$B$2:B39),"")</f>
        <v>Champagne Drappier</v>
      </c>
      <c r="B39" s="51"/>
      <c r="C39" s="44" t="s">
        <v>405</v>
      </c>
      <c r="D39" s="10">
        <v>1</v>
      </c>
      <c r="E39" s="10">
        <v>1</v>
      </c>
      <c r="F39" s="35">
        <v>82.5</v>
      </c>
      <c r="G39" s="37">
        <f t="shared" si="1"/>
        <v>82.5</v>
      </c>
      <c r="H39" s="33">
        <v>42650</v>
      </c>
      <c r="I39" t="s">
        <v>119</v>
      </c>
      <c r="J39" t="s">
        <v>215</v>
      </c>
    </row>
    <row r="40" spans="1:10">
      <c r="A40" t="str">
        <f>IF(C40&lt;&gt;"",LOOKUP("zzz",$B$2:B40),"")</f>
        <v>Champagne Drappier</v>
      </c>
      <c r="B40" s="51"/>
      <c r="C40" s="10" t="s">
        <v>222</v>
      </c>
      <c r="D40" s="10">
        <v>1</v>
      </c>
      <c r="E40" s="10">
        <v>1</v>
      </c>
      <c r="F40" s="35">
        <v>38</v>
      </c>
      <c r="G40" s="37">
        <f t="shared" si="1"/>
        <v>38</v>
      </c>
      <c r="H40" s="33">
        <v>42650</v>
      </c>
      <c r="I40" t="s">
        <v>119</v>
      </c>
      <c r="J40" t="s">
        <v>215</v>
      </c>
    </row>
    <row r="41" spans="1:10">
      <c r="A41" t="str">
        <f>IF(C41&lt;&gt;"",LOOKUP("zzz",$B$2:B41),"")</f>
        <v>Champagne Drappier</v>
      </c>
      <c r="B41" s="51"/>
      <c r="C41" s="10" t="s">
        <v>167</v>
      </c>
      <c r="D41" s="10">
        <v>1</v>
      </c>
      <c r="E41" s="10">
        <v>1</v>
      </c>
      <c r="F41" s="11">
        <v>33.5</v>
      </c>
      <c r="G41" s="7">
        <f t="shared" si="1"/>
        <v>33.5</v>
      </c>
      <c r="H41" s="33">
        <v>42650</v>
      </c>
      <c r="I41" t="s">
        <v>119</v>
      </c>
      <c r="J41" t="s">
        <v>215</v>
      </c>
    </row>
    <row r="42" spans="1:10">
      <c r="A42" t="str">
        <f>IF(C42&lt;&gt;"",LOOKUP("zzz",$B$2:B42),"")</f>
        <v>Champagne Drappier</v>
      </c>
      <c r="B42" s="51"/>
      <c r="C42" s="10" t="s">
        <v>406</v>
      </c>
      <c r="D42" s="10">
        <v>1</v>
      </c>
      <c r="E42" s="10">
        <v>1</v>
      </c>
      <c r="F42" s="11">
        <v>35.5</v>
      </c>
      <c r="G42" s="7">
        <f t="shared" si="1"/>
        <v>35.5</v>
      </c>
      <c r="H42" s="33">
        <v>42650</v>
      </c>
      <c r="I42" t="s">
        <v>119</v>
      </c>
      <c r="J42" t="s">
        <v>215</v>
      </c>
    </row>
    <row r="43" spans="1:10">
      <c r="A43" t="str">
        <f>IF(C43&lt;&gt;"",LOOKUP("zzz",$B$2:B43),"")</f>
        <v>Champagne Drappier</v>
      </c>
      <c r="B43" s="51"/>
      <c r="C43" s="3" t="s">
        <v>400</v>
      </c>
      <c r="D43" s="3">
        <v>2</v>
      </c>
      <c r="E43" s="3">
        <v>1</v>
      </c>
      <c r="F43" s="7">
        <v>28</v>
      </c>
      <c r="G43" s="7">
        <f t="shared" si="1"/>
        <v>56</v>
      </c>
      <c r="H43" s="32">
        <v>42621</v>
      </c>
      <c r="I43" t="s">
        <v>107</v>
      </c>
      <c r="J43" t="s">
        <v>363</v>
      </c>
    </row>
    <row r="44" spans="1:10">
      <c r="A44" t="str">
        <f>IF(C44&lt;&gt;"",LOOKUP("zzz",$B$2:B44),"")</f>
        <v>Champagne Drappier</v>
      </c>
      <c r="B44" s="51"/>
      <c r="C44" s="3" t="s">
        <v>102</v>
      </c>
      <c r="D44" s="3">
        <v>2</v>
      </c>
      <c r="E44" s="3"/>
      <c r="F44" s="7">
        <v>28</v>
      </c>
      <c r="G44" s="7">
        <f t="shared" si="1"/>
        <v>56</v>
      </c>
      <c r="H44" s="32">
        <v>42621</v>
      </c>
      <c r="I44" t="s">
        <v>107</v>
      </c>
      <c r="J44" t="s">
        <v>363</v>
      </c>
    </row>
    <row r="45" spans="1:10" ht="15.75" thickBot="1">
      <c r="A45" t="str">
        <f>IF(C45&lt;&gt;"",LOOKUP("zzz",$B$2:B45),"")</f>
        <v/>
      </c>
      <c r="B45" s="52"/>
      <c r="C45" s="4"/>
      <c r="D45" s="4"/>
      <c r="E45" s="4"/>
      <c r="F45" s="8"/>
      <c r="G45" s="8">
        <f t="shared" si="1"/>
        <v>0</v>
      </c>
      <c r="H45" s="4"/>
    </row>
    <row r="46" spans="1:10">
      <c r="A46" t="str">
        <f>IF(C46&lt;&gt;"",LOOKUP("zzz",$B$2:B46),"")</f>
        <v>Champagne Gremillet</v>
      </c>
      <c r="B46" s="53" t="s">
        <v>100</v>
      </c>
      <c r="C46" s="2" t="s">
        <v>272</v>
      </c>
      <c r="D46" s="2">
        <v>1</v>
      </c>
      <c r="E46" s="2">
        <v>1</v>
      </c>
      <c r="F46" s="6">
        <v>35</v>
      </c>
      <c r="G46" s="6">
        <f t="shared" si="1"/>
        <v>35</v>
      </c>
      <c r="H46" s="29">
        <v>42396</v>
      </c>
      <c r="I46" t="s">
        <v>119</v>
      </c>
      <c r="J46" t="s">
        <v>180</v>
      </c>
    </row>
    <row r="47" spans="1:10">
      <c r="A47" t="str">
        <f>IF(C47&lt;&gt;"",LOOKUP("zzz",$B$2:B47),"")</f>
        <v>Champagne Gremillet</v>
      </c>
      <c r="B47" s="51"/>
      <c r="C47" s="16" t="s">
        <v>291</v>
      </c>
      <c r="D47" s="16">
        <v>1</v>
      </c>
      <c r="E47" s="16"/>
      <c r="F47" s="15">
        <v>24</v>
      </c>
      <c r="G47" s="15">
        <f t="shared" si="1"/>
        <v>24</v>
      </c>
      <c r="H47" s="31">
        <v>42476</v>
      </c>
      <c r="I47" t="s">
        <v>107</v>
      </c>
      <c r="J47" t="s">
        <v>239</v>
      </c>
    </row>
    <row r="48" spans="1:10" ht="15.75" thickBot="1">
      <c r="A48" t="str">
        <f>IF(C48&lt;&gt;"",LOOKUP("zzz",$B$2:B48),"")</f>
        <v/>
      </c>
      <c r="B48" s="52"/>
      <c r="C48" s="4"/>
      <c r="D48" s="4"/>
      <c r="E48" s="4"/>
      <c r="F48" s="8"/>
      <c r="G48" s="8">
        <f t="shared" si="1"/>
        <v>0</v>
      </c>
      <c r="H48" s="4"/>
    </row>
    <row r="49" spans="1:10">
      <c r="A49" t="str">
        <f>IF(C49&lt;&gt;"",LOOKUP("zzz",$B$2:B49),"")</f>
        <v>Champagne Philippe Gamet</v>
      </c>
      <c r="B49" s="53" t="s">
        <v>319</v>
      </c>
      <c r="C49" s="2" t="s">
        <v>320</v>
      </c>
      <c r="D49" s="2">
        <v>1</v>
      </c>
      <c r="E49" s="2">
        <v>1</v>
      </c>
      <c r="F49" s="6">
        <v>24</v>
      </c>
      <c r="G49" s="6">
        <f t="shared" si="1"/>
        <v>24</v>
      </c>
      <c r="H49" s="29">
        <v>42542</v>
      </c>
      <c r="I49" t="s">
        <v>119</v>
      </c>
      <c r="J49" t="s">
        <v>179</v>
      </c>
    </row>
    <row r="50" spans="1:10" ht="15.75" thickBot="1">
      <c r="A50" t="str">
        <f>IF(C50&lt;&gt;"",LOOKUP("zzz",$B$2:B50),"")</f>
        <v/>
      </c>
      <c r="B50" s="51"/>
      <c r="C50" s="3"/>
      <c r="D50" s="3"/>
      <c r="E50" s="3"/>
      <c r="F50" s="7"/>
      <c r="G50" s="7">
        <f t="shared" si="1"/>
        <v>0</v>
      </c>
      <c r="H50" s="3"/>
    </row>
    <row r="51" spans="1:10">
      <c r="A51" t="str">
        <f>IF(C51&lt;&gt;"",LOOKUP("zzz",$B$2:B51),"")</f>
        <v>Champagne Bergeronneau Marion</v>
      </c>
      <c r="B51" s="53" t="s">
        <v>316</v>
      </c>
      <c r="C51" s="39" t="s">
        <v>317</v>
      </c>
      <c r="D51" s="2">
        <v>1</v>
      </c>
      <c r="E51" s="2">
        <v>1</v>
      </c>
      <c r="F51" s="6">
        <v>62</v>
      </c>
      <c r="G51" s="6">
        <f t="shared" si="1"/>
        <v>62</v>
      </c>
      <c r="H51" s="29">
        <v>42539</v>
      </c>
      <c r="I51" t="s">
        <v>119</v>
      </c>
      <c r="J51" t="s">
        <v>313</v>
      </c>
    </row>
    <row r="52" spans="1:10" ht="15.75" thickBot="1">
      <c r="A52" t="str">
        <f>IF(C52&lt;&gt;"",LOOKUP("zzz",$B$2:B52),"")</f>
        <v/>
      </c>
      <c r="B52" s="51"/>
      <c r="C52" s="3"/>
      <c r="D52" s="3"/>
      <c r="E52" s="3"/>
      <c r="F52" s="7"/>
      <c r="G52" s="7">
        <f t="shared" si="1"/>
        <v>0</v>
      </c>
      <c r="H52" s="3"/>
    </row>
    <row r="53" spans="1:10">
      <c r="A53" t="str">
        <f>IF(C53&lt;&gt;"",LOOKUP("zzz",$B$2:B53),"")</f>
        <v>Champagne Mandois</v>
      </c>
      <c r="B53" s="53" t="s">
        <v>307</v>
      </c>
      <c r="C53" s="2" t="s">
        <v>167</v>
      </c>
      <c r="D53" s="2">
        <v>1</v>
      </c>
      <c r="E53" s="2">
        <v>1</v>
      </c>
      <c r="F53" s="6">
        <v>30</v>
      </c>
      <c r="G53" s="14">
        <f t="shared" si="1"/>
        <v>30</v>
      </c>
      <c r="H53" s="29">
        <v>42516</v>
      </c>
      <c r="I53" t="s">
        <v>119</v>
      </c>
      <c r="J53" t="s">
        <v>239</v>
      </c>
    </row>
    <row r="54" spans="1:10">
      <c r="A54" t="str">
        <f>IF(C54&lt;&gt;"",LOOKUP("zzz",$B$2:B54),"")</f>
        <v>Champagne Mandois</v>
      </c>
      <c r="B54" s="51"/>
      <c r="C54" s="40" t="s">
        <v>417</v>
      </c>
      <c r="D54" s="12">
        <v>1</v>
      </c>
      <c r="E54" s="12"/>
      <c r="F54" s="13">
        <v>100</v>
      </c>
      <c r="G54" s="7">
        <f t="shared" si="1"/>
        <v>100</v>
      </c>
      <c r="H54" s="30">
        <v>42674</v>
      </c>
      <c r="I54" t="s">
        <v>107</v>
      </c>
      <c r="J54" t="s">
        <v>215</v>
      </c>
    </row>
    <row r="55" spans="1:10" ht="15.75" thickBot="1">
      <c r="A55" t="str">
        <f>IF(C55&lt;&gt;"",LOOKUP("zzz",$B$2:B55),"")</f>
        <v/>
      </c>
      <c r="B55" s="52"/>
      <c r="C55" s="4"/>
      <c r="D55" s="4"/>
      <c r="E55" s="4"/>
      <c r="F55" s="8"/>
      <c r="G55" s="8">
        <f t="shared" si="1"/>
        <v>0</v>
      </c>
      <c r="H55" s="4"/>
    </row>
    <row r="56" spans="1:10">
      <c r="A56" t="str">
        <f>IF(C56&lt;&gt;"",LOOKUP("zzz",$B$2:B56),"")</f>
        <v>Champagne Cattier</v>
      </c>
      <c r="B56" s="53" t="s">
        <v>114</v>
      </c>
      <c r="C56" s="2" t="s">
        <v>274</v>
      </c>
      <c r="D56" s="2">
        <v>1</v>
      </c>
      <c r="E56" s="2"/>
      <c r="F56" s="6">
        <v>55</v>
      </c>
      <c r="G56" s="14">
        <f t="shared" si="1"/>
        <v>55</v>
      </c>
      <c r="H56" s="29">
        <v>42395</v>
      </c>
      <c r="I56" t="s">
        <v>107</v>
      </c>
      <c r="J56" t="s">
        <v>180</v>
      </c>
    </row>
    <row r="57" spans="1:10">
      <c r="A57" t="str">
        <f>IF(C57&lt;&gt;"",LOOKUP("zzz",$B$2:B57),"")</f>
        <v>Champagne Cattier</v>
      </c>
      <c r="B57" s="51"/>
      <c r="C57" s="12" t="s">
        <v>303</v>
      </c>
      <c r="D57" s="12">
        <v>1</v>
      </c>
      <c r="E57" s="12">
        <v>1</v>
      </c>
      <c r="F57" s="13">
        <v>35</v>
      </c>
      <c r="G57" s="15">
        <f t="shared" si="1"/>
        <v>35</v>
      </c>
      <c r="H57" s="30">
        <v>42510</v>
      </c>
      <c r="I57" t="s">
        <v>119</v>
      </c>
      <c r="J57" t="s">
        <v>181</v>
      </c>
    </row>
    <row r="58" spans="1:10">
      <c r="A58" t="str">
        <f>IF(C58&lt;&gt;"",LOOKUP("zzz",$B$2:B58),"")</f>
        <v>Champagne Cattier</v>
      </c>
      <c r="B58" s="51"/>
      <c r="C58" s="41" t="s">
        <v>311</v>
      </c>
      <c r="D58" s="3">
        <v>1</v>
      </c>
      <c r="E58" s="3">
        <v>1</v>
      </c>
      <c r="F58" s="7">
        <v>65</v>
      </c>
      <c r="G58" s="7">
        <f t="shared" si="1"/>
        <v>65</v>
      </c>
      <c r="H58" s="32">
        <v>42522</v>
      </c>
      <c r="I58" t="s">
        <v>119</v>
      </c>
      <c r="J58" t="s">
        <v>313</v>
      </c>
    </row>
    <row r="59" spans="1:10">
      <c r="A59" t="str">
        <f>IF(C59&lt;&gt;"",LOOKUP("zzz",$B$2:B59),"")</f>
        <v>Champagne Cattier</v>
      </c>
      <c r="B59" s="51"/>
      <c r="C59" s="41" t="s">
        <v>312</v>
      </c>
      <c r="D59" s="3">
        <v>2</v>
      </c>
      <c r="E59" s="3">
        <v>1</v>
      </c>
      <c r="F59" s="7">
        <v>75</v>
      </c>
      <c r="G59" s="7">
        <f t="shared" si="1"/>
        <v>150</v>
      </c>
      <c r="H59" s="32">
        <v>42686</v>
      </c>
      <c r="I59" t="s">
        <v>107</v>
      </c>
      <c r="J59" t="s">
        <v>215</v>
      </c>
    </row>
    <row r="60" spans="1:10" ht="15.75" thickBot="1">
      <c r="A60" t="str">
        <f>IF(C60&lt;&gt;"",LOOKUP("zzz",$B$2:B60),"")</f>
        <v/>
      </c>
      <c r="B60" s="52"/>
      <c r="C60" s="4"/>
      <c r="D60" s="4"/>
      <c r="E60" s="4"/>
      <c r="F60" s="8"/>
      <c r="G60" s="8">
        <f t="shared" si="1"/>
        <v>0</v>
      </c>
      <c r="H60" s="4"/>
    </row>
    <row r="61" spans="1:10">
      <c r="A61" t="str">
        <f>IF(C61&lt;&gt;"",LOOKUP("zzz",$B$2:B61),"")</f>
        <v>Champagne Guy Charbaut</v>
      </c>
      <c r="B61" s="53" t="s">
        <v>280</v>
      </c>
      <c r="C61" s="2" t="s">
        <v>35</v>
      </c>
      <c r="D61" s="2">
        <v>1</v>
      </c>
      <c r="E61" s="2"/>
      <c r="F61" s="6">
        <v>23</v>
      </c>
      <c r="G61" s="6">
        <f t="shared" si="1"/>
        <v>23</v>
      </c>
      <c r="H61" s="29">
        <v>42419</v>
      </c>
      <c r="I61" t="s">
        <v>107</v>
      </c>
      <c r="J61" t="s">
        <v>180</v>
      </c>
    </row>
    <row r="62" spans="1:10" ht="15.75" thickBot="1">
      <c r="A62" t="str">
        <f>IF(C62&lt;&gt;"",LOOKUP("zzz",$B$2:B62),"")</f>
        <v/>
      </c>
      <c r="B62" s="52"/>
      <c r="C62" s="4"/>
      <c r="D62" s="4"/>
      <c r="E62" s="4"/>
      <c r="F62" s="8"/>
      <c r="G62" s="8">
        <f t="shared" si="1"/>
        <v>0</v>
      </c>
      <c r="H62" s="4"/>
    </row>
    <row r="63" spans="1:10">
      <c r="A63" t="str">
        <f>IF(C63&lt;&gt;"",LOOKUP("zzz",$B$2:B63),"")</f>
        <v>Champagne Pierre Gimonnet</v>
      </c>
      <c r="B63" s="53" t="s">
        <v>116</v>
      </c>
      <c r="C63" s="39" t="s">
        <v>344</v>
      </c>
      <c r="D63" s="2">
        <v>1</v>
      </c>
      <c r="E63" s="2"/>
      <c r="F63" s="6">
        <v>45</v>
      </c>
      <c r="G63" s="6">
        <f t="shared" si="1"/>
        <v>45</v>
      </c>
      <c r="H63" s="29">
        <v>42661</v>
      </c>
      <c r="I63" t="s">
        <v>107</v>
      </c>
      <c r="J63" t="s">
        <v>329</v>
      </c>
    </row>
    <row r="64" spans="1:10">
      <c r="A64" t="str">
        <f>IF(C64&lt;&gt;"",LOOKUP("zzz",$B$2:B64),"")</f>
        <v>Champagne Pierre Gimonnet</v>
      </c>
      <c r="B64" s="51"/>
      <c r="C64" s="10" t="s">
        <v>421</v>
      </c>
      <c r="D64" s="10">
        <v>1</v>
      </c>
      <c r="E64" s="10"/>
      <c r="F64" s="11">
        <v>33</v>
      </c>
      <c r="G64" s="11">
        <f t="shared" si="1"/>
        <v>33</v>
      </c>
      <c r="H64" s="33">
        <v>42661</v>
      </c>
      <c r="I64" t="s">
        <v>107</v>
      </c>
      <c r="J64" t="s">
        <v>215</v>
      </c>
    </row>
    <row r="65" spans="1:10" ht="15.75" thickBot="1">
      <c r="A65" t="str">
        <f>IF(C65&lt;&gt;"",LOOKUP("zzz",$B$2:B65),"")</f>
        <v/>
      </c>
      <c r="B65" s="51"/>
      <c r="C65" s="3"/>
      <c r="D65" s="3"/>
      <c r="E65" s="3"/>
      <c r="F65" s="7"/>
      <c r="G65" s="7">
        <f t="shared" si="1"/>
        <v>0</v>
      </c>
      <c r="H65" s="3"/>
    </row>
    <row r="66" spans="1:10">
      <c r="A66" t="str">
        <f>IF(C66&lt;&gt;"",LOOKUP("zzz",$B$2:B66),"")</f>
        <v>Champagne Gosset-Brabant</v>
      </c>
      <c r="B66" s="53" t="s">
        <v>118</v>
      </c>
      <c r="C66" s="2" t="s">
        <v>345</v>
      </c>
      <c r="D66" s="2">
        <v>1</v>
      </c>
      <c r="E66" s="2"/>
      <c r="F66" s="6">
        <v>35</v>
      </c>
      <c r="G66" s="6">
        <f t="shared" si="1"/>
        <v>35</v>
      </c>
      <c r="H66" s="29">
        <v>42661</v>
      </c>
      <c r="I66" t="s">
        <v>107</v>
      </c>
      <c r="J66" t="s">
        <v>329</v>
      </c>
    </row>
    <row r="67" spans="1:10" ht="15.75" thickBot="1">
      <c r="A67" t="str">
        <f>IF(C67&lt;&gt;"",LOOKUP("zzz",$B$2:B67),"")</f>
        <v/>
      </c>
      <c r="B67" s="52"/>
      <c r="C67" s="4"/>
      <c r="D67" s="4"/>
      <c r="E67" s="4"/>
      <c r="F67" s="8"/>
      <c r="G67" s="8">
        <f t="shared" si="1"/>
        <v>0</v>
      </c>
      <c r="H67" s="4"/>
    </row>
    <row r="68" spans="1:10">
      <c r="A68" t="str">
        <f>IF(C68&lt;&gt;"",LOOKUP("zzz",$B$2:B68),"")</f>
        <v>Champagne Dumesnil</v>
      </c>
      <c r="B68" s="53" t="s">
        <v>321</v>
      </c>
      <c r="C68" s="19" t="s">
        <v>208</v>
      </c>
      <c r="D68" s="19">
        <v>1</v>
      </c>
      <c r="E68" s="19"/>
      <c r="F68" s="14">
        <v>25</v>
      </c>
      <c r="G68" s="14">
        <f t="shared" ref="G68:G115" si="2">F68*D68</f>
        <v>25</v>
      </c>
      <c r="H68" s="26">
        <v>42542</v>
      </c>
      <c r="I68" t="s">
        <v>107</v>
      </c>
      <c r="J68" t="s">
        <v>179</v>
      </c>
    </row>
    <row r="69" spans="1:10" ht="15.75" thickBot="1">
      <c r="A69" t="str">
        <f>IF(C69&lt;&gt;"",LOOKUP("zzz",$B$2:B69),"")</f>
        <v/>
      </c>
      <c r="B69" s="52"/>
      <c r="C69" s="4"/>
      <c r="D69" s="4"/>
      <c r="E69" s="4"/>
      <c r="F69" s="8"/>
      <c r="G69" s="8">
        <f t="shared" si="2"/>
        <v>0</v>
      </c>
      <c r="H69" s="4"/>
    </row>
    <row r="70" spans="1:10">
      <c r="A70" t="str">
        <f>IF(C70&lt;&gt;"",LOOKUP("zzz",$B$2:B70),"")</f>
        <v>Champagne Ayala</v>
      </c>
      <c r="B70" s="53" t="s">
        <v>127</v>
      </c>
      <c r="C70" s="19" t="s">
        <v>292</v>
      </c>
      <c r="D70" s="19">
        <v>1</v>
      </c>
      <c r="E70" s="19">
        <v>1</v>
      </c>
      <c r="F70" s="14">
        <v>50</v>
      </c>
      <c r="G70" s="14">
        <f t="shared" si="2"/>
        <v>50</v>
      </c>
      <c r="H70" s="26">
        <v>42482</v>
      </c>
      <c r="I70" t="s">
        <v>119</v>
      </c>
      <c r="J70" t="s">
        <v>239</v>
      </c>
    </row>
    <row r="71" spans="1:10">
      <c r="A71" t="str">
        <f>IF(C71&lt;&gt;"",LOOKUP("zzz",$B$2:B71),"")</f>
        <v>Champagne Ayala</v>
      </c>
      <c r="B71" s="51"/>
      <c r="C71" s="3" t="s">
        <v>83</v>
      </c>
      <c r="D71" s="3">
        <v>1</v>
      </c>
      <c r="E71" s="3"/>
      <c r="F71" s="7">
        <v>48</v>
      </c>
      <c r="G71" s="7">
        <f t="shared" si="2"/>
        <v>48</v>
      </c>
      <c r="H71" s="32">
        <v>42629</v>
      </c>
      <c r="I71" t="s">
        <v>107</v>
      </c>
      <c r="J71" t="s">
        <v>239</v>
      </c>
    </row>
    <row r="72" spans="1:10" ht="15.75" thickBot="1">
      <c r="A72" t="str">
        <f>IF(C72&lt;&gt;"",LOOKUP("zzz",$B$2:B72),"")</f>
        <v/>
      </c>
      <c r="B72" s="52"/>
      <c r="C72" s="4"/>
      <c r="D72" s="4"/>
      <c r="E72" s="4"/>
      <c r="F72" s="8"/>
      <c r="G72" s="8">
        <f t="shared" si="2"/>
        <v>0</v>
      </c>
      <c r="H72" s="4"/>
    </row>
    <row r="73" spans="1:10">
      <c r="A73" t="str">
        <f>IF(C73&lt;&gt;"",LOOKUP("zzz",$B$2:B73),"")</f>
        <v>Champagne Mailly Grand Cru</v>
      </c>
      <c r="B73" s="53" t="s">
        <v>21</v>
      </c>
      <c r="C73" s="19" t="s">
        <v>64</v>
      </c>
      <c r="D73" s="19">
        <v>1</v>
      </c>
      <c r="E73" s="19"/>
      <c r="F73" s="14">
        <v>27</v>
      </c>
      <c r="G73" s="14">
        <f t="shared" si="2"/>
        <v>27</v>
      </c>
      <c r="H73" s="26">
        <v>42661</v>
      </c>
      <c r="I73" t="s">
        <v>107</v>
      </c>
      <c r="J73" t="s">
        <v>329</v>
      </c>
    </row>
    <row r="74" spans="1:10">
      <c r="A74" t="str">
        <f>IF(C74&lt;&gt;"",LOOKUP("zzz",$B$2:B74),"")</f>
        <v>Champagne Mailly Grand Cru</v>
      </c>
      <c r="B74" s="51"/>
      <c r="C74" s="3" t="s">
        <v>102</v>
      </c>
      <c r="D74" s="3">
        <v>1</v>
      </c>
      <c r="E74" s="3"/>
      <c r="F74" s="7">
        <v>32</v>
      </c>
      <c r="G74" s="7">
        <f t="shared" si="2"/>
        <v>32</v>
      </c>
      <c r="H74" s="32">
        <v>42642</v>
      </c>
      <c r="I74" t="s">
        <v>107</v>
      </c>
      <c r="J74" t="s">
        <v>179</v>
      </c>
    </row>
    <row r="75" spans="1:10" ht="15.75" thickBot="1">
      <c r="A75" t="str">
        <f>IF(C75&lt;&gt;"",LOOKUP("zzz",$B$2:B75),"")</f>
        <v/>
      </c>
      <c r="B75" s="52"/>
      <c r="C75" s="4"/>
      <c r="D75" s="4"/>
      <c r="E75" s="4"/>
      <c r="F75" s="8"/>
      <c r="G75" s="8">
        <f t="shared" si="2"/>
        <v>0</v>
      </c>
      <c r="H75" s="4"/>
    </row>
    <row r="76" spans="1:10">
      <c r="A76" t="str">
        <f>IF(C76&lt;&gt;"",LOOKUP("zzz",$B$2:B76),"")</f>
        <v>Champagne De Sousa</v>
      </c>
      <c r="B76" s="53" t="s">
        <v>144</v>
      </c>
      <c r="C76" s="19" t="s">
        <v>270</v>
      </c>
      <c r="D76" s="19">
        <v>1</v>
      </c>
      <c r="E76" s="19">
        <v>1</v>
      </c>
      <c r="F76" s="14">
        <v>43</v>
      </c>
      <c r="G76" s="14">
        <f t="shared" si="2"/>
        <v>43</v>
      </c>
      <c r="H76" s="26">
        <v>42385</v>
      </c>
      <c r="I76" t="s">
        <v>119</v>
      </c>
      <c r="J76" t="s">
        <v>180</v>
      </c>
    </row>
    <row r="77" spans="1:10">
      <c r="A77" t="str">
        <f>IF(C77&lt;&gt;"",LOOKUP("zzz",$B$2:B77),"")</f>
        <v>Champagne De Sousa</v>
      </c>
      <c r="B77" s="51"/>
      <c r="C77" s="3" t="s">
        <v>306</v>
      </c>
      <c r="D77" s="3">
        <v>2</v>
      </c>
      <c r="E77" s="3">
        <v>1</v>
      </c>
      <c r="F77" s="7">
        <v>48</v>
      </c>
      <c r="G77" s="7">
        <f t="shared" si="2"/>
        <v>96</v>
      </c>
      <c r="H77" s="32">
        <v>42515</v>
      </c>
      <c r="I77" t="s">
        <v>107</v>
      </c>
      <c r="J77" t="s">
        <v>181</v>
      </c>
    </row>
    <row r="78" spans="1:10">
      <c r="A78" t="str">
        <f>IF(C78&lt;&gt;"",LOOKUP("zzz",$B$2:B78),"")</f>
        <v>Champagne De Sousa</v>
      </c>
      <c r="B78" s="51"/>
      <c r="C78" s="16" t="s">
        <v>410</v>
      </c>
      <c r="D78" s="16">
        <v>1</v>
      </c>
      <c r="E78" s="16">
        <v>1</v>
      </c>
      <c r="F78" s="15">
        <v>48</v>
      </c>
      <c r="G78" s="15">
        <f t="shared" si="2"/>
        <v>48</v>
      </c>
      <c r="H78" s="31">
        <v>42655</v>
      </c>
      <c r="I78" t="s">
        <v>119</v>
      </c>
      <c r="J78" t="s">
        <v>239</v>
      </c>
    </row>
    <row r="79" spans="1:10" ht="15.75" thickBot="1">
      <c r="A79" t="str">
        <f>IF(C79&lt;&gt;"",LOOKUP("zzz",$B$2:B79),"")</f>
        <v/>
      </c>
      <c r="B79" s="52"/>
      <c r="C79" s="4"/>
      <c r="D79" s="4"/>
      <c r="E79" s="4"/>
      <c r="F79" s="8"/>
      <c r="G79" s="8">
        <f t="shared" si="2"/>
        <v>0</v>
      </c>
      <c r="H79" s="4"/>
    </row>
    <row r="80" spans="1:10">
      <c r="A80" t="str">
        <f>IF(C80&lt;&gt;"",LOOKUP("zzz",$B$2:B80),"")</f>
        <v>Champagne Colin</v>
      </c>
      <c r="B80" s="53" t="s">
        <v>34</v>
      </c>
      <c r="C80" s="2" t="s">
        <v>281</v>
      </c>
      <c r="D80" s="2">
        <v>1</v>
      </c>
      <c r="E80" s="2">
        <v>1</v>
      </c>
      <c r="F80" s="6">
        <v>40</v>
      </c>
      <c r="G80" s="6">
        <f t="shared" si="2"/>
        <v>40</v>
      </c>
      <c r="H80" s="29">
        <v>42415</v>
      </c>
      <c r="I80" t="s">
        <v>119</v>
      </c>
      <c r="J80" t="s">
        <v>180</v>
      </c>
    </row>
    <row r="81" spans="1:10" ht="15.75" thickBot="1">
      <c r="A81" t="str">
        <f>IF(C81&lt;&gt;"",LOOKUP("zzz",$B$2:B81),"")</f>
        <v/>
      </c>
      <c r="B81" s="52"/>
      <c r="C81" s="4"/>
      <c r="D81" s="4"/>
      <c r="E81" s="4"/>
      <c r="F81" s="8"/>
      <c r="G81" s="15">
        <f t="shared" si="2"/>
        <v>0</v>
      </c>
      <c r="H81" s="4"/>
    </row>
    <row r="82" spans="1:10">
      <c r="A82" t="str">
        <f>IF(C82&lt;&gt;"",LOOKUP("zzz",$B$2:B82),"")</f>
        <v>Champagne Bonnaire</v>
      </c>
      <c r="B82" s="53" t="s">
        <v>340</v>
      </c>
      <c r="C82" s="2" t="s">
        <v>150</v>
      </c>
      <c r="D82" s="2">
        <v>2</v>
      </c>
      <c r="E82" s="2"/>
      <c r="F82" s="6">
        <v>25.5</v>
      </c>
      <c r="G82" s="6">
        <f t="shared" si="2"/>
        <v>51</v>
      </c>
      <c r="H82" s="2" t="s">
        <v>341</v>
      </c>
      <c r="I82" t="s">
        <v>107</v>
      </c>
      <c r="J82" t="s">
        <v>329</v>
      </c>
    </row>
    <row r="83" spans="1:10" ht="15.75" thickBot="1">
      <c r="A83" t="str">
        <f>IF(C83&lt;&gt;"",LOOKUP("zzz",$B$2:B83),"")</f>
        <v/>
      </c>
      <c r="B83" s="52"/>
      <c r="C83" s="4"/>
      <c r="D83" s="4"/>
      <c r="E83" s="4"/>
      <c r="F83" s="8"/>
      <c r="G83" s="8">
        <f t="shared" si="2"/>
        <v>0</v>
      </c>
      <c r="H83" s="4"/>
    </row>
    <row r="84" spans="1:10">
      <c r="A84" t="str">
        <f>IF(C84&lt;&gt;"",LOOKUP("zzz",$B$2:B84),"")</f>
        <v>Champagne Jacques Rousseaux</v>
      </c>
      <c r="B84" s="53" t="s">
        <v>330</v>
      </c>
      <c r="C84" s="2" t="s">
        <v>331</v>
      </c>
      <c r="D84" s="2">
        <v>2</v>
      </c>
      <c r="E84" s="2">
        <v>1</v>
      </c>
      <c r="F84" s="6">
        <v>25.1</v>
      </c>
      <c r="G84" s="6">
        <f t="shared" si="2"/>
        <v>50.2</v>
      </c>
      <c r="H84" s="29">
        <v>42579</v>
      </c>
      <c r="I84" t="s">
        <v>107</v>
      </c>
      <c r="J84" t="s">
        <v>329</v>
      </c>
    </row>
    <row r="85" spans="1:10" ht="15.75" thickBot="1">
      <c r="A85" t="str">
        <f>IF(C85&lt;&gt;"",LOOKUP("zzz",$B$2:B85),"")</f>
        <v/>
      </c>
      <c r="B85" s="52"/>
      <c r="C85" s="4"/>
      <c r="D85" s="4"/>
      <c r="E85" s="4"/>
      <c r="F85" s="8"/>
      <c r="G85" s="15">
        <f t="shared" si="2"/>
        <v>0</v>
      </c>
      <c r="H85" s="4"/>
    </row>
    <row r="86" spans="1:10">
      <c r="A86" t="str">
        <f>IF(C86&lt;&gt;"",LOOKUP("zzz",$B$2:B86),"")</f>
        <v>Champagne Claude Cazals</v>
      </c>
      <c r="B86" s="53" t="s">
        <v>322</v>
      </c>
      <c r="C86" s="39" t="s">
        <v>323</v>
      </c>
      <c r="D86" s="2">
        <v>2</v>
      </c>
      <c r="E86" s="2">
        <v>1</v>
      </c>
      <c r="F86" s="6">
        <v>65</v>
      </c>
      <c r="G86" s="6">
        <f t="shared" si="2"/>
        <v>130</v>
      </c>
      <c r="H86" s="29">
        <v>42544</v>
      </c>
      <c r="I86" t="s">
        <v>107</v>
      </c>
      <c r="J86" t="s">
        <v>313</v>
      </c>
    </row>
    <row r="87" spans="1:10" ht="15.75" thickBot="1">
      <c r="A87" t="str">
        <f>IF(C87&lt;&gt;"",LOOKUP("zzz",$B$2:B87),"")</f>
        <v/>
      </c>
      <c r="B87" s="52"/>
      <c r="C87" s="4"/>
      <c r="D87" s="4"/>
      <c r="E87" s="4"/>
      <c r="F87" s="8"/>
      <c r="G87" s="8">
        <f t="shared" si="2"/>
        <v>0</v>
      </c>
      <c r="H87" s="4"/>
    </row>
    <row r="88" spans="1:10">
      <c r="A88" t="str">
        <f>IF(C88&lt;&gt;"",LOOKUP("zzz",$B$2:B88),"")</f>
        <v>Champagne Doyard</v>
      </c>
      <c r="B88" s="53" t="s">
        <v>314</v>
      </c>
      <c r="C88" s="39" t="s">
        <v>315</v>
      </c>
      <c r="D88" s="2">
        <v>1</v>
      </c>
      <c r="E88" s="2">
        <v>1</v>
      </c>
      <c r="F88" s="14">
        <v>70</v>
      </c>
      <c r="G88" s="6">
        <f t="shared" si="2"/>
        <v>70</v>
      </c>
      <c r="H88" s="29">
        <v>42525</v>
      </c>
      <c r="I88" t="s">
        <v>119</v>
      </c>
      <c r="J88" t="s">
        <v>313</v>
      </c>
    </row>
    <row r="89" spans="1:10" ht="15.75" thickBot="1">
      <c r="A89" t="str">
        <f>IF(C89&lt;&gt;"",LOOKUP("zzz",$B$2:B89),"")</f>
        <v/>
      </c>
      <c r="B89" s="52"/>
      <c r="C89" s="4"/>
      <c r="D89" s="4"/>
      <c r="E89" s="4"/>
      <c r="F89" s="8"/>
      <c r="G89" s="8">
        <f t="shared" si="2"/>
        <v>0</v>
      </c>
      <c r="H89" s="4"/>
    </row>
    <row r="90" spans="1:10">
      <c r="A90" t="str">
        <f>IF(C90&lt;&gt;"",LOOKUP("zzz",$B$2:B90),"")</f>
        <v>Champagne Veuve Clicquot</v>
      </c>
      <c r="B90" s="53" t="s">
        <v>186</v>
      </c>
      <c r="C90" s="2" t="s">
        <v>275</v>
      </c>
      <c r="D90" s="2">
        <v>1</v>
      </c>
      <c r="E90" s="2">
        <v>1</v>
      </c>
      <c r="F90" s="6">
        <v>40</v>
      </c>
      <c r="G90" s="6">
        <f t="shared" si="2"/>
        <v>40</v>
      </c>
      <c r="H90" s="29">
        <v>42398</v>
      </c>
      <c r="I90" t="s">
        <v>119</v>
      </c>
      <c r="J90" t="s">
        <v>180</v>
      </c>
    </row>
    <row r="91" spans="1:10">
      <c r="A91" t="str">
        <f>IF(C91&lt;&gt;"",LOOKUP("zzz",$B$2:B91),"")</f>
        <v>Champagne Veuve Clicquot</v>
      </c>
      <c r="B91" s="51"/>
      <c r="C91" s="16" t="s">
        <v>276</v>
      </c>
      <c r="D91" s="16">
        <v>1</v>
      </c>
      <c r="E91" s="16">
        <v>1</v>
      </c>
      <c r="F91" s="15">
        <v>40</v>
      </c>
      <c r="G91" s="15">
        <f t="shared" si="2"/>
        <v>40</v>
      </c>
      <c r="H91" s="31">
        <v>42398</v>
      </c>
      <c r="I91" t="s">
        <v>119</v>
      </c>
      <c r="J91" t="s">
        <v>180</v>
      </c>
    </row>
    <row r="92" spans="1:10">
      <c r="A92" t="str">
        <f>IF(C92&lt;&gt;"",LOOKUP("zzz",$B$2:B92),"")</f>
        <v>Champagne Veuve Clicquot</v>
      </c>
      <c r="B92" s="51"/>
      <c r="C92" s="43" t="s">
        <v>285</v>
      </c>
      <c r="D92" s="16">
        <v>1</v>
      </c>
      <c r="E92" s="16">
        <v>1</v>
      </c>
      <c r="F92" s="15">
        <v>300</v>
      </c>
      <c r="G92" s="15">
        <f t="shared" si="2"/>
        <v>300</v>
      </c>
      <c r="H92" s="31">
        <v>42459</v>
      </c>
      <c r="I92" t="s">
        <v>119</v>
      </c>
      <c r="J92" t="s">
        <v>179</v>
      </c>
    </row>
    <row r="93" spans="1:10">
      <c r="A93" t="str">
        <f>IF(C93&lt;&gt;"",LOOKUP("zzz",$B$2:B93),"")</f>
        <v>Champagne Veuve Clicquot</v>
      </c>
      <c r="B93" s="51"/>
      <c r="C93" s="16" t="s">
        <v>293</v>
      </c>
      <c r="D93" s="16">
        <v>1</v>
      </c>
      <c r="E93" s="16"/>
      <c r="F93" s="15">
        <v>58</v>
      </c>
      <c r="G93" s="15">
        <f t="shared" si="2"/>
        <v>58</v>
      </c>
      <c r="H93" s="31">
        <v>42482</v>
      </c>
      <c r="I93" t="s">
        <v>107</v>
      </c>
      <c r="J93" t="s">
        <v>239</v>
      </c>
    </row>
    <row r="94" spans="1:10">
      <c r="A94" t="str">
        <f>IF(C94&lt;&gt;"",LOOKUP("zzz",$B$2:B94),"")</f>
        <v>Champagne Veuve Clicquot</v>
      </c>
      <c r="B94" s="51"/>
      <c r="C94" s="16" t="s">
        <v>294</v>
      </c>
      <c r="D94" s="16">
        <v>2</v>
      </c>
      <c r="E94" s="16">
        <v>2</v>
      </c>
      <c r="F94" s="15">
        <v>62</v>
      </c>
      <c r="G94" s="15">
        <f t="shared" si="2"/>
        <v>124</v>
      </c>
      <c r="H94" s="31">
        <v>42684</v>
      </c>
      <c r="I94" t="s">
        <v>119</v>
      </c>
      <c r="J94" t="s">
        <v>215</v>
      </c>
    </row>
    <row r="95" spans="1:10">
      <c r="A95" t="str">
        <f>IF(C95&lt;&gt;"",LOOKUP("zzz",$B$2:B95),"")</f>
        <v>Champagne Veuve Clicquot</v>
      </c>
      <c r="B95" s="51"/>
      <c r="C95" s="16" t="s">
        <v>425</v>
      </c>
      <c r="D95" s="16">
        <v>1</v>
      </c>
      <c r="E95" s="16">
        <v>1</v>
      </c>
      <c r="F95" s="15">
        <v>44</v>
      </c>
      <c r="G95" s="15">
        <f t="shared" si="2"/>
        <v>44</v>
      </c>
      <c r="H95" s="31">
        <v>42684</v>
      </c>
      <c r="I95" t="s">
        <v>119</v>
      </c>
      <c r="J95" t="s">
        <v>215</v>
      </c>
    </row>
    <row r="96" spans="1:10">
      <c r="A96" t="str">
        <f>IF(C96&lt;&gt;"",LOOKUP("zzz",$B$2:B96),"")</f>
        <v>Champagne Veuve Clicquot</v>
      </c>
      <c r="B96" s="51"/>
      <c r="C96" s="16" t="s">
        <v>324</v>
      </c>
      <c r="D96" s="16">
        <v>1</v>
      </c>
      <c r="E96" s="16"/>
      <c r="F96" s="15">
        <v>56</v>
      </c>
      <c r="G96" s="15">
        <f t="shared" si="2"/>
        <v>56</v>
      </c>
      <c r="H96" s="31">
        <v>42552</v>
      </c>
      <c r="I96" t="s">
        <v>107</v>
      </c>
      <c r="J96" t="s">
        <v>239</v>
      </c>
    </row>
    <row r="97" spans="1:10" ht="15.75" thickBot="1">
      <c r="A97" t="str">
        <f>IF(C97&lt;&gt;"",LOOKUP("zzz",$B$2:B97),"")</f>
        <v/>
      </c>
      <c r="B97" s="52"/>
      <c r="C97" s="4"/>
      <c r="D97" s="4"/>
      <c r="E97" s="4"/>
      <c r="F97" s="8"/>
      <c r="G97" s="15">
        <f t="shared" si="2"/>
        <v>0</v>
      </c>
      <c r="H97" s="4"/>
    </row>
    <row r="98" spans="1:10">
      <c r="A98" t="str">
        <f>IF(C98&lt;&gt;"",LOOKUP("zzz",$B$2:B98),"")</f>
        <v>Champagne Delamotte</v>
      </c>
      <c r="B98" s="53" t="s">
        <v>190</v>
      </c>
      <c r="C98" s="2" t="s">
        <v>278</v>
      </c>
      <c r="D98" s="2">
        <v>2</v>
      </c>
      <c r="E98" s="2">
        <v>2</v>
      </c>
      <c r="F98" s="6">
        <v>42</v>
      </c>
      <c r="G98" s="14">
        <f t="shared" si="2"/>
        <v>84</v>
      </c>
      <c r="H98" s="29">
        <v>42630</v>
      </c>
      <c r="I98" t="s">
        <v>119</v>
      </c>
      <c r="J98" t="s">
        <v>215</v>
      </c>
    </row>
    <row r="99" spans="1:10" ht="15.75" thickBot="1">
      <c r="A99" t="str">
        <f>IF(C99&lt;&gt;"",LOOKUP("zzz",$B$2:B99),"")</f>
        <v/>
      </c>
      <c r="B99" s="52"/>
      <c r="C99" s="4"/>
      <c r="D99" s="4"/>
      <c r="E99" s="4"/>
      <c r="F99" s="8"/>
      <c r="G99" s="8">
        <f t="shared" si="2"/>
        <v>0</v>
      </c>
      <c r="H99" s="4"/>
    </row>
    <row r="100" spans="1:10">
      <c r="A100" t="str">
        <f>IF(C100&lt;&gt;"",LOOKUP("zzz",$B$2:B100),"")</f>
        <v>Champagne Rodez</v>
      </c>
      <c r="B100" s="53" t="s">
        <v>346</v>
      </c>
      <c r="C100" s="2" t="s">
        <v>102</v>
      </c>
      <c r="D100" s="2">
        <v>2</v>
      </c>
      <c r="E100" s="2">
        <v>1</v>
      </c>
      <c r="F100" s="6">
        <v>40</v>
      </c>
      <c r="G100" s="6">
        <f t="shared" si="2"/>
        <v>80</v>
      </c>
      <c r="H100" s="29">
        <v>42625</v>
      </c>
      <c r="I100" t="s">
        <v>107</v>
      </c>
      <c r="J100" t="s">
        <v>329</v>
      </c>
    </row>
    <row r="101" spans="1:10" ht="15.75" thickBot="1">
      <c r="A101" t="str">
        <f>IF(C101&lt;&gt;"",LOOKUP("zzz",$B$2:B101),"")</f>
        <v/>
      </c>
      <c r="B101" s="52"/>
      <c r="C101" s="4"/>
      <c r="D101" s="4"/>
      <c r="E101" s="4"/>
      <c r="F101" s="7"/>
      <c r="G101" s="8">
        <f t="shared" si="2"/>
        <v>0</v>
      </c>
      <c r="H101" s="4"/>
    </row>
    <row r="102" spans="1:10">
      <c r="A102" t="str">
        <f>IF(C102&lt;&gt;"",LOOKUP("zzz",$B$2:B102),"")</f>
        <v>Champagne Paul Sadi</v>
      </c>
      <c r="B102" s="53" t="s">
        <v>342</v>
      </c>
      <c r="C102" s="39" t="s">
        <v>343</v>
      </c>
      <c r="D102" s="2">
        <v>2</v>
      </c>
      <c r="E102" s="2"/>
      <c r="F102" s="6">
        <v>27</v>
      </c>
      <c r="G102" s="6">
        <f t="shared" si="2"/>
        <v>54</v>
      </c>
      <c r="H102" s="29">
        <v>42586</v>
      </c>
      <c r="I102" t="s">
        <v>107</v>
      </c>
      <c r="J102" t="s">
        <v>329</v>
      </c>
    </row>
    <row r="103" spans="1:10" ht="15.75" thickBot="1">
      <c r="A103" t="str">
        <f>IF(C103&lt;&gt;"",LOOKUP("zzz",$B$2:B103),"")</f>
        <v/>
      </c>
      <c r="B103" s="52"/>
      <c r="C103" s="45"/>
      <c r="D103" s="4"/>
      <c r="E103" s="4"/>
      <c r="F103" s="7"/>
      <c r="G103" s="8">
        <f t="shared" si="2"/>
        <v>0</v>
      </c>
      <c r="H103" s="4"/>
    </row>
    <row r="104" spans="1:10">
      <c r="A104" t="str">
        <f>IF(C104&lt;&gt;"",LOOKUP("zzz",$B$2:B104),"")</f>
        <v>Champagne G.H. Mumm</v>
      </c>
      <c r="B104" s="53" t="s">
        <v>199</v>
      </c>
      <c r="C104" s="2" t="s">
        <v>286</v>
      </c>
      <c r="D104" s="2">
        <v>1</v>
      </c>
      <c r="E104" s="2">
        <v>1</v>
      </c>
      <c r="F104" s="6">
        <v>42.5</v>
      </c>
      <c r="G104" s="6">
        <f t="shared" si="2"/>
        <v>42.5</v>
      </c>
      <c r="H104" s="29">
        <v>42460</v>
      </c>
      <c r="I104" t="s">
        <v>119</v>
      </c>
      <c r="J104" t="s">
        <v>239</v>
      </c>
    </row>
    <row r="105" spans="1:10" ht="15.75" thickBot="1">
      <c r="A105" t="str">
        <f>IF(C105&lt;&gt;"",LOOKUP("zzz",$B$2:B105),"")</f>
        <v/>
      </c>
      <c r="B105" s="52"/>
      <c r="C105" s="4"/>
      <c r="D105" s="4"/>
      <c r="E105" s="4"/>
      <c r="F105" s="7"/>
      <c r="G105" s="8">
        <f t="shared" si="2"/>
        <v>0</v>
      </c>
      <c r="H105" s="4"/>
    </row>
    <row r="106" spans="1:10">
      <c r="A106" t="str">
        <f>IF(C106&lt;&gt;"",LOOKUP("zzz",$B$2:B106),"")</f>
        <v>Champagne Jean Louis Vergnon</v>
      </c>
      <c r="B106" s="53" t="s">
        <v>332</v>
      </c>
      <c r="C106" s="39" t="s">
        <v>333</v>
      </c>
      <c r="D106" s="2">
        <v>2</v>
      </c>
      <c r="E106" s="2">
        <v>1</v>
      </c>
      <c r="F106" s="6">
        <v>59</v>
      </c>
      <c r="G106" s="6">
        <f t="shared" si="2"/>
        <v>118</v>
      </c>
      <c r="H106" s="29">
        <v>42579</v>
      </c>
      <c r="I106" t="s">
        <v>107</v>
      </c>
      <c r="J106" t="s">
        <v>329</v>
      </c>
    </row>
    <row r="107" spans="1:10" ht="15.75" thickBot="1">
      <c r="A107" t="str">
        <f>IF(C107&lt;&gt;"",LOOKUP("zzz",$B$2:B107),"")</f>
        <v/>
      </c>
      <c r="B107" s="51"/>
      <c r="C107" s="3"/>
      <c r="D107" s="3"/>
      <c r="E107" s="3"/>
      <c r="F107" s="7"/>
      <c r="G107" s="7">
        <f t="shared" si="2"/>
        <v>0</v>
      </c>
      <c r="H107" s="3"/>
    </row>
    <row r="108" spans="1:10">
      <c r="A108" t="str">
        <f>IF(C108&lt;&gt;"",LOOKUP("zzz",$B$2:B108),"")</f>
        <v>Champagne Vazart Coquart</v>
      </c>
      <c r="B108" s="53" t="s">
        <v>338</v>
      </c>
      <c r="C108" s="2" t="s">
        <v>339</v>
      </c>
      <c r="D108" s="2">
        <v>2</v>
      </c>
      <c r="E108" s="2"/>
      <c r="F108" s="6">
        <v>20</v>
      </c>
      <c r="G108" s="6">
        <f t="shared" si="2"/>
        <v>40</v>
      </c>
      <c r="H108" s="29">
        <v>42581</v>
      </c>
      <c r="I108" t="s">
        <v>107</v>
      </c>
      <c r="J108" t="s">
        <v>329</v>
      </c>
    </row>
    <row r="109" spans="1:10" ht="15.75" thickBot="1">
      <c r="A109" t="str">
        <f>IF(C109&lt;&gt;"",LOOKUP("zzz",$B$2:B109),"")</f>
        <v/>
      </c>
      <c r="B109" s="52"/>
      <c r="C109" s="4"/>
      <c r="D109" s="4"/>
      <c r="E109" s="4"/>
      <c r="F109" s="7"/>
      <c r="G109" s="8">
        <f t="shared" si="2"/>
        <v>0</v>
      </c>
      <c r="H109" s="4"/>
    </row>
    <row r="110" spans="1:10">
      <c r="A110" t="str">
        <f>IF(C110&lt;&gt;"",LOOKUP("zzz",$B$2:B110),"")</f>
        <v>Champagne Pol Roger</v>
      </c>
      <c r="B110" s="53" t="s">
        <v>29</v>
      </c>
      <c r="C110" s="19" t="s">
        <v>310</v>
      </c>
      <c r="D110" s="19">
        <v>2</v>
      </c>
      <c r="E110" s="19">
        <v>1</v>
      </c>
      <c r="F110" s="14">
        <v>70</v>
      </c>
      <c r="G110" s="14">
        <f t="shared" si="2"/>
        <v>140</v>
      </c>
      <c r="H110" s="32">
        <v>42695</v>
      </c>
      <c r="I110" t="s">
        <v>107</v>
      </c>
      <c r="J110" t="s">
        <v>215</v>
      </c>
    </row>
    <row r="111" spans="1:10">
      <c r="A111" t="str">
        <f>IF(C111&lt;&gt;"",LOOKUP("zzz",$B$2:B111),"")</f>
        <v>Champagne Pol Roger</v>
      </c>
      <c r="B111" s="51"/>
      <c r="C111" s="3" t="s">
        <v>45</v>
      </c>
      <c r="D111" s="3">
        <v>2</v>
      </c>
      <c r="E111" s="3">
        <v>2</v>
      </c>
      <c r="F111" s="7">
        <v>58</v>
      </c>
      <c r="G111" s="7">
        <f t="shared" si="2"/>
        <v>116</v>
      </c>
      <c r="H111" s="32">
        <v>42695</v>
      </c>
      <c r="I111" t="s">
        <v>119</v>
      </c>
      <c r="J111" t="s">
        <v>215</v>
      </c>
    </row>
    <row r="112" spans="1:10">
      <c r="A112" t="str">
        <f>IF(C112&lt;&gt;"",LOOKUP("zzz",$B$2:B112),"")</f>
        <v>Champagne Pol Roger</v>
      </c>
      <c r="B112" s="51"/>
      <c r="C112" s="16" t="s">
        <v>51</v>
      </c>
      <c r="D112" s="16">
        <v>1</v>
      </c>
      <c r="E112" s="16">
        <v>1</v>
      </c>
      <c r="F112" s="7">
        <v>30</v>
      </c>
      <c r="G112" s="15">
        <f t="shared" si="2"/>
        <v>30</v>
      </c>
      <c r="H112" s="31">
        <v>42698</v>
      </c>
      <c r="I112" t="s">
        <v>119</v>
      </c>
      <c r="J112" t="s">
        <v>215</v>
      </c>
    </row>
    <row r="113" spans="1:10" ht="15.75" thickBot="1">
      <c r="A113" t="str">
        <f>IF(C113&lt;&gt;"",LOOKUP("zzz",$B$2:B113),"")</f>
        <v/>
      </c>
      <c r="B113" s="52"/>
      <c r="C113" s="4"/>
      <c r="D113" s="4"/>
      <c r="E113" s="4"/>
      <c r="F113" s="7"/>
      <c r="G113" s="8">
        <f t="shared" si="2"/>
        <v>0</v>
      </c>
      <c r="H113" s="4"/>
    </row>
    <row r="114" spans="1:10">
      <c r="A114" t="str">
        <f>IF(C114&lt;&gt;"",LOOKUP("zzz",$B$2:B114),"")</f>
        <v>Champagne Alfred Gratien</v>
      </c>
      <c r="B114" s="53" t="s">
        <v>250</v>
      </c>
      <c r="C114" s="46" t="s">
        <v>325</v>
      </c>
      <c r="D114" s="2">
        <v>1</v>
      </c>
      <c r="E114" s="2"/>
      <c r="F114" s="6">
        <v>70</v>
      </c>
      <c r="G114" s="14">
        <f t="shared" si="2"/>
        <v>70</v>
      </c>
      <c r="H114" s="29">
        <v>42558</v>
      </c>
      <c r="I114" t="s">
        <v>107</v>
      </c>
      <c r="J114" t="s">
        <v>239</v>
      </c>
    </row>
    <row r="115" spans="1:10" ht="15.75" thickBot="1">
      <c r="A115" t="str">
        <f>IF(C115&lt;&gt;"",LOOKUP("zzz",$B$2:B115),"")</f>
        <v/>
      </c>
      <c r="B115" s="52"/>
      <c r="C115" s="4"/>
      <c r="D115" s="4"/>
      <c r="E115" s="4"/>
      <c r="F115" s="7"/>
      <c r="G115" s="8">
        <f t="shared" si="2"/>
        <v>0</v>
      </c>
      <c r="H115" s="4"/>
    </row>
    <row r="116" spans="1:10">
      <c r="A116" t="str">
        <f>IF(C116&lt;&gt;"",LOOKUP("zzz",$B$2:B116),"")</f>
        <v>Champagne Duval Leroy</v>
      </c>
      <c r="B116" s="53" t="s">
        <v>163</v>
      </c>
      <c r="C116" s="42" t="s">
        <v>326</v>
      </c>
      <c r="D116" s="2">
        <v>2</v>
      </c>
      <c r="E116" s="2">
        <v>2</v>
      </c>
      <c r="F116" s="6">
        <v>75</v>
      </c>
      <c r="G116" s="6">
        <f t="shared" ref="G116:G149" si="3">F116*D116</f>
        <v>150</v>
      </c>
      <c r="H116" s="29">
        <v>42555</v>
      </c>
      <c r="I116" t="s">
        <v>119</v>
      </c>
      <c r="J116" t="s">
        <v>313</v>
      </c>
    </row>
    <row r="117" spans="1:10">
      <c r="A117" t="str">
        <f>IF(C117&lt;&gt;"",LOOKUP("zzz",$B$2:B117),"")</f>
        <v>Champagne Duval Leroy</v>
      </c>
      <c r="B117" s="51"/>
      <c r="C117" s="41" t="s">
        <v>403</v>
      </c>
      <c r="D117" s="12">
        <v>1</v>
      </c>
      <c r="E117" s="12">
        <v>1</v>
      </c>
      <c r="F117" s="13">
        <v>75</v>
      </c>
      <c r="G117" s="13">
        <f t="shared" si="3"/>
        <v>75</v>
      </c>
      <c r="H117" s="30">
        <v>42625</v>
      </c>
      <c r="I117" t="s">
        <v>119</v>
      </c>
      <c r="J117" t="s">
        <v>239</v>
      </c>
    </row>
    <row r="118" spans="1:10" ht="15.75" thickBot="1">
      <c r="A118" t="str">
        <f>IF(C118&lt;&gt;"",LOOKUP("zzz",$B$2:B118),"")</f>
        <v/>
      </c>
      <c r="B118" s="52"/>
      <c r="C118" s="4"/>
      <c r="D118" s="4"/>
      <c r="E118" s="4"/>
      <c r="F118" s="8"/>
      <c r="G118" s="8">
        <f t="shared" si="3"/>
        <v>0</v>
      </c>
      <c r="H118" s="4"/>
    </row>
    <row r="119" spans="1:10">
      <c r="A119" t="str">
        <f>IF(C119&lt;&gt;"",LOOKUP("zzz",$B$2:B119),"")</f>
        <v>Champagne Bourdaire Gallois</v>
      </c>
      <c r="B119" s="53" t="s">
        <v>212</v>
      </c>
      <c r="C119" s="2" t="s">
        <v>287</v>
      </c>
      <c r="D119" s="2">
        <v>1</v>
      </c>
      <c r="E119" s="2">
        <v>1</v>
      </c>
      <c r="F119" s="6">
        <v>20</v>
      </c>
      <c r="G119" s="14">
        <f>F119*D119</f>
        <v>20</v>
      </c>
      <c r="H119" s="29">
        <v>42431</v>
      </c>
      <c r="I119" t="s">
        <v>119</v>
      </c>
      <c r="J119" t="s">
        <v>288</v>
      </c>
    </row>
    <row r="120" spans="1:10">
      <c r="A120" t="str">
        <f>IF(C120&lt;&gt;"",LOOKUP("zzz",$B$2:B120),"")</f>
        <v>Champagne Bourdaire Gallois</v>
      </c>
      <c r="B120" s="51"/>
      <c r="C120" s="12" t="s">
        <v>50</v>
      </c>
      <c r="D120" s="12">
        <v>1</v>
      </c>
      <c r="E120" s="12">
        <v>1</v>
      </c>
      <c r="F120" s="13">
        <v>28</v>
      </c>
      <c r="G120" s="7">
        <f>F120*D120</f>
        <v>28</v>
      </c>
      <c r="H120" s="30">
        <v>42431</v>
      </c>
      <c r="I120" t="s">
        <v>119</v>
      </c>
      <c r="J120" t="s">
        <v>288</v>
      </c>
    </row>
    <row r="121" spans="1:10" ht="15.75" thickBot="1">
      <c r="A121" t="str">
        <f>IF(C121&lt;&gt;"",LOOKUP("zzz",$B$2:B121),"")</f>
        <v/>
      </c>
      <c r="B121" s="52"/>
      <c r="C121" s="4"/>
      <c r="D121" s="4"/>
      <c r="E121" s="4"/>
      <c r="F121" s="8"/>
      <c r="G121" s="8">
        <f t="shared" si="3"/>
        <v>0</v>
      </c>
      <c r="H121" s="4"/>
    </row>
    <row r="122" spans="1:10">
      <c r="A122" t="str">
        <f>IF(C122&lt;&gt;"",LOOKUP("zzz",$B$2:B122),"")</f>
        <v>Champagne Lamandier Bernier</v>
      </c>
      <c r="B122" s="53" t="s">
        <v>334</v>
      </c>
      <c r="C122" s="39" t="s">
        <v>335</v>
      </c>
      <c r="D122" s="2">
        <v>2</v>
      </c>
      <c r="E122" s="2">
        <v>1</v>
      </c>
      <c r="F122" s="6">
        <v>70</v>
      </c>
      <c r="G122" s="6">
        <f t="shared" si="3"/>
        <v>140</v>
      </c>
      <c r="H122" s="29">
        <v>42581</v>
      </c>
      <c r="I122" t="s">
        <v>107</v>
      </c>
      <c r="J122" t="s">
        <v>329</v>
      </c>
    </row>
    <row r="123" spans="1:10" ht="15.75" thickBot="1">
      <c r="A123" t="str">
        <f>IF(C123&lt;&gt;"",LOOKUP("zzz",$B$2:B123),"")</f>
        <v/>
      </c>
      <c r="B123" s="52"/>
      <c r="C123" s="4"/>
      <c r="D123" s="4"/>
      <c r="E123" s="4"/>
      <c r="F123" s="7"/>
      <c r="G123" s="8">
        <f t="shared" si="3"/>
        <v>0</v>
      </c>
      <c r="H123" s="4"/>
    </row>
    <row r="124" spans="1:10">
      <c r="A124" t="str">
        <f>IF(C124&lt;&gt;"",LOOKUP("zzz",$B$2:B124),"")</f>
        <v>Champagne Louis Roederer</v>
      </c>
      <c r="B124" s="53" t="s">
        <v>184</v>
      </c>
      <c r="C124" s="2" t="s">
        <v>380</v>
      </c>
      <c r="D124" s="2">
        <v>1</v>
      </c>
      <c r="E124" s="2">
        <v>1</v>
      </c>
      <c r="F124" s="6">
        <v>40</v>
      </c>
      <c r="G124" s="6">
        <f t="shared" ref="G124:G126" si="4">F124*D124</f>
        <v>40</v>
      </c>
      <c r="H124" s="29">
        <v>42370</v>
      </c>
      <c r="I124" t="s">
        <v>119</v>
      </c>
      <c r="J124" t="s">
        <v>179</v>
      </c>
    </row>
    <row r="125" spans="1:10">
      <c r="A125" t="str">
        <f>IF(C125&lt;&gt;"",LOOKUP("zzz",$B$2:B125),"")</f>
        <v>Champagne Louis Roederer</v>
      </c>
      <c r="B125" s="51"/>
      <c r="C125" s="12" t="s">
        <v>423</v>
      </c>
      <c r="D125" s="12">
        <v>1</v>
      </c>
      <c r="E125" s="12"/>
      <c r="F125" s="11">
        <v>60</v>
      </c>
      <c r="G125" s="13">
        <f t="shared" si="4"/>
        <v>60</v>
      </c>
      <c r="H125" s="30">
        <v>42674</v>
      </c>
      <c r="I125" t="s">
        <v>107</v>
      </c>
      <c r="J125" t="s">
        <v>215</v>
      </c>
    </row>
    <row r="126" spans="1:10" ht="15.75" thickBot="1">
      <c r="A126" t="str">
        <f>IF(C126&lt;&gt;"",LOOKUP("zzz",$B$2:B126),"")</f>
        <v/>
      </c>
      <c r="B126" s="52"/>
      <c r="C126" s="4"/>
      <c r="D126" s="4"/>
      <c r="E126" s="4"/>
      <c r="F126" s="7"/>
      <c r="G126" s="8">
        <f t="shared" si="4"/>
        <v>0</v>
      </c>
      <c r="H126" s="4"/>
    </row>
    <row r="127" spans="1:10">
      <c r="A127" t="str">
        <f>IF(C127&lt;&gt;"",LOOKUP("zzz",$B$2:B127),"")</f>
        <v>Champagne Christophe Martin</v>
      </c>
      <c r="B127" s="53" t="s">
        <v>336</v>
      </c>
      <c r="C127" s="2" t="s">
        <v>337</v>
      </c>
      <c r="D127" s="2">
        <v>2</v>
      </c>
      <c r="E127" s="2">
        <v>1</v>
      </c>
      <c r="F127" s="6">
        <v>25</v>
      </c>
      <c r="G127" s="6">
        <f t="shared" si="3"/>
        <v>50</v>
      </c>
      <c r="H127" s="29">
        <v>42581</v>
      </c>
      <c r="I127" t="s">
        <v>107</v>
      </c>
      <c r="J127" t="s">
        <v>329</v>
      </c>
    </row>
    <row r="128" spans="1:10" ht="15.75" thickBot="1">
      <c r="A128" t="str">
        <f>IF(C128&lt;&gt;"",LOOKUP("zzz",$B$2:B128),"")</f>
        <v/>
      </c>
      <c r="B128" s="52"/>
      <c r="C128" s="4"/>
      <c r="D128" s="4"/>
      <c r="E128" s="4"/>
      <c r="F128" s="15"/>
      <c r="G128" s="8">
        <f t="shared" si="3"/>
        <v>0</v>
      </c>
      <c r="H128" s="4"/>
    </row>
    <row r="129" spans="1:10">
      <c r="A129" t="str">
        <f>IF(C129&lt;&gt;"",LOOKUP("zzz",$B$2:B129),"")</f>
        <v>Champagne Gosset</v>
      </c>
      <c r="B129" s="51" t="s">
        <v>220</v>
      </c>
      <c r="C129" s="12" t="s">
        <v>273</v>
      </c>
      <c r="D129" s="12">
        <v>1</v>
      </c>
      <c r="E129" s="12">
        <v>1</v>
      </c>
      <c r="F129" s="14">
        <v>52</v>
      </c>
      <c r="G129" s="6">
        <f t="shared" si="3"/>
        <v>52</v>
      </c>
      <c r="H129" s="30">
        <v>42396</v>
      </c>
      <c r="I129" t="s">
        <v>119</v>
      </c>
      <c r="J129" t="s">
        <v>180</v>
      </c>
    </row>
    <row r="130" spans="1:10">
      <c r="A130" t="str">
        <f>IF(C130&lt;&gt;"",LOOKUP("zzz",$B$2:B130),"")</f>
        <v>Champagne Gosset</v>
      </c>
      <c r="B130" s="51"/>
      <c r="C130" s="3" t="s">
        <v>73</v>
      </c>
      <c r="D130" s="3">
        <v>1</v>
      </c>
      <c r="E130" s="3"/>
      <c r="F130" s="7">
        <v>52</v>
      </c>
      <c r="G130" s="7">
        <f t="shared" si="3"/>
        <v>52</v>
      </c>
      <c r="H130" s="32">
        <v>42517</v>
      </c>
      <c r="I130" t="s">
        <v>107</v>
      </c>
      <c r="J130" t="s">
        <v>181</v>
      </c>
    </row>
    <row r="131" spans="1:10">
      <c r="A131" t="str">
        <f>IF(C131&lt;&gt;"",LOOKUP("zzz",$B$2:B131),"")</f>
        <v>Champagne Gosset</v>
      </c>
      <c r="B131" s="51"/>
      <c r="C131" s="41" t="s">
        <v>404</v>
      </c>
      <c r="D131" s="3">
        <v>1</v>
      </c>
      <c r="E131" s="3">
        <v>1</v>
      </c>
      <c r="F131" s="7">
        <v>131</v>
      </c>
      <c r="G131" s="7">
        <f t="shared" si="3"/>
        <v>131</v>
      </c>
      <c r="H131" s="32">
        <v>42648</v>
      </c>
      <c r="I131" t="s">
        <v>119</v>
      </c>
      <c r="J131" t="s">
        <v>215</v>
      </c>
    </row>
    <row r="132" spans="1:10">
      <c r="A132" t="str">
        <f>IF(C132&lt;&gt;"",LOOKUP("zzz",$B$2:B132),"")</f>
        <v>Champagne Gosset</v>
      </c>
      <c r="B132" s="51"/>
      <c r="C132" s="3" t="s">
        <v>308</v>
      </c>
      <c r="D132" s="3">
        <v>1</v>
      </c>
      <c r="E132" s="3">
        <v>1</v>
      </c>
      <c r="F132" s="7">
        <v>52</v>
      </c>
      <c r="G132" s="7">
        <f t="shared" si="3"/>
        <v>52</v>
      </c>
      <c r="H132" s="32">
        <v>42517</v>
      </c>
      <c r="I132" t="s">
        <v>119</v>
      </c>
      <c r="J132" t="s">
        <v>181</v>
      </c>
    </row>
    <row r="133" spans="1:10" ht="14.25" customHeight="1" thickBot="1">
      <c r="A133" t="str">
        <f>IF(C133&lt;&gt;"",LOOKUP("zzz",$B$2:B133),"")</f>
        <v/>
      </c>
      <c r="B133" s="52"/>
      <c r="C133" s="4"/>
      <c r="D133" s="4"/>
      <c r="E133" s="4"/>
      <c r="F133" s="7"/>
      <c r="G133" s="8">
        <f t="shared" si="3"/>
        <v>0</v>
      </c>
      <c r="H133" s="4"/>
    </row>
    <row r="134" spans="1:10">
      <c r="A134" t="str">
        <f>IF(C134&lt;&gt;"",LOOKUP("zzz",$B$2:B134),"")</f>
        <v>Champagne Dosnon</v>
      </c>
      <c r="B134" s="53" t="s">
        <v>295</v>
      </c>
      <c r="C134" s="2" t="s">
        <v>296</v>
      </c>
      <c r="D134" s="2">
        <v>1</v>
      </c>
      <c r="E134" s="2">
        <v>1</v>
      </c>
      <c r="F134" s="6">
        <v>35</v>
      </c>
      <c r="G134" s="6">
        <f t="shared" si="3"/>
        <v>35</v>
      </c>
      <c r="H134" s="29">
        <v>42486</v>
      </c>
      <c r="I134" t="s">
        <v>119</v>
      </c>
      <c r="J134" t="s">
        <v>179</v>
      </c>
    </row>
    <row r="135" spans="1:10">
      <c r="A135" t="str">
        <f>IF(C135&lt;&gt;"",LOOKUP("zzz",$B$2:B135),"")</f>
        <v>Champagne Dosnon</v>
      </c>
      <c r="B135" s="51"/>
      <c r="C135" s="12" t="s">
        <v>297</v>
      </c>
      <c r="D135" s="12">
        <v>1</v>
      </c>
      <c r="E135" s="12">
        <v>1</v>
      </c>
      <c r="F135" s="13">
        <v>30</v>
      </c>
      <c r="G135" s="15">
        <f t="shared" si="3"/>
        <v>30</v>
      </c>
      <c r="H135" s="30">
        <v>42486</v>
      </c>
      <c r="I135" t="s">
        <v>119</v>
      </c>
      <c r="J135" t="s">
        <v>179</v>
      </c>
    </row>
    <row r="136" spans="1:10">
      <c r="A136" t="str">
        <f>IF(C136&lt;&gt;"",LOOKUP("zzz",$B$2:B136),"")</f>
        <v>Champagne Dosnon</v>
      </c>
      <c r="B136" s="51"/>
      <c r="C136" s="41" t="s">
        <v>298</v>
      </c>
      <c r="D136" s="3">
        <v>1</v>
      </c>
      <c r="E136" s="3">
        <v>1</v>
      </c>
      <c r="F136" s="7">
        <v>80</v>
      </c>
      <c r="G136" s="7">
        <f t="shared" si="3"/>
        <v>80</v>
      </c>
      <c r="H136" s="32">
        <v>42486</v>
      </c>
      <c r="I136" t="s">
        <v>119</v>
      </c>
      <c r="J136" t="s">
        <v>179</v>
      </c>
    </row>
    <row r="137" spans="1:10" ht="15.75" thickBot="1">
      <c r="A137" t="str">
        <f>IF(C137&lt;&gt;"",LOOKUP("zzz",$B$2:B137),"")</f>
        <v/>
      </c>
      <c r="B137" s="52"/>
      <c r="C137" s="4"/>
      <c r="D137" s="4"/>
      <c r="E137" s="4"/>
      <c r="F137" s="8"/>
      <c r="G137" s="8">
        <f t="shared" si="3"/>
        <v>0</v>
      </c>
      <c r="H137" s="4"/>
    </row>
    <row r="138" spans="1:10">
      <c r="A138" t="str">
        <f>IF(C138&lt;&gt;"",LOOKUP("zzz",$B$2:B138),"")</f>
        <v>Champagne François Secondé</v>
      </c>
      <c r="B138" s="53" t="s">
        <v>354</v>
      </c>
      <c r="C138" s="2" t="s">
        <v>355</v>
      </c>
      <c r="D138" s="2">
        <v>2</v>
      </c>
      <c r="E138" s="2"/>
      <c r="F138" s="6">
        <v>25</v>
      </c>
      <c r="G138" s="6">
        <f t="shared" si="3"/>
        <v>50</v>
      </c>
      <c r="H138" s="29">
        <v>42606</v>
      </c>
      <c r="I138" t="s">
        <v>107</v>
      </c>
      <c r="J138" t="s">
        <v>329</v>
      </c>
    </row>
    <row r="139" spans="1:10" ht="15.75" thickBot="1">
      <c r="A139" t="str">
        <f>IF(C139&lt;&gt;"",LOOKUP("zzz",$B$2:B139),"")</f>
        <v/>
      </c>
      <c r="B139" s="52"/>
      <c r="C139" s="4"/>
      <c r="D139" s="4"/>
      <c r="E139" s="4"/>
      <c r="F139" s="8"/>
      <c r="G139" s="8">
        <f t="shared" si="3"/>
        <v>0</v>
      </c>
      <c r="H139" s="4"/>
    </row>
    <row r="140" spans="1:10">
      <c r="A140" t="str">
        <f>IF(C140&lt;&gt;"",LOOKUP("zzz",$B$2:B140),"")</f>
        <v>Champagne J.P. Secondé</v>
      </c>
      <c r="B140" s="53" t="s">
        <v>352</v>
      </c>
      <c r="C140" s="39" t="s">
        <v>353</v>
      </c>
      <c r="D140" s="2">
        <v>2</v>
      </c>
      <c r="E140" s="2">
        <v>1</v>
      </c>
      <c r="F140" s="6">
        <v>44</v>
      </c>
      <c r="G140" s="6">
        <f t="shared" ref="G140:G143" si="5">F140*D140</f>
        <v>88</v>
      </c>
      <c r="H140" s="29">
        <v>42593</v>
      </c>
      <c r="I140" t="s">
        <v>107</v>
      </c>
      <c r="J140" t="s">
        <v>329</v>
      </c>
    </row>
    <row r="141" spans="1:10" ht="15.75" thickBot="1">
      <c r="A141" t="str">
        <f>IF(C141&lt;&gt;"",LOOKUP("zzz",$B$2:B141),"")</f>
        <v/>
      </c>
      <c r="B141" s="52"/>
      <c r="C141" s="4"/>
      <c r="D141" s="4"/>
      <c r="E141" s="4"/>
      <c r="F141" s="8"/>
      <c r="G141" s="8">
        <f t="shared" si="5"/>
        <v>0</v>
      </c>
      <c r="H141" s="4"/>
    </row>
    <row r="142" spans="1:10">
      <c r="A142" t="str">
        <f>IF(C142&lt;&gt;"",LOOKUP("zzz",$B$2:B142),"")</f>
        <v>Champagne Lamiable</v>
      </c>
      <c r="B142" s="53" t="s">
        <v>356</v>
      </c>
      <c r="C142" s="2" t="s">
        <v>357</v>
      </c>
      <c r="D142" s="2">
        <v>2</v>
      </c>
      <c r="E142" s="2">
        <v>1</v>
      </c>
      <c r="F142" s="6">
        <v>37</v>
      </c>
      <c r="G142" s="6">
        <f t="shared" si="5"/>
        <v>74</v>
      </c>
      <c r="H142" s="29">
        <v>42625</v>
      </c>
      <c r="I142" t="s">
        <v>107</v>
      </c>
      <c r="J142" t="s">
        <v>329</v>
      </c>
    </row>
    <row r="143" spans="1:10" ht="15.75" thickBot="1">
      <c r="A143" t="str">
        <f>IF(C143&lt;&gt;"",LOOKUP("zzz",$B$2:B143),"")</f>
        <v/>
      </c>
      <c r="B143" s="52"/>
      <c r="C143" s="4"/>
      <c r="D143" s="4"/>
      <c r="E143" s="4"/>
      <c r="F143" s="8"/>
      <c r="G143" s="8">
        <f t="shared" si="5"/>
        <v>0</v>
      </c>
      <c r="H143" s="4"/>
    </row>
    <row r="144" spans="1:10">
      <c r="A144" t="str">
        <f>IF(C144&lt;&gt;"",LOOKUP("zzz",$B$2:B144),"")</f>
        <v>Champagne Pierre Boever et Fils</v>
      </c>
      <c r="B144" s="53" t="s">
        <v>350</v>
      </c>
      <c r="C144" s="2" t="s">
        <v>351</v>
      </c>
      <c r="D144" s="2">
        <v>3</v>
      </c>
      <c r="E144" s="2">
        <v>1</v>
      </c>
      <c r="F144" s="6">
        <v>16.100000000000001</v>
      </c>
      <c r="G144" s="6">
        <f t="shared" si="3"/>
        <v>48.300000000000004</v>
      </c>
      <c r="H144" s="29">
        <v>42647</v>
      </c>
      <c r="I144" t="s">
        <v>107</v>
      </c>
      <c r="J144" t="s">
        <v>329</v>
      </c>
    </row>
    <row r="145" spans="1:10" ht="15.75" thickBot="1">
      <c r="A145" t="str">
        <f>IF(C145&lt;&gt;"",LOOKUP("zzz",$B$2:B145),"")</f>
        <v/>
      </c>
      <c r="B145" s="52"/>
      <c r="C145" s="4"/>
      <c r="D145" s="4"/>
      <c r="E145" s="4"/>
      <c r="F145" s="8"/>
      <c r="G145" s="8">
        <f t="shared" si="3"/>
        <v>0</v>
      </c>
      <c r="H145" s="4"/>
    </row>
    <row r="146" spans="1:10">
      <c r="A146" t="str">
        <f>IF(C146&lt;&gt;"",LOOKUP("zzz",$B$2:B146),"")</f>
        <v>Champagne Soutiran</v>
      </c>
      <c r="B146" s="53" t="s">
        <v>348</v>
      </c>
      <c r="C146" s="2" t="s">
        <v>349</v>
      </c>
      <c r="D146" s="2">
        <v>2</v>
      </c>
      <c r="E146" s="2">
        <v>1</v>
      </c>
      <c r="F146" s="6">
        <v>30</v>
      </c>
      <c r="G146" s="6">
        <f t="shared" ref="G146:G147" si="6">F146*D146</f>
        <v>60</v>
      </c>
      <c r="H146" s="29">
        <v>42606</v>
      </c>
      <c r="I146" t="s">
        <v>107</v>
      </c>
      <c r="J146" t="s">
        <v>329</v>
      </c>
    </row>
    <row r="147" spans="1:10" ht="15.75" thickBot="1">
      <c r="A147" t="str">
        <f>IF(C147&lt;&gt;"",LOOKUP("zzz",$B$2:B147),"")</f>
        <v/>
      </c>
      <c r="B147" s="52"/>
      <c r="C147" s="4"/>
      <c r="D147" s="4"/>
      <c r="E147" s="4"/>
      <c r="F147" s="8"/>
      <c r="G147" s="8">
        <f t="shared" si="6"/>
        <v>0</v>
      </c>
      <c r="H147" s="4"/>
    </row>
    <row r="148" spans="1:10">
      <c r="A148" t="str">
        <f>IF(C148&lt;&gt;"",LOOKUP("zzz",$B$2:B148),"")</f>
        <v>Champagne Pierre Paillard</v>
      </c>
      <c r="B148" s="53" t="s">
        <v>347</v>
      </c>
      <c r="C148" s="2" t="s">
        <v>402</v>
      </c>
      <c r="D148" s="2">
        <v>2</v>
      </c>
      <c r="E148" s="2"/>
      <c r="F148" s="6">
        <v>27</v>
      </c>
      <c r="G148" s="6">
        <f t="shared" si="3"/>
        <v>54</v>
      </c>
      <c r="H148" s="29">
        <v>42625</v>
      </c>
      <c r="I148" t="s">
        <v>107</v>
      </c>
      <c r="J148" t="s">
        <v>329</v>
      </c>
    </row>
    <row r="149" spans="1:10" ht="15.75" thickBot="1">
      <c r="A149" t="str">
        <f>IF(C149&lt;&gt;"",LOOKUP("zzz",$B$2:B149),"")</f>
        <v/>
      </c>
      <c r="B149" s="52"/>
      <c r="C149" s="4"/>
      <c r="D149" s="4"/>
      <c r="E149" s="4"/>
      <c r="F149" s="8"/>
      <c r="G149" s="8">
        <f t="shared" si="3"/>
        <v>0</v>
      </c>
      <c r="H149" s="4"/>
    </row>
    <row r="150" spans="1:10">
      <c r="A150" t="str">
        <f>IF(C150&lt;&gt;"",LOOKUP("zzz",$B$2:B150),"")</f>
        <v>Champagne Moutard</v>
      </c>
      <c r="B150" s="53" t="s">
        <v>401</v>
      </c>
      <c r="C150" s="2" t="s">
        <v>362</v>
      </c>
      <c r="D150" s="2">
        <v>2</v>
      </c>
      <c r="E150" s="2">
        <v>1</v>
      </c>
      <c r="F150" s="6">
        <v>26</v>
      </c>
      <c r="G150" s="6">
        <f t="shared" ref="G150:G151" si="7">F150*D150</f>
        <v>52</v>
      </c>
      <c r="H150" s="29">
        <v>42606</v>
      </c>
      <c r="I150" t="s">
        <v>107</v>
      </c>
      <c r="J150" t="s">
        <v>363</v>
      </c>
    </row>
    <row r="151" spans="1:10" ht="15.75" thickBot="1">
      <c r="A151" t="str">
        <f>IF(C151&lt;&gt;"",LOOKUP("zzz",$B$2:B151),"")</f>
        <v/>
      </c>
      <c r="B151" s="52"/>
      <c r="C151" s="4"/>
      <c r="D151" s="4"/>
      <c r="E151" s="4"/>
      <c r="F151" s="8"/>
      <c r="G151" s="8">
        <f t="shared" si="7"/>
        <v>0</v>
      </c>
      <c r="H151" s="4"/>
    </row>
    <row r="152" spans="1:10">
      <c r="A152" t="str">
        <f>IF(C152&lt;&gt;"",LOOKUP("zzz",$B$2:B152),"")</f>
        <v>Champagne Juillet Lallemand</v>
      </c>
      <c r="B152" s="53" t="s">
        <v>358</v>
      </c>
      <c r="C152" s="42" t="s">
        <v>360</v>
      </c>
      <c r="D152" s="2">
        <v>1</v>
      </c>
      <c r="E152" s="2"/>
      <c r="F152" s="6">
        <v>65</v>
      </c>
      <c r="G152" s="14">
        <f>F152*D152</f>
        <v>65</v>
      </c>
      <c r="H152" s="29">
        <v>42606</v>
      </c>
      <c r="I152" t="s">
        <v>107</v>
      </c>
      <c r="J152" t="s">
        <v>239</v>
      </c>
    </row>
    <row r="153" spans="1:10">
      <c r="A153" t="str">
        <f>IF(C153&lt;&gt;"",LOOKUP("zzz",$B$2:B153),"")</f>
        <v>Champagne Juillet Lallemand</v>
      </c>
      <c r="B153" s="51"/>
      <c r="C153" s="41" t="s">
        <v>359</v>
      </c>
      <c r="D153" s="12">
        <v>1</v>
      </c>
      <c r="E153" s="12"/>
      <c r="F153" s="13">
        <v>65</v>
      </c>
      <c r="G153" s="7">
        <f>F153*D153</f>
        <v>65</v>
      </c>
      <c r="H153" s="30">
        <v>42606</v>
      </c>
      <c r="I153" t="s">
        <v>107</v>
      </c>
      <c r="J153" t="s">
        <v>239</v>
      </c>
    </row>
    <row r="154" spans="1:10" ht="15.75" thickBot="1">
      <c r="A154" t="str">
        <f>IF(C154&lt;&gt;"",LOOKUP("zzz",$B$2:B154),"")</f>
        <v/>
      </c>
      <c r="B154" s="52"/>
      <c r="C154" s="4"/>
      <c r="D154" s="4"/>
      <c r="E154" s="4"/>
      <c r="F154" s="8"/>
      <c r="G154" s="8">
        <f t="shared" ref="G154:G156" si="8">F154*D154</f>
        <v>0</v>
      </c>
      <c r="H154" s="4"/>
    </row>
    <row r="155" spans="1:10">
      <c r="A155" t="str">
        <f>IF(C155&lt;&gt;"",LOOKUP("zzz",$B$2:B155),"")</f>
        <v>Champagne Mercier</v>
      </c>
      <c r="B155" s="53" t="s">
        <v>214</v>
      </c>
      <c r="C155" s="2" t="s">
        <v>102</v>
      </c>
      <c r="D155" s="2">
        <v>1</v>
      </c>
      <c r="E155" s="2">
        <v>1</v>
      </c>
      <c r="F155" s="6">
        <v>25</v>
      </c>
      <c r="G155" s="6">
        <f t="shared" si="8"/>
        <v>25</v>
      </c>
      <c r="H155" s="29">
        <v>42653</v>
      </c>
      <c r="I155" t="s">
        <v>119</v>
      </c>
      <c r="J155" t="s">
        <v>215</v>
      </c>
    </row>
    <row r="156" spans="1:10" ht="15.75" thickBot="1">
      <c r="A156" t="str">
        <f>IF(C156&lt;&gt;"",LOOKUP("zzz",$B$2:B156),"")</f>
        <v/>
      </c>
      <c r="B156" s="52"/>
      <c r="C156" s="4"/>
      <c r="D156" s="4"/>
      <c r="E156" s="4"/>
      <c r="F156" s="8"/>
      <c r="G156" s="8">
        <f t="shared" si="8"/>
        <v>0</v>
      </c>
      <c r="H156" s="4"/>
    </row>
    <row r="157" spans="1:10">
      <c r="A157" t="str">
        <f>IF(C157&lt;&gt;"",LOOKUP("zzz",$B$2:B157),"")</f>
        <v>Champagne Bruno Paillard</v>
      </c>
      <c r="B157" s="53" t="s">
        <v>409</v>
      </c>
      <c r="C157" s="2" t="s">
        <v>150</v>
      </c>
      <c r="D157" s="2">
        <v>1</v>
      </c>
      <c r="E157" s="2">
        <v>1</v>
      </c>
      <c r="F157" s="6">
        <v>52</v>
      </c>
      <c r="G157" s="6">
        <f t="shared" ref="G157:G158" si="9">F157*D157</f>
        <v>52</v>
      </c>
      <c r="H157" s="29">
        <v>42655</v>
      </c>
      <c r="I157" t="s">
        <v>119</v>
      </c>
      <c r="J157" t="s">
        <v>215</v>
      </c>
    </row>
    <row r="158" spans="1:10" ht="15.75" thickBot="1">
      <c r="A158" t="str">
        <f>IF(C158&lt;&gt;"",LOOKUP("zzz",$B$2:B158),"")</f>
        <v/>
      </c>
      <c r="B158" s="52"/>
      <c r="C158" s="4"/>
      <c r="D158" s="4"/>
      <c r="E158" s="4"/>
      <c r="F158" s="8"/>
      <c r="G158" s="8">
        <f t="shared" si="9"/>
        <v>0</v>
      </c>
      <c r="H158" s="4"/>
    </row>
    <row r="159" spans="1:10">
      <c r="A159" t="str">
        <f>IF(C159&lt;&gt;"",LOOKUP("zzz",$B$2:B159),"")</f>
        <v>Champagne Thiercelin</v>
      </c>
      <c r="B159" s="51" t="s">
        <v>264</v>
      </c>
      <c r="C159" s="12" t="s">
        <v>6</v>
      </c>
      <c r="D159" s="12">
        <v>1</v>
      </c>
      <c r="E159" s="12"/>
      <c r="F159" s="13">
        <v>16</v>
      </c>
      <c r="G159" s="7">
        <f t="shared" ref="G159:G178" si="10">F159*D159</f>
        <v>16</v>
      </c>
      <c r="H159" s="29">
        <v>42365</v>
      </c>
      <c r="I159" t="s">
        <v>107</v>
      </c>
      <c r="J159" t="s">
        <v>180</v>
      </c>
    </row>
    <row r="160" spans="1:10" ht="15.75" thickBot="1">
      <c r="A160" t="str">
        <f>IF(C160&lt;&gt;"",LOOKUP("zzz",$B$2:B160),"")</f>
        <v/>
      </c>
      <c r="B160" s="52"/>
      <c r="C160" s="4"/>
      <c r="D160" s="4"/>
      <c r="E160" s="4"/>
      <c r="F160" s="8"/>
      <c r="G160" s="8">
        <f t="shared" si="10"/>
        <v>0</v>
      </c>
      <c r="H160" s="4"/>
    </row>
    <row r="161" spans="1:10">
      <c r="A161" t="str">
        <f>IF(C161&lt;&gt;"",LOOKUP("zzz",$B$2:B161),"")</f>
        <v>Champagne Collet</v>
      </c>
      <c r="B161" s="51" t="s">
        <v>9</v>
      </c>
      <c r="C161" s="12" t="s">
        <v>170</v>
      </c>
      <c r="D161" s="12">
        <v>1</v>
      </c>
      <c r="E161" s="12"/>
      <c r="F161" s="13">
        <v>43</v>
      </c>
      <c r="G161" s="7">
        <f t="shared" ref="G161:G162" si="11">F161*D161</f>
        <v>43</v>
      </c>
      <c r="H161" s="29">
        <v>42664</v>
      </c>
      <c r="I161" t="s">
        <v>107</v>
      </c>
      <c r="J161" t="s">
        <v>215</v>
      </c>
    </row>
    <row r="162" spans="1:10" ht="15.75" thickBot="1">
      <c r="A162" t="str">
        <f>IF(C162&lt;&gt;"",LOOKUP("zzz",$B$2:B162),"")</f>
        <v/>
      </c>
      <c r="B162" s="52"/>
      <c r="C162" s="4"/>
      <c r="D162" s="4"/>
      <c r="E162" s="4"/>
      <c r="F162" s="8"/>
      <c r="G162" s="8">
        <f t="shared" si="11"/>
        <v>0</v>
      </c>
      <c r="H162" s="4"/>
    </row>
    <row r="163" spans="1:10">
      <c r="A163" t="str">
        <f>IF(C163&lt;&gt;"",LOOKUP("zzz",$B$2:B163),"")</f>
        <v>Champagne Moët et Chandon</v>
      </c>
      <c r="B163" s="53" t="s">
        <v>19</v>
      </c>
      <c r="C163" s="19" t="s">
        <v>185</v>
      </c>
      <c r="D163" s="19">
        <v>1</v>
      </c>
      <c r="E163" s="19">
        <v>1</v>
      </c>
      <c r="F163" s="14">
        <v>61</v>
      </c>
      <c r="G163" s="14">
        <f t="shared" si="10"/>
        <v>61</v>
      </c>
      <c r="H163" s="26">
        <v>42678</v>
      </c>
      <c r="I163" t="s">
        <v>119</v>
      </c>
      <c r="J163" t="s">
        <v>215</v>
      </c>
    </row>
    <row r="164" spans="1:10" ht="15.75" thickBot="1">
      <c r="A164" t="str">
        <f>IF(C164&lt;&gt;"",LOOKUP("zzz",$B$2:B164),"")</f>
        <v/>
      </c>
      <c r="B164" s="52"/>
      <c r="C164" s="4"/>
      <c r="D164" s="4"/>
      <c r="E164" s="4"/>
      <c r="F164" s="8"/>
      <c r="G164" s="8">
        <f t="shared" ref="G164:G165" si="12">F164*D164</f>
        <v>0</v>
      </c>
      <c r="H164" s="38"/>
    </row>
    <row r="165" spans="1:10">
      <c r="A165" t="str">
        <f>IF(C165&lt;&gt;"",LOOKUP("zzz",$B$2:B165),"")</f>
        <v>Champagne Janisson et fils</v>
      </c>
      <c r="B165" s="53" t="s">
        <v>426</v>
      </c>
      <c r="C165" s="19" t="s">
        <v>167</v>
      </c>
      <c r="D165" s="19">
        <v>1</v>
      </c>
      <c r="E165" s="19"/>
      <c r="F165" s="14">
        <v>32</v>
      </c>
      <c r="G165" s="14">
        <f t="shared" si="12"/>
        <v>32</v>
      </c>
      <c r="H165" s="26">
        <v>42693</v>
      </c>
      <c r="I165" t="s">
        <v>107</v>
      </c>
      <c r="J165" t="s">
        <v>215</v>
      </c>
    </row>
    <row r="166" spans="1:10" ht="15.75" thickBot="1">
      <c r="A166" t="str">
        <f>IF(C166&lt;&gt;"",LOOKUP("zzz",$B$2:B166),"")</f>
        <v/>
      </c>
      <c r="B166" s="52"/>
      <c r="C166" s="4"/>
      <c r="D166" s="4"/>
      <c r="E166" s="4"/>
      <c r="F166" s="8"/>
      <c r="G166" s="8">
        <f t="shared" ref="G166" si="13">F166*D166</f>
        <v>0</v>
      </c>
      <c r="H166" s="38"/>
    </row>
    <row r="167" spans="1:10">
      <c r="A167" t="str">
        <f>IF(C167&lt;&gt;"",LOOKUP("zzz",$B$2:B167),"")</f>
        <v>Champagne Philippe Gonet</v>
      </c>
      <c r="B167" s="51" t="s">
        <v>12</v>
      </c>
      <c r="C167" s="12" t="s">
        <v>418</v>
      </c>
      <c r="D167" s="12">
        <v>1</v>
      </c>
      <c r="E167" s="12"/>
      <c r="F167" s="13">
        <v>40</v>
      </c>
      <c r="G167" s="13">
        <f t="shared" si="10"/>
        <v>40</v>
      </c>
      <c r="H167" s="30">
        <v>42663</v>
      </c>
      <c r="I167" t="s">
        <v>107</v>
      </c>
      <c r="J167" t="s">
        <v>215</v>
      </c>
    </row>
    <row r="168" spans="1:10">
      <c r="A168" t="str">
        <f>IF(C168&lt;&gt;"",LOOKUP("zzz",$B$2:B168),"")</f>
        <v>Champagne Philippe Gonet</v>
      </c>
      <c r="B168" s="51"/>
      <c r="C168" s="3" t="s">
        <v>419</v>
      </c>
      <c r="D168" s="3">
        <v>1</v>
      </c>
      <c r="E168" s="3">
        <v>1</v>
      </c>
      <c r="F168" s="7">
        <v>38.5</v>
      </c>
      <c r="G168" s="7">
        <f t="shared" si="10"/>
        <v>38.5</v>
      </c>
      <c r="H168" s="32">
        <v>42663</v>
      </c>
      <c r="I168" t="s">
        <v>119</v>
      </c>
      <c r="J168" t="s">
        <v>215</v>
      </c>
    </row>
    <row r="169" spans="1:10" ht="15.75" thickBot="1">
      <c r="A169" t="str">
        <f>IF(C169&lt;&gt;"",LOOKUP("zzz",$B$2:B169),"")</f>
        <v/>
      </c>
      <c r="B169" s="52"/>
      <c r="C169" s="4"/>
      <c r="D169" s="4"/>
      <c r="E169" s="4"/>
      <c r="F169" s="8"/>
      <c r="G169" s="8">
        <f t="shared" si="10"/>
        <v>0</v>
      </c>
      <c r="H169" s="4"/>
    </row>
    <row r="170" spans="1:10">
      <c r="A170" t="str">
        <f>IF(C170&lt;&gt;"",LOOKUP("zzz",$B$2:B170),"")</f>
        <v>Champagne Billecart-Salmon</v>
      </c>
      <c r="B170" s="53" t="s">
        <v>427</v>
      </c>
      <c r="C170" s="19" t="s">
        <v>367</v>
      </c>
      <c r="D170" s="3">
        <v>1</v>
      </c>
      <c r="E170" s="19">
        <v>1</v>
      </c>
      <c r="F170" s="14">
        <v>50</v>
      </c>
      <c r="G170" s="14">
        <f t="shared" si="10"/>
        <v>50</v>
      </c>
      <c r="H170" s="26">
        <v>42712</v>
      </c>
      <c r="I170" t="s">
        <v>119</v>
      </c>
      <c r="J170" t="s">
        <v>215</v>
      </c>
    </row>
    <row r="171" spans="1:10" ht="15.75" thickBot="1">
      <c r="A171" t="str">
        <f>IF(C171&lt;&gt;"",LOOKUP("zzz",$B$2:B171),"")</f>
        <v/>
      </c>
      <c r="B171" s="52"/>
      <c r="C171" s="4"/>
      <c r="D171" s="4"/>
      <c r="E171" s="4"/>
      <c r="F171" s="8"/>
      <c r="G171" s="8">
        <f t="shared" si="10"/>
        <v>0</v>
      </c>
      <c r="H171" s="38"/>
    </row>
    <row r="172" spans="1:10">
      <c r="A172" t="str">
        <f>IF(C172&lt;&gt;"",LOOKUP("zzz",$B$2:B172),"")</f>
        <v>Livres</v>
      </c>
      <c r="B172" s="51" t="s">
        <v>412</v>
      </c>
      <c r="C172" s="12" t="s">
        <v>411</v>
      </c>
      <c r="D172" s="12">
        <v>2</v>
      </c>
      <c r="E172" s="12">
        <v>2</v>
      </c>
      <c r="F172" s="13">
        <v>12.5</v>
      </c>
      <c r="G172" s="15">
        <f t="shared" si="10"/>
        <v>25</v>
      </c>
      <c r="H172" s="26"/>
      <c r="I172" t="s">
        <v>107</v>
      </c>
    </row>
    <row r="173" spans="1:10">
      <c r="A173" t="str">
        <f>IF(C173&lt;&gt;"",LOOKUP("zzz",$B$2:B173),"")</f>
        <v>Livres</v>
      </c>
      <c r="B173" s="51"/>
      <c r="C173" s="3" t="s">
        <v>413</v>
      </c>
      <c r="D173" s="3">
        <v>1</v>
      </c>
      <c r="E173" s="3">
        <v>1</v>
      </c>
      <c r="F173" s="7">
        <v>9.1</v>
      </c>
      <c r="G173" s="7">
        <f t="shared" si="10"/>
        <v>9.1</v>
      </c>
      <c r="H173" s="32"/>
      <c r="I173" t="s">
        <v>107</v>
      </c>
    </row>
    <row r="174" spans="1:10">
      <c r="A174" t="str">
        <f>IF(C174&lt;&gt;"",LOOKUP("zzz",$B$2:B174),"")</f>
        <v>Livres</v>
      </c>
      <c r="B174" s="51"/>
      <c r="C174" s="3" t="s">
        <v>414</v>
      </c>
      <c r="D174" s="3">
        <v>1</v>
      </c>
      <c r="E174" s="3">
        <v>1</v>
      </c>
      <c r="F174" s="7">
        <v>49</v>
      </c>
      <c r="G174" s="7">
        <f t="shared" si="10"/>
        <v>49</v>
      </c>
      <c r="H174" s="32"/>
      <c r="I174" t="s">
        <v>107</v>
      </c>
    </row>
    <row r="175" spans="1:10">
      <c r="A175" t="str">
        <f>IF(C175&lt;&gt;"",LOOKUP("zzz",$B$2:B175),"")</f>
        <v>Livres</v>
      </c>
      <c r="B175" s="51"/>
      <c r="C175" s="3" t="s">
        <v>415</v>
      </c>
      <c r="D175" s="3">
        <v>1</v>
      </c>
      <c r="E175" s="3">
        <v>1</v>
      </c>
      <c r="F175" s="7">
        <v>25</v>
      </c>
      <c r="G175" s="7">
        <f t="shared" si="10"/>
        <v>25</v>
      </c>
      <c r="H175" s="32"/>
      <c r="I175" t="s">
        <v>107</v>
      </c>
    </row>
    <row r="176" spans="1:10">
      <c r="A176" t="str">
        <f>IF(C176&lt;&gt;"",LOOKUP("zzz",$B$2:B176),"")</f>
        <v>Livres</v>
      </c>
      <c r="B176" s="51"/>
      <c r="C176" s="3" t="s">
        <v>424</v>
      </c>
      <c r="D176" s="3">
        <v>1</v>
      </c>
      <c r="E176" s="3">
        <v>1</v>
      </c>
      <c r="F176" s="7">
        <v>10</v>
      </c>
      <c r="G176" s="7">
        <f t="shared" si="10"/>
        <v>10</v>
      </c>
      <c r="H176" s="32"/>
      <c r="I176" t="s">
        <v>107</v>
      </c>
    </row>
    <row r="177" spans="1:9">
      <c r="A177" t="str">
        <f>IF(C177&lt;&gt;"",LOOKUP("zzz",$B$2:B177),"")</f>
        <v>Livres</v>
      </c>
      <c r="B177" s="51"/>
      <c r="C177" s="3" t="s">
        <v>416</v>
      </c>
      <c r="D177" s="3">
        <v>1</v>
      </c>
      <c r="E177" s="3">
        <v>1</v>
      </c>
      <c r="F177" s="7">
        <v>12.9</v>
      </c>
      <c r="G177" s="7">
        <f t="shared" si="10"/>
        <v>12.9</v>
      </c>
      <c r="H177" s="32"/>
      <c r="I177" t="s">
        <v>107</v>
      </c>
    </row>
    <row r="178" spans="1:9" ht="15.75" thickBot="1">
      <c r="A178" t="str">
        <f>IF(C178&lt;&gt;"",LOOKUP("zzz",$B$2:B178),"")</f>
        <v/>
      </c>
      <c r="B178" s="52"/>
      <c r="C178" s="4"/>
      <c r="D178" s="4"/>
      <c r="E178" s="4"/>
      <c r="F178" s="8"/>
      <c r="G178" s="8">
        <f t="shared" si="10"/>
        <v>0</v>
      </c>
      <c r="H178" s="4"/>
    </row>
    <row r="179" spans="1:9">
      <c r="A179" t="str">
        <f>IF(C179&lt;&gt;"",LOOKUP("zzz",$B$2:B179),"")</f>
        <v>Lehmenn Glass</v>
      </c>
      <c r="B179" s="53" t="s">
        <v>226</v>
      </c>
      <c r="C179" s="2" t="s">
        <v>229</v>
      </c>
      <c r="D179" s="2">
        <v>12</v>
      </c>
      <c r="E179" s="2">
        <v>12</v>
      </c>
      <c r="F179" s="6">
        <v>8.67</v>
      </c>
      <c r="G179" s="6">
        <f t="shared" ref="G179" si="14">F179*D179</f>
        <v>104.03999999999999</v>
      </c>
      <c r="H179" s="26">
        <v>42664</v>
      </c>
      <c r="I179" t="s">
        <v>107</v>
      </c>
    </row>
    <row r="180" spans="1:9" ht="15.75" thickBot="1">
      <c r="A180" t="str">
        <f>IF(C180&lt;&gt;"",LOOKUP("zzz",$B$2:B180),"")</f>
        <v/>
      </c>
      <c r="B180" s="52"/>
      <c r="C180" s="4"/>
      <c r="D180" s="4"/>
      <c r="E180" s="4"/>
      <c r="F180" s="8"/>
      <c r="G180" s="8"/>
      <c r="H180" s="4"/>
    </row>
    <row r="181" spans="1:9">
      <c r="B181" s="21"/>
      <c r="C181" s="17"/>
      <c r="D181" s="17"/>
      <c r="E181" s="17"/>
      <c r="F181" s="18"/>
      <c r="G181" s="18"/>
      <c r="H181" s="17"/>
    </row>
    <row r="182" spans="1:9" ht="15.75" thickBot="1"/>
    <row r="183" spans="1:9" ht="15.75" thickBot="1">
      <c r="C183" s="20" t="s">
        <v>174</v>
      </c>
      <c r="D183" s="1">
        <f>SUM(D2:D180)-6-12</f>
        <v>144</v>
      </c>
      <c r="E183" s="1">
        <f>SUM(E2:E180)-6-12</f>
        <v>76</v>
      </c>
      <c r="G183" s="5">
        <f>SUM(G2:G180)</f>
        <v>6751.04</v>
      </c>
      <c r="H183" s="27"/>
    </row>
    <row r="184" spans="1:9" ht="15.75" thickBot="1">
      <c r="H184" s="17"/>
    </row>
    <row r="185" spans="1:9" ht="15.75" thickBot="1">
      <c r="C185" s="20" t="s">
        <v>175</v>
      </c>
      <c r="D185" s="1">
        <f>D183-E183</f>
        <v>68</v>
      </c>
      <c r="G185" s="17"/>
      <c r="H185" s="28"/>
    </row>
  </sheetData>
  <autoFilter ref="A1:J180">
    <filterColumn colId="0" showButton="0"/>
  </autoFilter>
  <mergeCells count="61">
    <mergeCell ref="A1:B1"/>
    <mergeCell ref="B51:B52"/>
    <mergeCell ref="B61:B62"/>
    <mergeCell ref="B63:B65"/>
    <mergeCell ref="B86:B87"/>
    <mergeCell ref="B88:B89"/>
    <mergeCell ref="B80:B81"/>
    <mergeCell ref="B82:B83"/>
    <mergeCell ref="B84:B85"/>
    <mergeCell ref="B66:B67"/>
    <mergeCell ref="B68:B69"/>
    <mergeCell ref="B56:B60"/>
    <mergeCell ref="B53:B55"/>
    <mergeCell ref="B30:B31"/>
    <mergeCell ref="B32:B37"/>
    <mergeCell ref="B38:B45"/>
    <mergeCell ref="B46:B48"/>
    <mergeCell ref="B49:B50"/>
    <mergeCell ref="B2:B9"/>
    <mergeCell ref="B10:B12"/>
    <mergeCell ref="B13:B19"/>
    <mergeCell ref="B24:B25"/>
    <mergeCell ref="B26:B29"/>
    <mergeCell ref="B20:B23"/>
    <mergeCell ref="B100:B101"/>
    <mergeCell ref="B70:B72"/>
    <mergeCell ref="B73:B75"/>
    <mergeCell ref="B76:B79"/>
    <mergeCell ref="B90:B97"/>
    <mergeCell ref="B98:B99"/>
    <mergeCell ref="B102:B103"/>
    <mergeCell ref="B104:B105"/>
    <mergeCell ref="B106:B107"/>
    <mergeCell ref="B110:B113"/>
    <mergeCell ref="B108:B109"/>
    <mergeCell ref="B127:B128"/>
    <mergeCell ref="B159:B160"/>
    <mergeCell ref="B146:B147"/>
    <mergeCell ref="B144:B145"/>
    <mergeCell ref="B140:B141"/>
    <mergeCell ref="B138:B139"/>
    <mergeCell ref="B142:B143"/>
    <mergeCell ref="B152:B154"/>
    <mergeCell ref="B150:B151"/>
    <mergeCell ref="B155:B156"/>
    <mergeCell ref="B157:B158"/>
    <mergeCell ref="B114:B115"/>
    <mergeCell ref="B116:B118"/>
    <mergeCell ref="B119:B121"/>
    <mergeCell ref="B122:B123"/>
    <mergeCell ref="B124:B126"/>
    <mergeCell ref="B161:B162"/>
    <mergeCell ref="B179:B180"/>
    <mergeCell ref="B129:B133"/>
    <mergeCell ref="B134:B137"/>
    <mergeCell ref="B148:B149"/>
    <mergeCell ref="B172:B178"/>
    <mergeCell ref="B167:B169"/>
    <mergeCell ref="B163:B164"/>
    <mergeCell ref="B165:B166"/>
    <mergeCell ref="B170:B171"/>
  </mergeCells>
  <conditionalFormatting sqref="B172:B177 I172:I177 B179 C179:G180 B159 I159 B148 B116:B117 B119:B120 B134:B136 B122 B127 B129:B132 B114 B110:B112 B106:B108 B102 B104 B100 B98 B88 B90 B86 B84 B82 B73:B80 B68:B71 B66 B61 B63:B64 B56:B59 B53:B54 B51 B49 B46 B124:B125 B150 B38:B44 B32:B36 B30 B26:B28 B24 B13:B18 B10:B11 B2 C2:C110 B163:B168 B161 I161 B146 B144 B140 B138 B142 B152:B153 B155 B157 C113:C169 I163:I168 B165:C166 C172:C180">
    <cfRule type="containsText" dxfId="1010" priority="1259" operator="containsText" text="Recu">
      <formula>NOT(ISERROR(SEARCH("Recu",B2)))</formula>
    </cfRule>
    <cfRule type="containsText" dxfId="1009" priority="1260" operator="containsText" text="Demandé">
      <formula>NOT(ISERROR(SEARCH("Demandé",B2)))</formula>
    </cfRule>
  </conditionalFormatting>
  <conditionalFormatting sqref="I172:J177 I159:J159 I160:I169 I161:J161 I1:I158 I163:J168 I172:I1048576">
    <cfRule type="containsText" dxfId="1008" priority="1256" operator="containsText" text="Dégusté">
      <formula>NOT(ISERROR(SEARCH("Dégusté",I1)))</formula>
    </cfRule>
    <cfRule type="containsText" dxfId="1007" priority="1257" operator="containsText" text="Recu">
      <formula>NOT(ISERROR(SEARCH("Recu",I1)))</formula>
    </cfRule>
    <cfRule type="containsText" dxfId="1006" priority="1258" operator="containsText" text="Demandé">
      <formula>NOT(ISERROR(SEARCH("Demandé",I1)))</formula>
    </cfRule>
  </conditionalFormatting>
  <conditionalFormatting sqref="J1 I160:I169 I165:J166 J9:J169 J172:J1048576 I172:I180">
    <cfRule type="containsText" dxfId="1005" priority="1254" operator="containsText" text="Quand">
      <formula>NOT(ISERROR(SEARCH("Quand",I1)))</formula>
    </cfRule>
    <cfRule type="containsText" dxfId="1004" priority="1255" operator="containsText" text="Beine">
      <formula>NOT(ISERROR(SEARCH("Beine",I1)))</formula>
    </cfRule>
  </conditionalFormatting>
  <conditionalFormatting sqref="J104 J106 J88 J86 J84 J53:J54 J51 J108 J116:J117 J122 J127 J82 J102 J66 J73:J74 J100 J148 J146 J144 J140 J138 J142 J124:J125 J150 J39:J44 J24:J28 J155 J157 J11 J63:J64 J30:J37 J161 J13:J18 J92:J96 J56:J59 J163:J168">
    <cfRule type="containsText" dxfId="1003" priority="1252" operator="containsText" text="Dégusté">
      <formula>NOT(ISERROR(SEARCH("Dégusté",J11)))</formula>
    </cfRule>
    <cfRule type="containsText" dxfId="1002" priority="1253" operator="containsText" text="Dégusté">
      <formula>NOT(ISERROR(SEARCH("Dégusté",J11)))</formula>
    </cfRule>
  </conditionalFormatting>
  <conditionalFormatting sqref="J149:J151 J67:J72 J75:J99 J1:J65 J160:J169 J101:J137 J172:J1048576">
    <cfRule type="colorScale" priority="124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001" priority="1246" operator="containsText" text="Fab'ulleuse">
      <formula>NOT(ISERROR(SEARCH("Fab'ulleuse",J1)))</formula>
    </cfRule>
    <cfRule type="containsText" dxfId="1000" priority="1247" operator="containsText" text="beau jour">
      <formula>NOT(ISERROR(SEARCH("beau jour",J1)))</formula>
    </cfRule>
    <cfRule type="containsText" dxfId="999" priority="1248" operator="containsText" text="fête">
      <formula>NOT(ISERROR(SEARCH("fête",J1)))</formula>
    </cfRule>
    <cfRule type="containsText" dxfId="998" priority="1249" operator="containsText" text="Fete">
      <formula>NOT(ISERROR(SEARCH("Fete",J1)))</formula>
    </cfRule>
    <cfRule type="containsText" dxfId="997" priority="1250" operator="containsText" text="Ech">
      <formula>NOT(ISERROR(SEARCH("Ech",J1)))</formula>
    </cfRule>
    <cfRule type="containsText" dxfId="996" priority="1251" operator="containsText" text="St Valentin">
      <formula>NOT(ISERROR(SEARCH("St Valentin",J1)))</formula>
    </cfRule>
  </conditionalFormatting>
  <conditionalFormatting sqref="J172:J177 J159 J114 J104 J77:J78 J47 J98 J129:J132 J39:J42 J27:J28 J155 J157 J54 J11 J64 J33 J161 J14:J18 J125 J163:J168">
    <cfRule type="containsText" dxfId="995" priority="1241" operator="containsText" text="Fêtes de fin d'année">
      <formula>NOT(ISERROR(SEARCH("Fêtes de fin d'année",J11)))</formula>
    </cfRule>
    <cfRule type="containsText" dxfId="994" priority="1242" operator="containsText" text="Fêtes de fin d'année">
      <formula>NOT(ISERROR(SEARCH("Fêtes de fin d'année",J11)))</formula>
    </cfRule>
    <cfRule type="containsText" dxfId="993" priority="1243" operator="containsText" text="Fêtes de fin d'année">
      <formula>NOT(ISERROR(SEARCH("Fêtes de fin d'année",J11)))</formula>
    </cfRule>
  </conditionalFormatting>
  <conditionalFormatting sqref="J172:J177 J159 J114 J104 J77:J78 J47 J25 J98 J129:J132 J39:J42 J27:J28 J155 J157 J54 J11 J64 J33 J161 J14:J18 J125 J163:J168">
    <cfRule type="containsText" dxfId="992" priority="1239" operator="containsText" text="Fêtes de fin d'année">
      <formula>NOT(ISERROR(SEARCH("Fêtes de fin d'année",J11)))</formula>
    </cfRule>
    <cfRule type="containsText" dxfId="991" priority="1240" operator="containsText" text="Fêtes de fin d'année">
      <formula>NOT(ISERROR(SEARCH("Fêtes de fin d'année",J11)))</formula>
    </cfRule>
  </conditionalFormatting>
  <conditionalFormatting sqref="J127">
    <cfRule type="containsText" dxfId="990" priority="1238" operator="containsText" text="Nouvelle cuvée">
      <formula>NOT(ISERROR(SEARCH("Nouvelle cuvée",J127)))</formula>
    </cfRule>
  </conditionalFormatting>
  <conditionalFormatting sqref="J30">
    <cfRule type="colorScale" priority="107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89" priority="1071" operator="containsText" text="Fab'ulleuse">
      <formula>NOT(ISERROR(SEARCH("Fab'ulleuse",J30)))</formula>
    </cfRule>
    <cfRule type="containsText" dxfId="988" priority="1072" operator="containsText" text="beau jour">
      <formula>NOT(ISERROR(SEARCH("beau jour",J30)))</formula>
    </cfRule>
    <cfRule type="containsText" dxfId="987" priority="1073" operator="containsText" text="fête">
      <formula>NOT(ISERROR(SEARCH("fête",J30)))</formula>
    </cfRule>
    <cfRule type="containsText" dxfId="986" priority="1074" operator="containsText" text="Fete">
      <formula>NOT(ISERROR(SEARCH("Fete",J30)))</formula>
    </cfRule>
    <cfRule type="containsText" dxfId="985" priority="1075" operator="containsText" text="Ech">
      <formula>NOT(ISERROR(SEARCH("Ech",J30)))</formula>
    </cfRule>
    <cfRule type="containsText" dxfId="984" priority="1076" operator="containsText" text="St Valentin">
      <formula>NOT(ISERROR(SEARCH("St Valentin",J30)))</formula>
    </cfRule>
  </conditionalFormatting>
  <conditionalFormatting sqref="J35:J36">
    <cfRule type="colorScale" priority="106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83" priority="1062" operator="containsText" text="Fab'ulleuse">
      <formula>NOT(ISERROR(SEARCH("Fab'ulleuse",J35)))</formula>
    </cfRule>
    <cfRule type="containsText" dxfId="982" priority="1063" operator="containsText" text="beau jour">
      <formula>NOT(ISERROR(SEARCH("beau jour",J35)))</formula>
    </cfRule>
    <cfRule type="containsText" dxfId="981" priority="1064" operator="containsText" text="fête">
      <formula>NOT(ISERROR(SEARCH("fête",J35)))</formula>
    </cfRule>
    <cfRule type="containsText" dxfId="980" priority="1065" operator="containsText" text="Fete">
      <formula>NOT(ISERROR(SEARCH("Fete",J35)))</formula>
    </cfRule>
    <cfRule type="containsText" dxfId="979" priority="1066" operator="containsText" text="Ech">
      <formula>NOT(ISERROR(SEARCH("Ech",J35)))</formula>
    </cfRule>
    <cfRule type="containsText" dxfId="978" priority="1067" operator="containsText" text="St Valentin">
      <formula>NOT(ISERROR(SEARCH("St Valentin",J35)))</formula>
    </cfRule>
  </conditionalFormatting>
  <conditionalFormatting sqref="J92:J96">
    <cfRule type="colorScale" priority="105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77" priority="1051" operator="containsText" text="Fab'ulleuse">
      <formula>NOT(ISERROR(SEARCH("Fab'ulleuse",J92)))</formula>
    </cfRule>
    <cfRule type="containsText" dxfId="976" priority="1052" operator="containsText" text="beau jour">
      <formula>NOT(ISERROR(SEARCH("beau jour",J92)))</formula>
    </cfRule>
    <cfRule type="containsText" dxfId="975" priority="1053" operator="containsText" text="fête">
      <formula>NOT(ISERROR(SEARCH("fête",J92)))</formula>
    </cfRule>
    <cfRule type="containsText" dxfId="974" priority="1054" operator="containsText" text="Fete">
      <formula>NOT(ISERROR(SEARCH("Fete",J92)))</formula>
    </cfRule>
    <cfRule type="containsText" dxfId="973" priority="1055" operator="containsText" text="Ech">
      <formula>NOT(ISERROR(SEARCH("Ech",J92)))</formula>
    </cfRule>
    <cfRule type="containsText" dxfId="972" priority="1056" operator="containsText" text="St Valentin">
      <formula>NOT(ISERROR(SEARCH("St Valentin",J92)))</formula>
    </cfRule>
  </conditionalFormatting>
  <conditionalFormatting sqref="J104">
    <cfRule type="colorScale" priority="103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71" priority="1040" operator="containsText" text="Fab'ulleuse">
      <formula>NOT(ISERROR(SEARCH("Fab'ulleuse",J104)))</formula>
    </cfRule>
    <cfRule type="containsText" dxfId="970" priority="1041" operator="containsText" text="beau jour">
      <formula>NOT(ISERROR(SEARCH("beau jour",J104)))</formula>
    </cfRule>
    <cfRule type="containsText" dxfId="969" priority="1042" operator="containsText" text="fête">
      <formula>NOT(ISERROR(SEARCH("fête",J104)))</formula>
    </cfRule>
    <cfRule type="containsText" dxfId="968" priority="1043" operator="containsText" text="Fete">
      <formula>NOT(ISERROR(SEARCH("Fete",J104)))</formula>
    </cfRule>
    <cfRule type="containsText" dxfId="967" priority="1044" operator="containsText" text="Ech">
      <formula>NOT(ISERROR(SEARCH("Ech",J104)))</formula>
    </cfRule>
    <cfRule type="containsText" dxfId="966" priority="1045" operator="containsText" text="St Valentin">
      <formula>NOT(ISERROR(SEARCH("St Valentin",J104)))</formula>
    </cfRule>
  </conditionalFormatting>
  <conditionalFormatting sqref="J119">
    <cfRule type="colorScale" priority="102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65" priority="1026" operator="containsText" text="Fab'ulleuse">
      <formula>NOT(ISERROR(SEARCH("Fab'ulleuse",J119)))</formula>
    </cfRule>
    <cfRule type="containsText" dxfId="964" priority="1027" operator="containsText" text="beau jour">
      <formula>NOT(ISERROR(SEARCH("beau jour",J119)))</formula>
    </cfRule>
    <cfRule type="containsText" dxfId="963" priority="1028" operator="containsText" text="fête">
      <formula>NOT(ISERROR(SEARCH("fête",J119)))</formula>
    </cfRule>
    <cfRule type="containsText" dxfId="962" priority="1029" operator="containsText" text="Fete">
      <formula>NOT(ISERROR(SEARCH("Fete",J119)))</formula>
    </cfRule>
    <cfRule type="containsText" dxfId="961" priority="1030" operator="containsText" text="Ech">
      <formula>NOT(ISERROR(SEARCH("Ech",J119)))</formula>
    </cfRule>
    <cfRule type="containsText" dxfId="960" priority="1031" operator="containsText" text="St Valentin">
      <formula>NOT(ISERROR(SEARCH("St Valentin",J119)))</formula>
    </cfRule>
  </conditionalFormatting>
  <conditionalFormatting sqref="J120">
    <cfRule type="colorScale" priority="101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59" priority="1017" operator="containsText" text="Fab'ulleuse">
      <formula>NOT(ISERROR(SEARCH("Fab'ulleuse",J120)))</formula>
    </cfRule>
    <cfRule type="containsText" dxfId="958" priority="1018" operator="containsText" text="beau jour">
      <formula>NOT(ISERROR(SEARCH("beau jour",J120)))</formula>
    </cfRule>
    <cfRule type="containsText" dxfId="957" priority="1019" operator="containsText" text="fête">
      <formula>NOT(ISERROR(SEARCH("fête",J120)))</formula>
    </cfRule>
    <cfRule type="containsText" dxfId="956" priority="1020" operator="containsText" text="Fete">
      <formula>NOT(ISERROR(SEARCH("Fete",J120)))</formula>
    </cfRule>
    <cfRule type="containsText" dxfId="955" priority="1021" operator="containsText" text="Ech">
      <formula>NOT(ISERROR(SEARCH("Ech",J120)))</formula>
    </cfRule>
    <cfRule type="containsText" dxfId="954" priority="1022" operator="containsText" text="St Valentin">
      <formula>NOT(ISERROR(SEARCH("St Valentin",J120)))</formula>
    </cfRule>
  </conditionalFormatting>
  <conditionalFormatting sqref="F184:F1048576 F1">
    <cfRule type="dataBar" priority="1015">
      <dataBar>
        <cfvo type="min"/>
        <cfvo type="max"/>
        <color rgb="FF638EC6"/>
      </dataBar>
    </cfRule>
  </conditionalFormatting>
  <conditionalFormatting sqref="G184:G1048576 G1">
    <cfRule type="dataBar" priority="1014">
      <dataBar>
        <cfvo type="min"/>
        <cfvo type="max"/>
        <color rgb="FF638EC6"/>
      </dataBar>
    </cfRule>
  </conditionalFormatting>
  <conditionalFormatting sqref="J14:J18">
    <cfRule type="colorScale" priority="100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53" priority="1005" operator="containsText" text="Fab'ulleuse">
      <formula>NOT(ISERROR(SEARCH("Fab'ulleuse",J14)))</formula>
    </cfRule>
    <cfRule type="containsText" dxfId="952" priority="1006" operator="containsText" text="beau jour">
      <formula>NOT(ISERROR(SEARCH("beau jour",J14)))</formula>
    </cfRule>
    <cfRule type="containsText" dxfId="951" priority="1007" operator="containsText" text="fête">
      <formula>NOT(ISERROR(SEARCH("fête",J14)))</formula>
    </cfRule>
    <cfRule type="containsText" dxfId="950" priority="1008" operator="containsText" text="Fete">
      <formula>NOT(ISERROR(SEARCH("Fete",J14)))</formula>
    </cfRule>
    <cfRule type="containsText" dxfId="949" priority="1009" operator="containsText" text="Ech">
      <formula>NOT(ISERROR(SEARCH("Ech",J14)))</formula>
    </cfRule>
    <cfRule type="containsText" dxfId="948" priority="1010" operator="containsText" text="St Valentin">
      <formula>NOT(ISERROR(SEARCH("St Valentin",J14)))</formula>
    </cfRule>
  </conditionalFormatting>
  <conditionalFormatting sqref="J47">
    <cfRule type="colorScale" priority="99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47" priority="996" operator="containsText" text="Fab'ulleuse">
      <formula>NOT(ISERROR(SEARCH("Fab'ulleuse",J47)))</formula>
    </cfRule>
    <cfRule type="containsText" dxfId="946" priority="997" operator="containsText" text="beau jour">
      <formula>NOT(ISERROR(SEARCH("beau jour",J47)))</formula>
    </cfRule>
    <cfRule type="containsText" dxfId="945" priority="998" operator="containsText" text="fête">
      <formula>NOT(ISERROR(SEARCH("fête",J47)))</formula>
    </cfRule>
    <cfRule type="containsText" dxfId="944" priority="999" operator="containsText" text="Fete">
      <formula>NOT(ISERROR(SEARCH("Fete",J47)))</formula>
    </cfRule>
    <cfRule type="containsText" dxfId="943" priority="1000" operator="containsText" text="Ech">
      <formula>NOT(ISERROR(SEARCH("Ech",J47)))</formula>
    </cfRule>
    <cfRule type="containsText" dxfId="942" priority="1001" operator="containsText" text="St Valentin">
      <formula>NOT(ISERROR(SEARCH("St Valentin",J47)))</formula>
    </cfRule>
  </conditionalFormatting>
  <conditionalFormatting sqref="J28">
    <cfRule type="colorScale" priority="98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41" priority="982" operator="containsText" text="Fab'ulleuse">
      <formula>NOT(ISERROR(SEARCH("Fab'ulleuse",J28)))</formula>
    </cfRule>
    <cfRule type="containsText" dxfId="940" priority="983" operator="containsText" text="beau jour">
      <formula>NOT(ISERROR(SEARCH("beau jour",J28)))</formula>
    </cfRule>
    <cfRule type="containsText" dxfId="939" priority="984" operator="containsText" text="fête">
      <formula>NOT(ISERROR(SEARCH("fête",J28)))</formula>
    </cfRule>
    <cfRule type="containsText" dxfId="938" priority="985" operator="containsText" text="Fete">
      <formula>NOT(ISERROR(SEARCH("Fete",J28)))</formula>
    </cfRule>
    <cfRule type="containsText" dxfId="937" priority="986" operator="containsText" text="Ech">
      <formula>NOT(ISERROR(SEARCH("Ech",J28)))</formula>
    </cfRule>
    <cfRule type="containsText" dxfId="936" priority="987" operator="containsText" text="St Valentin">
      <formula>NOT(ISERROR(SEARCH("St Valentin",J28)))</formula>
    </cfRule>
  </conditionalFormatting>
  <conditionalFormatting sqref="C110">
    <cfRule type="colorScale" priority="97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1:G1">
    <cfRule type="dataBar" priority="5790">
      <dataBar>
        <cfvo type="min"/>
        <cfvo type="max"/>
        <color rgb="FF008AEF"/>
      </dataBar>
    </cfRule>
  </conditionalFormatting>
  <conditionalFormatting sqref="J66">
    <cfRule type="colorScale" priority="94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35" priority="945" operator="containsText" text="Fab'ulleuse">
      <formula>NOT(ISERROR(SEARCH("Fab'ulleuse",J66)))</formula>
    </cfRule>
    <cfRule type="containsText" dxfId="934" priority="946" operator="containsText" text="beau jour">
      <formula>NOT(ISERROR(SEARCH("beau jour",J66)))</formula>
    </cfRule>
    <cfRule type="containsText" dxfId="933" priority="947" operator="containsText" text="fête">
      <formula>NOT(ISERROR(SEARCH("fête",J66)))</formula>
    </cfRule>
    <cfRule type="containsText" dxfId="932" priority="948" operator="containsText" text="Fete">
      <formula>NOT(ISERROR(SEARCH("Fete",J66)))</formula>
    </cfRule>
    <cfRule type="containsText" dxfId="931" priority="949" operator="containsText" text="Ech">
      <formula>NOT(ISERROR(SEARCH("Ech",J66)))</formula>
    </cfRule>
    <cfRule type="containsText" dxfId="930" priority="950" operator="containsText" text="St Valentin">
      <formula>NOT(ISERROR(SEARCH("St Valentin",J66)))</formula>
    </cfRule>
  </conditionalFormatting>
  <conditionalFormatting sqref="J73:J74">
    <cfRule type="colorScale" priority="93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29" priority="931" operator="containsText" text="Fab'ulleuse">
      <formula>NOT(ISERROR(SEARCH("Fab'ulleuse",J73)))</formula>
    </cfRule>
    <cfRule type="containsText" dxfId="928" priority="932" operator="containsText" text="beau jour">
      <formula>NOT(ISERROR(SEARCH("beau jour",J73)))</formula>
    </cfRule>
    <cfRule type="containsText" dxfId="927" priority="933" operator="containsText" text="fête">
      <formula>NOT(ISERROR(SEARCH("fête",J73)))</formula>
    </cfRule>
    <cfRule type="containsText" dxfId="926" priority="934" operator="containsText" text="Fete">
      <formula>NOT(ISERROR(SEARCH("Fete",J73)))</formula>
    </cfRule>
    <cfRule type="containsText" dxfId="925" priority="935" operator="containsText" text="Ech">
      <formula>NOT(ISERROR(SEARCH("Ech",J73)))</formula>
    </cfRule>
    <cfRule type="containsText" dxfId="924" priority="936" operator="containsText" text="St Valentin">
      <formula>NOT(ISERROR(SEARCH("St Valentin",J73)))</formula>
    </cfRule>
  </conditionalFormatting>
  <conditionalFormatting sqref="J100">
    <cfRule type="colorScale" priority="91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23" priority="917" operator="containsText" text="Fab'ulleuse">
      <formula>NOT(ISERROR(SEARCH("Fab'ulleuse",J100)))</formula>
    </cfRule>
    <cfRule type="containsText" dxfId="922" priority="918" operator="containsText" text="beau jour">
      <formula>NOT(ISERROR(SEARCH("beau jour",J100)))</formula>
    </cfRule>
    <cfRule type="containsText" dxfId="921" priority="919" operator="containsText" text="fête">
      <formula>NOT(ISERROR(SEARCH("fête",J100)))</formula>
    </cfRule>
    <cfRule type="containsText" dxfId="920" priority="920" operator="containsText" text="Fete">
      <formula>NOT(ISERROR(SEARCH("Fete",J100)))</formula>
    </cfRule>
    <cfRule type="containsText" dxfId="919" priority="921" operator="containsText" text="Ech">
      <formula>NOT(ISERROR(SEARCH("Ech",J100)))</formula>
    </cfRule>
    <cfRule type="containsText" dxfId="918" priority="922" operator="containsText" text="St Valentin">
      <formula>NOT(ISERROR(SEARCH("St Valentin",J100)))</formula>
    </cfRule>
  </conditionalFormatting>
  <conditionalFormatting sqref="J148">
    <cfRule type="colorScale" priority="90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17" priority="903" operator="containsText" text="Fab'ulleuse">
      <formula>NOT(ISERROR(SEARCH("Fab'ulleuse",J148)))</formula>
    </cfRule>
    <cfRule type="containsText" dxfId="916" priority="904" operator="containsText" text="beau jour">
      <formula>NOT(ISERROR(SEARCH("beau jour",J148)))</formula>
    </cfRule>
    <cfRule type="containsText" dxfId="915" priority="905" operator="containsText" text="fête">
      <formula>NOT(ISERROR(SEARCH("fête",J148)))</formula>
    </cfRule>
    <cfRule type="containsText" dxfId="914" priority="906" operator="containsText" text="Fete">
      <formula>NOT(ISERROR(SEARCH("Fete",J148)))</formula>
    </cfRule>
    <cfRule type="containsText" dxfId="913" priority="907" operator="containsText" text="Ech">
      <formula>NOT(ISERROR(SEARCH("Ech",J148)))</formula>
    </cfRule>
    <cfRule type="containsText" dxfId="912" priority="908" operator="containsText" text="St Valentin">
      <formula>NOT(ISERROR(SEARCH("St Valentin",J148)))</formula>
    </cfRule>
  </conditionalFormatting>
  <conditionalFormatting sqref="J147">
    <cfRule type="colorScale" priority="88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11" priority="883" operator="containsText" text="Fab'ulleuse">
      <formula>NOT(ISERROR(SEARCH("Fab'ulleuse",J147)))</formula>
    </cfRule>
    <cfRule type="containsText" dxfId="910" priority="884" operator="containsText" text="beau jour">
      <formula>NOT(ISERROR(SEARCH("beau jour",J147)))</formula>
    </cfRule>
    <cfRule type="containsText" dxfId="909" priority="885" operator="containsText" text="fête">
      <formula>NOT(ISERROR(SEARCH("fête",J147)))</formula>
    </cfRule>
    <cfRule type="containsText" dxfId="908" priority="886" operator="containsText" text="Fete">
      <formula>NOT(ISERROR(SEARCH("Fete",J147)))</formula>
    </cfRule>
    <cfRule type="containsText" dxfId="907" priority="887" operator="containsText" text="Ech">
      <formula>NOT(ISERROR(SEARCH("Ech",J147)))</formula>
    </cfRule>
    <cfRule type="containsText" dxfId="906" priority="888" operator="containsText" text="St Valentin">
      <formula>NOT(ISERROR(SEARCH("St Valentin",J147)))</formula>
    </cfRule>
  </conditionalFormatting>
  <conditionalFormatting sqref="C146:C147">
    <cfRule type="colorScale" priority="89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46">
    <cfRule type="colorScale" priority="86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05" priority="869" operator="containsText" text="Fab'ulleuse">
      <formula>NOT(ISERROR(SEARCH("Fab'ulleuse",J146)))</formula>
    </cfRule>
    <cfRule type="containsText" dxfId="904" priority="870" operator="containsText" text="beau jour">
      <formula>NOT(ISERROR(SEARCH("beau jour",J146)))</formula>
    </cfRule>
    <cfRule type="containsText" dxfId="903" priority="871" operator="containsText" text="fête">
      <formula>NOT(ISERROR(SEARCH("fête",J146)))</formula>
    </cfRule>
    <cfRule type="containsText" dxfId="902" priority="872" operator="containsText" text="Fete">
      <formula>NOT(ISERROR(SEARCH("Fete",J146)))</formula>
    </cfRule>
    <cfRule type="containsText" dxfId="901" priority="873" operator="containsText" text="Ech">
      <formula>NOT(ISERROR(SEARCH("Ech",J146)))</formula>
    </cfRule>
    <cfRule type="containsText" dxfId="900" priority="874" operator="containsText" text="St Valentin">
      <formula>NOT(ISERROR(SEARCH("St Valentin",J146)))</formula>
    </cfRule>
  </conditionalFormatting>
  <conditionalFormatting sqref="J145">
    <cfRule type="colorScale" priority="84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99" priority="849" operator="containsText" text="Fab'ulleuse">
      <formula>NOT(ISERROR(SEARCH("Fab'ulleuse",J145)))</formula>
    </cfRule>
    <cfRule type="containsText" dxfId="898" priority="850" operator="containsText" text="beau jour">
      <formula>NOT(ISERROR(SEARCH("beau jour",J145)))</formula>
    </cfRule>
    <cfRule type="containsText" dxfId="897" priority="851" operator="containsText" text="fête">
      <formula>NOT(ISERROR(SEARCH("fête",J145)))</formula>
    </cfRule>
    <cfRule type="containsText" dxfId="896" priority="852" operator="containsText" text="Fete">
      <formula>NOT(ISERROR(SEARCH("Fete",J145)))</formula>
    </cfRule>
    <cfRule type="containsText" dxfId="895" priority="853" operator="containsText" text="Ech">
      <formula>NOT(ISERROR(SEARCH("Ech",J145)))</formula>
    </cfRule>
    <cfRule type="containsText" dxfId="894" priority="854" operator="containsText" text="St Valentin">
      <formula>NOT(ISERROR(SEARCH("St Valentin",J145)))</formula>
    </cfRule>
  </conditionalFormatting>
  <conditionalFormatting sqref="C144:C145">
    <cfRule type="colorScale" priority="86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44">
    <cfRule type="colorScale" priority="83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93" priority="835" operator="containsText" text="Fab'ulleuse">
      <formula>NOT(ISERROR(SEARCH("Fab'ulleuse",J144)))</formula>
    </cfRule>
    <cfRule type="containsText" dxfId="892" priority="836" operator="containsText" text="beau jour">
      <formula>NOT(ISERROR(SEARCH("beau jour",J144)))</formula>
    </cfRule>
    <cfRule type="containsText" dxfId="891" priority="837" operator="containsText" text="fête">
      <formula>NOT(ISERROR(SEARCH("fête",J144)))</formula>
    </cfRule>
    <cfRule type="containsText" dxfId="890" priority="838" operator="containsText" text="Fete">
      <formula>NOT(ISERROR(SEARCH("Fete",J144)))</formula>
    </cfRule>
    <cfRule type="containsText" dxfId="889" priority="839" operator="containsText" text="Ech">
      <formula>NOT(ISERROR(SEARCH("Ech",J144)))</formula>
    </cfRule>
    <cfRule type="containsText" dxfId="888" priority="840" operator="containsText" text="St Valentin">
      <formula>NOT(ISERROR(SEARCH("St Valentin",J144)))</formula>
    </cfRule>
  </conditionalFormatting>
  <conditionalFormatting sqref="J141">
    <cfRule type="colorScale" priority="81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87" priority="815" operator="containsText" text="Fab'ulleuse">
      <formula>NOT(ISERROR(SEARCH("Fab'ulleuse",J141)))</formula>
    </cfRule>
    <cfRule type="containsText" dxfId="886" priority="816" operator="containsText" text="beau jour">
      <formula>NOT(ISERROR(SEARCH("beau jour",J141)))</formula>
    </cfRule>
    <cfRule type="containsText" dxfId="885" priority="817" operator="containsText" text="fête">
      <formula>NOT(ISERROR(SEARCH("fête",J141)))</formula>
    </cfRule>
    <cfRule type="containsText" dxfId="884" priority="818" operator="containsText" text="Fete">
      <formula>NOT(ISERROR(SEARCH("Fete",J141)))</formula>
    </cfRule>
    <cfRule type="containsText" dxfId="883" priority="819" operator="containsText" text="Ech">
      <formula>NOT(ISERROR(SEARCH("Ech",J141)))</formula>
    </cfRule>
    <cfRule type="containsText" dxfId="882" priority="820" operator="containsText" text="St Valentin">
      <formula>NOT(ISERROR(SEARCH("St Valentin",J141)))</formula>
    </cfRule>
  </conditionalFormatting>
  <conditionalFormatting sqref="C140:C141">
    <cfRule type="colorScale" priority="8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40">
    <cfRule type="colorScale" priority="80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81" priority="801" operator="containsText" text="Fab'ulleuse">
      <formula>NOT(ISERROR(SEARCH("Fab'ulleuse",J140)))</formula>
    </cfRule>
    <cfRule type="containsText" dxfId="880" priority="802" operator="containsText" text="beau jour">
      <formula>NOT(ISERROR(SEARCH("beau jour",J140)))</formula>
    </cfRule>
    <cfRule type="containsText" dxfId="879" priority="803" operator="containsText" text="fête">
      <formula>NOT(ISERROR(SEARCH("fête",J140)))</formula>
    </cfRule>
    <cfRule type="containsText" dxfId="878" priority="804" operator="containsText" text="Fete">
      <formula>NOT(ISERROR(SEARCH("Fete",J140)))</formula>
    </cfRule>
    <cfRule type="containsText" dxfId="877" priority="805" operator="containsText" text="Ech">
      <formula>NOT(ISERROR(SEARCH("Ech",J140)))</formula>
    </cfRule>
    <cfRule type="containsText" dxfId="876" priority="806" operator="containsText" text="St Valentin">
      <formula>NOT(ISERROR(SEARCH("St Valentin",J140)))</formula>
    </cfRule>
  </conditionalFormatting>
  <conditionalFormatting sqref="J139">
    <cfRule type="colorScale" priority="78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75" priority="781" operator="containsText" text="Fab'ulleuse">
      <formula>NOT(ISERROR(SEARCH("Fab'ulleuse",J139)))</formula>
    </cfRule>
    <cfRule type="containsText" dxfId="874" priority="782" operator="containsText" text="beau jour">
      <formula>NOT(ISERROR(SEARCH("beau jour",J139)))</formula>
    </cfRule>
    <cfRule type="containsText" dxfId="873" priority="783" operator="containsText" text="fête">
      <formula>NOT(ISERROR(SEARCH("fête",J139)))</formula>
    </cfRule>
    <cfRule type="containsText" dxfId="872" priority="784" operator="containsText" text="Fete">
      <formula>NOT(ISERROR(SEARCH("Fete",J139)))</formula>
    </cfRule>
    <cfRule type="containsText" dxfId="871" priority="785" operator="containsText" text="Ech">
      <formula>NOT(ISERROR(SEARCH("Ech",J139)))</formula>
    </cfRule>
    <cfRule type="containsText" dxfId="870" priority="786" operator="containsText" text="St Valentin">
      <formula>NOT(ISERROR(SEARCH("St Valentin",J139)))</formula>
    </cfRule>
  </conditionalFormatting>
  <conditionalFormatting sqref="C138:C139">
    <cfRule type="colorScale" priority="79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38">
    <cfRule type="colorScale" priority="76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69" priority="767" operator="containsText" text="Fab'ulleuse">
      <formula>NOT(ISERROR(SEARCH("Fab'ulleuse",J138)))</formula>
    </cfRule>
    <cfRule type="containsText" dxfId="868" priority="768" operator="containsText" text="beau jour">
      <formula>NOT(ISERROR(SEARCH("beau jour",J138)))</formula>
    </cfRule>
    <cfRule type="containsText" dxfId="867" priority="769" operator="containsText" text="fête">
      <formula>NOT(ISERROR(SEARCH("fête",J138)))</formula>
    </cfRule>
    <cfRule type="containsText" dxfId="866" priority="770" operator="containsText" text="Fete">
      <formula>NOT(ISERROR(SEARCH("Fete",J138)))</formula>
    </cfRule>
    <cfRule type="containsText" dxfId="865" priority="771" operator="containsText" text="Ech">
      <formula>NOT(ISERROR(SEARCH("Ech",J138)))</formula>
    </cfRule>
    <cfRule type="containsText" dxfId="864" priority="772" operator="containsText" text="St Valentin">
      <formula>NOT(ISERROR(SEARCH("St Valentin",J138)))</formula>
    </cfRule>
  </conditionalFormatting>
  <conditionalFormatting sqref="J143">
    <cfRule type="colorScale" priority="74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63" priority="747" operator="containsText" text="Fab'ulleuse">
      <formula>NOT(ISERROR(SEARCH("Fab'ulleuse",J143)))</formula>
    </cfRule>
    <cfRule type="containsText" dxfId="862" priority="748" operator="containsText" text="beau jour">
      <formula>NOT(ISERROR(SEARCH("beau jour",J143)))</formula>
    </cfRule>
    <cfRule type="containsText" dxfId="861" priority="749" operator="containsText" text="fête">
      <formula>NOT(ISERROR(SEARCH("fête",J143)))</formula>
    </cfRule>
    <cfRule type="containsText" dxfId="860" priority="750" operator="containsText" text="Fete">
      <formula>NOT(ISERROR(SEARCH("Fete",J143)))</formula>
    </cfRule>
    <cfRule type="containsText" dxfId="859" priority="751" operator="containsText" text="Ech">
      <formula>NOT(ISERROR(SEARCH("Ech",J143)))</formula>
    </cfRule>
    <cfRule type="containsText" dxfId="858" priority="752" operator="containsText" text="St Valentin">
      <formula>NOT(ISERROR(SEARCH("St Valentin",J143)))</formula>
    </cfRule>
  </conditionalFormatting>
  <conditionalFormatting sqref="C142:C143">
    <cfRule type="colorScale" priority="76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42">
    <cfRule type="colorScale" priority="73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57" priority="733" operator="containsText" text="Fab'ulleuse">
      <formula>NOT(ISERROR(SEARCH("Fab'ulleuse",J142)))</formula>
    </cfRule>
    <cfRule type="containsText" dxfId="856" priority="734" operator="containsText" text="beau jour">
      <formula>NOT(ISERROR(SEARCH("beau jour",J142)))</formula>
    </cfRule>
    <cfRule type="containsText" dxfId="855" priority="735" operator="containsText" text="fête">
      <formula>NOT(ISERROR(SEARCH("fête",J142)))</formula>
    </cfRule>
    <cfRule type="containsText" dxfId="854" priority="736" operator="containsText" text="Fete">
      <formula>NOT(ISERROR(SEARCH("Fete",J142)))</formula>
    </cfRule>
    <cfRule type="containsText" dxfId="853" priority="737" operator="containsText" text="Ech">
      <formula>NOT(ISERROR(SEARCH("Ech",J142)))</formula>
    </cfRule>
    <cfRule type="containsText" dxfId="852" priority="738" operator="containsText" text="St Valentin">
      <formula>NOT(ISERROR(SEARCH("St Valentin",J142)))</formula>
    </cfRule>
  </conditionalFormatting>
  <conditionalFormatting sqref="J152:J158">
    <cfRule type="colorScale" priority="71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51" priority="713" operator="containsText" text="Fab'ulleuse">
      <formula>NOT(ISERROR(SEARCH("Fab'ulleuse",J152)))</formula>
    </cfRule>
    <cfRule type="containsText" dxfId="850" priority="714" operator="containsText" text="beau jour">
      <formula>NOT(ISERROR(SEARCH("beau jour",J152)))</formula>
    </cfRule>
    <cfRule type="containsText" dxfId="849" priority="715" operator="containsText" text="fête">
      <formula>NOT(ISERROR(SEARCH("fête",J152)))</formula>
    </cfRule>
    <cfRule type="containsText" dxfId="848" priority="716" operator="containsText" text="Fete">
      <formula>NOT(ISERROR(SEARCH("Fete",J152)))</formula>
    </cfRule>
    <cfRule type="containsText" dxfId="847" priority="717" operator="containsText" text="Ech">
      <formula>NOT(ISERROR(SEARCH("Ech",J152)))</formula>
    </cfRule>
    <cfRule type="containsText" dxfId="846" priority="718" operator="containsText" text="St Valentin">
      <formula>NOT(ISERROR(SEARCH("St Valentin",J152)))</formula>
    </cfRule>
  </conditionalFormatting>
  <conditionalFormatting sqref="C152:C158">
    <cfRule type="colorScale" priority="7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52">
    <cfRule type="colorScale" priority="70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45" priority="704" operator="containsText" text="Fab'ulleuse">
      <formula>NOT(ISERROR(SEARCH("Fab'ulleuse",J152)))</formula>
    </cfRule>
    <cfRule type="containsText" dxfId="844" priority="705" operator="containsText" text="beau jour">
      <formula>NOT(ISERROR(SEARCH("beau jour",J152)))</formula>
    </cfRule>
    <cfRule type="containsText" dxfId="843" priority="706" operator="containsText" text="fête">
      <formula>NOT(ISERROR(SEARCH("fête",J152)))</formula>
    </cfRule>
    <cfRule type="containsText" dxfId="842" priority="707" operator="containsText" text="Fete">
      <formula>NOT(ISERROR(SEARCH("Fete",J152)))</formula>
    </cfRule>
    <cfRule type="containsText" dxfId="841" priority="708" operator="containsText" text="Ech">
      <formula>NOT(ISERROR(SEARCH("Ech",J152)))</formula>
    </cfRule>
    <cfRule type="containsText" dxfId="840" priority="709" operator="containsText" text="St Valentin">
      <formula>NOT(ISERROR(SEARCH("St Valentin",J152)))</formula>
    </cfRule>
  </conditionalFormatting>
  <conditionalFormatting sqref="J153">
    <cfRule type="colorScale" priority="69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39" priority="695" operator="containsText" text="Fab'ulleuse">
      <formula>NOT(ISERROR(SEARCH("Fab'ulleuse",J153)))</formula>
    </cfRule>
    <cfRule type="containsText" dxfId="838" priority="696" operator="containsText" text="beau jour">
      <formula>NOT(ISERROR(SEARCH("beau jour",J153)))</formula>
    </cfRule>
    <cfRule type="containsText" dxfId="837" priority="697" operator="containsText" text="fête">
      <formula>NOT(ISERROR(SEARCH("fête",J153)))</formula>
    </cfRule>
    <cfRule type="containsText" dxfId="836" priority="698" operator="containsText" text="Fete">
      <formula>NOT(ISERROR(SEARCH("Fete",J153)))</formula>
    </cfRule>
    <cfRule type="containsText" dxfId="835" priority="699" operator="containsText" text="Ech">
      <formula>NOT(ISERROR(SEARCH("Ech",J153)))</formula>
    </cfRule>
    <cfRule type="containsText" dxfId="834" priority="700" operator="containsText" text="St Valentin">
      <formula>NOT(ISERROR(SEARCH("St Valentin",J153)))</formula>
    </cfRule>
  </conditionalFormatting>
  <conditionalFormatting sqref="J43:J44">
    <cfRule type="colorScale" priority="67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33" priority="680" operator="containsText" text="Fab'ulleuse">
      <formula>NOT(ISERROR(SEARCH("Fab'ulleuse",J43)))</formula>
    </cfRule>
    <cfRule type="containsText" dxfId="832" priority="681" operator="containsText" text="beau jour">
      <formula>NOT(ISERROR(SEARCH("beau jour",J43)))</formula>
    </cfRule>
    <cfRule type="containsText" dxfId="831" priority="682" operator="containsText" text="fête">
      <formula>NOT(ISERROR(SEARCH("fête",J43)))</formula>
    </cfRule>
    <cfRule type="containsText" dxfId="830" priority="683" operator="containsText" text="Fete">
      <formula>NOT(ISERROR(SEARCH("Fete",J43)))</formula>
    </cfRule>
    <cfRule type="containsText" dxfId="829" priority="684" operator="containsText" text="Ech">
      <formula>NOT(ISERROR(SEARCH("Ech",J43)))</formula>
    </cfRule>
    <cfRule type="containsText" dxfId="828" priority="685" operator="containsText" text="St Valentin">
      <formula>NOT(ISERROR(SEARCH("St Valentin",J43)))</formula>
    </cfRule>
  </conditionalFormatting>
  <conditionalFormatting sqref="J150">
    <cfRule type="colorScale" priority="66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27" priority="668" operator="containsText" text="Fab'ulleuse">
      <formula>NOT(ISERROR(SEARCH("Fab'ulleuse",J150)))</formula>
    </cfRule>
    <cfRule type="containsText" dxfId="826" priority="669" operator="containsText" text="beau jour">
      <formula>NOT(ISERROR(SEARCH("beau jour",J150)))</formula>
    </cfRule>
    <cfRule type="containsText" dxfId="825" priority="670" operator="containsText" text="fête">
      <formula>NOT(ISERROR(SEARCH("fête",J150)))</formula>
    </cfRule>
    <cfRule type="containsText" dxfId="824" priority="671" operator="containsText" text="Fete">
      <formula>NOT(ISERROR(SEARCH("Fete",J150)))</formula>
    </cfRule>
    <cfRule type="containsText" dxfId="823" priority="672" operator="containsText" text="Ech">
      <formula>NOT(ISERROR(SEARCH("Ech",J150)))</formula>
    </cfRule>
    <cfRule type="containsText" dxfId="822" priority="673" operator="containsText" text="St Valentin">
      <formula>NOT(ISERROR(SEARCH("St Valentin",J150)))</formula>
    </cfRule>
  </conditionalFormatting>
  <conditionalFormatting sqref="J98">
    <cfRule type="colorScale" priority="65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21" priority="657" operator="containsText" text="Fab'ulleuse">
      <formula>NOT(ISERROR(SEARCH("Fab'ulleuse",J98)))</formula>
    </cfRule>
    <cfRule type="containsText" dxfId="820" priority="658" operator="containsText" text="beau jour">
      <formula>NOT(ISERROR(SEARCH("beau jour",J98)))</formula>
    </cfRule>
    <cfRule type="containsText" dxfId="819" priority="659" operator="containsText" text="fête">
      <formula>NOT(ISERROR(SEARCH("fête",J98)))</formula>
    </cfRule>
    <cfRule type="containsText" dxfId="818" priority="660" operator="containsText" text="Fete">
      <formula>NOT(ISERROR(SEARCH("Fete",J98)))</formula>
    </cfRule>
    <cfRule type="containsText" dxfId="817" priority="661" operator="containsText" text="Ech">
      <formula>NOT(ISERROR(SEARCH("Ech",J98)))</formula>
    </cfRule>
    <cfRule type="containsText" dxfId="816" priority="662" operator="containsText" text="St Valentin">
      <formula>NOT(ISERROR(SEARCH("St Valentin",J98)))</formula>
    </cfRule>
  </conditionalFormatting>
  <conditionalFormatting sqref="J131">
    <cfRule type="colorScale" priority="64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15" priority="643" operator="containsText" text="Fab'ulleuse">
      <formula>NOT(ISERROR(SEARCH("Fab'ulleuse",J131)))</formula>
    </cfRule>
    <cfRule type="containsText" dxfId="814" priority="644" operator="containsText" text="beau jour">
      <formula>NOT(ISERROR(SEARCH("beau jour",J131)))</formula>
    </cfRule>
    <cfRule type="containsText" dxfId="813" priority="645" operator="containsText" text="fête">
      <formula>NOT(ISERROR(SEARCH("fête",J131)))</formula>
    </cfRule>
    <cfRule type="containsText" dxfId="812" priority="646" operator="containsText" text="Fete">
      <formula>NOT(ISERROR(SEARCH("Fete",J131)))</formula>
    </cfRule>
    <cfRule type="containsText" dxfId="811" priority="647" operator="containsText" text="Ech">
      <formula>NOT(ISERROR(SEARCH("Ech",J131)))</formula>
    </cfRule>
    <cfRule type="containsText" dxfId="810" priority="648" operator="containsText" text="St Valentin">
      <formula>NOT(ISERROR(SEARCH("St Valentin",J131)))</formula>
    </cfRule>
  </conditionalFormatting>
  <conditionalFormatting sqref="C40">
    <cfRule type="colorScale" priority="63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9:J42">
    <cfRule type="colorScale" priority="62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09" priority="626" operator="containsText" text="Fab'ulleuse">
      <formula>NOT(ISERROR(SEARCH("Fab'ulleuse",J39)))</formula>
    </cfRule>
    <cfRule type="containsText" dxfId="808" priority="627" operator="containsText" text="beau jour">
      <formula>NOT(ISERROR(SEARCH("beau jour",J39)))</formula>
    </cfRule>
    <cfRule type="containsText" dxfId="807" priority="628" operator="containsText" text="fête">
      <formula>NOT(ISERROR(SEARCH("fête",J39)))</formula>
    </cfRule>
    <cfRule type="containsText" dxfId="806" priority="629" operator="containsText" text="Fete">
      <formula>NOT(ISERROR(SEARCH("Fete",J39)))</formula>
    </cfRule>
    <cfRule type="containsText" dxfId="805" priority="630" operator="containsText" text="Ech">
      <formula>NOT(ISERROR(SEARCH("Ech",J39)))</formula>
    </cfRule>
    <cfRule type="containsText" dxfId="804" priority="631" operator="containsText" text="St Valentin">
      <formula>NOT(ISERROR(SEARCH("St Valentin",J39)))</formula>
    </cfRule>
  </conditionalFormatting>
  <conditionalFormatting sqref="J27">
    <cfRule type="colorScale" priority="60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03" priority="610" operator="containsText" text="Fab'ulleuse">
      <formula>NOT(ISERROR(SEARCH("Fab'ulleuse",J27)))</formula>
    </cfRule>
    <cfRule type="containsText" dxfId="802" priority="611" operator="containsText" text="beau jour">
      <formula>NOT(ISERROR(SEARCH("beau jour",J27)))</formula>
    </cfRule>
    <cfRule type="containsText" dxfId="801" priority="612" operator="containsText" text="fête">
      <formula>NOT(ISERROR(SEARCH("fête",J27)))</formula>
    </cfRule>
    <cfRule type="containsText" dxfId="800" priority="613" operator="containsText" text="Fete">
      <formula>NOT(ISERROR(SEARCH("Fete",J27)))</formula>
    </cfRule>
    <cfRule type="containsText" dxfId="799" priority="614" operator="containsText" text="Ech">
      <formula>NOT(ISERROR(SEARCH("Ech",J27)))</formula>
    </cfRule>
    <cfRule type="containsText" dxfId="798" priority="615" operator="containsText" text="St Valentin">
      <formula>NOT(ISERROR(SEARCH("St Valentin",J27)))</formula>
    </cfRule>
  </conditionalFormatting>
  <conditionalFormatting sqref="J156:J158">
    <cfRule type="colorScale" priority="58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97" priority="589" operator="containsText" text="Fab'ulleuse">
      <formula>NOT(ISERROR(SEARCH("Fab'ulleuse",J156)))</formula>
    </cfRule>
    <cfRule type="containsText" dxfId="796" priority="590" operator="containsText" text="beau jour">
      <formula>NOT(ISERROR(SEARCH("beau jour",J156)))</formula>
    </cfRule>
    <cfRule type="containsText" dxfId="795" priority="591" operator="containsText" text="fête">
      <formula>NOT(ISERROR(SEARCH("fête",J156)))</formula>
    </cfRule>
    <cfRule type="containsText" dxfId="794" priority="592" operator="containsText" text="Fete">
      <formula>NOT(ISERROR(SEARCH("Fete",J156)))</formula>
    </cfRule>
    <cfRule type="containsText" dxfId="793" priority="593" operator="containsText" text="Ech">
      <formula>NOT(ISERROR(SEARCH("Ech",J156)))</formula>
    </cfRule>
    <cfRule type="containsText" dxfId="792" priority="594" operator="containsText" text="St Valentin">
      <formula>NOT(ISERROR(SEARCH("St Valentin",J156)))</formula>
    </cfRule>
  </conditionalFormatting>
  <conditionalFormatting sqref="C155:C158">
    <cfRule type="colorScale" priority="58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55">
    <cfRule type="colorScale" priority="57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91" priority="576" operator="containsText" text="Fab'ulleuse">
      <formula>NOT(ISERROR(SEARCH("Fab'ulleuse",J155)))</formula>
    </cfRule>
    <cfRule type="containsText" dxfId="790" priority="577" operator="containsText" text="beau jour">
      <formula>NOT(ISERROR(SEARCH("beau jour",J155)))</formula>
    </cfRule>
    <cfRule type="containsText" dxfId="789" priority="578" operator="containsText" text="fête">
      <formula>NOT(ISERROR(SEARCH("fête",J155)))</formula>
    </cfRule>
    <cfRule type="containsText" dxfId="788" priority="579" operator="containsText" text="Fete">
      <formula>NOT(ISERROR(SEARCH("Fete",J155)))</formula>
    </cfRule>
    <cfRule type="containsText" dxfId="787" priority="580" operator="containsText" text="Ech">
      <formula>NOT(ISERROR(SEARCH("Ech",J155)))</formula>
    </cfRule>
    <cfRule type="containsText" dxfId="786" priority="581" operator="containsText" text="St Valentin">
      <formula>NOT(ISERROR(SEARCH("St Valentin",J155)))</formula>
    </cfRule>
  </conditionalFormatting>
  <conditionalFormatting sqref="J157">
    <cfRule type="colorScale" priority="56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85" priority="562" operator="containsText" text="Fab'ulleuse">
      <formula>NOT(ISERROR(SEARCH("Fab'ulleuse",J157)))</formula>
    </cfRule>
    <cfRule type="containsText" dxfId="784" priority="563" operator="containsText" text="beau jour">
      <formula>NOT(ISERROR(SEARCH("beau jour",J157)))</formula>
    </cfRule>
    <cfRule type="containsText" dxfId="783" priority="564" operator="containsText" text="fête">
      <formula>NOT(ISERROR(SEARCH("fête",J157)))</formula>
    </cfRule>
    <cfRule type="containsText" dxfId="782" priority="565" operator="containsText" text="Fete">
      <formula>NOT(ISERROR(SEARCH("Fete",J157)))</formula>
    </cfRule>
    <cfRule type="containsText" dxfId="781" priority="566" operator="containsText" text="Ech">
      <formula>NOT(ISERROR(SEARCH("Ech",J157)))</formula>
    </cfRule>
    <cfRule type="containsText" dxfId="780" priority="567" operator="containsText" text="St Valentin">
      <formula>NOT(ISERROR(SEARCH("St Valentin",J157)))</formula>
    </cfRule>
  </conditionalFormatting>
  <conditionalFormatting sqref="J54">
    <cfRule type="colorScale" priority="48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79" priority="485" operator="containsText" text="Fab'ulleuse">
      <formula>NOT(ISERROR(SEARCH("Fab'ulleuse",J54)))</formula>
    </cfRule>
    <cfRule type="containsText" dxfId="778" priority="486" operator="containsText" text="beau jour">
      <formula>NOT(ISERROR(SEARCH("beau jour",J54)))</formula>
    </cfRule>
    <cfRule type="containsText" dxfId="777" priority="487" operator="containsText" text="fête">
      <formula>NOT(ISERROR(SEARCH("fête",J54)))</formula>
    </cfRule>
    <cfRule type="containsText" dxfId="776" priority="488" operator="containsText" text="Fete">
      <formula>NOT(ISERROR(SEARCH("Fete",J54)))</formula>
    </cfRule>
    <cfRule type="containsText" dxfId="775" priority="489" operator="containsText" text="Ech">
      <formula>NOT(ISERROR(SEARCH("Ech",J54)))</formula>
    </cfRule>
    <cfRule type="containsText" dxfId="774" priority="490" operator="containsText" text="St Valentin">
      <formula>NOT(ISERROR(SEARCH("St Valentin",J54)))</formula>
    </cfRule>
  </conditionalFormatting>
  <conditionalFormatting sqref="J167:J168">
    <cfRule type="colorScale" priority="46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73" priority="466" operator="containsText" text="Fab'ulleuse">
      <formula>NOT(ISERROR(SEARCH("Fab'ulleuse",J167)))</formula>
    </cfRule>
    <cfRule type="containsText" dxfId="772" priority="467" operator="containsText" text="beau jour">
      <formula>NOT(ISERROR(SEARCH("beau jour",J167)))</formula>
    </cfRule>
    <cfRule type="containsText" dxfId="771" priority="468" operator="containsText" text="fête">
      <formula>NOT(ISERROR(SEARCH("fête",J167)))</formula>
    </cfRule>
    <cfRule type="containsText" dxfId="770" priority="469" operator="containsText" text="Fete">
      <formula>NOT(ISERROR(SEARCH("Fete",J167)))</formula>
    </cfRule>
    <cfRule type="containsText" dxfId="769" priority="470" operator="containsText" text="Ech">
      <formula>NOT(ISERROR(SEARCH("Ech",J167)))</formula>
    </cfRule>
    <cfRule type="containsText" dxfId="768" priority="471" operator="containsText" text="St Valentin">
      <formula>NOT(ISERROR(SEARCH("St Valentin",J167)))</formula>
    </cfRule>
  </conditionalFormatting>
  <conditionalFormatting sqref="J11">
    <cfRule type="colorScale" priority="41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67" priority="411" operator="containsText" text="Fab'ulleuse">
      <formula>NOT(ISERROR(SEARCH("Fab'ulleuse",J11)))</formula>
    </cfRule>
    <cfRule type="containsText" dxfId="766" priority="412" operator="containsText" text="beau jour">
      <formula>NOT(ISERROR(SEARCH("beau jour",J11)))</formula>
    </cfRule>
    <cfRule type="containsText" dxfId="765" priority="413" operator="containsText" text="fête">
      <formula>NOT(ISERROR(SEARCH("fête",J11)))</formula>
    </cfRule>
    <cfRule type="containsText" dxfId="764" priority="414" operator="containsText" text="Fete">
      <formula>NOT(ISERROR(SEARCH("Fete",J11)))</formula>
    </cfRule>
    <cfRule type="containsText" dxfId="763" priority="415" operator="containsText" text="Ech">
      <formula>NOT(ISERROR(SEARCH("Ech",J11)))</formula>
    </cfRule>
    <cfRule type="containsText" dxfId="762" priority="416" operator="containsText" text="St Valentin">
      <formula>NOT(ISERROR(SEARCH("St Valentin",J11)))</formula>
    </cfRule>
  </conditionalFormatting>
  <conditionalFormatting sqref="J163:J166">
    <cfRule type="colorScale" priority="38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61" priority="390" operator="containsText" text="Fab'ulleuse">
      <formula>NOT(ISERROR(SEARCH("Fab'ulleuse",J163)))</formula>
    </cfRule>
    <cfRule type="containsText" dxfId="760" priority="391" operator="containsText" text="beau jour">
      <formula>NOT(ISERROR(SEARCH("beau jour",J163)))</formula>
    </cfRule>
    <cfRule type="containsText" dxfId="759" priority="392" operator="containsText" text="fête">
      <formula>NOT(ISERROR(SEARCH("fête",J163)))</formula>
    </cfRule>
    <cfRule type="containsText" dxfId="758" priority="393" operator="containsText" text="Fete">
      <formula>NOT(ISERROR(SEARCH("Fete",J163)))</formula>
    </cfRule>
    <cfRule type="containsText" dxfId="757" priority="394" operator="containsText" text="Ech">
      <formula>NOT(ISERROR(SEARCH("Ech",J163)))</formula>
    </cfRule>
    <cfRule type="containsText" dxfId="756" priority="395" operator="containsText" text="St Valentin">
      <formula>NOT(ISERROR(SEARCH("St Valentin",J163)))</formula>
    </cfRule>
  </conditionalFormatting>
  <conditionalFormatting sqref="J64">
    <cfRule type="colorScale" priority="33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55" priority="335" operator="containsText" text="Fab'ulleuse">
      <formula>NOT(ISERROR(SEARCH("Fab'ulleuse",J64)))</formula>
    </cfRule>
    <cfRule type="containsText" dxfId="754" priority="336" operator="containsText" text="beau jour">
      <formula>NOT(ISERROR(SEARCH("beau jour",J64)))</formula>
    </cfRule>
    <cfRule type="containsText" dxfId="753" priority="337" operator="containsText" text="fête">
      <formula>NOT(ISERROR(SEARCH("fête",J64)))</formula>
    </cfRule>
    <cfRule type="containsText" dxfId="752" priority="338" operator="containsText" text="Fete">
      <formula>NOT(ISERROR(SEARCH("Fete",J64)))</formula>
    </cfRule>
    <cfRule type="containsText" dxfId="751" priority="339" operator="containsText" text="Ech">
      <formula>NOT(ISERROR(SEARCH("Ech",J64)))</formula>
    </cfRule>
    <cfRule type="containsText" dxfId="750" priority="340" operator="containsText" text="St Valentin">
      <formula>NOT(ISERROR(SEARCH("St Valentin",J64)))</formula>
    </cfRule>
  </conditionalFormatting>
  <conditionalFormatting sqref="J33">
    <cfRule type="colorScale" priority="32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49" priority="321" operator="containsText" text="Fab'ulleuse">
      <formula>NOT(ISERROR(SEARCH("Fab'ulleuse",J33)))</formula>
    </cfRule>
    <cfRule type="containsText" dxfId="748" priority="322" operator="containsText" text="beau jour">
      <formula>NOT(ISERROR(SEARCH("beau jour",J33)))</formula>
    </cfRule>
    <cfRule type="containsText" dxfId="747" priority="323" operator="containsText" text="fête">
      <formula>NOT(ISERROR(SEARCH("fête",J33)))</formula>
    </cfRule>
    <cfRule type="containsText" dxfId="746" priority="324" operator="containsText" text="Fete">
      <formula>NOT(ISERROR(SEARCH("Fete",J33)))</formula>
    </cfRule>
    <cfRule type="containsText" dxfId="745" priority="325" operator="containsText" text="Ech">
      <formula>NOT(ISERROR(SEARCH("Ech",J33)))</formula>
    </cfRule>
    <cfRule type="containsText" dxfId="744" priority="326" operator="containsText" text="St Valentin">
      <formula>NOT(ISERROR(SEARCH("St Valentin",J33)))</formula>
    </cfRule>
  </conditionalFormatting>
  <conditionalFormatting sqref="J161">
    <cfRule type="colorScale" priority="28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43" priority="290" operator="containsText" text="Fab'ulleuse">
      <formula>NOT(ISERROR(SEARCH("Fab'ulleuse",J161)))</formula>
    </cfRule>
    <cfRule type="containsText" dxfId="742" priority="291" operator="containsText" text="beau jour">
      <formula>NOT(ISERROR(SEARCH("beau jour",J161)))</formula>
    </cfRule>
    <cfRule type="containsText" dxfId="741" priority="292" operator="containsText" text="fête">
      <formula>NOT(ISERROR(SEARCH("fête",J161)))</formula>
    </cfRule>
    <cfRule type="containsText" dxfId="740" priority="293" operator="containsText" text="Fete">
      <formula>NOT(ISERROR(SEARCH("Fete",J161)))</formula>
    </cfRule>
    <cfRule type="containsText" dxfId="739" priority="294" operator="containsText" text="Ech">
      <formula>NOT(ISERROR(SEARCH("Ech",J161)))</formula>
    </cfRule>
    <cfRule type="containsText" dxfId="738" priority="295" operator="containsText" text="St Valentin">
      <formula>NOT(ISERROR(SEARCH("St Valentin",J161)))</formula>
    </cfRule>
  </conditionalFormatting>
  <conditionalFormatting sqref="J172:J177 J159 J163:J168 I160:I169 J161 I165:J166 I172:I180">
    <cfRule type="colorScale" priority="775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37" priority="7760" operator="containsText" text="Fab'ulleuse">
      <formula>NOT(ISERROR(SEARCH("Fab'ulleuse",I159)))</formula>
    </cfRule>
    <cfRule type="containsText" dxfId="736" priority="7761" operator="containsText" text="beau jour">
      <formula>NOT(ISERROR(SEARCH("beau jour",I159)))</formula>
    </cfRule>
    <cfRule type="containsText" dxfId="735" priority="7762" operator="containsText" text="fête">
      <formula>NOT(ISERROR(SEARCH("fête",I159)))</formula>
    </cfRule>
    <cfRule type="containsText" dxfId="734" priority="7763" operator="containsText" text="Fete">
      <formula>NOT(ISERROR(SEARCH("Fete",I159)))</formula>
    </cfRule>
    <cfRule type="containsText" dxfId="733" priority="7764" operator="containsText" text="Ech">
      <formula>NOT(ISERROR(SEARCH("Ech",I159)))</formula>
    </cfRule>
    <cfRule type="containsText" dxfId="732" priority="7765" operator="containsText" text="St Valentin">
      <formula>NOT(ISERROR(SEARCH("St Valentin",I159)))</formula>
    </cfRule>
  </conditionalFormatting>
  <conditionalFormatting sqref="I172:I177 C1:C110 I159 C148:C151 C113:C137 I161 I163:I168 C159:C169 C172:C180">
    <cfRule type="colorScale" priority="780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79:I180">
    <cfRule type="colorScale" priority="781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31" priority="7814" operator="containsText" text="Fab'ulleuse">
      <formula>NOT(ISERROR(SEARCH("Fab'ulleuse",I179)))</formula>
    </cfRule>
    <cfRule type="containsText" dxfId="730" priority="7815" operator="containsText" text="beau jour">
      <formula>NOT(ISERROR(SEARCH("beau jour",I179)))</formula>
    </cfRule>
    <cfRule type="containsText" dxfId="729" priority="7816" operator="containsText" text="fête">
      <formula>NOT(ISERROR(SEARCH("fête",I179)))</formula>
    </cfRule>
    <cfRule type="containsText" dxfId="728" priority="7817" operator="containsText" text="Fete">
      <formula>NOT(ISERROR(SEARCH("Fete",I179)))</formula>
    </cfRule>
    <cfRule type="containsText" dxfId="727" priority="7818" operator="containsText" text="Ech">
      <formula>NOT(ISERROR(SEARCH("Ech",I179)))</formula>
    </cfRule>
    <cfRule type="containsText" dxfId="726" priority="7819" operator="containsText" text="St Valentin">
      <formula>NOT(ISERROR(SEARCH("St Valentin",I179)))</formula>
    </cfRule>
  </conditionalFormatting>
  <conditionalFormatting sqref="C179:E180">
    <cfRule type="colorScale" priority="782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179:G180">
    <cfRule type="dataBar" priority="7821">
      <dataBar>
        <cfvo type="min"/>
        <cfvo type="max"/>
        <color rgb="FF008AEF"/>
      </dataBar>
    </cfRule>
  </conditionalFormatting>
  <conditionalFormatting sqref="J16:J18">
    <cfRule type="colorScale" priority="22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25" priority="228" operator="containsText" text="Fab'ulleuse">
      <formula>NOT(ISERROR(SEARCH("Fab'ulleuse",J16)))</formula>
    </cfRule>
    <cfRule type="containsText" dxfId="724" priority="229" operator="containsText" text="beau jour">
      <formula>NOT(ISERROR(SEARCH("beau jour",J16)))</formula>
    </cfRule>
    <cfRule type="containsText" dxfId="723" priority="230" operator="containsText" text="fête">
      <formula>NOT(ISERROR(SEARCH("fête",J16)))</formula>
    </cfRule>
    <cfRule type="containsText" dxfId="722" priority="231" operator="containsText" text="Fete">
      <formula>NOT(ISERROR(SEARCH("Fete",J16)))</formula>
    </cfRule>
    <cfRule type="containsText" dxfId="721" priority="232" operator="containsText" text="Ech">
      <formula>NOT(ISERROR(SEARCH("Ech",J16)))</formula>
    </cfRule>
    <cfRule type="containsText" dxfId="720" priority="233" operator="containsText" text="St Valentin">
      <formula>NOT(ISERROR(SEARCH("St Valentin",J16)))</formula>
    </cfRule>
  </conditionalFormatting>
  <conditionalFormatting sqref="J125">
    <cfRule type="colorScale" priority="21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19" priority="216" operator="containsText" text="Fab'ulleuse">
      <formula>NOT(ISERROR(SEARCH("Fab'ulleuse",J125)))</formula>
    </cfRule>
    <cfRule type="containsText" dxfId="718" priority="217" operator="containsText" text="beau jour">
      <formula>NOT(ISERROR(SEARCH("beau jour",J125)))</formula>
    </cfRule>
    <cfRule type="containsText" dxfId="717" priority="218" operator="containsText" text="fête">
      <formula>NOT(ISERROR(SEARCH("fête",J125)))</formula>
    </cfRule>
    <cfRule type="containsText" dxfId="716" priority="219" operator="containsText" text="Fete">
      <formula>NOT(ISERROR(SEARCH("Fete",J125)))</formula>
    </cfRule>
    <cfRule type="containsText" dxfId="715" priority="220" operator="containsText" text="Ech">
      <formula>NOT(ISERROR(SEARCH("Ech",J125)))</formula>
    </cfRule>
    <cfRule type="containsText" dxfId="714" priority="221" operator="containsText" text="St Valentin">
      <formula>NOT(ISERROR(SEARCH("St Valentin",J125)))</formula>
    </cfRule>
  </conditionalFormatting>
  <conditionalFormatting sqref="C159:C169 C172:C180">
    <cfRule type="colorScale" priority="852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2:E169 D172:E180">
    <cfRule type="colorScale" priority="2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:G169 F172:G180">
    <cfRule type="dataBar" priority="85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{F6D335BB-7A0D-43F0-8B5D-FE7CB55D324F}</x14:id>
        </ext>
      </extLst>
    </cfRule>
  </conditionalFormatting>
  <conditionalFormatting sqref="J95">
    <cfRule type="containsText" dxfId="713" priority="211" operator="containsText" text="Fêtes de fin d'année">
      <formula>NOT(ISERROR(SEARCH("Fêtes de fin d'année",J95)))</formula>
    </cfRule>
    <cfRule type="containsText" dxfId="712" priority="212" operator="containsText" text="Fêtes de fin d'année">
      <formula>NOT(ISERROR(SEARCH("Fêtes de fin d'année",J95)))</formula>
    </cfRule>
    <cfRule type="containsText" dxfId="711" priority="213" operator="containsText" text="Fêtes de fin d'année">
      <formula>NOT(ISERROR(SEARCH("Fêtes de fin d'année",J95)))</formula>
    </cfRule>
  </conditionalFormatting>
  <conditionalFormatting sqref="J95">
    <cfRule type="containsText" dxfId="710" priority="209" operator="containsText" text="Fêtes de fin d'année">
      <formula>NOT(ISERROR(SEARCH("Fêtes de fin d'année",J95)))</formula>
    </cfRule>
    <cfRule type="containsText" dxfId="709" priority="210" operator="containsText" text="Fêtes de fin d'année">
      <formula>NOT(ISERROR(SEARCH("Fêtes de fin d'année",J95)))</formula>
    </cfRule>
  </conditionalFormatting>
  <conditionalFormatting sqref="J95">
    <cfRule type="colorScale" priority="20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08" priority="203" operator="containsText" text="Fab'ulleuse">
      <formula>NOT(ISERROR(SEARCH("Fab'ulleuse",J95)))</formula>
    </cfRule>
    <cfRule type="containsText" dxfId="707" priority="204" operator="containsText" text="beau jour">
      <formula>NOT(ISERROR(SEARCH("beau jour",J95)))</formula>
    </cfRule>
    <cfRule type="containsText" dxfId="706" priority="205" operator="containsText" text="fête">
      <formula>NOT(ISERROR(SEARCH("fête",J95)))</formula>
    </cfRule>
    <cfRule type="containsText" dxfId="705" priority="206" operator="containsText" text="Fete">
      <formula>NOT(ISERROR(SEARCH("Fete",J95)))</formula>
    </cfRule>
    <cfRule type="containsText" dxfId="704" priority="207" operator="containsText" text="Ech">
      <formula>NOT(ISERROR(SEARCH("Ech",J95)))</formula>
    </cfRule>
    <cfRule type="containsText" dxfId="703" priority="208" operator="containsText" text="St Valentin">
      <formula>NOT(ISERROR(SEARCH("St Valentin",J95)))</formula>
    </cfRule>
  </conditionalFormatting>
  <conditionalFormatting sqref="J94">
    <cfRule type="containsText" dxfId="702" priority="199" operator="containsText" text="Fêtes de fin d'année">
      <formula>NOT(ISERROR(SEARCH("Fêtes de fin d'année",J94)))</formula>
    </cfRule>
    <cfRule type="containsText" dxfId="701" priority="200" operator="containsText" text="Fêtes de fin d'année">
      <formula>NOT(ISERROR(SEARCH("Fêtes de fin d'année",J94)))</formula>
    </cfRule>
    <cfRule type="containsText" dxfId="700" priority="201" operator="containsText" text="Fêtes de fin d'année">
      <formula>NOT(ISERROR(SEARCH("Fêtes de fin d'année",J94)))</formula>
    </cfRule>
  </conditionalFormatting>
  <conditionalFormatting sqref="J94">
    <cfRule type="containsText" dxfId="699" priority="197" operator="containsText" text="Fêtes de fin d'année">
      <formula>NOT(ISERROR(SEARCH("Fêtes de fin d'année",J94)))</formula>
    </cfRule>
    <cfRule type="containsText" dxfId="698" priority="198" operator="containsText" text="Fêtes de fin d'année">
      <formula>NOT(ISERROR(SEARCH("Fêtes de fin d'année",J94)))</formula>
    </cfRule>
  </conditionalFormatting>
  <conditionalFormatting sqref="J94">
    <cfRule type="colorScale" priority="19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97" priority="191" operator="containsText" text="Fab'ulleuse">
      <formula>NOT(ISERROR(SEARCH("Fab'ulleuse",J94)))</formula>
    </cfRule>
    <cfRule type="containsText" dxfId="696" priority="192" operator="containsText" text="beau jour">
      <formula>NOT(ISERROR(SEARCH("beau jour",J94)))</formula>
    </cfRule>
    <cfRule type="containsText" dxfId="695" priority="193" operator="containsText" text="fête">
      <formula>NOT(ISERROR(SEARCH("fête",J94)))</formula>
    </cfRule>
    <cfRule type="containsText" dxfId="694" priority="194" operator="containsText" text="Fete">
      <formula>NOT(ISERROR(SEARCH("Fete",J94)))</formula>
    </cfRule>
    <cfRule type="containsText" dxfId="693" priority="195" operator="containsText" text="Ech">
      <formula>NOT(ISERROR(SEARCH("Ech",J94)))</formula>
    </cfRule>
    <cfRule type="containsText" dxfId="692" priority="196" operator="containsText" text="St Valentin">
      <formula>NOT(ISERROR(SEARCH("St Valentin",J94)))</formula>
    </cfRule>
  </conditionalFormatting>
  <conditionalFormatting sqref="J7">
    <cfRule type="containsText" dxfId="691" priority="188" operator="containsText" text="Quand">
      <formula>NOT(ISERROR(SEARCH("Quand",J7)))</formula>
    </cfRule>
    <cfRule type="containsText" dxfId="690" priority="189" operator="containsText" text="Beine">
      <formula>NOT(ISERROR(SEARCH("Beine",J7)))</formula>
    </cfRule>
  </conditionalFormatting>
  <conditionalFormatting sqref="J7">
    <cfRule type="containsText" dxfId="689" priority="186" operator="containsText" text="Dégusté">
      <formula>NOT(ISERROR(SEARCH("Dégusté",J7)))</formula>
    </cfRule>
    <cfRule type="containsText" dxfId="688" priority="187" operator="containsText" text="Dégusté">
      <formula>NOT(ISERROR(SEARCH("Dégusté",J7)))</formula>
    </cfRule>
  </conditionalFormatting>
  <conditionalFormatting sqref="J7">
    <cfRule type="containsText" dxfId="687" priority="183" operator="containsText" text="Fêtes de fin d'année">
      <formula>NOT(ISERROR(SEARCH("Fêtes de fin d'année",J7)))</formula>
    </cfRule>
    <cfRule type="containsText" dxfId="686" priority="184" operator="containsText" text="Fêtes de fin d'année">
      <formula>NOT(ISERROR(SEARCH("Fêtes de fin d'année",J7)))</formula>
    </cfRule>
    <cfRule type="containsText" dxfId="685" priority="185" operator="containsText" text="Fêtes de fin d'année">
      <formula>NOT(ISERROR(SEARCH("Fêtes de fin d'année",J7)))</formula>
    </cfRule>
  </conditionalFormatting>
  <conditionalFormatting sqref="J7">
    <cfRule type="containsText" dxfId="684" priority="181" operator="containsText" text="Fêtes de fin d'année">
      <formula>NOT(ISERROR(SEARCH("Fêtes de fin d'année",J7)))</formula>
    </cfRule>
    <cfRule type="containsText" dxfId="683" priority="182" operator="containsText" text="Fêtes de fin d'année">
      <formula>NOT(ISERROR(SEARCH("Fêtes de fin d'année",J7)))</formula>
    </cfRule>
  </conditionalFormatting>
  <conditionalFormatting sqref="J7">
    <cfRule type="colorScale" priority="17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82" priority="175" operator="containsText" text="Fab'ulleuse">
      <formula>NOT(ISERROR(SEARCH("Fab'ulleuse",J7)))</formula>
    </cfRule>
    <cfRule type="containsText" dxfId="681" priority="176" operator="containsText" text="beau jour">
      <formula>NOT(ISERROR(SEARCH("beau jour",J7)))</formula>
    </cfRule>
    <cfRule type="containsText" dxfId="680" priority="177" operator="containsText" text="fête">
      <formula>NOT(ISERROR(SEARCH("fête",J7)))</formula>
    </cfRule>
    <cfRule type="containsText" dxfId="679" priority="178" operator="containsText" text="Fete">
      <formula>NOT(ISERROR(SEARCH("Fete",J7)))</formula>
    </cfRule>
    <cfRule type="containsText" dxfId="678" priority="179" operator="containsText" text="Ech">
      <formula>NOT(ISERROR(SEARCH("Ech",J7)))</formula>
    </cfRule>
    <cfRule type="containsText" dxfId="677" priority="180" operator="containsText" text="St Valentin">
      <formula>NOT(ISERROR(SEARCH("St Valentin",J7)))</formula>
    </cfRule>
  </conditionalFormatting>
  <conditionalFormatting sqref="J6">
    <cfRule type="containsText" dxfId="676" priority="172" operator="containsText" text="Quand">
      <formula>NOT(ISERROR(SEARCH("Quand",J6)))</formula>
    </cfRule>
    <cfRule type="containsText" dxfId="675" priority="173" operator="containsText" text="Beine">
      <formula>NOT(ISERROR(SEARCH("Beine",J6)))</formula>
    </cfRule>
  </conditionalFormatting>
  <conditionalFormatting sqref="J6">
    <cfRule type="containsText" dxfId="674" priority="170" operator="containsText" text="Dégusté">
      <formula>NOT(ISERROR(SEARCH("Dégusté",J6)))</formula>
    </cfRule>
    <cfRule type="containsText" dxfId="673" priority="171" operator="containsText" text="Dégusté">
      <formula>NOT(ISERROR(SEARCH("Dégusté",J6)))</formula>
    </cfRule>
  </conditionalFormatting>
  <conditionalFormatting sqref="J6">
    <cfRule type="containsText" dxfId="672" priority="167" operator="containsText" text="Fêtes de fin d'année">
      <formula>NOT(ISERROR(SEARCH("Fêtes de fin d'année",J6)))</formula>
    </cfRule>
    <cfRule type="containsText" dxfId="671" priority="168" operator="containsText" text="Fêtes de fin d'année">
      <formula>NOT(ISERROR(SEARCH("Fêtes de fin d'année",J6)))</formula>
    </cfRule>
    <cfRule type="containsText" dxfId="670" priority="169" operator="containsText" text="Fêtes de fin d'année">
      <formula>NOT(ISERROR(SEARCH("Fêtes de fin d'année",J6)))</formula>
    </cfRule>
  </conditionalFormatting>
  <conditionalFormatting sqref="J6">
    <cfRule type="containsText" dxfId="669" priority="165" operator="containsText" text="Fêtes de fin d'année">
      <formula>NOT(ISERROR(SEARCH("Fêtes de fin d'année",J6)))</formula>
    </cfRule>
    <cfRule type="containsText" dxfId="668" priority="166" operator="containsText" text="Fêtes de fin d'année">
      <formula>NOT(ISERROR(SEARCH("Fêtes de fin d'année",J6)))</formula>
    </cfRule>
  </conditionalFormatting>
  <conditionalFormatting sqref="J6">
    <cfRule type="colorScale" priority="15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67" priority="159" operator="containsText" text="Fab'ulleuse">
      <formula>NOT(ISERROR(SEARCH("Fab'ulleuse",J6)))</formula>
    </cfRule>
    <cfRule type="containsText" dxfId="666" priority="160" operator="containsText" text="beau jour">
      <formula>NOT(ISERROR(SEARCH("beau jour",J6)))</formula>
    </cfRule>
    <cfRule type="containsText" dxfId="665" priority="161" operator="containsText" text="fête">
      <formula>NOT(ISERROR(SEARCH("fête",J6)))</formula>
    </cfRule>
    <cfRule type="containsText" dxfId="664" priority="162" operator="containsText" text="Fete">
      <formula>NOT(ISERROR(SEARCH("Fete",J6)))</formula>
    </cfRule>
    <cfRule type="containsText" dxfId="663" priority="163" operator="containsText" text="Ech">
      <formula>NOT(ISERROR(SEARCH("Ech",J6)))</formula>
    </cfRule>
    <cfRule type="containsText" dxfId="662" priority="164" operator="containsText" text="St Valentin">
      <formula>NOT(ISERROR(SEARCH("St Valentin",J6)))</formula>
    </cfRule>
  </conditionalFormatting>
  <conditionalFormatting sqref="J6">
    <cfRule type="containsText" dxfId="661" priority="156" operator="containsText" text="Quand">
      <formula>NOT(ISERROR(SEARCH("Quand",J6)))</formula>
    </cfRule>
    <cfRule type="containsText" dxfId="660" priority="157" operator="containsText" text="Beine">
      <formula>NOT(ISERROR(SEARCH("Beine",J6)))</formula>
    </cfRule>
  </conditionalFormatting>
  <conditionalFormatting sqref="J6">
    <cfRule type="containsText" dxfId="659" priority="154" operator="containsText" text="Dégusté">
      <formula>NOT(ISERROR(SEARCH("Dégusté",J6)))</formula>
    </cfRule>
    <cfRule type="containsText" dxfId="658" priority="155" operator="containsText" text="Dégusté">
      <formula>NOT(ISERROR(SEARCH("Dégusté",J6)))</formula>
    </cfRule>
  </conditionalFormatting>
  <conditionalFormatting sqref="J6">
    <cfRule type="containsText" dxfId="657" priority="151" operator="containsText" text="Fêtes de fin d'année">
      <formula>NOT(ISERROR(SEARCH("Fêtes de fin d'année",J6)))</formula>
    </cfRule>
    <cfRule type="containsText" dxfId="656" priority="152" operator="containsText" text="Fêtes de fin d'année">
      <formula>NOT(ISERROR(SEARCH("Fêtes de fin d'année",J6)))</formula>
    </cfRule>
    <cfRule type="containsText" dxfId="655" priority="153" operator="containsText" text="Fêtes de fin d'année">
      <formula>NOT(ISERROR(SEARCH("Fêtes de fin d'année",J6)))</formula>
    </cfRule>
  </conditionalFormatting>
  <conditionalFormatting sqref="J6">
    <cfRule type="containsText" dxfId="654" priority="149" operator="containsText" text="Fêtes de fin d'année">
      <formula>NOT(ISERROR(SEARCH("Fêtes de fin d'année",J6)))</formula>
    </cfRule>
    <cfRule type="containsText" dxfId="653" priority="150" operator="containsText" text="Fêtes de fin d'année">
      <formula>NOT(ISERROR(SEARCH("Fêtes de fin d'année",J6)))</formula>
    </cfRule>
  </conditionalFormatting>
  <conditionalFormatting sqref="J6">
    <cfRule type="colorScale" priority="14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52" priority="143" operator="containsText" text="Fab'ulleuse">
      <formula>NOT(ISERROR(SEARCH("Fab'ulleuse",J6)))</formula>
    </cfRule>
    <cfRule type="containsText" dxfId="651" priority="144" operator="containsText" text="beau jour">
      <formula>NOT(ISERROR(SEARCH("beau jour",J6)))</formula>
    </cfRule>
    <cfRule type="containsText" dxfId="650" priority="145" operator="containsText" text="fête">
      <formula>NOT(ISERROR(SEARCH("fête",J6)))</formula>
    </cfRule>
    <cfRule type="containsText" dxfId="649" priority="146" operator="containsText" text="Fete">
      <formula>NOT(ISERROR(SEARCH("Fete",J6)))</formula>
    </cfRule>
    <cfRule type="containsText" dxfId="648" priority="147" operator="containsText" text="Ech">
      <formula>NOT(ISERROR(SEARCH("Ech",J6)))</formula>
    </cfRule>
    <cfRule type="containsText" dxfId="647" priority="148" operator="containsText" text="St Valentin">
      <formula>NOT(ISERROR(SEARCH("St Valentin",J6)))</formula>
    </cfRule>
  </conditionalFormatting>
  <conditionalFormatting sqref="J59">
    <cfRule type="containsText" dxfId="646" priority="139" operator="containsText" text="Fêtes de fin d'année">
      <formula>NOT(ISERROR(SEARCH("Fêtes de fin d'année",J59)))</formula>
    </cfRule>
    <cfRule type="containsText" dxfId="645" priority="140" operator="containsText" text="Fêtes de fin d'année">
      <formula>NOT(ISERROR(SEARCH("Fêtes de fin d'année",J59)))</formula>
    </cfRule>
    <cfRule type="containsText" dxfId="644" priority="141" operator="containsText" text="Fêtes de fin d'année">
      <formula>NOT(ISERROR(SEARCH("Fêtes de fin d'année",J59)))</formula>
    </cfRule>
  </conditionalFormatting>
  <conditionalFormatting sqref="J59">
    <cfRule type="containsText" dxfId="643" priority="137" operator="containsText" text="Fêtes de fin d'année">
      <formula>NOT(ISERROR(SEARCH("Fêtes de fin d'année",J59)))</formula>
    </cfRule>
    <cfRule type="containsText" dxfId="642" priority="138" operator="containsText" text="Fêtes de fin d'année">
      <formula>NOT(ISERROR(SEARCH("Fêtes de fin d'année",J59)))</formula>
    </cfRule>
  </conditionalFormatting>
  <conditionalFormatting sqref="J59">
    <cfRule type="colorScale" priority="13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41" priority="131" operator="containsText" text="Fab'ulleuse">
      <formula>NOT(ISERROR(SEARCH("Fab'ulleuse",J59)))</formula>
    </cfRule>
    <cfRule type="containsText" dxfId="640" priority="132" operator="containsText" text="beau jour">
      <formula>NOT(ISERROR(SEARCH("beau jour",J59)))</formula>
    </cfRule>
    <cfRule type="containsText" dxfId="639" priority="133" operator="containsText" text="fête">
      <formula>NOT(ISERROR(SEARCH("fête",J59)))</formula>
    </cfRule>
    <cfRule type="containsText" dxfId="638" priority="134" operator="containsText" text="Fete">
      <formula>NOT(ISERROR(SEARCH("Fete",J59)))</formula>
    </cfRule>
    <cfRule type="containsText" dxfId="637" priority="135" operator="containsText" text="Ech">
      <formula>NOT(ISERROR(SEARCH("Ech",J59)))</formula>
    </cfRule>
    <cfRule type="containsText" dxfId="636" priority="136" operator="containsText" text="St Valentin">
      <formula>NOT(ISERROR(SEARCH("St Valentin",J59)))</formula>
    </cfRule>
  </conditionalFormatting>
  <conditionalFormatting sqref="B20 C20:G23">
    <cfRule type="containsText" dxfId="635" priority="128" operator="containsText" text="Recu">
      <formula>NOT(ISERROR(SEARCH("Recu",B20)))</formula>
    </cfRule>
    <cfRule type="containsText" dxfId="634" priority="129" operator="containsText" text="Demandé">
      <formula>NOT(ISERROR(SEARCH("Demandé",B20)))</formula>
    </cfRule>
  </conditionalFormatting>
  <conditionalFormatting sqref="H20:H23">
    <cfRule type="containsText" dxfId="633" priority="125" operator="containsText" text="Dégusté">
      <formula>NOT(ISERROR(SEARCH("Dégusté",H20)))</formula>
    </cfRule>
    <cfRule type="containsText" dxfId="632" priority="126" operator="containsText" text="Recu">
      <formula>NOT(ISERROR(SEARCH("Recu",H20)))</formula>
    </cfRule>
    <cfRule type="containsText" dxfId="631" priority="127" operator="containsText" text="Demandé">
      <formula>NOT(ISERROR(SEARCH("Demandé",H20)))</formula>
    </cfRule>
  </conditionalFormatting>
  <conditionalFormatting sqref="I20:I23">
    <cfRule type="containsText" dxfId="630" priority="123" operator="containsText" text="Quand">
      <formula>NOT(ISERROR(SEARCH("Quand",I20)))</formula>
    </cfRule>
    <cfRule type="containsText" dxfId="629" priority="124" operator="containsText" text="Beine">
      <formula>NOT(ISERROR(SEARCH("Beine",I20)))</formula>
    </cfRule>
  </conditionalFormatting>
  <conditionalFormatting sqref="I20:I23">
    <cfRule type="colorScale" priority="11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28" priority="117" operator="containsText" text="Fab'ulleuse">
      <formula>NOT(ISERROR(SEARCH("Fab'ulleuse",I20)))</formula>
    </cfRule>
    <cfRule type="containsText" dxfId="627" priority="118" operator="containsText" text="beau jour">
      <formula>NOT(ISERROR(SEARCH("beau jour",I20)))</formula>
    </cfRule>
    <cfRule type="containsText" dxfId="626" priority="119" operator="containsText" text="fête">
      <formula>NOT(ISERROR(SEARCH("fête",I20)))</formula>
    </cfRule>
    <cfRule type="containsText" dxfId="625" priority="120" operator="containsText" text="Fete">
      <formula>NOT(ISERROR(SEARCH("Fete",I20)))</formula>
    </cfRule>
    <cfRule type="containsText" dxfId="624" priority="121" operator="containsText" text="Ech">
      <formula>NOT(ISERROR(SEARCH("Ech",I20)))</formula>
    </cfRule>
    <cfRule type="containsText" dxfId="623" priority="122" operator="containsText" text="St Valentin">
      <formula>NOT(ISERROR(SEARCH("St Valentin",I20)))</formula>
    </cfRule>
  </conditionalFormatting>
  <conditionalFormatting sqref="I20:I22">
    <cfRule type="containsText" dxfId="622" priority="113" operator="containsText" text="Fêtes de fin d'année">
      <formula>NOT(ISERROR(SEARCH("Fêtes de fin d'année",I20)))</formula>
    </cfRule>
    <cfRule type="containsText" dxfId="621" priority="114" operator="containsText" text="Fêtes de fin d'année">
      <formula>NOT(ISERROR(SEARCH("Fêtes de fin d'année",I20)))</formula>
    </cfRule>
    <cfRule type="containsText" dxfId="620" priority="115" operator="containsText" text="Fêtes de fin d'année">
      <formula>NOT(ISERROR(SEARCH("Fêtes de fin d'année",I20)))</formula>
    </cfRule>
  </conditionalFormatting>
  <conditionalFormatting sqref="I20:I22">
    <cfRule type="containsText" dxfId="619" priority="111" operator="containsText" text="Fêtes de fin d'année">
      <formula>NOT(ISERROR(SEARCH("Fêtes de fin d'année",I20)))</formula>
    </cfRule>
    <cfRule type="containsText" dxfId="618" priority="112" operator="containsText" text="Fêtes de fin d'année">
      <formula>NOT(ISERROR(SEARCH("Fêtes de fin d'année",I20)))</formula>
    </cfRule>
  </conditionalFormatting>
  <conditionalFormatting sqref="C20:E23">
    <cfRule type="colorScale" priority="1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20:G23">
    <cfRule type="dataBar" priority="109">
      <dataBar>
        <cfvo type="min"/>
        <cfvo type="max"/>
        <color rgb="FF008AEF"/>
      </dataBar>
    </cfRule>
  </conditionalFormatting>
  <conditionalFormatting sqref="F1:F169 F172:F180">
    <cfRule type="dataBar" priority="108">
      <dataBar>
        <cfvo type="min"/>
        <cfvo type="max"/>
        <color rgb="FF638EC6"/>
      </dataBar>
    </cfRule>
  </conditionalFormatting>
  <conditionalFormatting sqref="G2:G169 G172:G180">
    <cfRule type="dataBar" priority="107">
      <dataBar>
        <cfvo type="min"/>
        <cfvo type="max"/>
        <color rgb="FF638EC6"/>
      </dataBar>
    </cfRule>
  </conditionalFormatting>
  <conditionalFormatting sqref="J20:J22">
    <cfRule type="containsText" dxfId="617" priority="105" operator="containsText" text="Dégusté">
      <formula>NOT(ISERROR(SEARCH("Dégusté",J20)))</formula>
    </cfRule>
    <cfRule type="containsText" dxfId="616" priority="106" operator="containsText" text="Dégusté">
      <formula>NOT(ISERROR(SEARCH("Dégusté",J20)))</formula>
    </cfRule>
  </conditionalFormatting>
  <conditionalFormatting sqref="J20:J22">
    <cfRule type="containsText" dxfId="615" priority="102" operator="containsText" text="Fêtes de fin d'année">
      <formula>NOT(ISERROR(SEARCH("Fêtes de fin d'année",J20)))</formula>
    </cfRule>
    <cfRule type="containsText" dxfId="614" priority="103" operator="containsText" text="Fêtes de fin d'année">
      <formula>NOT(ISERROR(SEARCH("Fêtes de fin d'année",J20)))</formula>
    </cfRule>
    <cfRule type="containsText" dxfId="613" priority="104" operator="containsText" text="Fêtes de fin d'année">
      <formula>NOT(ISERROR(SEARCH("Fêtes de fin d'année",J20)))</formula>
    </cfRule>
  </conditionalFormatting>
  <conditionalFormatting sqref="J20:J22">
    <cfRule type="containsText" dxfId="612" priority="100" operator="containsText" text="Fêtes de fin d'année">
      <formula>NOT(ISERROR(SEARCH("Fêtes de fin d'année",J20)))</formula>
    </cfRule>
    <cfRule type="containsText" dxfId="611" priority="101" operator="containsText" text="Fêtes de fin d'année">
      <formula>NOT(ISERROR(SEARCH("Fêtes de fin d'année",J20)))</formula>
    </cfRule>
  </conditionalFormatting>
  <conditionalFormatting sqref="J20:J22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10" priority="94" operator="containsText" text="Fab'ulleuse">
      <formula>NOT(ISERROR(SEARCH("Fab'ulleuse",J20)))</formula>
    </cfRule>
    <cfRule type="containsText" dxfId="609" priority="95" operator="containsText" text="beau jour">
      <formula>NOT(ISERROR(SEARCH("beau jour",J20)))</formula>
    </cfRule>
    <cfRule type="containsText" dxfId="608" priority="96" operator="containsText" text="fête">
      <formula>NOT(ISERROR(SEARCH("fête",J20)))</formula>
    </cfRule>
    <cfRule type="containsText" dxfId="607" priority="97" operator="containsText" text="Fete">
      <formula>NOT(ISERROR(SEARCH("Fete",J20)))</formula>
    </cfRule>
    <cfRule type="containsText" dxfId="606" priority="98" operator="containsText" text="Ech">
      <formula>NOT(ISERROR(SEARCH("Ech",J20)))</formula>
    </cfRule>
    <cfRule type="containsText" dxfId="605" priority="99" operator="containsText" text="St Valentin">
      <formula>NOT(ISERROR(SEARCH("St Valentin",J20)))</formula>
    </cfRule>
  </conditionalFormatting>
  <conditionalFormatting sqref="J20:J22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04" priority="87" operator="containsText" text="Fab'ulleuse">
      <formula>NOT(ISERROR(SEARCH("Fab'ulleuse",J20)))</formula>
    </cfRule>
    <cfRule type="containsText" dxfId="603" priority="88" operator="containsText" text="beau jour">
      <formula>NOT(ISERROR(SEARCH("beau jour",J20)))</formula>
    </cfRule>
    <cfRule type="containsText" dxfId="602" priority="89" operator="containsText" text="fête">
      <formula>NOT(ISERROR(SEARCH("fête",J20)))</formula>
    </cfRule>
    <cfRule type="containsText" dxfId="601" priority="90" operator="containsText" text="Fete">
      <formula>NOT(ISERROR(SEARCH("Fete",J20)))</formula>
    </cfRule>
    <cfRule type="containsText" dxfId="600" priority="91" operator="containsText" text="Ech">
      <formula>NOT(ISERROR(SEARCH("Ech",J20)))</formula>
    </cfRule>
    <cfRule type="containsText" dxfId="599" priority="92" operator="containsText" text="St Valentin">
      <formula>NOT(ISERROR(SEARCH("St Valentin",J20)))</formula>
    </cfRule>
  </conditionalFormatting>
  <conditionalFormatting sqref="J110:J112">
    <cfRule type="containsText" dxfId="598" priority="84" operator="containsText" text="Dégusté">
      <formula>NOT(ISERROR(SEARCH("Dégusté",J110)))</formula>
    </cfRule>
    <cfRule type="containsText" dxfId="597" priority="85" operator="containsText" text="Dégusté">
      <formula>NOT(ISERROR(SEARCH("Dégusté",J110)))</formula>
    </cfRule>
  </conditionalFormatting>
  <conditionalFormatting sqref="J110:J112">
    <cfRule type="colorScale" priority="7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96" priority="78" operator="containsText" text="Fab'ulleuse">
      <formula>NOT(ISERROR(SEARCH("Fab'ulleuse",J110)))</formula>
    </cfRule>
    <cfRule type="containsText" dxfId="595" priority="79" operator="containsText" text="beau jour">
      <formula>NOT(ISERROR(SEARCH("beau jour",J110)))</formula>
    </cfRule>
    <cfRule type="containsText" dxfId="594" priority="80" operator="containsText" text="fête">
      <formula>NOT(ISERROR(SEARCH("fête",J110)))</formula>
    </cfRule>
    <cfRule type="containsText" dxfId="593" priority="81" operator="containsText" text="Fete">
      <formula>NOT(ISERROR(SEARCH("Fete",J110)))</formula>
    </cfRule>
    <cfRule type="containsText" dxfId="592" priority="82" operator="containsText" text="Ech">
      <formula>NOT(ISERROR(SEARCH("Ech",J110)))</formula>
    </cfRule>
    <cfRule type="containsText" dxfId="591" priority="83" operator="containsText" text="St Valentin">
      <formula>NOT(ISERROR(SEARCH("St Valentin",J110)))</formula>
    </cfRule>
  </conditionalFormatting>
  <conditionalFormatting sqref="J110:J112">
    <cfRule type="containsText" dxfId="590" priority="74" operator="containsText" text="Fêtes de fin d'année">
      <formula>NOT(ISERROR(SEARCH("Fêtes de fin d'année",J110)))</formula>
    </cfRule>
    <cfRule type="containsText" dxfId="589" priority="75" operator="containsText" text="Fêtes de fin d'année">
      <formula>NOT(ISERROR(SEARCH("Fêtes de fin d'année",J110)))</formula>
    </cfRule>
    <cfRule type="containsText" dxfId="588" priority="76" operator="containsText" text="Fêtes de fin d'année">
      <formula>NOT(ISERROR(SEARCH("Fêtes de fin d'année",J110)))</formula>
    </cfRule>
  </conditionalFormatting>
  <conditionalFormatting sqref="J110:J112">
    <cfRule type="containsText" dxfId="587" priority="72" operator="containsText" text="Fêtes de fin d'année">
      <formula>NOT(ISERROR(SEARCH("Fêtes de fin d'année",J110)))</formula>
    </cfRule>
    <cfRule type="containsText" dxfId="586" priority="73" operator="containsText" text="Fêtes de fin d'année">
      <formula>NOT(ISERROR(SEARCH("Fêtes de fin d'année",J110)))</formula>
    </cfRule>
  </conditionalFormatting>
  <conditionalFormatting sqref="J110:J112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85" priority="66" operator="containsText" text="Fab'ulleuse">
      <formula>NOT(ISERROR(SEARCH("Fab'ulleuse",J110)))</formula>
    </cfRule>
    <cfRule type="containsText" dxfId="584" priority="67" operator="containsText" text="beau jour">
      <formula>NOT(ISERROR(SEARCH("beau jour",J110)))</formula>
    </cfRule>
    <cfRule type="containsText" dxfId="583" priority="68" operator="containsText" text="fête">
      <formula>NOT(ISERROR(SEARCH("fête",J110)))</formula>
    </cfRule>
    <cfRule type="containsText" dxfId="582" priority="69" operator="containsText" text="Fete">
      <formula>NOT(ISERROR(SEARCH("Fete",J110)))</formula>
    </cfRule>
    <cfRule type="containsText" dxfId="581" priority="70" operator="containsText" text="Ech">
      <formula>NOT(ISERROR(SEARCH("Ech",J110)))</formula>
    </cfRule>
    <cfRule type="containsText" dxfId="580" priority="71" operator="containsText" text="St Valentin">
      <formula>NOT(ISERROR(SEARCH("St Valentin",J110)))</formula>
    </cfRule>
  </conditionalFormatting>
  <conditionalFormatting sqref="I171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70:C171">
    <cfRule type="containsText" dxfId="579" priority="42" operator="containsText" text="Recu">
      <formula>NOT(ISERROR(SEARCH("Recu",B170)))</formula>
    </cfRule>
    <cfRule type="containsText" dxfId="578" priority="43" operator="containsText" text="Demandé">
      <formula>NOT(ISERROR(SEARCH("Demandé",B170)))</formula>
    </cfRule>
  </conditionalFormatting>
  <conditionalFormatting sqref="C170:C171">
    <cfRule type="colorScale" priority="4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70:C171">
    <cfRule type="colorScale" priority="4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171:E171 E170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70:G171">
    <cfRule type="dataBar" priority="4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{7C6EB351-7CE3-4835-A3A1-5730DC2B71D5}</x14:id>
        </ext>
      </extLst>
    </cfRule>
  </conditionalFormatting>
  <conditionalFormatting sqref="F170:F171">
    <cfRule type="dataBar" priority="40">
      <dataBar>
        <cfvo type="min"/>
        <cfvo type="max"/>
        <color rgb="FF638EC6"/>
      </dataBar>
    </cfRule>
  </conditionalFormatting>
  <conditionalFormatting sqref="G170:G171">
    <cfRule type="dataBar" priority="39">
      <dataBar>
        <cfvo type="min"/>
        <cfvo type="max"/>
        <color rgb="FF638EC6"/>
      </dataBar>
    </cfRule>
  </conditionalFormatting>
  <conditionalFormatting sqref="I170">
    <cfRule type="containsText" dxfId="577" priority="29" operator="containsText" text="Recu">
      <formula>NOT(ISERROR(SEARCH("Recu",I170)))</formula>
    </cfRule>
    <cfRule type="containsText" dxfId="576" priority="30" operator="containsText" text="Demandé">
      <formula>NOT(ISERROR(SEARCH("Demandé",I170)))</formula>
    </cfRule>
  </conditionalFormatting>
  <conditionalFormatting sqref="I170:J170">
    <cfRule type="containsText" dxfId="575" priority="26" operator="containsText" text="Dégusté">
      <formula>NOT(ISERROR(SEARCH("Dégusté",I170)))</formula>
    </cfRule>
    <cfRule type="containsText" dxfId="574" priority="27" operator="containsText" text="Recu">
      <formula>NOT(ISERROR(SEARCH("Recu",I170)))</formula>
    </cfRule>
    <cfRule type="containsText" dxfId="573" priority="28" operator="containsText" text="Demandé">
      <formula>NOT(ISERROR(SEARCH("Demandé",I170)))</formula>
    </cfRule>
  </conditionalFormatting>
  <conditionalFormatting sqref="I170:J170">
    <cfRule type="containsText" dxfId="572" priority="24" operator="containsText" text="Quand">
      <formula>NOT(ISERROR(SEARCH("Quand",I170)))</formula>
    </cfRule>
    <cfRule type="containsText" dxfId="571" priority="25" operator="containsText" text="Beine">
      <formula>NOT(ISERROR(SEARCH("Beine",I170)))</formula>
    </cfRule>
  </conditionalFormatting>
  <conditionalFormatting sqref="J170">
    <cfRule type="containsText" dxfId="570" priority="22" operator="containsText" text="Dégusté">
      <formula>NOT(ISERROR(SEARCH("Dégusté",J170)))</formula>
    </cfRule>
    <cfRule type="containsText" dxfId="569" priority="23" operator="containsText" text="Dégusté">
      <formula>NOT(ISERROR(SEARCH("Dégusté",J170)))</formula>
    </cfRule>
  </conditionalFormatting>
  <conditionalFormatting sqref="J170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68" priority="16" operator="containsText" text="Fab'ulleuse">
      <formula>NOT(ISERROR(SEARCH("Fab'ulleuse",J170)))</formula>
    </cfRule>
    <cfRule type="containsText" dxfId="567" priority="17" operator="containsText" text="beau jour">
      <formula>NOT(ISERROR(SEARCH("beau jour",J170)))</formula>
    </cfRule>
    <cfRule type="containsText" dxfId="566" priority="18" operator="containsText" text="fête">
      <formula>NOT(ISERROR(SEARCH("fête",J170)))</formula>
    </cfRule>
    <cfRule type="containsText" dxfId="565" priority="19" operator="containsText" text="Fete">
      <formula>NOT(ISERROR(SEARCH("Fete",J170)))</formula>
    </cfRule>
    <cfRule type="containsText" dxfId="564" priority="20" operator="containsText" text="Ech">
      <formula>NOT(ISERROR(SEARCH("Ech",J170)))</formula>
    </cfRule>
    <cfRule type="containsText" dxfId="563" priority="21" operator="containsText" text="St Valentin">
      <formula>NOT(ISERROR(SEARCH("St Valentin",J170)))</formula>
    </cfRule>
  </conditionalFormatting>
  <conditionalFormatting sqref="J170">
    <cfRule type="containsText" dxfId="562" priority="12" operator="containsText" text="Fêtes de fin d'année">
      <formula>NOT(ISERROR(SEARCH("Fêtes de fin d'année",J170)))</formula>
    </cfRule>
    <cfRule type="containsText" dxfId="561" priority="13" operator="containsText" text="Fêtes de fin d'année">
      <formula>NOT(ISERROR(SEARCH("Fêtes de fin d'année",J170)))</formula>
    </cfRule>
    <cfRule type="containsText" dxfId="560" priority="14" operator="containsText" text="Fêtes de fin d'année">
      <formula>NOT(ISERROR(SEARCH("Fêtes de fin d'année",J170)))</formula>
    </cfRule>
  </conditionalFormatting>
  <conditionalFormatting sqref="J170">
    <cfRule type="containsText" dxfId="559" priority="10" operator="containsText" text="Fêtes de fin d'année">
      <formula>NOT(ISERROR(SEARCH("Fêtes de fin d'année",J170)))</formula>
    </cfRule>
    <cfRule type="containsText" dxfId="558" priority="11" operator="containsText" text="Fêtes de fin d'année">
      <formula>NOT(ISERROR(SEARCH("Fêtes de fin d'année",J170)))</formula>
    </cfRule>
  </conditionalFormatting>
  <conditionalFormatting sqref="J170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57" priority="4" operator="containsText" text="Fab'ulleuse">
      <formula>NOT(ISERROR(SEARCH("Fab'ulleuse",J170)))</formula>
    </cfRule>
    <cfRule type="containsText" dxfId="556" priority="5" operator="containsText" text="beau jour">
      <formula>NOT(ISERROR(SEARCH("beau jour",J170)))</formula>
    </cfRule>
    <cfRule type="containsText" dxfId="555" priority="6" operator="containsText" text="fête">
      <formula>NOT(ISERROR(SEARCH("fête",J170)))</formula>
    </cfRule>
    <cfRule type="containsText" dxfId="554" priority="7" operator="containsText" text="Fete">
      <formula>NOT(ISERROR(SEARCH("Fete",J170)))</formula>
    </cfRule>
    <cfRule type="containsText" dxfId="553" priority="8" operator="containsText" text="Ech">
      <formula>NOT(ISERROR(SEARCH("Ech",J170)))</formula>
    </cfRule>
    <cfRule type="containsText" dxfId="552" priority="9" operator="containsText" text="St Valentin">
      <formula>NOT(ISERROR(SEARCH("St Valentin",J170)))</formula>
    </cfRule>
  </conditionalFormatting>
  <conditionalFormatting sqref="I170:J170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51" priority="32" operator="containsText" text="Fab'ulleuse">
      <formula>NOT(ISERROR(SEARCH("Fab'ulleuse",I170)))</formula>
    </cfRule>
    <cfRule type="containsText" dxfId="550" priority="33" operator="containsText" text="beau jour">
      <formula>NOT(ISERROR(SEARCH("beau jour",I170)))</formula>
    </cfRule>
    <cfRule type="containsText" dxfId="549" priority="34" operator="containsText" text="fête">
      <formula>NOT(ISERROR(SEARCH("fête",I170)))</formula>
    </cfRule>
    <cfRule type="containsText" dxfId="548" priority="35" operator="containsText" text="Fete">
      <formula>NOT(ISERROR(SEARCH("Fete",I170)))</formula>
    </cfRule>
    <cfRule type="containsText" dxfId="547" priority="36" operator="containsText" text="Ech">
      <formula>NOT(ISERROR(SEARCH("Ech",I170)))</formula>
    </cfRule>
    <cfRule type="containsText" dxfId="546" priority="37" operator="containsText" text="St Valentin">
      <formula>NOT(ISERROR(SEARCH("St Valentin",I170)))</formula>
    </cfRule>
  </conditionalFormatting>
  <conditionalFormatting sqref="I170">
    <cfRule type="colorScale" priority="3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17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scale="79" orientation="landscape" r:id="rId1"/>
  <headerFooter>
    <oddHeader>&amp;CListe Champagne BullOSphere 2016</oddHeader>
  </headerFooter>
  <rowBreaks count="1" manualBreakCount="1">
    <brk id="62" min="1" max="7" man="1"/>
  </row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6D335BB-7A0D-43F0-8B5D-FE7CB55D324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F2:G169 F172:G180</xm:sqref>
        </x14:conditionalFormatting>
        <x14:conditionalFormatting xmlns:xm="http://schemas.microsoft.com/office/excel/2006/main">
          <x14:cfRule type="dataBar" id="{7C6EB351-7CE3-4835-A3A1-5730DC2B71D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F170:G171</xm:sqref>
        </x14:conditionalFormatting>
        <x14:conditionalFormatting xmlns:xm="http://schemas.microsoft.com/office/excel/2006/main">
          <x14:cfRule type="containsText" priority="57" operator="containsText" text="Quand" id="{C2190991-59A3-4F23-AA06-1D4582358461}">
            <xm:f>NOT(ISERROR(SEARCH("Quand",'2015'!I171)))</xm:f>
            <x14:dxf>
              <fill>
                <patternFill>
                  <bgColor rgb="FFFFC7CE"/>
                </patternFill>
              </fill>
            </x14:dxf>
          </x14:cfRule>
          <x14:cfRule type="containsText" priority="58" operator="containsText" text="Beine" id="{27C9BD3E-3156-465E-B746-3046FF6EF8A6}">
            <xm:f>NOT(ISERROR(SEARCH("Beine",'2015'!I171)))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m:sqref>I171</xm:sqref>
        </x14:conditionalFormatting>
        <x14:conditionalFormatting xmlns:xm="http://schemas.microsoft.com/office/excel/2006/main">
          <x14:cfRule type="containsText" priority="49" operator="containsText" text="Fab'ulleuse" id="{F6025E48-E171-40E9-ADC4-DE0FF2B5B5EF}">
            <xm:f>NOT(ISERROR(SEARCH("Fab'ulleuse",'2015'!I171)))</xm:f>
            <x14:dxf>
              <font>
                <color theme="9" tint="-0.499984740745262"/>
              </font>
              <fill>
                <patternFill>
                  <bgColor theme="9" tint="0.39994506668294322"/>
                </patternFill>
              </fill>
            </x14:dxf>
          </x14:cfRule>
          <x14:cfRule type="containsText" priority="50" operator="containsText" text="beau jour" id="{66DFE621-7EC2-4B14-B20E-AF2B3D5F1C21}">
            <xm:f>NOT(ISERROR(SEARCH("beau jour",'2015'!I171)))</xm:f>
            <x14:dxf>
              <font>
                <color rgb="FF008A3E"/>
              </font>
              <fill>
                <patternFill>
                  <bgColor theme="6"/>
                </patternFill>
              </fill>
            </x14:dxf>
          </x14:cfRule>
          <x14:cfRule type="containsText" priority="51" operator="containsText" text="fête" id="{420475A2-FD42-44D2-A440-FCA402B220D3}">
            <xm:f>NOT(ISERROR(SEARCH("fête",'2015'!I171)))</xm:f>
            <x14:dxf>
              <font>
                <condense val="0"/>
                <extend val="0"/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ontainsText" priority="52" operator="containsText" text="Fete" id="{58AFCE99-50F5-4479-855C-9110C08C4DB2}">
            <xm:f>NOT(ISERROR(SEARCH("Fete",'2015'!I171)))</xm:f>
            <x14:dxf>
              <font>
                <condense val="0"/>
                <extend val="0"/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ontainsText" priority="53" operator="containsText" text="Ech" id="{6ECDD9AE-C11F-48E4-B90F-2412431B29DC}">
            <xm:f>NOT(ISERROR(SEARCH("Ech",'2015'!I171)))</xm:f>
            <x14:dxf>
              <font>
                <condense val="0"/>
                <extend val="0"/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ontainsText" priority="54" operator="containsText" text="St Valentin" id="{AD73914B-BDC7-4D81-AFB7-7E636C6C6629}">
            <xm:f>NOT(ISERROR(SEARCH("St Valentin",'2015'!I171)))</xm:f>
            <x14:dxf>
              <font>
                <condense val="0"/>
                <extend val="0"/>
                <color rgb="FF9C0006"/>
              </font>
              <fill>
                <patternFill>
                  <bgColor rgb="FFFFC7CE"/>
                </patternFill>
              </fill>
            </x14:dxf>
          </x14:cfRule>
          <xm:sqref>I171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5"/>
  <sheetViews>
    <sheetView zoomScale="85" zoomScaleNormal="85" workbookViewId="0">
      <pane ySplit="1" topLeftCell="A2" activePane="bottomLeft" state="frozen"/>
      <selection pane="bottomLeft" activeCell="A2" sqref="A1:A1048576"/>
    </sheetView>
  </sheetViews>
  <sheetFormatPr baseColWidth="10" defaultRowHeight="15"/>
  <cols>
    <col min="1" max="1" width="0" hidden="1" customWidth="1"/>
    <col min="2" max="2" width="31.7109375" style="22" bestFit="1" customWidth="1"/>
    <col min="3" max="3" width="75.7109375" bestFit="1" customWidth="1"/>
    <col min="4" max="5" width="12.85546875" bestFit="1" customWidth="1"/>
    <col min="6" max="6" width="11" customWidth="1"/>
    <col min="7" max="7" width="10" bestFit="1" customWidth="1"/>
    <col min="8" max="8" width="11.42578125" customWidth="1"/>
    <col min="10" max="10" width="53.42578125" bestFit="1" customWidth="1"/>
    <col min="11" max="11" width="8.28515625" bestFit="1" customWidth="1"/>
  </cols>
  <sheetData>
    <row r="1" spans="1:10" s="25" customFormat="1" ht="16.5" thickBot="1">
      <c r="A1" s="60" t="s">
        <v>1</v>
      </c>
      <c r="B1" s="61"/>
      <c r="C1" s="23" t="s">
        <v>0</v>
      </c>
      <c r="D1" s="23" t="s">
        <v>37</v>
      </c>
      <c r="E1" s="23" t="s">
        <v>119</v>
      </c>
      <c r="F1" s="24" t="s">
        <v>2</v>
      </c>
      <c r="G1" s="24" t="s">
        <v>87</v>
      </c>
      <c r="H1" s="23" t="s">
        <v>257</v>
      </c>
    </row>
    <row r="2" spans="1:10">
      <c r="A2" t="str">
        <f>IF(C2&lt;&gt;"",LOOKUP("zzz",$B$2:B2),"")</f>
        <v>Champagne Pierre Mignon</v>
      </c>
      <c r="B2" s="53" t="s">
        <v>90</v>
      </c>
      <c r="C2" s="2" t="s">
        <v>99</v>
      </c>
      <c r="D2" s="2">
        <v>1</v>
      </c>
      <c r="E2" s="2">
        <v>1</v>
      </c>
      <c r="F2" s="6">
        <v>35</v>
      </c>
      <c r="G2" s="6">
        <f>F2*D2</f>
        <v>35</v>
      </c>
      <c r="H2" s="29">
        <v>42776</v>
      </c>
      <c r="I2" t="s">
        <v>119</v>
      </c>
      <c r="J2" t="s">
        <v>433</v>
      </c>
    </row>
    <row r="3" spans="1:10">
      <c r="A3" t="str">
        <f>IF(C3&lt;&gt;"",LOOKUP("zzz",$B$2:B3),"")</f>
        <v>Champagne Pierre Mignon</v>
      </c>
      <c r="B3" s="51"/>
      <c r="C3" s="44" t="s">
        <v>261</v>
      </c>
      <c r="D3" s="10">
        <v>1</v>
      </c>
      <c r="E3" s="10"/>
      <c r="F3" s="11">
        <v>68</v>
      </c>
      <c r="G3" s="7">
        <f t="shared" ref="G3:G4" si="0">F3*D3</f>
        <v>68</v>
      </c>
      <c r="H3" s="33">
        <v>43012</v>
      </c>
      <c r="I3" t="s">
        <v>107</v>
      </c>
      <c r="J3" t="s">
        <v>215</v>
      </c>
    </row>
    <row r="4" spans="1:10" ht="15.75" thickBot="1">
      <c r="A4" t="str">
        <f>IF(C4&lt;&gt;"",LOOKUP("zzz",$B$2:B4),"")</f>
        <v/>
      </c>
      <c r="B4" s="51"/>
      <c r="C4" s="12"/>
      <c r="D4" s="12"/>
      <c r="E4" s="12"/>
      <c r="F4" s="13"/>
      <c r="G4" s="15">
        <f t="shared" si="0"/>
        <v>0</v>
      </c>
      <c r="H4" s="30"/>
    </row>
    <row r="5" spans="1:10">
      <c r="A5" t="str">
        <f>IF(C5&lt;&gt;"",LOOKUP("zzz",$B$2:B5),"")</f>
        <v>Champagne Bollinger</v>
      </c>
      <c r="B5" s="53" t="s">
        <v>394</v>
      </c>
      <c r="C5" s="39" t="s">
        <v>435</v>
      </c>
      <c r="D5" s="2">
        <v>1</v>
      </c>
      <c r="E5" s="2"/>
      <c r="F5" s="6">
        <v>110</v>
      </c>
      <c r="G5" s="6">
        <f>F5*D5</f>
        <v>110</v>
      </c>
      <c r="H5" s="29">
        <v>42755</v>
      </c>
      <c r="I5" t="s">
        <v>107</v>
      </c>
      <c r="J5" t="s">
        <v>239</v>
      </c>
    </row>
    <row r="6" spans="1:10">
      <c r="A6" t="str">
        <f>IF(C6&lt;&gt;"",LOOKUP("zzz",$B$2:B6),"")</f>
        <v>Champagne Bollinger</v>
      </c>
      <c r="B6" s="51"/>
      <c r="C6" s="44" t="s">
        <v>503</v>
      </c>
      <c r="D6" s="10">
        <v>1</v>
      </c>
      <c r="E6" s="10"/>
      <c r="F6" s="11">
        <v>89</v>
      </c>
      <c r="G6" s="11">
        <f>F6*D6</f>
        <v>89</v>
      </c>
      <c r="H6" s="33">
        <v>42996</v>
      </c>
      <c r="I6" t="s">
        <v>107</v>
      </c>
      <c r="J6" t="s">
        <v>215</v>
      </c>
    </row>
    <row r="7" spans="1:10" ht="15.75" thickBot="1">
      <c r="A7" t="str">
        <f>IF(C7&lt;&gt;"",LOOKUP("zzz",$B$2:B7),"")</f>
        <v/>
      </c>
      <c r="B7" s="51"/>
      <c r="C7" s="3"/>
      <c r="D7" s="3"/>
      <c r="E7" s="3"/>
      <c r="F7" s="7"/>
      <c r="G7" s="7">
        <f t="shared" ref="G7:G75" si="1">F7*D7</f>
        <v>0</v>
      </c>
      <c r="H7" s="3"/>
    </row>
    <row r="8" spans="1:10">
      <c r="A8" t="str">
        <f>IF(C8&lt;&gt;"",LOOKUP("zzz",$B$2:B8),"")</f>
        <v>Champagne Nicolas Feuillatte</v>
      </c>
      <c r="B8" s="53" t="s">
        <v>566</v>
      </c>
      <c r="C8" s="19" t="s">
        <v>439</v>
      </c>
      <c r="D8" s="2">
        <v>1</v>
      </c>
      <c r="E8" s="2">
        <v>1</v>
      </c>
      <c r="F8" s="6">
        <v>13</v>
      </c>
      <c r="G8" s="6">
        <f t="shared" si="1"/>
        <v>13</v>
      </c>
      <c r="H8" s="29">
        <v>42780</v>
      </c>
      <c r="I8" t="s">
        <v>119</v>
      </c>
      <c r="J8" t="s">
        <v>433</v>
      </c>
    </row>
    <row r="9" spans="1:10">
      <c r="A9" t="str">
        <f>IF(C9&lt;&gt;"",LOOKUP("zzz",$B$2:B9),"")</f>
        <v>Champagne Nicolas Feuillatte</v>
      </c>
      <c r="B9" s="51"/>
      <c r="C9" s="3" t="s">
        <v>6</v>
      </c>
      <c r="D9" s="10">
        <v>2</v>
      </c>
      <c r="E9" s="10"/>
      <c r="F9" s="11">
        <v>26</v>
      </c>
      <c r="G9" s="11">
        <f t="shared" si="1"/>
        <v>52</v>
      </c>
      <c r="H9" s="33">
        <v>42829</v>
      </c>
      <c r="I9" t="s">
        <v>107</v>
      </c>
      <c r="J9" t="s">
        <v>182</v>
      </c>
    </row>
    <row r="10" spans="1:10">
      <c r="A10" t="str">
        <f>IF(C10&lt;&gt;"",LOOKUP("zzz",$B$2:B10),"")</f>
        <v>Champagne Nicolas Feuillatte</v>
      </c>
      <c r="B10" s="51"/>
      <c r="C10" s="3" t="s">
        <v>445</v>
      </c>
      <c r="D10" s="3">
        <v>2</v>
      </c>
      <c r="E10" s="3">
        <v>2</v>
      </c>
      <c r="F10" s="7">
        <v>37.5</v>
      </c>
      <c r="G10" s="7">
        <f t="shared" si="1"/>
        <v>75</v>
      </c>
      <c r="H10" s="32">
        <v>43018</v>
      </c>
      <c r="I10" t="s">
        <v>119</v>
      </c>
      <c r="J10" t="s">
        <v>182</v>
      </c>
    </row>
    <row r="11" spans="1:10">
      <c r="A11" t="str">
        <f>IF(C11&lt;&gt;"",LOOKUP("zzz",$B$2:B11),"")</f>
        <v>Champagne Nicolas Feuillatte</v>
      </c>
      <c r="B11" s="51"/>
      <c r="C11" s="12" t="s">
        <v>83</v>
      </c>
      <c r="D11" s="12">
        <v>1</v>
      </c>
      <c r="E11" s="12">
        <v>1</v>
      </c>
      <c r="F11" s="13">
        <v>32</v>
      </c>
      <c r="G11" s="13">
        <f t="shared" si="1"/>
        <v>32</v>
      </c>
      <c r="H11" s="30">
        <v>42829</v>
      </c>
      <c r="I11" t="s">
        <v>119</v>
      </c>
      <c r="J11" t="s">
        <v>182</v>
      </c>
    </row>
    <row r="12" spans="1:10">
      <c r="A12" t="str">
        <f>IF(C12&lt;&gt;"",LOOKUP("zzz",$B$2:B12),"")</f>
        <v>Champagne Nicolas Feuillatte</v>
      </c>
      <c r="B12" s="51"/>
      <c r="C12" s="3" t="s">
        <v>64</v>
      </c>
      <c r="D12" s="3">
        <v>1</v>
      </c>
      <c r="E12" s="3">
        <v>1</v>
      </c>
      <c r="F12" s="7">
        <v>26</v>
      </c>
      <c r="G12" s="7">
        <f t="shared" si="1"/>
        <v>26</v>
      </c>
      <c r="H12" s="32">
        <v>43018</v>
      </c>
      <c r="I12" t="s">
        <v>119</v>
      </c>
      <c r="J12" t="s">
        <v>215</v>
      </c>
    </row>
    <row r="13" spans="1:10">
      <c r="A13" t="str">
        <f>IF(C13&lt;&gt;"",LOOKUP("zzz",$B$2:B13),"")</f>
        <v>Champagne Nicolas Feuillatte</v>
      </c>
      <c r="B13" s="51"/>
      <c r="C13" s="16" t="s">
        <v>185</v>
      </c>
      <c r="D13" s="16">
        <v>1</v>
      </c>
      <c r="E13" s="16">
        <v>1</v>
      </c>
      <c r="F13" s="15">
        <v>30</v>
      </c>
      <c r="G13" s="7">
        <f t="shared" si="1"/>
        <v>30</v>
      </c>
      <c r="H13" s="31">
        <v>43018</v>
      </c>
      <c r="I13" t="s">
        <v>119</v>
      </c>
      <c r="J13" t="s">
        <v>215</v>
      </c>
    </row>
    <row r="14" spans="1:10">
      <c r="A14" t="str">
        <f>IF(C14&lt;&gt;"",LOOKUP("zzz",$B$2:B14),"")</f>
        <v>Champagne Nicolas Feuillatte</v>
      </c>
      <c r="B14" s="51"/>
      <c r="C14" s="16" t="s">
        <v>519</v>
      </c>
      <c r="D14" s="16">
        <v>1</v>
      </c>
      <c r="E14" s="16">
        <v>1</v>
      </c>
      <c r="F14" s="15">
        <v>37.5</v>
      </c>
      <c r="G14" s="7">
        <f t="shared" si="1"/>
        <v>37.5</v>
      </c>
      <c r="H14" s="31">
        <v>43018</v>
      </c>
      <c r="I14" t="s">
        <v>119</v>
      </c>
      <c r="J14" t="s">
        <v>215</v>
      </c>
    </row>
    <row r="15" spans="1:10">
      <c r="A15" t="str">
        <f>IF(C15&lt;&gt;"",LOOKUP("zzz",$B$2:B15),"")</f>
        <v>Champagne Nicolas Feuillatte</v>
      </c>
      <c r="B15" s="51"/>
      <c r="C15" s="43" t="s">
        <v>194</v>
      </c>
      <c r="D15" s="16">
        <v>1</v>
      </c>
      <c r="E15" s="16"/>
      <c r="F15" s="15">
        <v>90</v>
      </c>
      <c r="G15" s="7">
        <f t="shared" si="1"/>
        <v>90</v>
      </c>
      <c r="H15" s="31">
        <v>43018</v>
      </c>
      <c r="I15" t="s">
        <v>107</v>
      </c>
      <c r="J15" t="s">
        <v>215</v>
      </c>
    </row>
    <row r="16" spans="1:10" ht="15.75" thickBot="1">
      <c r="A16" t="str">
        <f>IF(C16&lt;&gt;"",LOOKUP("zzz",$B$2:B16),"")</f>
        <v/>
      </c>
      <c r="B16" s="51"/>
      <c r="C16" s="16"/>
      <c r="D16" s="16"/>
      <c r="E16" s="16"/>
      <c r="F16" s="15"/>
      <c r="G16" s="7">
        <f t="shared" si="1"/>
        <v>0</v>
      </c>
      <c r="H16" s="16"/>
    </row>
    <row r="17" spans="1:10">
      <c r="A17" t="str">
        <f>IF(C17&lt;&gt;"",LOOKUP("zzz",$B$2:B17),"")</f>
        <v>Champagne Tribaut Schloesser</v>
      </c>
      <c r="B17" s="53" t="s">
        <v>201</v>
      </c>
      <c r="C17" s="2" t="s">
        <v>440</v>
      </c>
      <c r="D17" s="2">
        <v>1</v>
      </c>
      <c r="E17" s="2"/>
      <c r="F17" s="6">
        <v>40</v>
      </c>
      <c r="G17" s="6">
        <f t="shared" si="1"/>
        <v>40</v>
      </c>
      <c r="H17" s="29">
        <v>42804</v>
      </c>
      <c r="I17" t="s">
        <v>107</v>
      </c>
      <c r="J17" t="s">
        <v>239</v>
      </c>
    </row>
    <row r="18" spans="1:10" ht="15.75" thickBot="1">
      <c r="A18" t="str">
        <f>IF(C18&lt;&gt;"",LOOKUP("zzz",$B$2:B18),"")</f>
        <v/>
      </c>
      <c r="B18" s="52"/>
      <c r="C18" s="4"/>
      <c r="D18" s="4"/>
      <c r="E18" s="4"/>
      <c r="F18" s="8"/>
      <c r="G18" s="8">
        <f t="shared" si="1"/>
        <v>0</v>
      </c>
      <c r="H18" s="4"/>
    </row>
    <row r="19" spans="1:10">
      <c r="A19" t="str">
        <f>IF(C19&lt;&gt;"",LOOKUP("zzz",$B$2:B19),"")</f>
        <v>Champagne Henriot</v>
      </c>
      <c r="B19" s="53" t="s">
        <v>567</v>
      </c>
      <c r="C19" s="2" t="s">
        <v>437</v>
      </c>
      <c r="D19" s="2">
        <v>1</v>
      </c>
      <c r="E19" s="2"/>
      <c r="F19" s="6">
        <v>55</v>
      </c>
      <c r="G19" s="6">
        <f t="shared" si="1"/>
        <v>55</v>
      </c>
      <c r="H19" s="29">
        <v>42767</v>
      </c>
      <c r="I19" t="s">
        <v>107</v>
      </c>
      <c r="J19" t="s">
        <v>433</v>
      </c>
    </row>
    <row r="20" spans="1:10">
      <c r="A20" t="str">
        <f>IF(C20&lt;&gt;"",LOOKUP("zzz",$B$2:B20),"")</f>
        <v>Champagne Henriot</v>
      </c>
      <c r="B20" s="51"/>
      <c r="C20" s="44" t="s">
        <v>542</v>
      </c>
      <c r="D20" s="10">
        <v>2</v>
      </c>
      <c r="E20" s="10"/>
      <c r="F20" s="11">
        <v>120</v>
      </c>
      <c r="G20" s="11">
        <f t="shared" si="1"/>
        <v>240</v>
      </c>
      <c r="H20" s="33">
        <v>43032</v>
      </c>
      <c r="I20" t="s">
        <v>107</v>
      </c>
      <c r="J20" t="s">
        <v>552</v>
      </c>
    </row>
    <row r="21" spans="1:10">
      <c r="A21" t="str">
        <f>IF(C21&lt;&gt;"",LOOKUP("zzz",$B$2:B21),"")</f>
        <v>Champagne Henriot</v>
      </c>
      <c r="B21" s="51"/>
      <c r="C21" s="10" t="s">
        <v>50</v>
      </c>
      <c r="D21" s="10">
        <v>1</v>
      </c>
      <c r="E21" s="10"/>
      <c r="F21" s="11">
        <v>39</v>
      </c>
      <c r="G21" s="11">
        <f t="shared" si="1"/>
        <v>39</v>
      </c>
      <c r="H21" s="33">
        <v>42978</v>
      </c>
      <c r="I21" t="s">
        <v>107</v>
      </c>
      <c r="J21" t="s">
        <v>215</v>
      </c>
    </row>
    <row r="22" spans="1:10" ht="15.75" thickBot="1">
      <c r="A22" t="str">
        <f>IF(C22&lt;&gt;"",LOOKUP("zzz",$B$2:B22),"")</f>
        <v/>
      </c>
      <c r="B22" s="51"/>
      <c r="C22" s="3"/>
      <c r="D22" s="3"/>
      <c r="E22" s="3"/>
      <c r="F22" s="7"/>
      <c r="G22" s="7">
        <f t="shared" si="1"/>
        <v>0</v>
      </c>
      <c r="H22" s="3"/>
    </row>
    <row r="23" spans="1:10">
      <c r="A23" t="str">
        <f>IF(C23&lt;&gt;"",LOOKUP("zzz",$B$2:B23),"")</f>
        <v>Champagne Gallimard</v>
      </c>
      <c r="B23" s="53" t="s">
        <v>442</v>
      </c>
      <c r="C23" s="2" t="s">
        <v>443</v>
      </c>
      <c r="D23" s="2">
        <v>1</v>
      </c>
      <c r="E23" s="2"/>
      <c r="F23" s="6">
        <v>39</v>
      </c>
      <c r="G23" s="6">
        <f t="shared" si="1"/>
        <v>39</v>
      </c>
      <c r="H23" s="29">
        <v>42822</v>
      </c>
      <c r="I23" t="s">
        <v>107</v>
      </c>
      <c r="J23" t="s">
        <v>239</v>
      </c>
    </row>
    <row r="24" spans="1:10" ht="15.75" thickBot="1">
      <c r="A24" t="str">
        <f>IF(C24&lt;&gt;"",LOOKUP("zzz",$B$2:B24),"")</f>
        <v/>
      </c>
      <c r="B24" s="52"/>
      <c r="C24" s="4"/>
      <c r="D24" s="4"/>
      <c r="E24" s="4"/>
      <c r="F24" s="8"/>
      <c r="G24" s="15">
        <f t="shared" si="1"/>
        <v>0</v>
      </c>
      <c r="H24" s="4"/>
    </row>
    <row r="25" spans="1:10">
      <c r="A25" t="str">
        <f>IF(C25&lt;&gt;"",LOOKUP("zzz",$B$2:B25),"")</f>
        <v>Champagne Philippe Gamet</v>
      </c>
      <c r="B25" s="53" t="s">
        <v>319</v>
      </c>
      <c r="C25" s="2" t="s">
        <v>563</v>
      </c>
      <c r="D25" s="2">
        <v>1</v>
      </c>
      <c r="E25" s="2"/>
      <c r="F25" s="6">
        <v>43</v>
      </c>
      <c r="G25" s="6">
        <f t="shared" ref="G25:G26" si="2">F25*D25</f>
        <v>43</v>
      </c>
      <c r="H25" s="29">
        <v>43070</v>
      </c>
      <c r="I25" t="s">
        <v>107</v>
      </c>
      <c r="J25" t="s">
        <v>215</v>
      </c>
    </row>
    <row r="26" spans="1:10" ht="15.75" thickBot="1">
      <c r="A26" t="str">
        <f>IF(C26&lt;&gt;"",LOOKUP("zzz",$B$2:B26),"")</f>
        <v/>
      </c>
      <c r="B26" s="52"/>
      <c r="C26" s="4"/>
      <c r="D26" s="4"/>
      <c r="E26" s="4"/>
      <c r="F26" s="8"/>
      <c r="G26" s="15">
        <f t="shared" si="2"/>
        <v>0</v>
      </c>
      <c r="H26" s="4"/>
    </row>
    <row r="27" spans="1:10">
      <c r="A27" t="str">
        <f>IF(C27&lt;&gt;"",LOOKUP("zzz",$B$2:B27),"")</f>
        <v>Champagne Devaux</v>
      </c>
      <c r="B27" s="53" t="s">
        <v>32</v>
      </c>
      <c r="C27" s="19" t="s">
        <v>94</v>
      </c>
      <c r="D27" s="19">
        <v>1</v>
      </c>
      <c r="E27" s="19"/>
      <c r="F27" s="14">
        <v>47</v>
      </c>
      <c r="G27" s="14">
        <f t="shared" si="1"/>
        <v>47</v>
      </c>
      <c r="H27" s="26">
        <v>42761</v>
      </c>
      <c r="I27" t="s">
        <v>107</v>
      </c>
      <c r="J27" t="s">
        <v>433</v>
      </c>
    </row>
    <row r="28" spans="1:10">
      <c r="A28" t="str">
        <f>IF(C28&lt;&gt;"",LOOKUP("zzz",$B$2:B28),"")</f>
        <v>Champagne Devaux</v>
      </c>
      <c r="B28" s="51"/>
      <c r="C28" s="3" t="s">
        <v>438</v>
      </c>
      <c r="D28" s="3">
        <v>1</v>
      </c>
      <c r="E28" s="3"/>
      <c r="F28" s="7">
        <v>24</v>
      </c>
      <c r="G28" s="7">
        <f t="shared" si="1"/>
        <v>24</v>
      </c>
      <c r="H28" s="32">
        <v>42788</v>
      </c>
      <c r="I28" t="s">
        <v>107</v>
      </c>
      <c r="J28" t="s">
        <v>239</v>
      </c>
    </row>
    <row r="29" spans="1:10">
      <c r="A29" t="str">
        <f>IF(C29&lt;&gt;"",LOOKUP("zzz",$B$2:B29),"")</f>
        <v>Champagne Devaux</v>
      </c>
      <c r="B29" s="51"/>
      <c r="C29" s="3" t="s">
        <v>521</v>
      </c>
      <c r="D29" s="3">
        <v>1</v>
      </c>
      <c r="E29" s="3"/>
      <c r="F29" s="7">
        <v>35</v>
      </c>
      <c r="G29" s="7">
        <f t="shared" si="1"/>
        <v>35</v>
      </c>
      <c r="H29" s="32">
        <v>43019</v>
      </c>
      <c r="I29" t="s">
        <v>107</v>
      </c>
      <c r="J29" t="s">
        <v>215</v>
      </c>
    </row>
    <row r="30" spans="1:10">
      <c r="A30" t="str">
        <f>IF(C30&lt;&gt;"",LOOKUP("zzz",$B$2:B30),"")</f>
        <v>Champagne Devaux</v>
      </c>
      <c r="B30" s="51"/>
      <c r="C30" s="41" t="s">
        <v>522</v>
      </c>
      <c r="D30" s="3">
        <v>1</v>
      </c>
      <c r="E30" s="3"/>
      <c r="F30" s="7">
        <v>130</v>
      </c>
      <c r="G30" s="7">
        <f t="shared" si="1"/>
        <v>130</v>
      </c>
      <c r="H30" s="32">
        <v>43019</v>
      </c>
      <c r="I30" t="s">
        <v>107</v>
      </c>
      <c r="J30" t="s">
        <v>215</v>
      </c>
    </row>
    <row r="31" spans="1:10" ht="15.75" thickBot="1">
      <c r="A31" t="str">
        <f>IF(C31&lt;&gt;"",LOOKUP("zzz",$B$2:B31),"")</f>
        <v/>
      </c>
      <c r="B31" s="51"/>
      <c r="C31" s="12"/>
      <c r="D31" s="12"/>
      <c r="E31" s="12"/>
      <c r="F31" s="13"/>
      <c r="G31" s="13">
        <f t="shared" si="1"/>
        <v>0</v>
      </c>
      <c r="H31" s="30"/>
    </row>
    <row r="32" spans="1:10">
      <c r="A32" t="str">
        <f>IF(C32&lt;&gt;"",LOOKUP("zzz",$B$2:B32),"")</f>
        <v>Champagne Eric Tallet</v>
      </c>
      <c r="B32" s="53" t="s">
        <v>487</v>
      </c>
      <c r="C32" s="2" t="s">
        <v>488</v>
      </c>
      <c r="D32" s="2">
        <v>1</v>
      </c>
      <c r="E32" s="2"/>
      <c r="F32" s="34">
        <v>31</v>
      </c>
      <c r="G32" s="36">
        <f t="shared" si="1"/>
        <v>31</v>
      </c>
      <c r="H32" s="29">
        <v>42919</v>
      </c>
      <c r="I32" t="s">
        <v>107</v>
      </c>
      <c r="J32" t="s">
        <v>431</v>
      </c>
    </row>
    <row r="33" spans="1:10">
      <c r="A33" t="str">
        <f>IF(C33&lt;&gt;"",LOOKUP("zzz",$B$2:B33),"")</f>
        <v>Champagne Eric Tallet</v>
      </c>
      <c r="B33" s="51"/>
      <c r="C33" s="44" t="s">
        <v>489</v>
      </c>
      <c r="D33" s="10">
        <v>1</v>
      </c>
      <c r="E33" s="10"/>
      <c r="F33" s="35">
        <v>49</v>
      </c>
      <c r="G33" s="37">
        <f t="shared" si="1"/>
        <v>49</v>
      </c>
      <c r="H33" s="33">
        <v>42919</v>
      </c>
      <c r="I33" t="s">
        <v>107</v>
      </c>
      <c r="J33" t="s">
        <v>431</v>
      </c>
    </row>
    <row r="34" spans="1:10">
      <c r="A34" t="str">
        <f>IF(C34&lt;&gt;"",LOOKUP("zzz",$B$2:B34),"")</f>
        <v>Champagne Eric Tallet</v>
      </c>
      <c r="B34" s="51"/>
      <c r="C34" s="10" t="s">
        <v>490</v>
      </c>
      <c r="D34" s="10">
        <v>1</v>
      </c>
      <c r="E34" s="10"/>
      <c r="F34" s="35">
        <v>45</v>
      </c>
      <c r="G34" s="37">
        <f t="shared" si="1"/>
        <v>45</v>
      </c>
      <c r="H34" s="33">
        <v>42919</v>
      </c>
      <c r="I34" t="s">
        <v>107</v>
      </c>
      <c r="J34" t="s">
        <v>431</v>
      </c>
    </row>
    <row r="35" spans="1:10">
      <c r="A35" t="str">
        <f>IF(C35&lt;&gt;"",LOOKUP("zzz",$B$2:B35),"")</f>
        <v>Champagne Eric Tallet</v>
      </c>
      <c r="B35" s="51"/>
      <c r="C35" s="10" t="s">
        <v>491</v>
      </c>
      <c r="D35" s="10">
        <v>1</v>
      </c>
      <c r="E35" s="10"/>
      <c r="F35" s="11">
        <v>38</v>
      </c>
      <c r="G35" s="7">
        <f t="shared" si="1"/>
        <v>38</v>
      </c>
      <c r="H35" s="33">
        <v>42919</v>
      </c>
      <c r="I35" t="s">
        <v>107</v>
      </c>
      <c r="J35" t="s">
        <v>431</v>
      </c>
    </row>
    <row r="36" spans="1:10" ht="15.75" thickBot="1">
      <c r="A36" t="str">
        <f>IF(C36&lt;&gt;"",LOOKUP("zzz",$B$2:B36),"")</f>
        <v/>
      </c>
      <c r="B36" s="51"/>
      <c r="C36" s="10"/>
      <c r="D36" s="10"/>
      <c r="E36" s="10"/>
      <c r="F36" s="11"/>
      <c r="G36" s="7">
        <f t="shared" si="1"/>
        <v>0</v>
      </c>
      <c r="H36" s="33"/>
    </row>
    <row r="37" spans="1:10">
      <c r="A37" t="str">
        <f>IF(C37&lt;&gt;"",LOOKUP("zzz",$B$2:B37),"")</f>
        <v>Champagne Gremillet</v>
      </c>
      <c r="B37" s="53" t="s">
        <v>100</v>
      </c>
      <c r="C37" s="2" t="s">
        <v>436</v>
      </c>
      <c r="D37" s="2">
        <v>1</v>
      </c>
      <c r="E37" s="2"/>
      <c r="F37" s="6">
        <v>22</v>
      </c>
      <c r="G37" s="6">
        <f t="shared" si="1"/>
        <v>22</v>
      </c>
      <c r="H37" s="29">
        <v>42761</v>
      </c>
      <c r="I37" t="s">
        <v>107</v>
      </c>
      <c r="J37" t="s">
        <v>433</v>
      </c>
    </row>
    <row r="38" spans="1:10">
      <c r="A38" t="str">
        <f>IF(C38&lt;&gt;"",LOOKUP("zzz",$B$2:B38),"")</f>
        <v>Champagne Gremillet</v>
      </c>
      <c r="B38" s="51"/>
      <c r="C38" s="16" t="s">
        <v>504</v>
      </c>
      <c r="D38" s="16">
        <v>2</v>
      </c>
      <c r="E38" s="16"/>
      <c r="F38" s="15">
        <v>26</v>
      </c>
      <c r="G38" s="15">
        <f t="shared" si="1"/>
        <v>52</v>
      </c>
      <c r="H38" s="31">
        <v>42786</v>
      </c>
      <c r="I38" t="s">
        <v>107</v>
      </c>
      <c r="J38" t="s">
        <v>363</v>
      </c>
    </row>
    <row r="39" spans="1:10" ht="15.75" thickBot="1">
      <c r="A39" t="str">
        <f>IF(C39&lt;&gt;"",LOOKUP("zzz",$B$2:B39),"")</f>
        <v/>
      </c>
      <c r="B39" s="52"/>
      <c r="C39" s="4"/>
      <c r="D39" s="4"/>
      <c r="E39" s="4"/>
      <c r="F39" s="8"/>
      <c r="G39" s="8">
        <f t="shared" si="1"/>
        <v>0</v>
      </c>
      <c r="H39" s="4"/>
    </row>
    <row r="40" spans="1:10">
      <c r="A40" t="str">
        <f>IF(C40&lt;&gt;"",LOOKUP("zzz",$B$2:B40),"")</f>
        <v>Champagne Barrat Masson</v>
      </c>
      <c r="B40" s="53" t="s">
        <v>449</v>
      </c>
      <c r="C40" s="2" t="s">
        <v>450</v>
      </c>
      <c r="D40" s="2">
        <v>1</v>
      </c>
      <c r="E40" s="2">
        <v>1</v>
      </c>
      <c r="F40" s="6">
        <v>34</v>
      </c>
      <c r="G40" s="6">
        <f t="shared" si="1"/>
        <v>34</v>
      </c>
      <c r="H40" s="29">
        <v>42835</v>
      </c>
      <c r="I40" t="s">
        <v>119</v>
      </c>
      <c r="J40" t="s">
        <v>451</v>
      </c>
    </row>
    <row r="41" spans="1:10" ht="15.75" thickBot="1">
      <c r="A41" t="str">
        <f>IF(C41&lt;&gt;"",LOOKUP("zzz",$B$2:B41),"")</f>
        <v/>
      </c>
      <c r="B41" s="51"/>
      <c r="C41" s="3"/>
      <c r="D41" s="3"/>
      <c r="E41" s="3"/>
      <c r="F41" s="7"/>
      <c r="G41" s="7">
        <f t="shared" si="1"/>
        <v>0</v>
      </c>
      <c r="H41" s="3"/>
    </row>
    <row r="42" spans="1:10">
      <c r="A42" t="str">
        <f>IF(C42&lt;&gt;"",LOOKUP("zzz",$B$2:B42),"")</f>
        <v>Champagne Benoit Cocteaux</v>
      </c>
      <c r="B42" s="53" t="s">
        <v>452</v>
      </c>
      <c r="C42" s="2" t="s">
        <v>453</v>
      </c>
      <c r="D42" s="2">
        <v>1</v>
      </c>
      <c r="E42" s="2">
        <v>1</v>
      </c>
      <c r="F42" s="6">
        <v>22</v>
      </c>
      <c r="G42" s="6">
        <f t="shared" si="1"/>
        <v>22</v>
      </c>
      <c r="H42" s="29">
        <v>42835</v>
      </c>
      <c r="I42" t="s">
        <v>119</v>
      </c>
      <c r="J42" t="s">
        <v>451</v>
      </c>
    </row>
    <row r="43" spans="1:10" ht="15.75" thickBot="1">
      <c r="A43" t="str">
        <f>IF(C43&lt;&gt;"",LOOKUP("zzz",$B$2:B43),"")</f>
        <v/>
      </c>
      <c r="B43" s="51"/>
      <c r="C43" s="3"/>
      <c r="D43" s="3"/>
      <c r="E43" s="3"/>
      <c r="F43" s="7"/>
      <c r="G43" s="7">
        <f t="shared" si="1"/>
        <v>0</v>
      </c>
      <c r="H43" s="3"/>
    </row>
    <row r="44" spans="1:10">
      <c r="A44" t="str">
        <f>IF(C44&lt;&gt;"",LOOKUP("zzz",$B$2:B44),"")</f>
        <v>Champagne Mandois</v>
      </c>
      <c r="B44" s="53" t="s">
        <v>307</v>
      </c>
      <c r="C44" s="2" t="s">
        <v>468</v>
      </c>
      <c r="D44" s="2">
        <v>1</v>
      </c>
      <c r="E44" s="2"/>
      <c r="F44" s="6">
        <v>28</v>
      </c>
      <c r="G44" s="14">
        <f t="shared" si="1"/>
        <v>28</v>
      </c>
      <c r="H44" s="29">
        <v>42858</v>
      </c>
      <c r="I44" t="s">
        <v>107</v>
      </c>
      <c r="J44" t="s">
        <v>182</v>
      </c>
    </row>
    <row r="45" spans="1:10">
      <c r="A45" t="str">
        <f>IF(C45&lt;&gt;"",LOOKUP("zzz",$B$2:B45),"")</f>
        <v>Champagne Mandois</v>
      </c>
      <c r="B45" s="51"/>
      <c r="C45" s="12" t="s">
        <v>515</v>
      </c>
      <c r="D45" s="12">
        <v>1</v>
      </c>
      <c r="E45" s="12"/>
      <c r="F45" s="13">
        <v>32</v>
      </c>
      <c r="G45" s="7">
        <f t="shared" si="1"/>
        <v>32</v>
      </c>
      <c r="H45" s="30">
        <v>43012</v>
      </c>
      <c r="I45" t="s">
        <v>107</v>
      </c>
      <c r="J45" t="s">
        <v>215</v>
      </c>
    </row>
    <row r="46" spans="1:10" ht="15.75" thickBot="1">
      <c r="A46" t="str">
        <f>IF(C46&lt;&gt;"",LOOKUP("zzz",$B$2:B46),"")</f>
        <v/>
      </c>
      <c r="B46" s="52"/>
      <c r="C46" s="4"/>
      <c r="D46" s="4"/>
      <c r="E46" s="4"/>
      <c r="F46" s="8"/>
      <c r="G46" s="8">
        <f t="shared" si="1"/>
        <v>0</v>
      </c>
      <c r="H46" s="4"/>
    </row>
    <row r="47" spans="1:10">
      <c r="A47" t="str">
        <f>IF(C47&lt;&gt;"",LOOKUP("zzz",$B$2:B47),"")</f>
        <v>Champagne Cattier</v>
      </c>
      <c r="B47" s="53" t="s">
        <v>114</v>
      </c>
      <c r="C47" s="2" t="s">
        <v>429</v>
      </c>
      <c r="D47" s="2">
        <v>1</v>
      </c>
      <c r="E47" s="2">
        <v>1</v>
      </c>
      <c r="F47" s="6">
        <v>24.9</v>
      </c>
      <c r="G47" s="14">
        <f t="shared" si="1"/>
        <v>24.9</v>
      </c>
      <c r="H47" s="29">
        <v>42747</v>
      </c>
      <c r="I47" t="s">
        <v>119</v>
      </c>
      <c r="J47" t="s">
        <v>485</v>
      </c>
    </row>
    <row r="48" spans="1:10">
      <c r="A48" t="str">
        <f>IF(C48&lt;&gt;"",LOOKUP("zzz",$B$2:B48),"")</f>
        <v>Champagne Cattier</v>
      </c>
      <c r="B48" s="51"/>
      <c r="C48" s="12" t="s">
        <v>430</v>
      </c>
      <c r="D48" s="12">
        <v>1</v>
      </c>
      <c r="E48" s="12">
        <v>1</v>
      </c>
      <c r="F48" s="13">
        <v>23.9</v>
      </c>
      <c r="G48" s="15">
        <f t="shared" si="1"/>
        <v>23.9</v>
      </c>
      <c r="H48" s="30">
        <v>42747</v>
      </c>
      <c r="I48" t="s">
        <v>119</v>
      </c>
      <c r="J48" t="s">
        <v>485</v>
      </c>
    </row>
    <row r="49" spans="1:10" ht="14.25" customHeight="1" thickBot="1">
      <c r="A49" t="str">
        <f>IF(C49&lt;&gt;"",LOOKUP("zzz",$B$2:B49),"")</f>
        <v/>
      </c>
      <c r="B49" s="51"/>
      <c r="C49" s="3"/>
      <c r="D49" s="3"/>
      <c r="E49" s="3"/>
      <c r="F49" s="7"/>
      <c r="G49" s="7">
        <f t="shared" si="1"/>
        <v>0</v>
      </c>
      <c r="H49" s="32"/>
    </row>
    <row r="50" spans="1:10">
      <c r="A50" t="str">
        <f>IF(C50&lt;&gt;"",LOOKUP("zzz",$B$2:B50),"")</f>
        <v>Champagne Cédric Guyot</v>
      </c>
      <c r="B50" s="53" t="s">
        <v>454</v>
      </c>
      <c r="C50" s="2" t="s">
        <v>260</v>
      </c>
      <c r="D50" s="2">
        <v>1</v>
      </c>
      <c r="E50" s="2">
        <v>1</v>
      </c>
      <c r="F50" s="6">
        <v>15.5</v>
      </c>
      <c r="G50" s="6">
        <f t="shared" si="1"/>
        <v>15.5</v>
      </c>
      <c r="H50" s="29">
        <v>42835</v>
      </c>
      <c r="I50" t="s">
        <v>119</v>
      </c>
      <c r="J50" t="s">
        <v>451</v>
      </c>
    </row>
    <row r="51" spans="1:10" ht="15.75" thickBot="1">
      <c r="A51" t="str">
        <f>IF(C51&lt;&gt;"",LOOKUP("zzz",$B$2:B51),"")</f>
        <v/>
      </c>
      <c r="B51" s="52"/>
      <c r="C51" s="4"/>
      <c r="D51" s="4"/>
      <c r="E51" s="4"/>
      <c r="F51" s="8"/>
      <c r="G51" s="8">
        <f t="shared" si="1"/>
        <v>0</v>
      </c>
      <c r="H51" s="4"/>
    </row>
    <row r="52" spans="1:10">
      <c r="A52" t="str">
        <f>IF(C52&lt;&gt;"",LOOKUP("zzz",$B$2:B52),"")</f>
        <v>Champagne Pierre Gimonnet</v>
      </c>
      <c r="B52" s="53" t="s">
        <v>116</v>
      </c>
      <c r="C52" s="2" t="s">
        <v>479</v>
      </c>
      <c r="D52" s="2">
        <v>1</v>
      </c>
      <c r="E52" s="2"/>
      <c r="F52" s="6">
        <v>29</v>
      </c>
      <c r="G52" s="6">
        <f t="shared" si="1"/>
        <v>29</v>
      </c>
      <c r="H52" s="29">
        <v>42887</v>
      </c>
      <c r="I52" t="s">
        <v>107</v>
      </c>
      <c r="J52" t="s">
        <v>431</v>
      </c>
    </row>
    <row r="53" spans="1:10">
      <c r="A53" t="str">
        <f>IF(C53&lt;&gt;"",LOOKUP("zzz",$B$2:B53),"")</f>
        <v>Champagne Pierre Gimonnet</v>
      </c>
      <c r="B53" s="51"/>
      <c r="C53" s="10" t="s">
        <v>524</v>
      </c>
      <c r="D53" s="10">
        <v>1</v>
      </c>
      <c r="E53" s="10"/>
      <c r="F53" s="11">
        <v>33</v>
      </c>
      <c r="G53" s="11">
        <f t="shared" si="1"/>
        <v>33</v>
      </c>
      <c r="H53" s="33">
        <v>43020</v>
      </c>
      <c r="I53" t="s">
        <v>107</v>
      </c>
      <c r="J53" t="s">
        <v>215</v>
      </c>
    </row>
    <row r="54" spans="1:10">
      <c r="A54" t="str">
        <f>IF(C54&lt;&gt;"",LOOKUP("zzz",$B$2:B54),"")</f>
        <v>Champagne Pierre Gimonnet</v>
      </c>
      <c r="B54" s="51"/>
      <c r="C54" s="10" t="s">
        <v>480</v>
      </c>
      <c r="D54" s="10">
        <v>2</v>
      </c>
      <c r="E54" s="10">
        <v>1</v>
      </c>
      <c r="F54" s="11">
        <v>29</v>
      </c>
      <c r="G54" s="11">
        <f t="shared" si="1"/>
        <v>58</v>
      </c>
      <c r="H54" s="33">
        <v>42887</v>
      </c>
      <c r="I54" t="s">
        <v>107</v>
      </c>
      <c r="J54" t="s">
        <v>431</v>
      </c>
    </row>
    <row r="55" spans="1:10" ht="15.75" thickBot="1">
      <c r="A55" t="str">
        <f>IF(C55&lt;&gt;"",LOOKUP("zzz",$B$2:B55),"")</f>
        <v/>
      </c>
      <c r="B55" s="51"/>
      <c r="C55" s="3"/>
      <c r="D55" s="3"/>
      <c r="E55" s="3"/>
      <c r="F55" s="7"/>
      <c r="G55" s="7">
        <f t="shared" si="1"/>
        <v>0</v>
      </c>
      <c r="H55" s="3"/>
    </row>
    <row r="56" spans="1:10">
      <c r="A56" t="str">
        <f>IF(C56&lt;&gt;"",LOOKUP("zzz",$B$2:B56),"")</f>
        <v>Champagne Gosset-Brabant</v>
      </c>
      <c r="B56" s="53" t="s">
        <v>118</v>
      </c>
      <c r="C56" s="2" t="s">
        <v>303</v>
      </c>
      <c r="D56" s="2">
        <v>1</v>
      </c>
      <c r="E56" s="2"/>
      <c r="F56" s="6">
        <v>35</v>
      </c>
      <c r="G56" s="6">
        <f t="shared" si="1"/>
        <v>35</v>
      </c>
      <c r="H56" s="29">
        <v>42887</v>
      </c>
      <c r="I56" t="s">
        <v>107</v>
      </c>
      <c r="J56" t="s">
        <v>431</v>
      </c>
    </row>
    <row r="57" spans="1:10">
      <c r="A57" t="str">
        <f>IF(C57&lt;&gt;"",LOOKUP("zzz",$B$2:B57),"")</f>
        <v>Champagne Gosset-Brabant</v>
      </c>
      <c r="B57" s="51"/>
      <c r="C57" s="40" t="s">
        <v>525</v>
      </c>
      <c r="D57" s="12">
        <v>1</v>
      </c>
      <c r="E57" s="12"/>
      <c r="F57" s="13">
        <v>49</v>
      </c>
      <c r="G57" s="13">
        <f t="shared" si="1"/>
        <v>49</v>
      </c>
      <c r="H57" s="30">
        <v>43020</v>
      </c>
      <c r="I57" t="s">
        <v>107</v>
      </c>
      <c r="J57" t="s">
        <v>215</v>
      </c>
    </row>
    <row r="58" spans="1:10" ht="15.75" thickBot="1">
      <c r="A58" t="str">
        <f>IF(C58&lt;&gt;"",LOOKUP("zzz",$B$2:B58),"")</f>
        <v/>
      </c>
      <c r="B58" s="52"/>
      <c r="C58" s="4"/>
      <c r="D58" s="4"/>
      <c r="E58" s="4"/>
      <c r="F58" s="8"/>
      <c r="G58" s="8">
        <f t="shared" si="1"/>
        <v>0</v>
      </c>
      <c r="H58" s="4"/>
    </row>
    <row r="59" spans="1:10">
      <c r="A59" t="str">
        <f>IF(C59&lt;&gt;"",LOOKUP("zzz",$B$2:B59),"")</f>
        <v>Champagne Pierre Launay</v>
      </c>
      <c r="B59" s="53" t="s">
        <v>455</v>
      </c>
      <c r="C59" s="19" t="s">
        <v>456</v>
      </c>
      <c r="D59" s="19">
        <v>1</v>
      </c>
      <c r="E59" s="19">
        <v>1</v>
      </c>
      <c r="F59" s="14">
        <v>31.5</v>
      </c>
      <c r="G59" s="14">
        <f t="shared" si="1"/>
        <v>31.5</v>
      </c>
      <c r="H59" s="26">
        <v>42835</v>
      </c>
      <c r="I59" t="s">
        <v>119</v>
      </c>
      <c r="J59" t="s">
        <v>451</v>
      </c>
    </row>
    <row r="60" spans="1:10" ht="15.75" thickBot="1">
      <c r="A60" t="str">
        <f>IF(C60&lt;&gt;"",LOOKUP("zzz",$B$2:B60),"")</f>
        <v/>
      </c>
      <c r="B60" s="52"/>
      <c r="C60" s="4"/>
      <c r="D60" s="4"/>
      <c r="E60" s="4"/>
      <c r="F60" s="8"/>
      <c r="G60" s="8">
        <f t="shared" si="1"/>
        <v>0</v>
      </c>
      <c r="H60" s="4"/>
    </row>
    <row r="61" spans="1:10">
      <c r="A61" t="str">
        <f>IF(C61&lt;&gt;"",LOOKUP("zzz",$B$2:B61),"")</f>
        <v>Champagne Ayala</v>
      </c>
      <c r="B61" s="53" t="s">
        <v>127</v>
      </c>
      <c r="C61" s="19" t="s">
        <v>441</v>
      </c>
      <c r="D61" s="19">
        <v>1</v>
      </c>
      <c r="E61" s="19">
        <v>1</v>
      </c>
      <c r="F61" s="14">
        <v>28</v>
      </c>
      <c r="G61" s="14">
        <f t="shared" si="1"/>
        <v>28</v>
      </c>
      <c r="H61" s="26">
        <v>42811</v>
      </c>
      <c r="I61" t="s">
        <v>119</v>
      </c>
      <c r="J61" t="s">
        <v>431</v>
      </c>
    </row>
    <row r="62" spans="1:10">
      <c r="A62" t="str">
        <f>IF(C62&lt;&gt;"",LOOKUP("zzz",$B$2:B62),"")</f>
        <v>Champagne Ayala</v>
      </c>
      <c r="B62" s="51"/>
      <c r="C62" s="3" t="s">
        <v>502</v>
      </c>
      <c r="D62" s="3">
        <v>1</v>
      </c>
      <c r="E62" s="3"/>
      <c r="F62" s="7">
        <v>49</v>
      </c>
      <c r="G62" s="7">
        <f t="shared" si="1"/>
        <v>49</v>
      </c>
      <c r="H62" s="32">
        <v>42996</v>
      </c>
      <c r="I62" t="s">
        <v>107</v>
      </c>
      <c r="J62" t="s">
        <v>215</v>
      </c>
    </row>
    <row r="63" spans="1:10" ht="15.75" thickBot="1">
      <c r="A63" t="str">
        <f>IF(C63&lt;&gt;"",LOOKUP("zzz",$B$2:B63),"")</f>
        <v/>
      </c>
      <c r="B63" s="52"/>
      <c r="C63" s="4"/>
      <c r="D63" s="4"/>
      <c r="E63" s="4"/>
      <c r="F63" s="8"/>
      <c r="G63" s="8">
        <f t="shared" si="1"/>
        <v>0</v>
      </c>
      <c r="H63" s="4"/>
    </row>
    <row r="64" spans="1:10">
      <c r="A64" t="str">
        <f>IF(C64&lt;&gt;"",LOOKUP("zzz",$B$2:B64),"")</f>
        <v>Champagne Collet</v>
      </c>
      <c r="B64" s="53" t="s">
        <v>9</v>
      </c>
      <c r="C64" s="19" t="s">
        <v>447</v>
      </c>
      <c r="D64" s="19">
        <v>1</v>
      </c>
      <c r="E64" s="19"/>
      <c r="F64" s="14">
        <v>43</v>
      </c>
      <c r="G64" s="14">
        <f t="shared" si="1"/>
        <v>43</v>
      </c>
      <c r="H64" s="26">
        <v>42832</v>
      </c>
      <c r="I64" t="s">
        <v>107</v>
      </c>
      <c r="J64" t="s">
        <v>446</v>
      </c>
    </row>
    <row r="65" spans="1:10">
      <c r="A65" t="str">
        <f>IF(C65&lt;&gt;"",LOOKUP("zzz",$B$2:B65),"")</f>
        <v>Champagne Collet</v>
      </c>
      <c r="B65" s="51"/>
      <c r="C65" s="3" t="s">
        <v>527</v>
      </c>
      <c r="D65" s="3">
        <v>1</v>
      </c>
      <c r="E65" s="3"/>
      <c r="F65" s="7">
        <v>36</v>
      </c>
      <c r="G65" s="7">
        <f t="shared" si="1"/>
        <v>36</v>
      </c>
      <c r="H65" s="32">
        <v>43027</v>
      </c>
      <c r="I65" t="s">
        <v>107</v>
      </c>
      <c r="J65" t="s">
        <v>215</v>
      </c>
    </row>
    <row r="66" spans="1:10">
      <c r="A66" t="str">
        <f>IF(C66&lt;&gt;"",LOOKUP("zzz",$B$2:B66),"")</f>
        <v>Champagne Collet</v>
      </c>
      <c r="B66" s="51"/>
      <c r="C66" s="3" t="s">
        <v>448</v>
      </c>
      <c r="D66" s="3">
        <v>1</v>
      </c>
      <c r="E66" s="3"/>
      <c r="F66" s="7">
        <v>56</v>
      </c>
      <c r="G66" s="7">
        <f t="shared" si="1"/>
        <v>56</v>
      </c>
      <c r="H66" s="32">
        <v>42832</v>
      </c>
      <c r="I66" t="s">
        <v>107</v>
      </c>
      <c r="J66" t="s">
        <v>446</v>
      </c>
    </row>
    <row r="67" spans="1:10" ht="15.75" thickBot="1">
      <c r="A67" t="str">
        <f>IF(C67&lt;&gt;"",LOOKUP("zzz",$B$2:B67),"")</f>
        <v/>
      </c>
      <c r="B67" s="52"/>
      <c r="C67" s="4"/>
      <c r="D67" s="4"/>
      <c r="E67" s="4"/>
      <c r="F67" s="8"/>
      <c r="G67" s="8">
        <f t="shared" si="1"/>
        <v>0</v>
      </c>
      <c r="H67" s="4"/>
    </row>
    <row r="68" spans="1:10">
      <c r="A68" t="str">
        <f>IF(C68&lt;&gt;"",LOOKUP("zzz",$B$2:B68),"")</f>
        <v>Champagne Louis de Sacy</v>
      </c>
      <c r="B68" s="53" t="s">
        <v>473</v>
      </c>
      <c r="C68" s="19" t="s">
        <v>469</v>
      </c>
      <c r="D68" s="19">
        <v>1</v>
      </c>
      <c r="E68" s="19"/>
      <c r="F68" s="14">
        <v>36</v>
      </c>
      <c r="G68" s="14">
        <f t="shared" si="1"/>
        <v>36</v>
      </c>
      <c r="H68" s="26">
        <v>42866</v>
      </c>
      <c r="I68" t="s">
        <v>107</v>
      </c>
      <c r="J68" t="s">
        <v>472</v>
      </c>
    </row>
    <row r="69" spans="1:10">
      <c r="A69" t="str">
        <f>IF(C69&lt;&gt;"",LOOKUP("zzz",$B$2:B69),"")</f>
        <v>Champagne Louis de Sacy</v>
      </c>
      <c r="B69" s="51"/>
      <c r="C69" s="3" t="s">
        <v>157</v>
      </c>
      <c r="D69" s="3">
        <v>1</v>
      </c>
      <c r="E69" s="3"/>
      <c r="F69" s="7">
        <v>46</v>
      </c>
      <c r="G69" s="7">
        <f t="shared" si="1"/>
        <v>46</v>
      </c>
      <c r="H69" s="32">
        <v>42866</v>
      </c>
      <c r="I69" t="s">
        <v>107</v>
      </c>
      <c r="J69" t="s">
        <v>472</v>
      </c>
    </row>
    <row r="70" spans="1:10">
      <c r="A70" t="str">
        <f>IF(C70&lt;&gt;"",LOOKUP("zzz",$B$2:B70),"")</f>
        <v>Champagne Louis de Sacy</v>
      </c>
      <c r="B70" s="51"/>
      <c r="C70" s="3" t="s">
        <v>470</v>
      </c>
      <c r="D70" s="3">
        <v>1</v>
      </c>
      <c r="E70" s="3"/>
      <c r="F70" s="7">
        <v>27</v>
      </c>
      <c r="G70" s="7">
        <f t="shared" si="1"/>
        <v>27</v>
      </c>
      <c r="H70" s="32">
        <v>42866</v>
      </c>
      <c r="I70" t="s">
        <v>107</v>
      </c>
      <c r="J70" t="s">
        <v>472</v>
      </c>
    </row>
    <row r="71" spans="1:10">
      <c r="A71" t="str">
        <f>IF(C71&lt;&gt;"",LOOKUP("zzz",$B$2:B71),"")</f>
        <v>Champagne Louis de Sacy</v>
      </c>
      <c r="B71" s="51"/>
      <c r="C71" s="43" t="s">
        <v>471</v>
      </c>
      <c r="D71" s="16">
        <v>1</v>
      </c>
      <c r="E71" s="16"/>
      <c r="F71" s="15">
        <v>57</v>
      </c>
      <c r="G71" s="15">
        <f t="shared" si="1"/>
        <v>57</v>
      </c>
      <c r="H71" s="31">
        <v>42866</v>
      </c>
      <c r="I71" t="s">
        <v>107</v>
      </c>
      <c r="J71" t="s">
        <v>472</v>
      </c>
    </row>
    <row r="72" spans="1:10" ht="15.75" thickBot="1">
      <c r="A72" t="str">
        <f>IF(C72&lt;&gt;"",LOOKUP("zzz",$B$2:B72),"")</f>
        <v/>
      </c>
      <c r="B72" s="52"/>
      <c r="C72" s="4"/>
      <c r="D72" s="4"/>
      <c r="E72" s="4"/>
      <c r="F72" s="8"/>
      <c r="G72" s="8">
        <f t="shared" si="1"/>
        <v>0</v>
      </c>
      <c r="H72" s="4"/>
    </row>
    <row r="73" spans="1:10">
      <c r="A73" t="str">
        <f>IF(C73&lt;&gt;"",LOOKUP("zzz",$B$2:B73),"")</f>
        <v>Champagne Bernard Doyard</v>
      </c>
      <c r="B73" s="53" t="s">
        <v>457</v>
      </c>
      <c r="C73" s="2" t="s">
        <v>137</v>
      </c>
      <c r="D73" s="2">
        <v>1</v>
      </c>
      <c r="E73" s="2">
        <v>1</v>
      </c>
      <c r="F73" s="6">
        <v>16</v>
      </c>
      <c r="G73" s="6">
        <f t="shared" si="1"/>
        <v>16</v>
      </c>
      <c r="H73" s="29">
        <v>42835</v>
      </c>
      <c r="I73" t="s">
        <v>119</v>
      </c>
      <c r="J73" t="s">
        <v>451</v>
      </c>
    </row>
    <row r="74" spans="1:10" ht="15.75" thickBot="1">
      <c r="A74" t="str">
        <f>IF(C74&lt;&gt;"",LOOKUP("zzz",$B$2:B74),"")</f>
        <v/>
      </c>
      <c r="B74" s="52"/>
      <c r="C74" s="4"/>
      <c r="D74" s="4"/>
      <c r="E74" s="4"/>
      <c r="F74" s="8"/>
      <c r="G74" s="15">
        <f t="shared" si="1"/>
        <v>0</v>
      </c>
      <c r="H74" s="4"/>
    </row>
    <row r="75" spans="1:10">
      <c r="A75" t="str">
        <f>IF(C75&lt;&gt;"",LOOKUP("zzz",$B$2:B75),"")</f>
        <v>Champagne Marie Copinet</v>
      </c>
      <c r="B75" s="53" t="s">
        <v>458</v>
      </c>
      <c r="C75" s="2" t="s">
        <v>167</v>
      </c>
      <c r="D75" s="2">
        <v>1</v>
      </c>
      <c r="E75" s="2">
        <v>1</v>
      </c>
      <c r="F75" s="6">
        <v>30</v>
      </c>
      <c r="G75" s="6">
        <f t="shared" si="1"/>
        <v>30</v>
      </c>
      <c r="H75" s="29">
        <v>42835</v>
      </c>
      <c r="I75" t="s">
        <v>119</v>
      </c>
      <c r="J75" t="s">
        <v>451</v>
      </c>
    </row>
    <row r="76" spans="1:10" ht="15.75" thickBot="1">
      <c r="A76" t="str">
        <f>IF(C76&lt;&gt;"",LOOKUP("zzz",$B$2:B76),"")</f>
        <v/>
      </c>
      <c r="B76" s="52"/>
      <c r="C76" s="4"/>
      <c r="D76" s="4"/>
      <c r="E76" s="4"/>
      <c r="F76" s="8"/>
      <c r="G76" s="8">
        <f t="shared" ref="G76:G151" si="3">F76*D76</f>
        <v>0</v>
      </c>
      <c r="H76" s="4"/>
    </row>
    <row r="77" spans="1:10">
      <c r="A77" t="str">
        <f>IF(C77&lt;&gt;"",LOOKUP("zzz",$B$2:B77),"")</f>
        <v>Champagne Delong Marlene</v>
      </c>
      <c r="B77" s="53" t="s">
        <v>459</v>
      </c>
      <c r="C77" s="2" t="s">
        <v>460</v>
      </c>
      <c r="D77" s="2">
        <v>1</v>
      </c>
      <c r="E77" s="2">
        <v>1</v>
      </c>
      <c r="F77" s="6">
        <v>33</v>
      </c>
      <c r="G77" s="6">
        <f t="shared" si="3"/>
        <v>33</v>
      </c>
      <c r="H77" s="29">
        <v>42835</v>
      </c>
      <c r="I77" t="s">
        <v>119</v>
      </c>
      <c r="J77" t="s">
        <v>451</v>
      </c>
    </row>
    <row r="78" spans="1:10" ht="15.75" thickBot="1">
      <c r="A78" t="str">
        <f>IF(C78&lt;&gt;"",LOOKUP("zzz",$B$2:B78),"")</f>
        <v/>
      </c>
      <c r="B78" s="52"/>
      <c r="C78" s="4"/>
      <c r="D78" s="4"/>
      <c r="E78" s="4"/>
      <c r="F78" s="8"/>
      <c r="G78" s="15">
        <f t="shared" si="3"/>
        <v>0</v>
      </c>
      <c r="H78" s="4"/>
    </row>
    <row r="79" spans="1:10">
      <c r="A79" t="str">
        <f>IF(C79&lt;&gt;"",LOOKUP("zzz",$B$2:B79),"")</f>
        <v>Champagne Frederic Torchet</v>
      </c>
      <c r="B79" s="53" t="s">
        <v>461</v>
      </c>
      <c r="C79" s="2" t="s">
        <v>50</v>
      </c>
      <c r="D79" s="2">
        <v>1</v>
      </c>
      <c r="E79" s="2"/>
      <c r="F79" s="6">
        <v>20</v>
      </c>
      <c r="G79" s="6">
        <f t="shared" si="3"/>
        <v>20</v>
      </c>
      <c r="H79" s="29">
        <v>42835</v>
      </c>
      <c r="I79" t="s">
        <v>107</v>
      </c>
      <c r="J79" t="s">
        <v>451</v>
      </c>
    </row>
    <row r="80" spans="1:10" ht="15.75" thickBot="1">
      <c r="A80" t="str">
        <f>IF(C80&lt;&gt;"",LOOKUP("zzz",$B$2:B80),"")</f>
        <v/>
      </c>
      <c r="B80" s="52"/>
      <c r="C80" s="4"/>
      <c r="D80" s="4"/>
      <c r="E80" s="4"/>
      <c r="F80" s="8"/>
      <c r="G80" s="8">
        <f t="shared" si="3"/>
        <v>0</v>
      </c>
      <c r="H80" s="4"/>
    </row>
    <row r="81" spans="1:10">
      <c r="A81" t="str">
        <f>IF(C81&lt;&gt;"",LOOKUP("zzz",$B$2:B81),"")</f>
        <v>Champagne Michel Marcoult</v>
      </c>
      <c r="B81" s="53" t="s">
        <v>462</v>
      </c>
      <c r="C81" s="2" t="s">
        <v>463</v>
      </c>
      <c r="D81" s="2">
        <v>1</v>
      </c>
      <c r="E81" s="2"/>
      <c r="F81" s="14">
        <v>25</v>
      </c>
      <c r="G81" s="6">
        <f t="shared" si="3"/>
        <v>25</v>
      </c>
      <c r="H81" s="29">
        <v>42835</v>
      </c>
      <c r="I81" t="s">
        <v>107</v>
      </c>
      <c r="J81" t="s">
        <v>451</v>
      </c>
    </row>
    <row r="82" spans="1:10" ht="15.75" thickBot="1">
      <c r="A82" t="str">
        <f>IF(C82&lt;&gt;"",LOOKUP("zzz",$B$2:B82),"")</f>
        <v/>
      </c>
      <c r="B82" s="52"/>
      <c r="C82" s="4"/>
      <c r="D82" s="4"/>
      <c r="E82" s="4"/>
      <c r="F82" s="8"/>
      <c r="G82" s="8">
        <f t="shared" si="3"/>
        <v>0</v>
      </c>
      <c r="H82" s="4"/>
    </row>
    <row r="83" spans="1:10">
      <c r="A83" t="str">
        <f>IF(C83&lt;&gt;"",LOOKUP("zzz",$B$2:B83),"")</f>
        <v>Champagne Veuve Clicquot</v>
      </c>
      <c r="B83" s="53" t="s">
        <v>186</v>
      </c>
      <c r="C83" s="2" t="s">
        <v>432</v>
      </c>
      <c r="D83" s="2">
        <v>1</v>
      </c>
      <c r="E83" s="2"/>
      <c r="F83" s="6">
        <v>50</v>
      </c>
      <c r="G83" s="6">
        <f t="shared" si="3"/>
        <v>50</v>
      </c>
      <c r="H83" s="29">
        <v>42752</v>
      </c>
      <c r="I83" t="s">
        <v>107</v>
      </c>
      <c r="J83" t="s">
        <v>433</v>
      </c>
    </row>
    <row r="84" spans="1:10">
      <c r="A84" t="str">
        <f>IF(C84&lt;&gt;"",LOOKUP("zzz",$B$2:B84),"")</f>
        <v>Champagne Veuve Clicquot</v>
      </c>
      <c r="B84" s="51"/>
      <c r="C84" s="16" t="s">
        <v>444</v>
      </c>
      <c r="D84" s="16">
        <v>1</v>
      </c>
      <c r="E84" s="16"/>
      <c r="F84" s="15">
        <v>50</v>
      </c>
      <c r="G84" s="15">
        <f t="shared" si="3"/>
        <v>50</v>
      </c>
      <c r="H84" s="31">
        <v>42822</v>
      </c>
      <c r="I84" t="s">
        <v>107</v>
      </c>
      <c r="J84" t="s">
        <v>485</v>
      </c>
    </row>
    <row r="85" spans="1:10">
      <c r="A85" t="str">
        <f>IF(C85&lt;&gt;"",LOOKUP("zzz",$B$2:B85),"")</f>
        <v>Champagne Veuve Clicquot</v>
      </c>
      <c r="B85" s="51"/>
      <c r="C85" s="16" t="s">
        <v>484</v>
      </c>
      <c r="D85" s="16">
        <v>1</v>
      </c>
      <c r="E85" s="16">
        <v>1</v>
      </c>
      <c r="F85" s="15">
        <v>40</v>
      </c>
      <c r="G85" s="15">
        <f t="shared" si="3"/>
        <v>40</v>
      </c>
      <c r="H85" s="31">
        <v>42905</v>
      </c>
      <c r="I85" t="s">
        <v>119</v>
      </c>
      <c r="J85" t="s">
        <v>431</v>
      </c>
    </row>
    <row r="86" spans="1:10">
      <c r="A86" t="str">
        <f>IF(C86&lt;&gt;"",LOOKUP("zzz",$B$2:B86),"")</f>
        <v>Champagne Veuve Clicquot</v>
      </c>
      <c r="B86" s="51"/>
      <c r="C86" s="16" t="s">
        <v>516</v>
      </c>
      <c r="D86" s="16">
        <v>1</v>
      </c>
      <c r="E86" s="16">
        <v>1</v>
      </c>
      <c r="F86" s="15">
        <v>52</v>
      </c>
      <c r="G86" s="15">
        <f t="shared" si="3"/>
        <v>52</v>
      </c>
      <c r="H86" s="31">
        <v>43012</v>
      </c>
      <c r="I86" t="s">
        <v>119</v>
      </c>
      <c r="J86" t="s">
        <v>215</v>
      </c>
    </row>
    <row r="87" spans="1:10">
      <c r="A87" t="str">
        <f>IF(C87&lt;&gt;"",LOOKUP("zzz",$B$2:B87),"")</f>
        <v>Champagne Veuve Clicquot</v>
      </c>
      <c r="B87" s="51"/>
      <c r="C87" s="16" t="s">
        <v>517</v>
      </c>
      <c r="D87" s="16">
        <v>1</v>
      </c>
      <c r="E87" s="16">
        <v>1</v>
      </c>
      <c r="F87" s="15">
        <v>44</v>
      </c>
      <c r="G87" s="15">
        <f t="shared" si="3"/>
        <v>44</v>
      </c>
      <c r="H87" s="31">
        <v>43012</v>
      </c>
      <c r="I87" t="s">
        <v>119</v>
      </c>
      <c r="J87" t="s">
        <v>215</v>
      </c>
    </row>
    <row r="88" spans="1:10">
      <c r="A88" t="str">
        <f>IF(C88&lt;&gt;"",LOOKUP("zzz",$B$2:B88),"")</f>
        <v>Champagne Veuve Clicquot</v>
      </c>
      <c r="B88" s="51"/>
      <c r="C88" s="16" t="s">
        <v>518</v>
      </c>
      <c r="D88" s="16">
        <v>1</v>
      </c>
      <c r="E88" s="16"/>
      <c r="F88" s="15">
        <v>80</v>
      </c>
      <c r="G88" s="15">
        <f t="shared" si="3"/>
        <v>80</v>
      </c>
      <c r="H88" s="31">
        <v>43073</v>
      </c>
      <c r="I88" t="s">
        <v>107</v>
      </c>
      <c r="J88" t="s">
        <v>215</v>
      </c>
    </row>
    <row r="89" spans="1:10">
      <c r="A89" t="str">
        <f>IF(C89&lt;&gt;"",LOOKUP("zzz",$B$2:B89),"")</f>
        <v>Champagne Veuve Clicquot</v>
      </c>
      <c r="B89" s="51"/>
      <c r="C89" s="43" t="s">
        <v>528</v>
      </c>
      <c r="D89" s="16">
        <v>2</v>
      </c>
      <c r="E89" s="16"/>
      <c r="F89" s="15">
        <v>145</v>
      </c>
      <c r="G89" s="15">
        <f t="shared" si="3"/>
        <v>290</v>
      </c>
      <c r="H89" s="31">
        <v>43035</v>
      </c>
      <c r="I89" t="s">
        <v>107</v>
      </c>
      <c r="J89" t="s">
        <v>552</v>
      </c>
    </row>
    <row r="90" spans="1:10" ht="15.75" thickBot="1">
      <c r="A90" t="str">
        <f>IF(C90&lt;&gt;"",LOOKUP("zzz",$B$2:B90),"")</f>
        <v/>
      </c>
      <c r="B90" s="52"/>
      <c r="C90" s="4"/>
      <c r="D90" s="4"/>
      <c r="E90" s="4"/>
      <c r="F90" s="8"/>
      <c r="G90" s="15">
        <f t="shared" si="3"/>
        <v>0</v>
      </c>
      <c r="H90" s="4"/>
    </row>
    <row r="91" spans="1:10">
      <c r="A91" t="str">
        <f>IF(C91&lt;&gt;"",LOOKUP("zzz",$B$2:B91),"")</f>
        <v>Champagne René Collet</v>
      </c>
      <c r="B91" s="53" t="s">
        <v>464</v>
      </c>
      <c r="C91" s="2" t="s">
        <v>465</v>
      </c>
      <c r="D91" s="2">
        <v>1</v>
      </c>
      <c r="E91" s="2">
        <v>1</v>
      </c>
      <c r="F91" s="6">
        <v>22</v>
      </c>
      <c r="G91" s="14">
        <f t="shared" si="3"/>
        <v>22</v>
      </c>
      <c r="H91" s="29">
        <v>42835</v>
      </c>
      <c r="I91" t="s">
        <v>119</v>
      </c>
      <c r="J91" t="s">
        <v>451</v>
      </c>
    </row>
    <row r="92" spans="1:10" ht="15.75" thickBot="1">
      <c r="A92" t="str">
        <f>IF(C92&lt;&gt;"",LOOKUP("zzz",$B$2:B92),"")</f>
        <v/>
      </c>
      <c r="B92" s="52"/>
      <c r="C92" s="4"/>
      <c r="D92" s="4"/>
      <c r="E92" s="4"/>
      <c r="F92" s="8"/>
      <c r="G92" s="8">
        <f t="shared" si="3"/>
        <v>0</v>
      </c>
      <c r="H92" s="4"/>
    </row>
    <row r="93" spans="1:10">
      <c r="A93" t="str">
        <f>IF(C93&lt;&gt;"",LOOKUP("zzz",$B$2:B93),"")</f>
        <v>Champagne G.Richomme</v>
      </c>
      <c r="B93" s="53" t="s">
        <v>466</v>
      </c>
      <c r="C93" s="2" t="s">
        <v>467</v>
      </c>
      <c r="D93" s="2">
        <v>1</v>
      </c>
      <c r="E93" s="2"/>
      <c r="F93" s="6">
        <v>15</v>
      </c>
      <c r="G93" s="6">
        <f t="shared" si="3"/>
        <v>15</v>
      </c>
      <c r="H93" s="29">
        <v>42835</v>
      </c>
      <c r="I93" t="s">
        <v>107</v>
      </c>
      <c r="J93" t="s">
        <v>451</v>
      </c>
    </row>
    <row r="94" spans="1:10" ht="15.75" thickBot="1">
      <c r="A94" t="str">
        <f>IF(C94&lt;&gt;"",LOOKUP("zzz",$B$2:B94),"")</f>
        <v/>
      </c>
      <c r="B94" s="52"/>
      <c r="C94" s="4"/>
      <c r="D94" s="4"/>
      <c r="E94" s="4"/>
      <c r="F94" s="7"/>
      <c r="G94" s="8">
        <f t="shared" si="3"/>
        <v>0</v>
      </c>
      <c r="H94" s="4"/>
    </row>
    <row r="95" spans="1:10">
      <c r="A95" t="str">
        <f>IF(C95&lt;&gt;"",LOOKUP("zzz",$B$2:B95),"")</f>
        <v>Champagne De Castelnau</v>
      </c>
      <c r="B95" s="53" t="s">
        <v>4</v>
      </c>
      <c r="C95" s="2" t="s">
        <v>6</v>
      </c>
      <c r="D95" s="2">
        <v>1</v>
      </c>
      <c r="E95" s="2"/>
      <c r="F95" s="6">
        <v>32</v>
      </c>
      <c r="G95" s="6">
        <f t="shared" si="3"/>
        <v>32</v>
      </c>
      <c r="H95" s="29">
        <v>42842</v>
      </c>
      <c r="I95" t="s">
        <v>107</v>
      </c>
      <c r="J95" t="s">
        <v>182</v>
      </c>
    </row>
    <row r="96" spans="1:10">
      <c r="A96" t="str">
        <f>IF(C96&lt;&gt;"",LOOKUP("zzz",$B$2:B96),"")</f>
        <v>Champagne De Castelnau</v>
      </c>
      <c r="B96" s="51"/>
      <c r="C96" s="3" t="s">
        <v>64</v>
      </c>
      <c r="D96" s="3">
        <v>1</v>
      </c>
      <c r="E96" s="3"/>
      <c r="F96" s="7">
        <v>28</v>
      </c>
      <c r="G96" s="7">
        <f t="shared" si="3"/>
        <v>28</v>
      </c>
      <c r="H96" s="32"/>
      <c r="I96" t="s">
        <v>107</v>
      </c>
      <c r="J96" t="s">
        <v>215</v>
      </c>
    </row>
    <row r="97" spans="1:10">
      <c r="A97" t="str">
        <f>IF(C97&lt;&gt;"",LOOKUP("zzz",$B$2:B97),"")</f>
        <v>Champagne De Castelnau</v>
      </c>
      <c r="B97" s="51"/>
      <c r="C97" s="3" t="s">
        <v>564</v>
      </c>
      <c r="D97" s="3">
        <v>1</v>
      </c>
      <c r="E97" s="3"/>
      <c r="F97" s="7">
        <v>42</v>
      </c>
      <c r="G97" s="7">
        <f t="shared" si="3"/>
        <v>42</v>
      </c>
      <c r="H97" s="32"/>
      <c r="I97" t="s">
        <v>107</v>
      </c>
      <c r="J97" t="s">
        <v>215</v>
      </c>
    </row>
    <row r="98" spans="1:10" ht="15.75" thickBot="1">
      <c r="A98" t="str">
        <f>IF(C98&lt;&gt;"",LOOKUP("zzz",$B$2:B98),"")</f>
        <v/>
      </c>
      <c r="B98" s="52"/>
      <c r="C98" s="4"/>
      <c r="D98" s="4"/>
      <c r="E98" s="4"/>
      <c r="F98" s="7"/>
      <c r="G98" s="8">
        <f t="shared" si="3"/>
        <v>0</v>
      </c>
      <c r="H98" s="4"/>
    </row>
    <row r="99" spans="1:10">
      <c r="A99" t="str">
        <f>IF(C99&lt;&gt;"",LOOKUP("zzz",$B$2:B99),"")</f>
        <v>Champagne Pannier</v>
      </c>
      <c r="B99" s="53" t="s">
        <v>14</v>
      </c>
      <c r="C99" s="39" t="s">
        <v>299</v>
      </c>
      <c r="D99" s="2">
        <v>1</v>
      </c>
      <c r="E99" s="2"/>
      <c r="F99" s="6">
        <v>70</v>
      </c>
      <c r="G99" s="6">
        <f t="shared" si="3"/>
        <v>70</v>
      </c>
      <c r="H99" s="29">
        <v>42852</v>
      </c>
      <c r="I99" t="s">
        <v>107</v>
      </c>
      <c r="J99" t="s">
        <v>182</v>
      </c>
    </row>
    <row r="100" spans="1:10">
      <c r="A100" t="str">
        <f>IF(C100&lt;&gt;"",LOOKUP("zzz",$B$2:B100),"")</f>
        <v>Champagne Pannier</v>
      </c>
      <c r="B100" s="51"/>
      <c r="C100" s="49" t="s">
        <v>557</v>
      </c>
      <c r="D100" s="12">
        <v>1</v>
      </c>
      <c r="E100" s="12" t="s">
        <v>562</v>
      </c>
      <c r="F100" s="11">
        <v>30</v>
      </c>
      <c r="G100" s="13">
        <f t="shared" si="3"/>
        <v>30</v>
      </c>
      <c r="H100" s="30">
        <v>43062</v>
      </c>
      <c r="I100" t="s">
        <v>107</v>
      </c>
      <c r="J100" t="s">
        <v>215</v>
      </c>
    </row>
    <row r="101" spans="1:10" ht="15.75" thickBot="1">
      <c r="A101" t="str">
        <f>IF(C101&lt;&gt;"",LOOKUP("zzz",$B$2:B101),"")</f>
        <v/>
      </c>
      <c r="B101" s="52"/>
      <c r="C101" s="4"/>
      <c r="D101" s="4"/>
      <c r="E101" s="4"/>
      <c r="F101" s="7"/>
      <c r="G101" s="8">
        <f t="shared" si="3"/>
        <v>0</v>
      </c>
      <c r="H101" s="4"/>
    </row>
    <row r="102" spans="1:10">
      <c r="A102" t="str">
        <f>IF(C102&lt;&gt;"",LOOKUP("zzz",$B$2:B102),"")</f>
        <v>Champagne Mailly Grand Cru</v>
      </c>
      <c r="B102" s="53" t="s">
        <v>21</v>
      </c>
      <c r="C102" s="39" t="s">
        <v>482</v>
      </c>
      <c r="D102" s="2">
        <v>1</v>
      </c>
      <c r="E102" s="2"/>
      <c r="F102" s="6">
        <v>72</v>
      </c>
      <c r="G102" s="6">
        <f t="shared" si="3"/>
        <v>72</v>
      </c>
      <c r="H102" s="29">
        <v>42887</v>
      </c>
      <c r="I102" t="s">
        <v>107</v>
      </c>
      <c r="J102" t="s">
        <v>431</v>
      </c>
    </row>
    <row r="103" spans="1:10">
      <c r="A103" t="str">
        <f>IF(C103&lt;&gt;"",LOOKUP("zzz",$B$2:B103),"")</f>
        <v>Champagne Mailly Grand Cru</v>
      </c>
      <c r="B103" s="51"/>
      <c r="C103" s="10" t="s">
        <v>498</v>
      </c>
      <c r="D103" s="10">
        <v>2</v>
      </c>
      <c r="E103" s="10">
        <v>2</v>
      </c>
      <c r="F103" s="11">
        <v>38</v>
      </c>
      <c r="G103" s="11">
        <f t="shared" si="3"/>
        <v>76</v>
      </c>
      <c r="H103" s="33">
        <v>42957</v>
      </c>
      <c r="I103" t="s">
        <v>119</v>
      </c>
      <c r="J103" t="s">
        <v>499</v>
      </c>
    </row>
    <row r="104" spans="1:10" ht="15.75" thickBot="1">
      <c r="A104" t="str">
        <f>IF(C104&lt;&gt;"",LOOKUP("zzz",$B$2:B104),"")</f>
        <v/>
      </c>
      <c r="B104" s="51"/>
      <c r="C104" s="3"/>
      <c r="D104" s="3"/>
      <c r="E104" s="3"/>
      <c r="F104" s="7"/>
      <c r="G104" s="7">
        <f t="shared" si="3"/>
        <v>0</v>
      </c>
      <c r="H104" s="3"/>
    </row>
    <row r="105" spans="1:10">
      <c r="A105" t="str">
        <f>IF(C105&lt;&gt;"",LOOKUP("zzz",$B$2:B105),"")</f>
        <v>Champagne Jeeper</v>
      </c>
      <c r="B105" s="53" t="s">
        <v>125</v>
      </c>
      <c r="C105" s="2" t="s">
        <v>483</v>
      </c>
      <c r="D105" s="2">
        <v>1</v>
      </c>
      <c r="E105" s="2"/>
      <c r="F105" s="6">
        <v>45</v>
      </c>
      <c r="G105" s="6">
        <f t="shared" si="3"/>
        <v>45</v>
      </c>
      <c r="H105" s="29">
        <v>42896</v>
      </c>
      <c r="I105" t="s">
        <v>107</v>
      </c>
      <c r="J105" t="s">
        <v>431</v>
      </c>
    </row>
    <row r="106" spans="1:10" ht="15.75" thickBot="1">
      <c r="A106" t="str">
        <f>IF(C106&lt;&gt;"",LOOKUP("zzz",$B$2:B106),"")</f>
        <v/>
      </c>
      <c r="B106" s="52"/>
      <c r="C106" s="4"/>
      <c r="D106" s="4"/>
      <c r="E106" s="4"/>
      <c r="F106" s="7"/>
      <c r="G106" s="8">
        <f t="shared" si="3"/>
        <v>0</v>
      </c>
      <c r="H106" s="4"/>
    </row>
    <row r="107" spans="1:10">
      <c r="A107" t="str">
        <f>IF(C107&lt;&gt;"",LOOKUP("zzz",$B$2:B107),"")</f>
        <v>Champagne Pol Roger</v>
      </c>
      <c r="B107" s="53" t="s">
        <v>29</v>
      </c>
      <c r="C107" s="19" t="s">
        <v>293</v>
      </c>
      <c r="D107" s="19">
        <v>1</v>
      </c>
      <c r="E107" s="19"/>
      <c r="F107" s="14">
        <v>60</v>
      </c>
      <c r="G107" s="14">
        <f t="shared" si="3"/>
        <v>60</v>
      </c>
      <c r="H107" s="26">
        <v>42844</v>
      </c>
      <c r="I107" t="s">
        <v>107</v>
      </c>
      <c r="J107" t="s">
        <v>239</v>
      </c>
    </row>
    <row r="108" spans="1:10">
      <c r="A108" t="str">
        <f>IF(C108&lt;&gt;"",LOOKUP("zzz",$B$2:B108),"")</f>
        <v>Champagne Pol Roger</v>
      </c>
      <c r="B108" s="51"/>
      <c r="C108" s="3" t="s">
        <v>51</v>
      </c>
      <c r="D108" s="3">
        <v>1</v>
      </c>
      <c r="E108" s="3">
        <v>1</v>
      </c>
      <c r="F108" s="7">
        <v>32</v>
      </c>
      <c r="G108" s="7">
        <f t="shared" si="3"/>
        <v>32</v>
      </c>
      <c r="H108" s="32">
        <v>43034</v>
      </c>
      <c r="I108" t="s">
        <v>119</v>
      </c>
      <c r="J108" t="s">
        <v>215</v>
      </c>
    </row>
    <row r="109" spans="1:10">
      <c r="A109" t="str">
        <f>IF(C109&lt;&gt;"",LOOKUP("zzz",$B$2:B109),"")</f>
        <v>Champagne Pol Roger</v>
      </c>
      <c r="B109" s="51"/>
      <c r="C109" s="41" t="s">
        <v>529</v>
      </c>
      <c r="D109" s="3">
        <v>1</v>
      </c>
      <c r="E109" s="3"/>
      <c r="F109" s="7">
        <v>180</v>
      </c>
      <c r="G109" s="7">
        <f t="shared" si="3"/>
        <v>180</v>
      </c>
      <c r="H109" s="32">
        <v>43034</v>
      </c>
      <c r="I109" t="s">
        <v>107</v>
      </c>
      <c r="J109" t="s">
        <v>215</v>
      </c>
    </row>
    <row r="110" spans="1:10" ht="15.75" thickBot="1">
      <c r="A110" t="str">
        <f>IF(C110&lt;&gt;"",LOOKUP("zzz",$B$2:B110),"")</f>
        <v/>
      </c>
      <c r="B110" s="52"/>
      <c r="C110" s="4"/>
      <c r="D110" s="4"/>
      <c r="E110" s="4"/>
      <c r="F110" s="7"/>
      <c r="G110" s="8">
        <f t="shared" si="3"/>
        <v>0</v>
      </c>
      <c r="H110" s="4"/>
    </row>
    <row r="111" spans="1:10">
      <c r="A111" t="str">
        <f>IF(C111&lt;&gt;"",LOOKUP("zzz",$B$2:B111),"")</f>
        <v>Champagne Alfred Gratien</v>
      </c>
      <c r="B111" s="53" t="s">
        <v>250</v>
      </c>
      <c r="C111" s="2" t="s">
        <v>137</v>
      </c>
      <c r="D111" s="2">
        <v>2</v>
      </c>
      <c r="E111" s="2"/>
      <c r="F111" s="6">
        <v>33</v>
      </c>
      <c r="G111" s="14">
        <f t="shared" si="3"/>
        <v>66</v>
      </c>
      <c r="H111" s="29">
        <v>42887</v>
      </c>
      <c r="I111" t="s">
        <v>107</v>
      </c>
      <c r="J111" t="s">
        <v>431</v>
      </c>
    </row>
    <row r="112" spans="1:10">
      <c r="A112" t="str">
        <f>IF(C112&lt;&gt;"",LOOKUP("zzz",$B$2:B112),"")</f>
        <v>Champagne Alfred Gratien</v>
      </c>
      <c r="B112" s="51"/>
      <c r="C112" s="40" t="s">
        <v>481</v>
      </c>
      <c r="D112" s="12">
        <v>2</v>
      </c>
      <c r="E112" s="12"/>
      <c r="F112" s="13">
        <v>65</v>
      </c>
      <c r="G112" s="15">
        <f t="shared" si="3"/>
        <v>130</v>
      </c>
      <c r="H112" s="30">
        <v>42887</v>
      </c>
      <c r="I112" t="s">
        <v>107</v>
      </c>
      <c r="J112" t="s">
        <v>431</v>
      </c>
    </row>
    <row r="113" spans="1:10">
      <c r="A113" t="str">
        <f>IF(C113&lt;&gt;"",LOOKUP("zzz",$B$2:B113),"")</f>
        <v>Champagne Alfred Gratien</v>
      </c>
      <c r="B113" s="51"/>
      <c r="C113" s="3" t="s">
        <v>526</v>
      </c>
      <c r="D113" s="3">
        <v>1</v>
      </c>
      <c r="E113" s="3"/>
      <c r="F113" s="7">
        <v>44</v>
      </c>
      <c r="G113" s="15">
        <f t="shared" si="3"/>
        <v>44</v>
      </c>
      <c r="H113" s="32">
        <v>41194</v>
      </c>
      <c r="I113" t="s">
        <v>107</v>
      </c>
      <c r="J113" t="s">
        <v>215</v>
      </c>
    </row>
    <row r="114" spans="1:10" ht="15.75" thickBot="1">
      <c r="A114" t="str">
        <f>IF(C114&lt;&gt;"",LOOKUP("zzz",$B$2:B114),"")</f>
        <v/>
      </c>
      <c r="B114" s="52"/>
      <c r="C114" s="4"/>
      <c r="D114" s="4"/>
      <c r="E114" s="4"/>
      <c r="F114" s="7"/>
      <c r="G114" s="8">
        <f t="shared" si="3"/>
        <v>0</v>
      </c>
      <c r="H114" s="4"/>
    </row>
    <row r="115" spans="1:10">
      <c r="A115" t="str">
        <f>IF(C115&lt;&gt;"",LOOKUP("zzz",$B$2:B115),"")</f>
        <v>Champagne Trousset Guillemart</v>
      </c>
      <c r="B115" s="53" t="s">
        <v>492</v>
      </c>
      <c r="C115" s="19" t="s">
        <v>493</v>
      </c>
      <c r="D115" s="2">
        <v>1</v>
      </c>
      <c r="E115" s="2"/>
      <c r="F115" s="6">
        <v>17.3</v>
      </c>
      <c r="G115" s="6">
        <f t="shared" si="3"/>
        <v>17.3</v>
      </c>
      <c r="H115" s="29">
        <v>42943</v>
      </c>
      <c r="I115" t="s">
        <v>107</v>
      </c>
      <c r="J115" t="s">
        <v>431</v>
      </c>
    </row>
    <row r="116" spans="1:10">
      <c r="A116" t="str">
        <f>IF(C116&lt;&gt;"",LOOKUP("zzz",$B$2:B116),"")</f>
        <v>Champagne Trousset Guillemart</v>
      </c>
      <c r="B116" s="51"/>
      <c r="C116" s="3" t="s">
        <v>167</v>
      </c>
      <c r="D116" s="12">
        <v>1</v>
      </c>
      <c r="E116" s="12"/>
      <c r="F116" s="13">
        <v>17.3</v>
      </c>
      <c r="G116" s="13">
        <f t="shared" si="3"/>
        <v>17.3</v>
      </c>
      <c r="H116" s="30">
        <v>42943</v>
      </c>
      <c r="I116" t="s">
        <v>107</v>
      </c>
      <c r="J116" t="s">
        <v>431</v>
      </c>
    </row>
    <row r="117" spans="1:10" ht="15.75" thickBot="1">
      <c r="A117" t="str">
        <f>IF(C117&lt;&gt;"",LOOKUP("zzz",$B$2:B117),"")</f>
        <v/>
      </c>
      <c r="B117" s="52"/>
      <c r="C117" s="4"/>
      <c r="D117" s="4"/>
      <c r="E117" s="4"/>
      <c r="F117" s="8"/>
      <c r="G117" s="8">
        <f t="shared" si="3"/>
        <v>0</v>
      </c>
      <c r="H117" s="4"/>
    </row>
    <row r="118" spans="1:10">
      <c r="A118" t="str">
        <f>IF(C118&lt;&gt;"",LOOKUP("zzz",$B$2:B118),"")</f>
        <v>Champagne G.H. Mumm</v>
      </c>
      <c r="B118" s="53" t="s">
        <v>199</v>
      </c>
      <c r="C118" s="42" t="s">
        <v>495</v>
      </c>
      <c r="D118" s="19">
        <v>1</v>
      </c>
      <c r="E118" s="19"/>
      <c r="F118" s="14">
        <v>60</v>
      </c>
      <c r="G118" s="14">
        <f>F118*D118</f>
        <v>60</v>
      </c>
      <c r="H118" s="26">
        <v>42768</v>
      </c>
      <c r="I118" t="s">
        <v>107</v>
      </c>
      <c r="J118" t="s">
        <v>431</v>
      </c>
    </row>
    <row r="119" spans="1:10">
      <c r="A119" t="str">
        <f>IF(C119&lt;&gt;"",LOOKUP("zzz",$B$2:B119),"")</f>
        <v>Champagne G.H. Mumm</v>
      </c>
      <c r="B119" s="51"/>
      <c r="C119" s="41" t="s">
        <v>496</v>
      </c>
      <c r="D119" s="3">
        <v>1</v>
      </c>
      <c r="E119" s="3"/>
      <c r="F119" s="7">
        <v>50</v>
      </c>
      <c r="G119" s="7">
        <f>F119*D119</f>
        <v>50</v>
      </c>
      <c r="H119" s="32">
        <v>42768</v>
      </c>
      <c r="I119" t="s">
        <v>107</v>
      </c>
      <c r="J119" t="s">
        <v>431</v>
      </c>
    </row>
    <row r="120" spans="1:10">
      <c r="A120" t="str">
        <f>IF(C120&lt;&gt;"",LOOKUP("zzz",$B$2:B120),"")</f>
        <v>Champagne G.H. Mumm</v>
      </c>
      <c r="B120" s="51"/>
      <c r="C120" s="40" t="s">
        <v>497</v>
      </c>
      <c r="D120" s="12">
        <v>1</v>
      </c>
      <c r="E120" s="12"/>
      <c r="F120" s="13">
        <v>50</v>
      </c>
      <c r="G120" s="13">
        <f>F120*D120</f>
        <v>50</v>
      </c>
      <c r="H120" s="30">
        <v>42768</v>
      </c>
      <c r="I120" t="s">
        <v>107</v>
      </c>
      <c r="J120" t="s">
        <v>431</v>
      </c>
    </row>
    <row r="121" spans="1:10">
      <c r="A121" t="str">
        <f>IF(C121&lt;&gt;"",LOOKUP("zzz",$B$2:B121),"")</f>
        <v>Champagne G.H. Mumm</v>
      </c>
      <c r="B121" s="51"/>
      <c r="C121" s="3" t="s">
        <v>555</v>
      </c>
      <c r="D121" s="3">
        <v>1</v>
      </c>
      <c r="E121" s="3">
        <v>1</v>
      </c>
      <c r="F121" s="7">
        <v>30</v>
      </c>
      <c r="G121" s="7">
        <f>F121*D121</f>
        <v>30</v>
      </c>
      <c r="H121" s="32">
        <v>43054</v>
      </c>
      <c r="I121" t="s">
        <v>119</v>
      </c>
      <c r="J121" t="s">
        <v>431</v>
      </c>
    </row>
    <row r="122" spans="1:10">
      <c r="A122" t="str">
        <f>IF(C122&lt;&gt;"",LOOKUP("zzz",$B$2:B122),"")</f>
        <v>Champagne G.H. Mumm</v>
      </c>
      <c r="B122" s="51"/>
      <c r="C122" s="41" t="s">
        <v>556</v>
      </c>
      <c r="D122" s="3">
        <v>1</v>
      </c>
      <c r="E122" s="3"/>
      <c r="F122" s="7">
        <v>130</v>
      </c>
      <c r="G122" s="7">
        <f>F122*D122</f>
        <v>130</v>
      </c>
      <c r="H122" s="32">
        <v>43054</v>
      </c>
      <c r="I122" t="s">
        <v>107</v>
      </c>
      <c r="J122" t="s">
        <v>552</v>
      </c>
    </row>
    <row r="123" spans="1:10" ht="15.75" thickBot="1">
      <c r="A123" t="str">
        <f>IF(C123&lt;&gt;"",LOOKUP("zzz",$B$2:B123),"")</f>
        <v/>
      </c>
      <c r="B123" s="52"/>
      <c r="C123" s="4"/>
      <c r="D123" s="4"/>
      <c r="E123" s="4"/>
      <c r="F123" s="8"/>
      <c r="G123" s="8">
        <f t="shared" si="3"/>
        <v>0</v>
      </c>
      <c r="H123" s="4"/>
    </row>
    <row r="124" spans="1:10">
      <c r="A124" t="str">
        <f>IF(C124&lt;&gt;"",LOOKUP("zzz",$B$2:B124),"")</f>
        <v>Champagne Palmer</v>
      </c>
      <c r="B124" s="53" t="s">
        <v>500</v>
      </c>
      <c r="C124" s="2" t="s">
        <v>51</v>
      </c>
      <c r="D124" s="2">
        <v>1</v>
      </c>
      <c r="E124" s="2"/>
      <c r="F124" s="6">
        <v>28.5</v>
      </c>
      <c r="G124" s="6">
        <f t="shared" si="3"/>
        <v>28.5</v>
      </c>
      <c r="H124" s="29">
        <v>42979</v>
      </c>
      <c r="I124" t="s">
        <v>107</v>
      </c>
      <c r="J124" t="s">
        <v>431</v>
      </c>
    </row>
    <row r="125" spans="1:10">
      <c r="A125" t="str">
        <f>IF(C125&lt;&gt;"",LOOKUP("zzz",$B$2:B125),"")</f>
        <v>Champagne Palmer</v>
      </c>
      <c r="B125" s="51"/>
      <c r="C125" s="3" t="s">
        <v>501</v>
      </c>
      <c r="D125" s="3">
        <v>1</v>
      </c>
      <c r="E125" s="3"/>
      <c r="F125" s="7">
        <v>32.5</v>
      </c>
      <c r="G125" s="7">
        <f t="shared" si="3"/>
        <v>32.5</v>
      </c>
      <c r="H125" s="32">
        <v>42979</v>
      </c>
      <c r="I125" t="s">
        <v>107</v>
      </c>
      <c r="J125" t="s">
        <v>431</v>
      </c>
    </row>
    <row r="126" spans="1:10">
      <c r="A126" t="str">
        <f>IF(C126&lt;&gt;"",LOOKUP("zzz",$B$2:B126),"")</f>
        <v>Champagne Palmer</v>
      </c>
      <c r="B126" s="51"/>
      <c r="C126" s="3" t="s">
        <v>50</v>
      </c>
      <c r="D126" s="3">
        <v>1</v>
      </c>
      <c r="E126" s="3"/>
      <c r="F126" s="7">
        <v>40</v>
      </c>
      <c r="G126" s="7">
        <f t="shared" si="3"/>
        <v>40</v>
      </c>
      <c r="H126" s="32">
        <v>42979</v>
      </c>
      <c r="I126" t="s">
        <v>107</v>
      </c>
      <c r="J126" t="s">
        <v>431</v>
      </c>
    </row>
    <row r="127" spans="1:10" ht="15.75" thickBot="1">
      <c r="A127" t="str">
        <f>IF(C127&lt;&gt;"",LOOKUP("zzz",$B$2:B127),"")</f>
        <v/>
      </c>
      <c r="B127" s="52"/>
      <c r="C127" s="4"/>
      <c r="D127" s="4"/>
      <c r="E127" s="4"/>
      <c r="F127" s="7"/>
      <c r="G127" s="8">
        <f t="shared" si="3"/>
        <v>0</v>
      </c>
      <c r="H127" s="4"/>
    </row>
    <row r="128" spans="1:10">
      <c r="A128" t="str">
        <f>IF(C128&lt;&gt;"",LOOKUP("zzz",$B$2:B128),"")</f>
        <v>Champagne Colin</v>
      </c>
      <c r="B128" s="53" t="s">
        <v>34</v>
      </c>
      <c r="C128" s="2" t="s">
        <v>54</v>
      </c>
      <c r="D128" s="2">
        <v>1</v>
      </c>
      <c r="E128" s="2"/>
      <c r="F128" s="6">
        <v>27</v>
      </c>
      <c r="G128" s="6">
        <f t="shared" si="3"/>
        <v>27</v>
      </c>
      <c r="H128" s="29">
        <v>42997</v>
      </c>
      <c r="I128" t="s">
        <v>107</v>
      </c>
      <c r="J128" t="s">
        <v>431</v>
      </c>
    </row>
    <row r="129" spans="1:10">
      <c r="A129" t="str">
        <f>IF(C129&lt;&gt;"",LOOKUP("zzz",$B$2:B129),"")</f>
        <v>Champagne Colin</v>
      </c>
      <c r="B129" s="51"/>
      <c r="C129" s="12" t="s">
        <v>505</v>
      </c>
      <c r="D129" s="12">
        <v>1</v>
      </c>
      <c r="E129" s="12"/>
      <c r="F129" s="11">
        <v>34</v>
      </c>
      <c r="G129" s="13">
        <f t="shared" si="3"/>
        <v>34</v>
      </c>
      <c r="H129" s="30">
        <v>42997</v>
      </c>
      <c r="I129" t="s">
        <v>107</v>
      </c>
      <c r="J129" t="s">
        <v>363</v>
      </c>
    </row>
    <row r="130" spans="1:10" ht="15.75" thickBot="1">
      <c r="A130" t="str">
        <f>IF(C130&lt;&gt;"",LOOKUP("zzz",$B$2:B130),"")</f>
        <v/>
      </c>
      <c r="B130" s="52"/>
      <c r="C130" s="4"/>
      <c r="D130" s="4"/>
      <c r="E130" s="4"/>
      <c r="F130" s="7"/>
      <c r="G130" s="8">
        <f t="shared" si="3"/>
        <v>0</v>
      </c>
      <c r="H130" s="4"/>
    </row>
    <row r="131" spans="1:10">
      <c r="A131" t="str">
        <f>IF(C131&lt;&gt;"",LOOKUP("zzz",$B$2:B131),"")</f>
        <v>Champagne Olivier Horiot</v>
      </c>
      <c r="B131" s="53" t="s">
        <v>388</v>
      </c>
      <c r="C131" s="2" t="s">
        <v>362</v>
      </c>
      <c r="D131" s="2">
        <v>2</v>
      </c>
      <c r="E131" s="2"/>
      <c r="F131" s="6">
        <v>29</v>
      </c>
      <c r="G131" s="6">
        <f t="shared" si="3"/>
        <v>58</v>
      </c>
      <c r="H131" s="29">
        <v>42786</v>
      </c>
      <c r="I131" t="s">
        <v>107</v>
      </c>
      <c r="J131" t="s">
        <v>363</v>
      </c>
    </row>
    <row r="132" spans="1:10">
      <c r="A132" t="str">
        <f>IF(C132&lt;&gt;"",LOOKUP("zzz",$B$2:B132),"")</f>
        <v>Champagne Olivier Horiot</v>
      </c>
      <c r="B132" s="51"/>
      <c r="C132" s="3" t="s">
        <v>506</v>
      </c>
      <c r="D132" s="3">
        <v>2</v>
      </c>
      <c r="E132" s="3"/>
      <c r="F132" s="7">
        <v>30</v>
      </c>
      <c r="G132" s="7">
        <f t="shared" si="3"/>
        <v>60</v>
      </c>
      <c r="H132" s="32">
        <v>42786</v>
      </c>
      <c r="I132" t="s">
        <v>107</v>
      </c>
      <c r="J132" t="s">
        <v>363</v>
      </c>
    </row>
    <row r="133" spans="1:10">
      <c r="A133" t="str">
        <f>IF(C133&lt;&gt;"",LOOKUP("zzz",$B$2:B133),"")</f>
        <v>Champagne Olivier Horiot</v>
      </c>
      <c r="B133" s="51"/>
      <c r="C133" s="3" t="s">
        <v>507</v>
      </c>
      <c r="D133" s="3">
        <v>2</v>
      </c>
      <c r="E133" s="3"/>
      <c r="F133" s="7">
        <v>32</v>
      </c>
      <c r="G133" s="7">
        <f t="shared" si="3"/>
        <v>64</v>
      </c>
      <c r="H133" s="32">
        <v>42786</v>
      </c>
      <c r="I133" t="s">
        <v>107</v>
      </c>
      <c r="J133" t="s">
        <v>363</v>
      </c>
    </row>
    <row r="134" spans="1:10" ht="15.75" thickBot="1">
      <c r="A134" t="str">
        <f>IF(C134&lt;&gt;"",LOOKUP("zzz",$B$2:B134),"")</f>
        <v/>
      </c>
      <c r="B134" s="52"/>
      <c r="C134" s="4"/>
      <c r="D134" s="4"/>
      <c r="E134" s="4"/>
      <c r="F134" s="15"/>
      <c r="G134" s="8">
        <f t="shared" si="3"/>
        <v>0</v>
      </c>
      <c r="H134" s="4"/>
    </row>
    <row r="135" spans="1:10">
      <c r="A135" t="str">
        <f>IF(C135&lt;&gt;"",LOOKUP("zzz",$B$2:B135),"")</f>
        <v>Champagne Gosset</v>
      </c>
      <c r="B135" s="51" t="s">
        <v>220</v>
      </c>
      <c r="C135" s="12" t="s">
        <v>434</v>
      </c>
      <c r="D135" s="12">
        <v>1</v>
      </c>
      <c r="E135" s="12"/>
      <c r="F135" s="14">
        <v>65</v>
      </c>
      <c r="G135" s="6">
        <f t="shared" si="3"/>
        <v>65</v>
      </c>
      <c r="H135" s="30">
        <v>42754</v>
      </c>
      <c r="I135" t="s">
        <v>107</v>
      </c>
      <c r="J135" t="s">
        <v>433</v>
      </c>
    </row>
    <row r="136" spans="1:10">
      <c r="A136" t="str">
        <f>IF(C136&lt;&gt;"",LOOKUP("zzz",$B$2:B136),"")</f>
        <v>Champagne Gosset</v>
      </c>
      <c r="B136" s="51"/>
      <c r="C136" s="3" t="s">
        <v>73</v>
      </c>
      <c r="D136" s="3">
        <v>1</v>
      </c>
      <c r="E136" s="3"/>
      <c r="F136" s="7">
        <v>55</v>
      </c>
      <c r="G136" s="7">
        <f t="shared" si="3"/>
        <v>55</v>
      </c>
      <c r="H136" s="32">
        <v>42835</v>
      </c>
      <c r="I136" t="s">
        <v>107</v>
      </c>
      <c r="J136" t="s">
        <v>446</v>
      </c>
    </row>
    <row r="137" spans="1:10">
      <c r="A137" t="str">
        <f>IF(C137&lt;&gt;"",LOOKUP("zzz",$B$2:B137),"")</f>
        <v>Champagne Gosset</v>
      </c>
      <c r="B137" s="51"/>
      <c r="C137" s="3" t="s">
        <v>308</v>
      </c>
      <c r="D137" s="3">
        <v>1</v>
      </c>
      <c r="E137" s="3"/>
      <c r="F137" s="7">
        <v>54</v>
      </c>
      <c r="G137" s="7">
        <f t="shared" si="3"/>
        <v>54</v>
      </c>
      <c r="H137" s="32">
        <v>42914</v>
      </c>
      <c r="I137" t="s">
        <v>107</v>
      </c>
      <c r="J137" t="s">
        <v>182</v>
      </c>
    </row>
    <row r="138" spans="1:10">
      <c r="A138" t="str">
        <f>IF(C138&lt;&gt;"",LOOKUP("zzz",$B$2:B138),"")</f>
        <v>Champagne Gosset</v>
      </c>
      <c r="B138" s="51"/>
      <c r="C138" s="3" t="s">
        <v>530</v>
      </c>
      <c r="D138" s="3">
        <v>1</v>
      </c>
      <c r="E138" s="3"/>
      <c r="F138" s="7">
        <v>75</v>
      </c>
      <c r="G138" s="7">
        <f t="shared" si="3"/>
        <v>75</v>
      </c>
      <c r="H138" s="32">
        <v>43031</v>
      </c>
      <c r="I138" t="s">
        <v>107</v>
      </c>
      <c r="J138" t="s">
        <v>239</v>
      </c>
    </row>
    <row r="139" spans="1:10" ht="14.25" customHeight="1" thickBot="1">
      <c r="A139" t="str">
        <f>IF(C139&lt;&gt;"",LOOKUP("zzz",$B$2:B139),"")</f>
        <v/>
      </c>
      <c r="B139" s="52"/>
      <c r="C139" s="4"/>
      <c r="D139" s="4"/>
      <c r="E139" s="4"/>
      <c r="F139" s="7"/>
      <c r="G139" s="8">
        <f t="shared" si="3"/>
        <v>0</v>
      </c>
      <c r="H139" s="4"/>
    </row>
    <row r="140" spans="1:10">
      <c r="A140" t="str">
        <f>IF(C140&lt;&gt;"",LOOKUP("zzz",$B$2:B140),"")</f>
        <v>Champagne Philippe Fourrier</v>
      </c>
      <c r="B140" s="53" t="s">
        <v>474</v>
      </c>
      <c r="C140" s="2" t="s">
        <v>475</v>
      </c>
      <c r="D140" s="2">
        <v>1</v>
      </c>
      <c r="E140" s="2"/>
      <c r="F140" s="6">
        <v>14.1</v>
      </c>
      <c r="G140" s="14">
        <f t="shared" si="3"/>
        <v>14.1</v>
      </c>
      <c r="H140" s="29">
        <v>42886</v>
      </c>
      <c r="I140" t="s">
        <v>107</v>
      </c>
      <c r="J140" t="s">
        <v>431</v>
      </c>
    </row>
    <row r="141" spans="1:10">
      <c r="A141" t="str">
        <f>IF(C141&lt;&gt;"",LOOKUP("zzz",$B$2:B141),"")</f>
        <v>Champagne Philippe Fourrier</v>
      </c>
      <c r="B141" s="51"/>
      <c r="C141" s="3" t="s">
        <v>6</v>
      </c>
      <c r="D141" s="3">
        <v>1</v>
      </c>
      <c r="E141" s="3"/>
      <c r="F141" s="7">
        <v>15.3</v>
      </c>
      <c r="G141" s="7">
        <f t="shared" si="3"/>
        <v>15.3</v>
      </c>
      <c r="H141" s="32">
        <v>42886</v>
      </c>
      <c r="I141" t="s">
        <v>107</v>
      </c>
      <c r="J141" t="s">
        <v>431</v>
      </c>
    </row>
    <row r="142" spans="1:10">
      <c r="A142" t="str">
        <f>IF(C142&lt;&gt;"",LOOKUP("zzz",$B$2:B142),"")</f>
        <v>Champagne Philippe Fourrier</v>
      </c>
      <c r="B142" s="51"/>
      <c r="C142" s="3" t="s">
        <v>64</v>
      </c>
      <c r="D142" s="3">
        <v>1</v>
      </c>
      <c r="E142" s="3"/>
      <c r="F142" s="7">
        <v>14.7</v>
      </c>
      <c r="G142" s="7">
        <f t="shared" si="3"/>
        <v>14.7</v>
      </c>
      <c r="H142" s="32">
        <v>42886</v>
      </c>
      <c r="I142" t="s">
        <v>107</v>
      </c>
      <c r="J142" t="s">
        <v>431</v>
      </c>
    </row>
    <row r="143" spans="1:10">
      <c r="A143" t="str">
        <f>IF(C143&lt;&gt;"",LOOKUP("zzz",$B$2:B143),"")</f>
        <v>Champagne Philippe Fourrier</v>
      </c>
      <c r="B143" s="51"/>
      <c r="C143" s="3" t="s">
        <v>476</v>
      </c>
      <c r="D143" s="3">
        <v>1</v>
      </c>
      <c r="E143" s="3"/>
      <c r="F143" s="7">
        <v>17.2</v>
      </c>
      <c r="G143" s="7">
        <f t="shared" si="3"/>
        <v>17.2</v>
      </c>
      <c r="H143" s="32">
        <v>42886</v>
      </c>
      <c r="I143" t="s">
        <v>107</v>
      </c>
      <c r="J143" t="s">
        <v>431</v>
      </c>
    </row>
    <row r="144" spans="1:10">
      <c r="A144" t="str">
        <f>IF(C144&lt;&gt;"",LOOKUP("zzz",$B$2:B144),"")</f>
        <v>Champagne Philippe Fourrier</v>
      </c>
      <c r="B144" s="51"/>
      <c r="C144" s="3" t="s">
        <v>477</v>
      </c>
      <c r="D144" s="3">
        <v>1</v>
      </c>
      <c r="E144" s="3"/>
      <c r="F144" s="7">
        <v>17.8</v>
      </c>
      <c r="G144" s="7">
        <f t="shared" si="3"/>
        <v>17.8</v>
      </c>
      <c r="H144" s="32">
        <v>42886</v>
      </c>
      <c r="I144" t="s">
        <v>107</v>
      </c>
      <c r="J144" t="s">
        <v>431</v>
      </c>
    </row>
    <row r="145" spans="1:10">
      <c r="A145" t="str">
        <f>IF(C145&lt;&gt;"",LOOKUP("zzz",$B$2:B145),"")</f>
        <v>Champagne Philippe Fourrier</v>
      </c>
      <c r="B145" s="51"/>
      <c r="C145" s="41" t="s">
        <v>478</v>
      </c>
      <c r="D145" s="3">
        <v>1</v>
      </c>
      <c r="E145" s="3"/>
      <c r="F145" s="7">
        <v>18.399999999999999</v>
      </c>
      <c r="G145" s="7">
        <f t="shared" si="3"/>
        <v>18.399999999999999</v>
      </c>
      <c r="H145" s="32">
        <v>42886</v>
      </c>
      <c r="I145" t="s">
        <v>107</v>
      </c>
      <c r="J145" t="s">
        <v>431</v>
      </c>
    </row>
    <row r="146" spans="1:10" ht="15.75" thickBot="1">
      <c r="A146" t="str">
        <f>IF(C146&lt;&gt;"",LOOKUP("zzz",$B$2:B146),"")</f>
        <v/>
      </c>
      <c r="B146" s="52"/>
      <c r="C146" s="4"/>
      <c r="D146" s="4"/>
      <c r="E146" s="4"/>
      <c r="F146" s="8"/>
      <c r="G146" s="8">
        <f t="shared" si="3"/>
        <v>0</v>
      </c>
      <c r="H146" s="4"/>
    </row>
    <row r="147" spans="1:10">
      <c r="A147" t="str">
        <f>IF(C147&lt;&gt;"",LOOKUP("zzz",$B$2:B147),"")</f>
        <v>Champagne Drappier</v>
      </c>
      <c r="B147" s="53" t="s">
        <v>101</v>
      </c>
      <c r="C147" s="39" t="s">
        <v>309</v>
      </c>
      <c r="D147" s="2">
        <v>1</v>
      </c>
      <c r="E147" s="2"/>
      <c r="F147" s="6">
        <v>58</v>
      </c>
      <c r="G147" s="6">
        <f t="shared" si="3"/>
        <v>58</v>
      </c>
      <c r="H147" s="29">
        <v>43009</v>
      </c>
      <c r="I147" t="s">
        <v>107</v>
      </c>
      <c r="J147" t="s">
        <v>215</v>
      </c>
    </row>
    <row r="148" spans="1:10">
      <c r="A148" t="str">
        <f>IF(C148&lt;&gt;"",LOOKUP("zzz",$B$2:B148),"")</f>
        <v>Champagne Drappier</v>
      </c>
      <c r="B148" s="51"/>
      <c r="C148" s="40" t="s">
        <v>514</v>
      </c>
      <c r="D148" s="12">
        <v>1</v>
      </c>
      <c r="E148" s="12"/>
      <c r="F148" s="13">
        <v>69</v>
      </c>
      <c r="G148" s="13">
        <f t="shared" si="3"/>
        <v>69</v>
      </c>
      <c r="H148" s="30">
        <v>43009</v>
      </c>
      <c r="I148" t="s">
        <v>107</v>
      </c>
      <c r="J148" t="s">
        <v>215</v>
      </c>
    </row>
    <row r="149" spans="1:10" ht="15.75" thickBot="1">
      <c r="A149" t="str">
        <f>IF(C149&lt;&gt;"",LOOKUP("zzz",$B$2:B149),"")</f>
        <v/>
      </c>
      <c r="B149" s="52"/>
      <c r="C149" s="4"/>
      <c r="D149" s="4"/>
      <c r="E149" s="4"/>
      <c r="F149" s="8"/>
      <c r="G149" s="8">
        <f t="shared" si="3"/>
        <v>0</v>
      </c>
      <c r="H149" s="4"/>
    </row>
    <row r="150" spans="1:10">
      <c r="A150" t="str">
        <f>IF(C150&lt;&gt;"",LOOKUP("zzz",$B$2:B150),"")</f>
        <v>Champagne Laurent Perrier</v>
      </c>
      <c r="B150" s="53" t="s">
        <v>169</v>
      </c>
      <c r="C150" s="2" t="s">
        <v>561</v>
      </c>
      <c r="D150" s="2">
        <v>1</v>
      </c>
      <c r="E150" s="2"/>
      <c r="F150" s="6">
        <v>35</v>
      </c>
      <c r="G150" s="6">
        <f t="shared" si="3"/>
        <v>35</v>
      </c>
      <c r="H150" s="29">
        <v>43009</v>
      </c>
      <c r="I150" t="s">
        <v>107</v>
      </c>
      <c r="J150" t="s">
        <v>499</v>
      </c>
    </row>
    <row r="151" spans="1:10" ht="15.75" thickBot="1">
      <c r="A151" t="str">
        <f>IF(C151&lt;&gt;"",LOOKUP("zzz",$B$2:B151),"")</f>
        <v/>
      </c>
      <c r="B151" s="52"/>
      <c r="C151" s="4"/>
      <c r="D151" s="4"/>
      <c r="E151" s="4"/>
      <c r="F151" s="8"/>
      <c r="G151" s="8">
        <f t="shared" si="3"/>
        <v>0</v>
      </c>
      <c r="H151" s="4"/>
    </row>
    <row r="152" spans="1:10">
      <c r="A152" t="str">
        <f>IF(C152&lt;&gt;"",LOOKUP("zzz",$B$2:B152),"")</f>
        <v>Champagne Don Pérignon</v>
      </c>
      <c r="B152" s="53" t="s">
        <v>531</v>
      </c>
      <c r="C152" s="39" t="s">
        <v>549</v>
      </c>
      <c r="D152" s="2">
        <v>1</v>
      </c>
      <c r="E152" s="2">
        <v>1</v>
      </c>
      <c r="F152" s="6">
        <v>140</v>
      </c>
      <c r="G152" s="6">
        <f t="shared" ref="G152:G160" si="4">F152*D152</f>
        <v>140</v>
      </c>
      <c r="H152" s="29">
        <v>43032</v>
      </c>
      <c r="I152" t="s">
        <v>119</v>
      </c>
      <c r="J152" t="s">
        <v>499</v>
      </c>
    </row>
    <row r="153" spans="1:10" ht="15.75" thickBot="1">
      <c r="A153" t="str">
        <f>IF(C153&lt;&gt;"",LOOKUP("zzz",$B$2:B153),"")</f>
        <v/>
      </c>
      <c r="B153" s="52"/>
      <c r="C153" s="4"/>
      <c r="D153" s="4"/>
      <c r="E153" s="4"/>
      <c r="F153" s="8"/>
      <c r="G153" s="8">
        <f t="shared" si="4"/>
        <v>0</v>
      </c>
      <c r="H153" s="4"/>
    </row>
    <row r="154" spans="1:10">
      <c r="A154" t="str">
        <f>IF(C154&lt;&gt;"",LOOKUP("zzz",$B$2:B154),"")</f>
        <v>Champagne Moët et Chandon</v>
      </c>
      <c r="B154" s="51" t="s">
        <v>19</v>
      </c>
      <c r="C154" s="12" t="s">
        <v>532</v>
      </c>
      <c r="D154" s="12">
        <v>1</v>
      </c>
      <c r="E154" s="12"/>
      <c r="F154" s="13">
        <v>60</v>
      </c>
      <c r="G154" s="15">
        <f t="shared" si="4"/>
        <v>60</v>
      </c>
      <c r="H154" s="26">
        <v>43032</v>
      </c>
      <c r="I154" t="s">
        <v>107</v>
      </c>
      <c r="J154" t="s">
        <v>499</v>
      </c>
    </row>
    <row r="155" spans="1:10">
      <c r="A155" t="str">
        <f>IF(C155&lt;&gt;"",LOOKUP("zzz",$B$2:B155),"")</f>
        <v>Champagne Moët et Chandon</v>
      </c>
      <c r="B155" s="51"/>
      <c r="C155" s="3" t="s">
        <v>533</v>
      </c>
      <c r="D155" s="3">
        <v>1</v>
      </c>
      <c r="E155" s="3"/>
      <c r="F155" s="7">
        <v>65</v>
      </c>
      <c r="G155" s="7">
        <f t="shared" si="4"/>
        <v>65</v>
      </c>
      <c r="H155" s="32">
        <v>43032</v>
      </c>
      <c r="I155" t="s">
        <v>107</v>
      </c>
      <c r="J155" t="s">
        <v>499</v>
      </c>
    </row>
    <row r="156" spans="1:10" ht="15.75" thickBot="1">
      <c r="A156" t="str">
        <f>IF(C156&lt;&gt;"",LOOKUP("zzz",$B$2:B156),"")</f>
        <v/>
      </c>
      <c r="B156" s="52"/>
      <c r="C156" s="4"/>
      <c r="D156" s="4"/>
      <c r="E156" s="4"/>
      <c r="F156" s="8"/>
      <c r="G156" s="8">
        <f t="shared" si="4"/>
        <v>0</v>
      </c>
      <c r="H156" s="4"/>
    </row>
    <row r="157" spans="1:10">
      <c r="A157" t="str">
        <f>IF(C157&lt;&gt;"",LOOKUP("zzz",$B$2:B157),"")</f>
        <v>Champagne Jacquart</v>
      </c>
      <c r="B157" s="53" t="s">
        <v>534</v>
      </c>
      <c r="C157" s="2" t="s">
        <v>535</v>
      </c>
      <c r="D157" s="2">
        <v>1</v>
      </c>
      <c r="E157" s="2"/>
      <c r="F157" s="6">
        <v>24</v>
      </c>
      <c r="G157" s="6">
        <f t="shared" si="4"/>
        <v>24</v>
      </c>
      <c r="H157" s="29">
        <v>43035</v>
      </c>
      <c r="I157" t="s">
        <v>107</v>
      </c>
      <c r="J157" t="s">
        <v>431</v>
      </c>
    </row>
    <row r="158" spans="1:10">
      <c r="A158" t="str">
        <f>IF(C158&lt;&gt;"",LOOKUP("zzz",$B$2:B158),"")</f>
        <v>Champagne Jacquart</v>
      </c>
      <c r="B158" s="51"/>
      <c r="C158" s="3" t="s">
        <v>536</v>
      </c>
      <c r="D158" s="3">
        <v>1</v>
      </c>
      <c r="E158" s="3"/>
      <c r="F158" s="7">
        <v>28</v>
      </c>
      <c r="G158" s="7">
        <f t="shared" si="4"/>
        <v>28</v>
      </c>
      <c r="H158" s="32">
        <v>43035</v>
      </c>
      <c r="I158" t="s">
        <v>107</v>
      </c>
      <c r="J158" t="s">
        <v>431</v>
      </c>
    </row>
    <row r="159" spans="1:10">
      <c r="A159" t="str">
        <f>IF(C159&lt;&gt;"",LOOKUP("zzz",$B$2:B159),"")</f>
        <v>Champagne Jacquart</v>
      </c>
      <c r="B159" s="51"/>
      <c r="C159" s="3" t="s">
        <v>537</v>
      </c>
      <c r="D159" s="3">
        <v>1</v>
      </c>
      <c r="E159" s="3"/>
      <c r="F159" s="7">
        <v>28</v>
      </c>
      <c r="G159" s="7">
        <f t="shared" si="4"/>
        <v>28</v>
      </c>
      <c r="H159" s="32">
        <v>43035</v>
      </c>
      <c r="I159" t="s">
        <v>107</v>
      </c>
      <c r="J159" t="s">
        <v>431</v>
      </c>
    </row>
    <row r="160" spans="1:10" ht="15.75" thickBot="1">
      <c r="A160" t="str">
        <f>IF(C160&lt;&gt;"",LOOKUP("zzz",$B$2:B160),"")</f>
        <v/>
      </c>
      <c r="B160" s="52"/>
      <c r="C160" s="4"/>
      <c r="D160" s="4"/>
      <c r="E160" s="4"/>
      <c r="F160" s="15"/>
      <c r="G160" s="8">
        <f t="shared" si="4"/>
        <v>0</v>
      </c>
      <c r="H160" s="4"/>
    </row>
    <row r="161" spans="1:11">
      <c r="A161" t="str">
        <f>IF(C161&lt;&gt;"",LOOKUP("zzz",$B$2:B161),"")</f>
        <v>Champagne Charles Heidsieck</v>
      </c>
      <c r="B161" s="53" t="s">
        <v>546</v>
      </c>
      <c r="C161" s="50" t="s">
        <v>170</v>
      </c>
      <c r="D161" s="2"/>
      <c r="E161" s="2"/>
      <c r="F161" s="6">
        <v>0</v>
      </c>
      <c r="G161" s="6">
        <f t="shared" ref="G161:G190" si="5">F161*D161</f>
        <v>0</v>
      </c>
      <c r="H161" s="29"/>
      <c r="J161" t="s">
        <v>431</v>
      </c>
    </row>
    <row r="162" spans="1:11" ht="15.75" thickBot="1">
      <c r="A162" t="str">
        <f>IF(C162&lt;&gt;"",LOOKUP("zzz",$B$2:B162),"")</f>
        <v/>
      </c>
      <c r="B162" s="52"/>
      <c r="C162" s="4"/>
      <c r="D162" s="4"/>
      <c r="E162" s="4"/>
      <c r="F162" s="8"/>
      <c r="G162" s="8">
        <f t="shared" si="5"/>
        <v>0</v>
      </c>
      <c r="H162" s="4"/>
    </row>
    <row r="163" spans="1:11">
      <c r="A163" t="str">
        <f>IF(C163&lt;&gt;"",LOOKUP("zzz",$B$2:B163),"")</f>
        <v>Champagne Agarpart et Fils</v>
      </c>
      <c r="B163" s="53" t="s">
        <v>540</v>
      </c>
      <c r="C163" s="39" t="s">
        <v>541</v>
      </c>
      <c r="D163" s="2">
        <v>2</v>
      </c>
      <c r="E163" s="2"/>
      <c r="F163" s="6">
        <v>150</v>
      </c>
      <c r="G163" s="6">
        <f t="shared" ref="G163:G174" si="6">F163*D163</f>
        <v>300</v>
      </c>
      <c r="H163" s="29">
        <v>43036</v>
      </c>
      <c r="I163" t="s">
        <v>107</v>
      </c>
      <c r="J163" t="s">
        <v>552</v>
      </c>
      <c r="K163" t="s">
        <v>565</v>
      </c>
    </row>
    <row r="164" spans="1:11" ht="15.75" thickBot="1">
      <c r="A164" t="str">
        <f>IF(C164&lt;&gt;"",LOOKUP("zzz",$B$2:B164),"")</f>
        <v/>
      </c>
      <c r="B164" s="52"/>
      <c r="C164" s="4"/>
      <c r="D164" s="4"/>
      <c r="E164" s="4"/>
      <c r="F164" s="8"/>
      <c r="G164" s="8">
        <f t="shared" si="6"/>
        <v>0</v>
      </c>
      <c r="H164" s="4"/>
    </row>
    <row r="165" spans="1:11">
      <c r="A165" t="str">
        <f>IF(C165&lt;&gt;"",LOOKUP("zzz",$B$2:B165),"")</f>
        <v>Champagne Nathalie Falmet</v>
      </c>
      <c r="B165" s="53" t="s">
        <v>168</v>
      </c>
      <c r="C165" s="39" t="s">
        <v>558</v>
      </c>
      <c r="D165" s="2">
        <v>2</v>
      </c>
      <c r="E165" s="2"/>
      <c r="F165" s="6">
        <v>40</v>
      </c>
      <c r="G165" s="6">
        <f t="shared" ref="G165:G166" si="7">F165*D165</f>
        <v>80</v>
      </c>
      <c r="H165" s="29">
        <v>43067</v>
      </c>
      <c r="I165" t="s">
        <v>107</v>
      </c>
      <c r="J165" t="s">
        <v>552</v>
      </c>
    </row>
    <row r="166" spans="1:11" ht="15.75" thickBot="1">
      <c r="A166" t="str">
        <f>IF(C166&lt;&gt;"",LOOKUP("zzz",$B$2:B166),"")</f>
        <v/>
      </c>
      <c r="B166" s="52"/>
      <c r="C166" s="4"/>
      <c r="D166" s="4"/>
      <c r="E166" s="4"/>
      <c r="F166" s="8"/>
      <c r="G166" s="8">
        <f t="shared" si="7"/>
        <v>0</v>
      </c>
      <c r="H166" s="4"/>
    </row>
    <row r="167" spans="1:11">
      <c r="A167" t="str">
        <f>IF(C167&lt;&gt;"",LOOKUP("zzz",$B$2:B167),"")</f>
        <v>Champagne Gilbert Leseurre</v>
      </c>
      <c r="B167" s="53" t="s">
        <v>559</v>
      </c>
      <c r="C167" s="39" t="s">
        <v>560</v>
      </c>
      <c r="D167" s="2">
        <v>2</v>
      </c>
      <c r="E167" s="2"/>
      <c r="F167" s="6">
        <v>58</v>
      </c>
      <c r="G167" s="6">
        <f t="shared" ref="G167:G168" si="8">F167*D167</f>
        <v>116</v>
      </c>
      <c r="H167" s="29">
        <v>43067</v>
      </c>
      <c r="I167" t="s">
        <v>107</v>
      </c>
      <c r="J167" t="s">
        <v>552</v>
      </c>
    </row>
    <row r="168" spans="1:11" ht="15.75" thickBot="1">
      <c r="A168" t="str">
        <f>IF(C168&lt;&gt;"",LOOKUP("zzz",$B$2:B168),"")</f>
        <v/>
      </c>
      <c r="B168" s="52"/>
      <c r="C168" s="4"/>
      <c r="D168" s="4"/>
      <c r="E168" s="4"/>
      <c r="F168" s="8"/>
      <c r="G168" s="8">
        <f t="shared" si="8"/>
        <v>0</v>
      </c>
      <c r="H168" s="4"/>
    </row>
    <row r="169" spans="1:11">
      <c r="A169" t="str">
        <f>IF(C169&lt;&gt;"",LOOKUP("zzz",$B$2:B169),"")</f>
        <v>Champagne Georges Laval</v>
      </c>
      <c r="B169" s="53" t="s">
        <v>544</v>
      </c>
      <c r="C169" s="39" t="s">
        <v>548</v>
      </c>
      <c r="D169" s="2">
        <v>2</v>
      </c>
      <c r="E169" s="2"/>
      <c r="F169" s="6">
        <v>600</v>
      </c>
      <c r="G169" s="6">
        <f t="shared" si="6"/>
        <v>1200</v>
      </c>
      <c r="H169" s="29">
        <v>43063</v>
      </c>
      <c r="I169" t="s">
        <v>107</v>
      </c>
      <c r="J169" t="s">
        <v>552</v>
      </c>
    </row>
    <row r="170" spans="1:11" ht="15.75" thickBot="1">
      <c r="A170" t="str">
        <f>IF(C170&lt;&gt;"",LOOKUP("zzz",$B$2:B170),"")</f>
        <v/>
      </c>
      <c r="B170" s="52"/>
      <c r="C170" s="4"/>
      <c r="D170" s="4"/>
      <c r="E170" s="4"/>
      <c r="F170" s="8"/>
      <c r="G170" s="8">
        <f t="shared" si="6"/>
        <v>0</v>
      </c>
      <c r="H170" s="4"/>
    </row>
    <row r="171" spans="1:11">
      <c r="A171" t="str">
        <f>IF(C171&lt;&gt;"",LOOKUP("zzz",$B$2:B171),"")</f>
        <v>Champagne Legras et Hass</v>
      </c>
      <c r="B171" s="53" t="s">
        <v>543</v>
      </c>
      <c r="C171" s="39" t="s">
        <v>545</v>
      </c>
      <c r="D171" s="2">
        <v>2</v>
      </c>
      <c r="E171" s="2"/>
      <c r="F171" s="6">
        <v>79</v>
      </c>
      <c r="G171" s="6">
        <f t="shared" si="6"/>
        <v>158</v>
      </c>
      <c r="H171" s="29">
        <v>43063</v>
      </c>
      <c r="I171" t="s">
        <v>107</v>
      </c>
      <c r="J171" t="s">
        <v>552</v>
      </c>
    </row>
    <row r="172" spans="1:11" ht="15.75" thickBot="1">
      <c r="A172" t="str">
        <f>IF(C172&lt;&gt;"",LOOKUP("zzz",$B$2:B172),"")</f>
        <v/>
      </c>
      <c r="B172" s="52"/>
      <c r="C172" s="4"/>
      <c r="D172" s="4"/>
      <c r="E172" s="4"/>
      <c r="F172" s="8"/>
      <c r="G172" s="8">
        <f t="shared" si="6"/>
        <v>0</v>
      </c>
      <c r="H172" s="4"/>
    </row>
    <row r="173" spans="1:11">
      <c r="A173" t="str">
        <f>IF(C173&lt;&gt;"",LOOKUP("zzz",$B$2:B173),"")</f>
        <v>Champagne Deutz</v>
      </c>
      <c r="B173" s="53" t="s">
        <v>550</v>
      </c>
      <c r="C173" s="39" t="s">
        <v>551</v>
      </c>
      <c r="D173" s="2">
        <v>2</v>
      </c>
      <c r="E173" s="2"/>
      <c r="F173" s="6">
        <v>110</v>
      </c>
      <c r="G173" s="6">
        <f t="shared" si="6"/>
        <v>220</v>
      </c>
      <c r="H173" s="29">
        <v>43039</v>
      </c>
      <c r="I173" t="s">
        <v>107</v>
      </c>
      <c r="J173" t="s">
        <v>552</v>
      </c>
      <c r="K173" t="s">
        <v>565</v>
      </c>
    </row>
    <row r="174" spans="1:11" ht="15.75" thickBot="1">
      <c r="A174" t="str">
        <f>IF(C174&lt;&gt;"",LOOKUP("zzz",$B$2:B174),"")</f>
        <v/>
      </c>
      <c r="B174" s="52"/>
      <c r="C174" s="4"/>
      <c r="D174" s="4"/>
      <c r="E174" s="4"/>
      <c r="F174" s="8"/>
      <c r="G174" s="8">
        <f t="shared" si="6"/>
        <v>0</v>
      </c>
      <c r="H174" s="4"/>
    </row>
    <row r="175" spans="1:11">
      <c r="A175" t="str">
        <f>IF(C175&lt;&gt;"",LOOKUP("zzz",$B$2:B175),"")</f>
        <v>Champagne Taittinger</v>
      </c>
      <c r="B175" s="53" t="s">
        <v>553</v>
      </c>
      <c r="C175" s="39" t="s">
        <v>554</v>
      </c>
      <c r="D175" s="2">
        <v>2</v>
      </c>
      <c r="E175" s="2"/>
      <c r="F175" s="6">
        <v>50</v>
      </c>
      <c r="G175" s="6">
        <f t="shared" si="5"/>
        <v>100</v>
      </c>
      <c r="H175" s="29">
        <v>43042</v>
      </c>
      <c r="I175" t="s">
        <v>107</v>
      </c>
      <c r="J175" t="s">
        <v>552</v>
      </c>
    </row>
    <row r="176" spans="1:11" ht="15.75" thickBot="1">
      <c r="A176" t="str">
        <f>IF(C176&lt;&gt;"",LOOKUP("zzz",$B$2:B176),"")</f>
        <v/>
      </c>
      <c r="B176" s="52"/>
      <c r="C176" s="4"/>
      <c r="D176" s="4"/>
      <c r="E176" s="4"/>
      <c r="F176" s="8"/>
      <c r="G176" s="8">
        <f t="shared" si="5"/>
        <v>0</v>
      </c>
      <c r="H176" s="4"/>
    </row>
    <row r="177" spans="1:9">
      <c r="A177" t="str">
        <f>IF(C177&lt;&gt;"",LOOKUP("zzz",$B$2:B177),"")</f>
        <v>Livres</v>
      </c>
      <c r="B177" s="51" t="s">
        <v>412</v>
      </c>
      <c r="C177" s="12" t="s">
        <v>486</v>
      </c>
      <c r="D177" s="12">
        <v>1</v>
      </c>
      <c r="E177" s="12">
        <v>1</v>
      </c>
      <c r="F177" s="13">
        <v>13</v>
      </c>
      <c r="G177" s="15">
        <f t="shared" si="5"/>
        <v>13</v>
      </c>
      <c r="H177" s="26">
        <v>42913</v>
      </c>
      <c r="I177" t="s">
        <v>107</v>
      </c>
    </row>
    <row r="178" spans="1:9">
      <c r="A178" t="str">
        <f>IF(C178&lt;&gt;"",LOOKUP("zzz",$B$2:B178),"")</f>
        <v>Livres</v>
      </c>
      <c r="B178" s="51"/>
      <c r="C178" s="3" t="s">
        <v>494</v>
      </c>
      <c r="D178" s="3">
        <v>1</v>
      </c>
      <c r="E178" s="3">
        <v>1</v>
      </c>
      <c r="F178" s="7">
        <v>20</v>
      </c>
      <c r="G178" s="15">
        <f t="shared" si="5"/>
        <v>20</v>
      </c>
      <c r="H178" s="32">
        <v>42767</v>
      </c>
      <c r="I178" t="s">
        <v>107</v>
      </c>
    </row>
    <row r="179" spans="1:9">
      <c r="A179" t="str">
        <f>IF(C179&lt;&gt;"",LOOKUP("zzz",$B$2:B179),"")</f>
        <v>Livres</v>
      </c>
      <c r="B179" s="51"/>
      <c r="C179" s="3" t="s">
        <v>508</v>
      </c>
      <c r="D179" s="3">
        <v>1</v>
      </c>
      <c r="E179" s="3">
        <v>1</v>
      </c>
      <c r="F179" s="7">
        <v>10</v>
      </c>
      <c r="G179" s="15">
        <f t="shared" si="5"/>
        <v>10</v>
      </c>
      <c r="H179" s="32"/>
      <c r="I179" t="s">
        <v>107</v>
      </c>
    </row>
    <row r="180" spans="1:9">
      <c r="A180" t="str">
        <f>IF(C180&lt;&gt;"",LOOKUP("zzz",$B$2:B180),"")</f>
        <v>Livres</v>
      </c>
      <c r="B180" s="51"/>
      <c r="C180" s="3" t="s">
        <v>509</v>
      </c>
      <c r="D180" s="3">
        <v>1</v>
      </c>
      <c r="E180" s="3">
        <v>1</v>
      </c>
      <c r="F180" s="7">
        <v>10</v>
      </c>
      <c r="G180" s="15">
        <f t="shared" si="5"/>
        <v>10</v>
      </c>
      <c r="H180" s="32"/>
      <c r="I180" t="s">
        <v>107</v>
      </c>
    </row>
    <row r="181" spans="1:9">
      <c r="A181" t="str">
        <f>IF(C181&lt;&gt;"",LOOKUP("zzz",$B$2:B181),"")</f>
        <v>Livres</v>
      </c>
      <c r="B181" s="51"/>
      <c r="C181" s="3" t="s">
        <v>510</v>
      </c>
      <c r="D181" s="3">
        <v>1</v>
      </c>
      <c r="E181" s="3">
        <v>1</v>
      </c>
      <c r="F181" s="7">
        <v>14</v>
      </c>
      <c r="G181" s="15">
        <f t="shared" si="5"/>
        <v>14</v>
      </c>
      <c r="H181" s="32"/>
      <c r="I181" t="s">
        <v>107</v>
      </c>
    </row>
    <row r="182" spans="1:9">
      <c r="A182" t="str">
        <f>IF(C182&lt;&gt;"",LOOKUP("zzz",$B$2:B182),"")</f>
        <v>Livres</v>
      </c>
      <c r="B182" s="51"/>
      <c r="C182" s="16" t="s">
        <v>511</v>
      </c>
      <c r="D182" s="16">
        <v>1</v>
      </c>
      <c r="E182" s="16">
        <v>1</v>
      </c>
      <c r="F182" s="15">
        <v>30</v>
      </c>
      <c r="G182" s="15">
        <f t="shared" si="5"/>
        <v>30</v>
      </c>
      <c r="H182" s="31"/>
      <c r="I182" t="s">
        <v>107</v>
      </c>
    </row>
    <row r="183" spans="1:9">
      <c r="A183" t="str">
        <f>IF(C183&lt;&gt;"",LOOKUP("zzz",$B$2:B183),"")</f>
        <v>Livres</v>
      </c>
      <c r="B183" s="51"/>
      <c r="C183" s="16" t="s">
        <v>512</v>
      </c>
      <c r="D183" s="16">
        <v>1</v>
      </c>
      <c r="E183" s="16">
        <v>1</v>
      </c>
      <c r="F183" s="15">
        <v>30</v>
      </c>
      <c r="G183" s="15">
        <f t="shared" si="5"/>
        <v>30</v>
      </c>
      <c r="H183" s="31"/>
      <c r="I183" t="s">
        <v>107</v>
      </c>
    </row>
    <row r="184" spans="1:9">
      <c r="A184" t="str">
        <f>IF(C184&lt;&gt;"",LOOKUP("zzz",$B$2:B184),"")</f>
        <v>Livres</v>
      </c>
      <c r="B184" s="51"/>
      <c r="C184" s="16" t="s">
        <v>547</v>
      </c>
      <c r="D184" s="16">
        <v>1</v>
      </c>
      <c r="E184" s="16">
        <v>1</v>
      </c>
      <c r="F184" s="15">
        <v>25</v>
      </c>
      <c r="G184" s="15">
        <f t="shared" si="5"/>
        <v>25</v>
      </c>
      <c r="H184" s="31"/>
      <c r="I184" t="s">
        <v>107</v>
      </c>
    </row>
    <row r="185" spans="1:9">
      <c r="A185" t="str">
        <f>IF(C185&lt;&gt;"",LOOKUP("zzz",$B$2:B185),"")</f>
        <v>Livres</v>
      </c>
      <c r="B185" s="51"/>
      <c r="C185" s="16" t="s">
        <v>520</v>
      </c>
      <c r="D185" s="16">
        <v>1</v>
      </c>
      <c r="E185" s="16">
        <v>1</v>
      </c>
      <c r="F185" s="15">
        <v>17.95</v>
      </c>
      <c r="G185" s="15">
        <f t="shared" si="5"/>
        <v>17.95</v>
      </c>
      <c r="H185" s="31"/>
      <c r="I185" t="s">
        <v>107</v>
      </c>
    </row>
    <row r="186" spans="1:9">
      <c r="A186" t="str">
        <f>IF(C186&lt;&gt;"",LOOKUP("zzz",$B$2:B186),"")</f>
        <v>Livres</v>
      </c>
      <c r="B186" s="51"/>
      <c r="C186" s="16" t="s">
        <v>523</v>
      </c>
      <c r="D186" s="16">
        <v>1</v>
      </c>
      <c r="E186" s="16">
        <v>1</v>
      </c>
      <c r="F186" s="15">
        <v>27</v>
      </c>
      <c r="G186" s="15">
        <f t="shared" si="5"/>
        <v>27</v>
      </c>
      <c r="H186" s="31"/>
      <c r="I186" t="s">
        <v>107</v>
      </c>
    </row>
    <row r="187" spans="1:9">
      <c r="A187" t="str">
        <f>IF(C187&lt;&gt;"",LOOKUP("zzz",$B$2:B187),"")</f>
        <v>Livres</v>
      </c>
      <c r="B187" s="51"/>
      <c r="C187" s="16" t="s">
        <v>538</v>
      </c>
      <c r="D187" s="16">
        <v>2</v>
      </c>
      <c r="E187" s="16">
        <v>2</v>
      </c>
      <c r="F187" s="15">
        <v>39</v>
      </c>
      <c r="G187" s="15">
        <f t="shared" si="5"/>
        <v>78</v>
      </c>
      <c r="H187" s="31"/>
      <c r="I187" t="s">
        <v>107</v>
      </c>
    </row>
    <row r="188" spans="1:9">
      <c r="A188" t="str">
        <f>IF(C188&lt;&gt;"",LOOKUP("zzz",$B$2:B188),"")</f>
        <v>Livres</v>
      </c>
      <c r="B188" s="51"/>
      <c r="C188" s="16" t="s">
        <v>539</v>
      </c>
      <c r="D188" s="16">
        <v>1</v>
      </c>
      <c r="E188" s="16">
        <v>1</v>
      </c>
      <c r="F188" s="15">
        <v>25</v>
      </c>
      <c r="G188" s="15">
        <f t="shared" si="5"/>
        <v>25</v>
      </c>
      <c r="H188" s="31"/>
      <c r="I188" t="s">
        <v>107</v>
      </c>
    </row>
    <row r="189" spans="1:9">
      <c r="A189" t="str">
        <f>IF(C189&lt;&gt;"",LOOKUP("zzz",$B$2:B189),"")</f>
        <v>Livres</v>
      </c>
      <c r="B189" s="51"/>
      <c r="C189" s="16" t="s">
        <v>513</v>
      </c>
      <c r="D189" s="16">
        <v>1</v>
      </c>
      <c r="E189" s="16">
        <v>1</v>
      </c>
      <c r="F189" s="15">
        <v>22</v>
      </c>
      <c r="G189" s="15">
        <f t="shared" si="5"/>
        <v>22</v>
      </c>
      <c r="H189" s="31"/>
      <c r="I189" t="s">
        <v>107</v>
      </c>
    </row>
    <row r="190" spans="1:9" ht="15.75" thickBot="1">
      <c r="A190" t="str">
        <f>IF(C190&lt;&gt;"",LOOKUP("zzz",$B$2:B190),"")</f>
        <v/>
      </c>
      <c r="B190" s="52"/>
      <c r="C190" s="4"/>
      <c r="D190" s="4"/>
      <c r="E190" s="4"/>
      <c r="F190" s="8"/>
      <c r="G190" s="8">
        <f t="shared" si="5"/>
        <v>0</v>
      </c>
      <c r="H190" s="4"/>
    </row>
    <row r="191" spans="1:9">
      <c r="B191" s="21"/>
      <c r="C191" s="17"/>
      <c r="D191" s="17"/>
      <c r="E191" s="17"/>
      <c r="F191" s="18"/>
      <c r="G191" s="18"/>
      <c r="H191" s="17"/>
    </row>
    <row r="192" spans="1:9" ht="15.75" thickBot="1"/>
    <row r="193" spans="3:8" ht="15.75" thickBot="1">
      <c r="C193" s="20" t="s">
        <v>174</v>
      </c>
      <c r="D193" s="1">
        <f>SUM(D2:D176)</f>
        <v>138</v>
      </c>
      <c r="E193" s="1">
        <f>SUM(E2:E176)</f>
        <v>28</v>
      </c>
      <c r="G193" s="5">
        <f>SUM(G2:G190)</f>
        <v>8102.35</v>
      </c>
      <c r="H193" s="27"/>
    </row>
    <row r="194" spans="3:8" ht="15.75" thickBot="1">
      <c r="H194" s="17"/>
    </row>
    <row r="195" spans="3:8" ht="15.75" thickBot="1">
      <c r="C195" s="20" t="s">
        <v>175</v>
      </c>
      <c r="D195" s="1">
        <f>D193-E193</f>
        <v>110</v>
      </c>
      <c r="G195" s="17"/>
      <c r="H195" s="28"/>
    </row>
  </sheetData>
  <autoFilter ref="A1:J190">
    <filterColumn colId="0" showButton="0"/>
  </autoFilter>
  <mergeCells count="57">
    <mergeCell ref="A1:B1"/>
    <mergeCell ref="B25:B26"/>
    <mergeCell ref="B169:B170"/>
    <mergeCell ref="B115:B117"/>
    <mergeCell ref="B171:B172"/>
    <mergeCell ref="B177:B190"/>
    <mergeCell ref="B124:B127"/>
    <mergeCell ref="B128:B130"/>
    <mergeCell ref="B131:B134"/>
    <mergeCell ref="B135:B139"/>
    <mergeCell ref="B140:B146"/>
    <mergeCell ref="B147:B149"/>
    <mergeCell ref="B150:B151"/>
    <mergeCell ref="B152:B153"/>
    <mergeCell ref="B154:B156"/>
    <mergeCell ref="B157:B160"/>
    <mergeCell ref="B175:B176"/>
    <mergeCell ref="B163:B164"/>
    <mergeCell ref="B77:B78"/>
    <mergeCell ref="B161:B162"/>
    <mergeCell ref="B118:B123"/>
    <mergeCell ref="B81:B82"/>
    <mergeCell ref="B83:B90"/>
    <mergeCell ref="B91:B92"/>
    <mergeCell ref="B93:B94"/>
    <mergeCell ref="B95:B98"/>
    <mergeCell ref="B99:B101"/>
    <mergeCell ref="B102:B104"/>
    <mergeCell ref="B105:B106"/>
    <mergeCell ref="B107:B110"/>
    <mergeCell ref="B111:B114"/>
    <mergeCell ref="B61:B63"/>
    <mergeCell ref="B64:B67"/>
    <mergeCell ref="B68:B72"/>
    <mergeCell ref="B73:B74"/>
    <mergeCell ref="B75:B76"/>
    <mergeCell ref="B47:B49"/>
    <mergeCell ref="B50:B51"/>
    <mergeCell ref="B52:B55"/>
    <mergeCell ref="B56:B58"/>
    <mergeCell ref="B59:B60"/>
    <mergeCell ref="B165:B166"/>
    <mergeCell ref="B167:B168"/>
    <mergeCell ref="B173:B174"/>
    <mergeCell ref="B44:B46"/>
    <mergeCell ref="B2:B4"/>
    <mergeCell ref="B5:B7"/>
    <mergeCell ref="B8:B16"/>
    <mergeCell ref="B17:B18"/>
    <mergeCell ref="B19:B22"/>
    <mergeCell ref="B23:B24"/>
    <mergeCell ref="B27:B31"/>
    <mergeCell ref="B32:B36"/>
    <mergeCell ref="B37:B39"/>
    <mergeCell ref="B40:B41"/>
    <mergeCell ref="B42:B43"/>
    <mergeCell ref="B79:B80"/>
  </mergeCells>
  <conditionalFormatting sqref="B177:B189 I177:I189 B175 B163 B169 B161 B171 B173 B115:B116 B118:B122 B140:B145 B124:B126 B131:B133 B135:B138 B111:B113 B107:B109 B102:B105 B95:B97 B99:B100 B93 B91 B81 B83 B79 B77 B75 B64:B73 B59:B62 B56:B57 B52:B54 B128:B129 B47:B50 B44:B45 B42 B40 B27:B37 B23 B19:B21 B17 B8:B15 B5:B6 B2 B150 B147:B148 B152 B154:B155 I154:I155 B157:B159 I121:I122 B165 B167 C110:C190 B25 C2:C108">
    <cfRule type="containsText" dxfId="537" priority="2010" operator="containsText" text="Recu">
      <formula>NOT(ISERROR(SEARCH("Recu",B2)))</formula>
    </cfRule>
    <cfRule type="containsText" dxfId="536" priority="2011" operator="containsText" text="Demandé">
      <formula>NOT(ISERROR(SEARCH("Demandé",B2)))</formula>
    </cfRule>
  </conditionalFormatting>
  <conditionalFormatting sqref="I177:J189 I190:I1048576 J15 I154:J155 I121:J122 I1:I176">
    <cfRule type="containsText" dxfId="535" priority="2007" operator="containsText" text="Dégusté">
      <formula>NOT(ISERROR(SEARCH("Dégusté",I1)))</formula>
    </cfRule>
    <cfRule type="containsText" dxfId="534" priority="2008" operator="containsText" text="Recu">
      <formula>NOT(ISERROR(SEARCH("Recu",I1)))</formula>
    </cfRule>
    <cfRule type="containsText" dxfId="533" priority="2009" operator="containsText" text="Demandé">
      <formula>NOT(ISERROR(SEARCH("Demandé",I1)))</formula>
    </cfRule>
  </conditionalFormatting>
  <conditionalFormatting sqref="I161:I190 J1 J3 I121:J122 I154:J174 J5:J1048576">
    <cfRule type="containsText" dxfId="532" priority="2005" operator="containsText" text="Quand">
      <formula>NOT(ISERROR(SEARCH("Quand",I1)))</formula>
    </cfRule>
    <cfRule type="containsText" dxfId="531" priority="2006" operator="containsText" text="Beine">
      <formula>NOT(ISERROR(SEARCH("Beine",I1)))</formula>
    </cfRule>
  </conditionalFormatting>
  <conditionalFormatting sqref="J163 J169 J171 J175 J173 J102:J103 J81 J79 J77 J105 J47:J49 J42 J33:J36 J38 J6 J3 J44:J45 J115:J116 J124:J126 J75 J93 J150 J62 J128:J129 J131:J133 J147:J148 J52:J54 J56:J57 J64:J66 J8:J15 J113 J157:J159 J138 J152 J154:J155 J85:J89 J17:J21 J99:J100 J121:J122 J107:J109 J23:J31 J95:J97 J161">
    <cfRule type="containsText" dxfId="530" priority="2003" operator="containsText" text="Dégusté">
      <formula>NOT(ISERROR(SEARCH("Dégusté",J3)))</formula>
    </cfRule>
    <cfRule type="containsText" dxfId="529" priority="2004" operator="containsText" text="Dégusté">
      <formula>NOT(ISERROR(SEARCH("Dégusté",J3)))</formula>
    </cfRule>
  </conditionalFormatting>
  <conditionalFormatting sqref="J177:J189 J163 J169 J171 J175 J173 J70:J71 J38 J33:J36 J6 J3 J45 J91 J62 J129 J131:J133 J147:J148 J28:J30 J111:J113 J9:J15 J135:J138 J86:J89 J53:J54 J57 J65 J154:J155 J157:J159 J20:J21 J99:J100 J121:J122 J107:J109 J161">
    <cfRule type="containsText" dxfId="528" priority="1993" operator="containsText" text="Fêtes de fin d'année">
      <formula>NOT(ISERROR(SEARCH("Fêtes de fin d'année",J3)))</formula>
    </cfRule>
    <cfRule type="containsText" dxfId="527" priority="1994" operator="containsText" text="Fêtes de fin d'année">
      <formula>NOT(ISERROR(SEARCH("Fêtes de fin d'année",J3)))</formula>
    </cfRule>
    <cfRule type="containsText" dxfId="526" priority="1995" operator="containsText" text="Fêtes de fin d'année">
      <formula>NOT(ISERROR(SEARCH("Fêtes de fin d'année",J3)))</formula>
    </cfRule>
  </conditionalFormatting>
  <conditionalFormatting sqref="J177:J189 J163 J169 J171 J175 J173 J70:J71 J38 J33:J36 J18 J6 J3 J45 J91 J62 J129 J131:J133 J147:J148 J28:J30 J111:J113 J9:J15 J135:J138 J86:J89 J53:J54 J57 J65 J154:J155 J157:J159 J20:J21 J99:J100 J121:J122 J107:J109 J161">
    <cfRule type="containsText" dxfId="525" priority="1991" operator="containsText" text="Fêtes de fin d'année">
      <formula>NOT(ISERROR(SEARCH("Fêtes de fin d'année",J3)))</formula>
    </cfRule>
    <cfRule type="containsText" dxfId="524" priority="1992" operator="containsText" text="Fêtes de fin d'année">
      <formula>NOT(ISERROR(SEARCH("Fêtes de fin d'année",J3)))</formula>
    </cfRule>
  </conditionalFormatting>
  <conditionalFormatting sqref="J163 J169 J171 J175 J173 J131:J133 J157:J159 J109 J89 J20 J121:J122 J161">
    <cfRule type="containsText" dxfId="523" priority="1990" operator="containsText" text="Nouvelle cuvée">
      <formula>NOT(ISERROR(SEARCH("Nouvelle cuvée",J20)))</formula>
    </cfRule>
  </conditionalFormatting>
  <conditionalFormatting sqref="J177:J189 I161:I190">
    <cfRule type="colorScale" priority="198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22" priority="1984" operator="containsText" text="Fab'ulleuse">
      <formula>NOT(ISERROR(SEARCH("Fab'ulleuse",I161)))</formula>
    </cfRule>
    <cfRule type="containsText" dxfId="521" priority="1985" operator="containsText" text="beau jour">
      <formula>NOT(ISERROR(SEARCH("beau jour",I161)))</formula>
    </cfRule>
    <cfRule type="containsText" dxfId="520" priority="1986" operator="containsText" text="fête">
      <formula>NOT(ISERROR(SEARCH("fête",I161)))</formula>
    </cfRule>
    <cfRule type="containsText" dxfId="519" priority="1987" operator="containsText" text="Fete">
      <formula>NOT(ISERROR(SEARCH("Fete",I161)))</formula>
    </cfRule>
    <cfRule type="containsText" dxfId="518" priority="1988" operator="containsText" text="Ech">
      <formula>NOT(ISERROR(SEARCH("Ech",I161)))</formula>
    </cfRule>
    <cfRule type="containsText" dxfId="517" priority="1989" operator="containsText" text="St Valentin">
      <formula>NOT(ISERROR(SEARCH("St Valentin",I161)))</formula>
    </cfRule>
  </conditionalFormatting>
  <conditionalFormatting sqref="I177:I189 I121:I122 C110:C146 C161:C190 C1:C108">
    <cfRule type="colorScale" priority="198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3">
    <cfRule type="colorScale" priority="197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16" priority="1975" operator="containsText" text="Fab'ulleuse">
      <formula>NOT(ISERROR(SEARCH("Fab'ulleuse",J23)))</formula>
    </cfRule>
    <cfRule type="containsText" dxfId="515" priority="1976" operator="containsText" text="beau jour">
      <formula>NOT(ISERROR(SEARCH("beau jour",J23)))</formula>
    </cfRule>
    <cfRule type="containsText" dxfId="514" priority="1977" operator="containsText" text="fête">
      <formula>NOT(ISERROR(SEARCH("fête",J23)))</formula>
    </cfRule>
    <cfRule type="containsText" dxfId="513" priority="1978" operator="containsText" text="Fete">
      <formula>NOT(ISERROR(SEARCH("Fete",J23)))</formula>
    </cfRule>
    <cfRule type="containsText" dxfId="512" priority="1979" operator="containsText" text="Ech">
      <formula>NOT(ISERROR(SEARCH("Ech",J23)))</formula>
    </cfRule>
    <cfRule type="containsText" dxfId="511" priority="1980" operator="containsText" text="St Valentin">
      <formula>NOT(ISERROR(SEARCH("St Valentin",J23)))</formula>
    </cfRule>
  </conditionalFormatting>
  <conditionalFormatting sqref="J85:J89">
    <cfRule type="colorScale" priority="196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10" priority="1961" operator="containsText" text="Fab'ulleuse">
      <formula>NOT(ISERROR(SEARCH("Fab'ulleuse",J85)))</formula>
    </cfRule>
    <cfRule type="containsText" dxfId="509" priority="1962" operator="containsText" text="beau jour">
      <formula>NOT(ISERROR(SEARCH("beau jour",J85)))</formula>
    </cfRule>
    <cfRule type="containsText" dxfId="508" priority="1963" operator="containsText" text="fête">
      <formula>NOT(ISERROR(SEARCH("fête",J85)))</formula>
    </cfRule>
    <cfRule type="containsText" dxfId="507" priority="1964" operator="containsText" text="Fete">
      <formula>NOT(ISERROR(SEARCH("Fete",J85)))</formula>
    </cfRule>
    <cfRule type="containsText" dxfId="506" priority="1965" operator="containsText" text="Ech">
      <formula>NOT(ISERROR(SEARCH("Ech",J85)))</formula>
    </cfRule>
    <cfRule type="containsText" dxfId="505" priority="1966" operator="containsText" text="St Valentin">
      <formula>NOT(ISERROR(SEARCH("St Valentin",J85)))</formula>
    </cfRule>
  </conditionalFormatting>
  <conditionalFormatting sqref="J99:J100">
    <cfRule type="colorScale" priority="195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04" priority="1954" operator="containsText" text="Fab'ulleuse">
      <formula>NOT(ISERROR(SEARCH("Fab'ulleuse",J99)))</formula>
    </cfRule>
    <cfRule type="containsText" dxfId="503" priority="1955" operator="containsText" text="beau jour">
      <formula>NOT(ISERROR(SEARCH("beau jour",J99)))</formula>
    </cfRule>
    <cfRule type="containsText" dxfId="502" priority="1956" operator="containsText" text="fête">
      <formula>NOT(ISERROR(SEARCH("fête",J99)))</formula>
    </cfRule>
    <cfRule type="containsText" dxfId="501" priority="1957" operator="containsText" text="Fete">
      <formula>NOT(ISERROR(SEARCH("Fete",J99)))</formula>
    </cfRule>
    <cfRule type="containsText" dxfId="500" priority="1958" operator="containsText" text="Ech">
      <formula>NOT(ISERROR(SEARCH("Ech",J99)))</formula>
    </cfRule>
    <cfRule type="containsText" dxfId="499" priority="1959" operator="containsText" text="St Valentin">
      <formula>NOT(ISERROR(SEARCH("St Valentin",J99)))</formula>
    </cfRule>
  </conditionalFormatting>
  <conditionalFormatting sqref="J118:J119">
    <cfRule type="colorScale" priority="194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98" priority="1945" operator="containsText" text="Fab'ulleuse">
      <formula>NOT(ISERROR(SEARCH("Fab'ulleuse",J118)))</formula>
    </cfRule>
    <cfRule type="containsText" dxfId="497" priority="1946" operator="containsText" text="beau jour">
      <formula>NOT(ISERROR(SEARCH("beau jour",J118)))</formula>
    </cfRule>
    <cfRule type="containsText" dxfId="496" priority="1947" operator="containsText" text="fête">
      <formula>NOT(ISERROR(SEARCH("fête",J118)))</formula>
    </cfRule>
    <cfRule type="containsText" dxfId="495" priority="1948" operator="containsText" text="Fete">
      <formula>NOT(ISERROR(SEARCH("Fete",J118)))</formula>
    </cfRule>
    <cfRule type="containsText" dxfId="494" priority="1949" operator="containsText" text="Ech">
      <formula>NOT(ISERROR(SEARCH("Ech",J118)))</formula>
    </cfRule>
    <cfRule type="containsText" dxfId="493" priority="1950" operator="containsText" text="St Valentin">
      <formula>NOT(ISERROR(SEARCH("St Valentin",J118)))</formula>
    </cfRule>
  </conditionalFormatting>
  <conditionalFormatting sqref="J120:J122">
    <cfRule type="colorScale" priority="193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92" priority="1936" operator="containsText" text="Fab'ulleuse">
      <formula>NOT(ISERROR(SEARCH("Fab'ulleuse",J120)))</formula>
    </cfRule>
    <cfRule type="containsText" dxfId="491" priority="1937" operator="containsText" text="beau jour">
      <formula>NOT(ISERROR(SEARCH("beau jour",J120)))</formula>
    </cfRule>
    <cfRule type="containsText" dxfId="490" priority="1938" operator="containsText" text="fête">
      <formula>NOT(ISERROR(SEARCH("fête",J120)))</formula>
    </cfRule>
    <cfRule type="containsText" dxfId="489" priority="1939" operator="containsText" text="Fete">
      <formula>NOT(ISERROR(SEARCH("Fete",J120)))</formula>
    </cfRule>
    <cfRule type="containsText" dxfId="488" priority="1940" operator="containsText" text="Ech">
      <formula>NOT(ISERROR(SEARCH("Ech",J120)))</formula>
    </cfRule>
    <cfRule type="containsText" dxfId="487" priority="1941" operator="containsText" text="St Valentin">
      <formula>NOT(ISERROR(SEARCH("St Valentin",J120)))</formula>
    </cfRule>
  </conditionalFormatting>
  <conditionalFormatting sqref="F194:F1048576 F1">
    <cfRule type="dataBar" priority="1934">
      <dataBar>
        <cfvo type="min"/>
        <cfvo type="max"/>
        <color rgb="FF638EC6"/>
      </dataBar>
    </cfRule>
  </conditionalFormatting>
  <conditionalFormatting sqref="G194:G1048576 G1">
    <cfRule type="dataBar" priority="1933">
      <dataBar>
        <cfvo type="min"/>
        <cfvo type="max"/>
        <color rgb="FF638EC6"/>
      </dataBar>
    </cfRule>
  </conditionalFormatting>
  <conditionalFormatting sqref="J9:J15">
    <cfRule type="colorScale" priority="192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86" priority="1927" operator="containsText" text="Fab'ulleuse">
      <formula>NOT(ISERROR(SEARCH("Fab'ulleuse",J9)))</formula>
    </cfRule>
    <cfRule type="containsText" dxfId="485" priority="1928" operator="containsText" text="beau jour">
      <formula>NOT(ISERROR(SEARCH("beau jour",J9)))</formula>
    </cfRule>
    <cfRule type="containsText" dxfId="484" priority="1929" operator="containsText" text="fête">
      <formula>NOT(ISERROR(SEARCH("fête",J9)))</formula>
    </cfRule>
    <cfRule type="containsText" dxfId="483" priority="1930" operator="containsText" text="Fete">
      <formula>NOT(ISERROR(SEARCH("Fete",J9)))</formula>
    </cfRule>
    <cfRule type="containsText" dxfId="482" priority="1931" operator="containsText" text="Ech">
      <formula>NOT(ISERROR(SEARCH("Ech",J9)))</formula>
    </cfRule>
    <cfRule type="containsText" dxfId="481" priority="1932" operator="containsText" text="St Valentin">
      <formula>NOT(ISERROR(SEARCH("St Valentin",J9)))</formula>
    </cfRule>
  </conditionalFormatting>
  <conditionalFormatting sqref="J38">
    <cfRule type="colorScale" priority="191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80" priority="1920" operator="containsText" text="Fab'ulleuse">
      <formula>NOT(ISERROR(SEARCH("Fab'ulleuse",J38)))</formula>
    </cfRule>
    <cfRule type="containsText" dxfId="479" priority="1921" operator="containsText" text="beau jour">
      <formula>NOT(ISERROR(SEARCH("beau jour",J38)))</formula>
    </cfRule>
    <cfRule type="containsText" dxfId="478" priority="1922" operator="containsText" text="fête">
      <formula>NOT(ISERROR(SEARCH("fête",J38)))</formula>
    </cfRule>
    <cfRule type="containsText" dxfId="477" priority="1923" operator="containsText" text="Fete">
      <formula>NOT(ISERROR(SEARCH("Fete",J38)))</formula>
    </cfRule>
    <cfRule type="containsText" dxfId="476" priority="1924" operator="containsText" text="Ech">
      <formula>NOT(ISERROR(SEARCH("Ech",J38)))</formula>
    </cfRule>
    <cfRule type="containsText" dxfId="475" priority="1925" operator="containsText" text="St Valentin">
      <formula>NOT(ISERROR(SEARCH("St Valentin",J38)))</formula>
    </cfRule>
  </conditionalFormatting>
  <conditionalFormatting sqref="C107:C108">
    <cfRule type="colorScale" priority="19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1:G1">
    <cfRule type="dataBar" priority="1904">
      <dataBar>
        <cfvo type="min"/>
        <cfvo type="max"/>
        <color rgb="FF008AEF"/>
      </dataBar>
    </cfRule>
  </conditionalFormatting>
  <conditionalFormatting sqref="J56:J57">
    <cfRule type="colorScale" priority="188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74" priority="1887" operator="containsText" text="Fab'ulleuse">
      <formula>NOT(ISERROR(SEARCH("Fab'ulleuse",J56)))</formula>
    </cfRule>
    <cfRule type="containsText" dxfId="473" priority="1888" operator="containsText" text="beau jour">
      <formula>NOT(ISERROR(SEARCH("beau jour",J56)))</formula>
    </cfRule>
    <cfRule type="containsText" dxfId="472" priority="1889" operator="containsText" text="fête">
      <formula>NOT(ISERROR(SEARCH("fête",J56)))</formula>
    </cfRule>
    <cfRule type="containsText" dxfId="471" priority="1890" operator="containsText" text="Fete">
      <formula>NOT(ISERROR(SEARCH("Fete",J56)))</formula>
    </cfRule>
    <cfRule type="containsText" dxfId="470" priority="1891" operator="containsText" text="Ech">
      <formula>NOT(ISERROR(SEARCH("Ech",J56)))</formula>
    </cfRule>
    <cfRule type="containsText" dxfId="469" priority="1892" operator="containsText" text="St Valentin">
      <formula>NOT(ISERROR(SEARCH("St Valentin",J56)))</formula>
    </cfRule>
  </conditionalFormatting>
  <conditionalFormatting sqref="J64:J66">
    <cfRule type="colorScale" priority="187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68" priority="1873" operator="containsText" text="Fab'ulleuse">
      <formula>NOT(ISERROR(SEARCH("Fab'ulleuse",J64)))</formula>
    </cfRule>
    <cfRule type="containsText" dxfId="467" priority="1874" operator="containsText" text="beau jour">
      <formula>NOT(ISERROR(SEARCH("beau jour",J64)))</formula>
    </cfRule>
    <cfRule type="containsText" dxfId="466" priority="1875" operator="containsText" text="fête">
      <formula>NOT(ISERROR(SEARCH("fête",J64)))</formula>
    </cfRule>
    <cfRule type="containsText" dxfId="465" priority="1876" operator="containsText" text="Fete">
      <formula>NOT(ISERROR(SEARCH("Fete",J64)))</formula>
    </cfRule>
    <cfRule type="containsText" dxfId="464" priority="1877" operator="containsText" text="Ech">
      <formula>NOT(ISERROR(SEARCH("Ech",J64)))</formula>
    </cfRule>
    <cfRule type="containsText" dxfId="463" priority="1878" operator="containsText" text="St Valentin">
      <formula>NOT(ISERROR(SEARCH("St Valentin",J64)))</formula>
    </cfRule>
  </conditionalFormatting>
  <conditionalFormatting sqref="J93">
    <cfRule type="colorScale" priority="185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62" priority="1859" operator="containsText" text="Fab'ulleuse">
      <formula>NOT(ISERROR(SEARCH("Fab'ulleuse",J93)))</formula>
    </cfRule>
    <cfRule type="containsText" dxfId="461" priority="1860" operator="containsText" text="beau jour">
      <formula>NOT(ISERROR(SEARCH("beau jour",J93)))</formula>
    </cfRule>
    <cfRule type="containsText" dxfId="460" priority="1861" operator="containsText" text="fête">
      <formula>NOT(ISERROR(SEARCH("fête",J93)))</formula>
    </cfRule>
    <cfRule type="containsText" dxfId="459" priority="1862" operator="containsText" text="Fete">
      <formula>NOT(ISERROR(SEARCH("Fete",J93)))</formula>
    </cfRule>
    <cfRule type="containsText" dxfId="458" priority="1863" operator="containsText" text="Ech">
      <formula>NOT(ISERROR(SEARCH("Ech",J93)))</formula>
    </cfRule>
    <cfRule type="containsText" dxfId="457" priority="1864" operator="containsText" text="St Valentin">
      <formula>NOT(ISERROR(SEARCH("St Valentin",J93)))</formula>
    </cfRule>
  </conditionalFormatting>
  <conditionalFormatting sqref="J151:J160">
    <cfRule type="colorScale" priority="177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56" priority="1771" operator="containsText" text="Fab'ulleuse">
      <formula>NOT(ISERROR(SEARCH("Fab'ulleuse",J151)))</formula>
    </cfRule>
    <cfRule type="containsText" dxfId="455" priority="1772" operator="containsText" text="beau jour">
      <formula>NOT(ISERROR(SEARCH("beau jour",J151)))</formula>
    </cfRule>
    <cfRule type="containsText" dxfId="454" priority="1773" operator="containsText" text="fête">
      <formula>NOT(ISERROR(SEARCH("fête",J151)))</formula>
    </cfRule>
    <cfRule type="containsText" dxfId="453" priority="1774" operator="containsText" text="Fete">
      <formula>NOT(ISERROR(SEARCH("Fete",J151)))</formula>
    </cfRule>
    <cfRule type="containsText" dxfId="452" priority="1775" operator="containsText" text="Ech">
      <formula>NOT(ISERROR(SEARCH("Ech",J151)))</formula>
    </cfRule>
    <cfRule type="containsText" dxfId="451" priority="1776" operator="containsText" text="St Valentin">
      <formula>NOT(ISERROR(SEARCH("St Valentin",J151)))</formula>
    </cfRule>
  </conditionalFormatting>
  <conditionalFormatting sqref="C150:C160">
    <cfRule type="colorScale" priority="176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50">
    <cfRule type="colorScale" priority="175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50" priority="1758" operator="containsText" text="Fab'ulleuse">
      <formula>NOT(ISERROR(SEARCH("Fab'ulleuse",J150)))</formula>
    </cfRule>
    <cfRule type="containsText" dxfId="449" priority="1759" operator="containsText" text="beau jour">
      <formula>NOT(ISERROR(SEARCH("beau jour",J150)))</formula>
    </cfRule>
    <cfRule type="containsText" dxfId="448" priority="1760" operator="containsText" text="fête">
      <formula>NOT(ISERROR(SEARCH("fête",J150)))</formula>
    </cfRule>
    <cfRule type="containsText" dxfId="447" priority="1761" operator="containsText" text="Fete">
      <formula>NOT(ISERROR(SEARCH("Fete",J150)))</formula>
    </cfRule>
    <cfRule type="containsText" dxfId="446" priority="1762" operator="containsText" text="Ech">
      <formula>NOT(ISERROR(SEARCH("Ech",J150)))</formula>
    </cfRule>
    <cfRule type="containsText" dxfId="445" priority="1763" operator="containsText" text="St Valentin">
      <formula>NOT(ISERROR(SEARCH("St Valentin",J150)))</formula>
    </cfRule>
  </conditionalFormatting>
  <conditionalFormatting sqref="J149">
    <cfRule type="colorScale" priority="174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44" priority="1742" operator="containsText" text="Fab'ulleuse">
      <formula>NOT(ISERROR(SEARCH("Fab'ulleuse",J149)))</formula>
    </cfRule>
    <cfRule type="containsText" dxfId="443" priority="1743" operator="containsText" text="beau jour">
      <formula>NOT(ISERROR(SEARCH("beau jour",J149)))</formula>
    </cfRule>
    <cfRule type="containsText" dxfId="442" priority="1744" operator="containsText" text="fête">
      <formula>NOT(ISERROR(SEARCH("fête",J149)))</formula>
    </cfRule>
    <cfRule type="containsText" dxfId="441" priority="1745" operator="containsText" text="Fete">
      <formula>NOT(ISERROR(SEARCH("Fete",J149)))</formula>
    </cfRule>
    <cfRule type="containsText" dxfId="440" priority="1746" operator="containsText" text="Ech">
      <formula>NOT(ISERROR(SEARCH("Ech",J149)))</formula>
    </cfRule>
    <cfRule type="containsText" dxfId="439" priority="1747" operator="containsText" text="St Valentin">
      <formula>NOT(ISERROR(SEARCH("St Valentin",J149)))</formula>
    </cfRule>
  </conditionalFormatting>
  <conditionalFormatting sqref="C147:C149">
    <cfRule type="colorScale" priority="174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47:J148">
    <cfRule type="colorScale" priority="172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38" priority="1729" operator="containsText" text="Fab'ulleuse">
      <formula>NOT(ISERROR(SEARCH("Fab'ulleuse",J147)))</formula>
    </cfRule>
    <cfRule type="containsText" dxfId="437" priority="1730" operator="containsText" text="beau jour">
      <formula>NOT(ISERROR(SEARCH("beau jour",J147)))</formula>
    </cfRule>
    <cfRule type="containsText" dxfId="436" priority="1731" operator="containsText" text="fête">
      <formula>NOT(ISERROR(SEARCH("fête",J147)))</formula>
    </cfRule>
    <cfRule type="containsText" dxfId="435" priority="1732" operator="containsText" text="Fete">
      <formula>NOT(ISERROR(SEARCH("Fete",J147)))</formula>
    </cfRule>
    <cfRule type="containsText" dxfId="434" priority="1733" operator="containsText" text="Ech">
      <formula>NOT(ISERROR(SEARCH("Ech",J147)))</formula>
    </cfRule>
    <cfRule type="containsText" dxfId="433" priority="1734" operator="containsText" text="St Valentin">
      <formula>NOT(ISERROR(SEARCH("St Valentin",J147)))</formula>
    </cfRule>
  </conditionalFormatting>
  <conditionalFormatting sqref="J91">
    <cfRule type="colorScale" priority="163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32" priority="1631" operator="containsText" text="Fab'ulleuse">
      <formula>NOT(ISERROR(SEARCH("Fab'ulleuse",J91)))</formula>
    </cfRule>
    <cfRule type="containsText" dxfId="431" priority="1632" operator="containsText" text="beau jour">
      <formula>NOT(ISERROR(SEARCH("beau jour",J91)))</formula>
    </cfRule>
    <cfRule type="containsText" dxfId="430" priority="1633" operator="containsText" text="fête">
      <formula>NOT(ISERROR(SEARCH("fête",J91)))</formula>
    </cfRule>
    <cfRule type="containsText" dxfId="429" priority="1634" operator="containsText" text="Fete">
      <formula>NOT(ISERROR(SEARCH("Fete",J91)))</formula>
    </cfRule>
    <cfRule type="containsText" dxfId="428" priority="1635" operator="containsText" text="Ech">
      <formula>NOT(ISERROR(SEARCH("Ech",J91)))</formula>
    </cfRule>
    <cfRule type="containsText" dxfId="427" priority="1636" operator="containsText" text="St Valentin">
      <formula>NOT(ISERROR(SEARCH("St Valentin",J91)))</formula>
    </cfRule>
  </conditionalFormatting>
  <conditionalFormatting sqref="J137">
    <cfRule type="colorScale" priority="161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26" priority="1617" operator="containsText" text="Fab'ulleuse">
      <formula>NOT(ISERROR(SEARCH("Fab'ulleuse",J137)))</formula>
    </cfRule>
    <cfRule type="containsText" dxfId="425" priority="1618" operator="containsText" text="beau jour">
      <formula>NOT(ISERROR(SEARCH("beau jour",J137)))</formula>
    </cfRule>
    <cfRule type="containsText" dxfId="424" priority="1619" operator="containsText" text="fête">
      <formula>NOT(ISERROR(SEARCH("fête",J137)))</formula>
    </cfRule>
    <cfRule type="containsText" dxfId="423" priority="1620" operator="containsText" text="Fete">
      <formula>NOT(ISERROR(SEARCH("Fete",J137)))</formula>
    </cfRule>
    <cfRule type="containsText" dxfId="422" priority="1621" operator="containsText" text="Ech">
      <formula>NOT(ISERROR(SEARCH("Ech",J137)))</formula>
    </cfRule>
    <cfRule type="containsText" dxfId="421" priority="1622" operator="containsText" text="St Valentin">
      <formula>NOT(ISERROR(SEARCH("St Valentin",J137)))</formula>
    </cfRule>
  </conditionalFormatting>
  <conditionalFormatting sqref="C34">
    <cfRule type="colorScale" priority="16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3:J36">
    <cfRule type="colorScale" priority="159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20" priority="1600" operator="containsText" text="Fab'ulleuse">
      <formula>NOT(ISERROR(SEARCH("Fab'ulleuse",J33)))</formula>
    </cfRule>
    <cfRule type="containsText" dxfId="419" priority="1601" operator="containsText" text="beau jour">
      <formula>NOT(ISERROR(SEARCH("beau jour",J33)))</formula>
    </cfRule>
    <cfRule type="containsText" dxfId="418" priority="1602" operator="containsText" text="fête">
      <formula>NOT(ISERROR(SEARCH("fête",J33)))</formula>
    </cfRule>
    <cfRule type="containsText" dxfId="417" priority="1603" operator="containsText" text="Fete">
      <formula>NOT(ISERROR(SEARCH("Fete",J33)))</formula>
    </cfRule>
    <cfRule type="containsText" dxfId="416" priority="1604" operator="containsText" text="Ech">
      <formula>NOT(ISERROR(SEARCH("Ech",J33)))</formula>
    </cfRule>
    <cfRule type="containsText" dxfId="415" priority="1605" operator="containsText" text="St Valentin">
      <formula>NOT(ISERROR(SEARCH("St Valentin",J33)))</formula>
    </cfRule>
  </conditionalFormatting>
  <conditionalFormatting sqref="J21">
    <cfRule type="colorScale" priority="158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14" priority="1584" operator="containsText" text="Fab'ulleuse">
      <formula>NOT(ISERROR(SEARCH("Fab'ulleuse",J21)))</formula>
    </cfRule>
    <cfRule type="containsText" dxfId="413" priority="1585" operator="containsText" text="beau jour">
      <formula>NOT(ISERROR(SEARCH("beau jour",J21)))</formula>
    </cfRule>
    <cfRule type="containsText" dxfId="412" priority="1586" operator="containsText" text="fête">
      <formula>NOT(ISERROR(SEARCH("fête",J21)))</formula>
    </cfRule>
    <cfRule type="containsText" dxfId="411" priority="1587" operator="containsText" text="Fete">
      <formula>NOT(ISERROR(SEARCH("Fete",J21)))</formula>
    </cfRule>
    <cfRule type="containsText" dxfId="410" priority="1588" operator="containsText" text="Ech">
      <formula>NOT(ISERROR(SEARCH("Ech",J21)))</formula>
    </cfRule>
    <cfRule type="containsText" dxfId="409" priority="1589" operator="containsText" text="St Valentin">
      <formula>NOT(ISERROR(SEARCH("St Valentin",J21)))</formula>
    </cfRule>
  </conditionalFormatting>
  <conditionalFormatting sqref="J45">
    <cfRule type="colorScale" priority="145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08" priority="1459" operator="containsText" text="Fab'ulleuse">
      <formula>NOT(ISERROR(SEARCH("Fab'ulleuse",J45)))</formula>
    </cfRule>
    <cfRule type="containsText" dxfId="407" priority="1460" operator="containsText" text="beau jour">
      <formula>NOT(ISERROR(SEARCH("beau jour",J45)))</formula>
    </cfRule>
    <cfRule type="containsText" dxfId="406" priority="1461" operator="containsText" text="fête">
      <formula>NOT(ISERROR(SEARCH("fête",J45)))</formula>
    </cfRule>
    <cfRule type="containsText" dxfId="405" priority="1462" operator="containsText" text="Fete">
      <formula>NOT(ISERROR(SEARCH("Fete",J45)))</formula>
    </cfRule>
    <cfRule type="containsText" dxfId="404" priority="1463" operator="containsText" text="Ech">
      <formula>NOT(ISERROR(SEARCH("Ech",J45)))</formula>
    </cfRule>
    <cfRule type="containsText" dxfId="403" priority="1464" operator="containsText" text="St Valentin">
      <formula>NOT(ISERROR(SEARCH("St Valentin",J45)))</formula>
    </cfRule>
  </conditionalFormatting>
  <conditionalFormatting sqref="J6">
    <cfRule type="colorScale" priority="138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02" priority="1385" operator="containsText" text="Fab'ulleuse">
      <formula>NOT(ISERROR(SEARCH("Fab'ulleuse",J6)))</formula>
    </cfRule>
    <cfRule type="containsText" dxfId="401" priority="1386" operator="containsText" text="beau jour">
      <formula>NOT(ISERROR(SEARCH("beau jour",J6)))</formula>
    </cfRule>
    <cfRule type="containsText" dxfId="400" priority="1387" operator="containsText" text="fête">
      <formula>NOT(ISERROR(SEARCH("fête",J6)))</formula>
    </cfRule>
    <cfRule type="containsText" dxfId="399" priority="1388" operator="containsText" text="Fete">
      <formula>NOT(ISERROR(SEARCH("Fete",J6)))</formula>
    </cfRule>
    <cfRule type="containsText" dxfId="398" priority="1389" operator="containsText" text="Ech">
      <formula>NOT(ISERROR(SEARCH("Ech",J6)))</formula>
    </cfRule>
    <cfRule type="containsText" dxfId="397" priority="1390" operator="containsText" text="St Valentin">
      <formula>NOT(ISERROR(SEARCH("St Valentin",J6)))</formula>
    </cfRule>
  </conditionalFormatting>
  <conditionalFormatting sqref="J54">
    <cfRule type="colorScale" priority="130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96" priority="1309" operator="containsText" text="Fab'ulleuse">
      <formula>NOT(ISERROR(SEARCH("Fab'ulleuse",J54)))</formula>
    </cfRule>
    <cfRule type="containsText" dxfId="395" priority="1310" operator="containsText" text="beau jour">
      <formula>NOT(ISERROR(SEARCH("beau jour",J54)))</formula>
    </cfRule>
    <cfRule type="containsText" dxfId="394" priority="1311" operator="containsText" text="fête">
      <formula>NOT(ISERROR(SEARCH("fête",J54)))</formula>
    </cfRule>
    <cfRule type="containsText" dxfId="393" priority="1312" operator="containsText" text="Fete">
      <formula>NOT(ISERROR(SEARCH("Fete",J54)))</formula>
    </cfRule>
    <cfRule type="containsText" dxfId="392" priority="1313" operator="containsText" text="Ech">
      <formula>NOT(ISERROR(SEARCH("Ech",J54)))</formula>
    </cfRule>
    <cfRule type="containsText" dxfId="391" priority="1314" operator="containsText" text="St Valentin">
      <formula>NOT(ISERROR(SEARCH("St Valentin",J54)))</formula>
    </cfRule>
  </conditionalFormatting>
  <conditionalFormatting sqref="J28:J30">
    <cfRule type="colorScale" priority="129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90" priority="1295" operator="containsText" text="Fab'ulleuse">
      <formula>NOT(ISERROR(SEARCH("Fab'ulleuse",J28)))</formula>
    </cfRule>
    <cfRule type="containsText" dxfId="389" priority="1296" operator="containsText" text="beau jour">
      <formula>NOT(ISERROR(SEARCH("beau jour",J28)))</formula>
    </cfRule>
    <cfRule type="containsText" dxfId="388" priority="1297" operator="containsText" text="fête">
      <formula>NOT(ISERROR(SEARCH("fête",J28)))</formula>
    </cfRule>
    <cfRule type="containsText" dxfId="387" priority="1298" operator="containsText" text="Fete">
      <formula>NOT(ISERROR(SEARCH("Fete",J28)))</formula>
    </cfRule>
    <cfRule type="containsText" dxfId="386" priority="1299" operator="containsText" text="Ech">
      <formula>NOT(ISERROR(SEARCH("Ech",J28)))</formula>
    </cfRule>
    <cfRule type="containsText" dxfId="385" priority="1300" operator="containsText" text="St Valentin">
      <formula>NOT(ISERROR(SEARCH("St Valentin",J28)))</formula>
    </cfRule>
  </conditionalFormatting>
  <conditionalFormatting sqref="J107:J109">
    <cfRule type="colorScale" priority="127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84" priority="1277" operator="containsText" text="Fab'ulleuse">
      <formula>NOT(ISERROR(SEARCH("Fab'ulleuse",J107)))</formula>
    </cfRule>
    <cfRule type="containsText" dxfId="383" priority="1278" operator="containsText" text="beau jour">
      <formula>NOT(ISERROR(SEARCH("beau jour",J107)))</formula>
    </cfRule>
    <cfRule type="containsText" dxfId="382" priority="1279" operator="containsText" text="fête">
      <formula>NOT(ISERROR(SEARCH("fête",J107)))</formula>
    </cfRule>
    <cfRule type="containsText" dxfId="381" priority="1280" operator="containsText" text="Fete">
      <formula>NOT(ISERROR(SEARCH("Fete",J107)))</formula>
    </cfRule>
    <cfRule type="containsText" dxfId="380" priority="1281" operator="containsText" text="Ech">
      <formula>NOT(ISERROR(SEARCH("Ech",J107)))</formula>
    </cfRule>
    <cfRule type="containsText" dxfId="379" priority="1282" operator="containsText" text="St Valentin">
      <formula>NOT(ISERROR(SEARCH("St Valentin",J107)))</formula>
    </cfRule>
  </conditionalFormatting>
  <conditionalFormatting sqref="C99:C100">
    <cfRule type="colorScale" priority="12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62">
    <cfRule type="colorScale" priority="125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78" priority="1253" operator="containsText" text="Fab'ulleuse">
      <formula>NOT(ISERROR(SEARCH("Fab'ulleuse",J62)))</formula>
    </cfRule>
    <cfRule type="containsText" dxfId="377" priority="1254" operator="containsText" text="beau jour">
      <formula>NOT(ISERROR(SEARCH("beau jour",J62)))</formula>
    </cfRule>
    <cfRule type="containsText" dxfId="376" priority="1255" operator="containsText" text="fête">
      <formula>NOT(ISERROR(SEARCH("fête",J62)))</formula>
    </cfRule>
    <cfRule type="containsText" dxfId="375" priority="1256" operator="containsText" text="Fete">
      <formula>NOT(ISERROR(SEARCH("Fete",J62)))</formula>
    </cfRule>
    <cfRule type="containsText" dxfId="374" priority="1257" operator="containsText" text="Ech">
      <formula>NOT(ISERROR(SEARCH("Ech",J62)))</formula>
    </cfRule>
    <cfRule type="containsText" dxfId="373" priority="1258" operator="containsText" text="St Valentin">
      <formula>NOT(ISERROR(SEARCH("St Valentin",J62)))</formula>
    </cfRule>
  </conditionalFormatting>
  <conditionalFormatting sqref="J129">
    <cfRule type="colorScale" priority="121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72" priority="1214" operator="containsText" text="Fab'ulleuse">
      <formula>NOT(ISERROR(SEARCH("Fab'ulleuse",J129)))</formula>
    </cfRule>
    <cfRule type="containsText" dxfId="371" priority="1215" operator="containsText" text="beau jour">
      <formula>NOT(ISERROR(SEARCH("beau jour",J129)))</formula>
    </cfRule>
    <cfRule type="containsText" dxfId="370" priority="1216" operator="containsText" text="fête">
      <formula>NOT(ISERROR(SEARCH("fête",J129)))</formula>
    </cfRule>
    <cfRule type="containsText" dxfId="369" priority="1217" operator="containsText" text="Fete">
      <formula>NOT(ISERROR(SEARCH("Fete",J129)))</formula>
    </cfRule>
    <cfRule type="containsText" dxfId="368" priority="1218" operator="containsText" text="Ech">
      <formula>NOT(ISERROR(SEARCH("Ech",J129)))</formula>
    </cfRule>
    <cfRule type="containsText" dxfId="367" priority="1219" operator="containsText" text="St Valentin">
      <formula>NOT(ISERROR(SEARCH("St Valentin",J129)))</formula>
    </cfRule>
  </conditionalFormatting>
  <conditionalFormatting sqref="J131:J133">
    <cfRule type="colorScale" priority="117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66" priority="1180" operator="containsText" text="Fab'ulleuse">
      <formula>NOT(ISERROR(SEARCH("Fab'ulleuse",J131)))</formula>
    </cfRule>
    <cfRule type="containsText" dxfId="365" priority="1181" operator="containsText" text="beau jour">
      <formula>NOT(ISERROR(SEARCH("beau jour",J131)))</formula>
    </cfRule>
    <cfRule type="containsText" dxfId="364" priority="1182" operator="containsText" text="fête">
      <formula>NOT(ISERROR(SEARCH("fête",J131)))</formula>
    </cfRule>
    <cfRule type="containsText" dxfId="363" priority="1183" operator="containsText" text="Fete">
      <formula>NOT(ISERROR(SEARCH("Fete",J131)))</formula>
    </cfRule>
    <cfRule type="containsText" dxfId="362" priority="1184" operator="containsText" text="Ech">
      <formula>NOT(ISERROR(SEARCH("Ech",J131)))</formula>
    </cfRule>
    <cfRule type="containsText" dxfId="361" priority="1185" operator="containsText" text="St Valentin">
      <formula>NOT(ISERROR(SEARCH("St Valentin",J131)))</formula>
    </cfRule>
  </conditionalFormatting>
  <conditionalFormatting sqref="J3">
    <cfRule type="colorScale" priority="112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60" priority="1123" operator="containsText" text="Fab'ulleuse">
      <formula>NOT(ISERROR(SEARCH("Fab'ulleuse",J3)))</formula>
    </cfRule>
    <cfRule type="containsText" dxfId="359" priority="1124" operator="containsText" text="beau jour">
      <formula>NOT(ISERROR(SEARCH("beau jour",J3)))</formula>
    </cfRule>
    <cfRule type="containsText" dxfId="358" priority="1125" operator="containsText" text="fête">
      <formula>NOT(ISERROR(SEARCH("fête",J3)))</formula>
    </cfRule>
    <cfRule type="containsText" dxfId="357" priority="1126" operator="containsText" text="Fete">
      <formula>NOT(ISERROR(SEARCH("Fete",J3)))</formula>
    </cfRule>
    <cfRule type="containsText" dxfId="356" priority="1127" operator="containsText" text="Ech">
      <formula>NOT(ISERROR(SEARCH("Ech",J3)))</formula>
    </cfRule>
    <cfRule type="containsText" dxfId="355" priority="1128" operator="containsText" text="St Valentin">
      <formula>NOT(ISERROR(SEARCH("St Valentin",J3)))</formula>
    </cfRule>
  </conditionalFormatting>
  <conditionalFormatting sqref="J86:J89">
    <cfRule type="colorScale" priority="110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54" priority="1102" operator="containsText" text="Fab'ulleuse">
      <formula>NOT(ISERROR(SEARCH("Fab'ulleuse",J86)))</formula>
    </cfRule>
    <cfRule type="containsText" dxfId="353" priority="1103" operator="containsText" text="beau jour">
      <formula>NOT(ISERROR(SEARCH("beau jour",J86)))</formula>
    </cfRule>
    <cfRule type="containsText" dxfId="352" priority="1104" operator="containsText" text="fête">
      <formula>NOT(ISERROR(SEARCH("fête",J86)))</formula>
    </cfRule>
    <cfRule type="containsText" dxfId="351" priority="1105" operator="containsText" text="Fete">
      <formula>NOT(ISERROR(SEARCH("Fete",J86)))</formula>
    </cfRule>
    <cfRule type="containsText" dxfId="350" priority="1106" operator="containsText" text="Ech">
      <formula>NOT(ISERROR(SEARCH("Ech",J86)))</formula>
    </cfRule>
    <cfRule type="containsText" dxfId="349" priority="1107" operator="containsText" text="St Valentin">
      <formula>NOT(ISERROR(SEARCH("St Valentin",J86)))</formula>
    </cfRule>
  </conditionalFormatting>
  <conditionalFormatting sqref="J161:J1048576 J58:J63 J67:J92 J1:J55 J94:J146">
    <cfRule type="colorScale" priority="299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48" priority="3000" operator="containsText" text="Fab'ulleuse">
      <formula>NOT(ISERROR(SEARCH("Fab'ulleuse",J1)))</formula>
    </cfRule>
    <cfRule type="containsText" dxfId="347" priority="3001" operator="containsText" text="beau jour">
      <formula>NOT(ISERROR(SEARCH("beau jour",J1)))</formula>
    </cfRule>
    <cfRule type="containsText" dxfId="346" priority="3002" operator="containsText" text="fête">
      <formula>NOT(ISERROR(SEARCH("fête",J1)))</formula>
    </cfRule>
    <cfRule type="containsText" dxfId="345" priority="3003" operator="containsText" text="Fete">
      <formula>NOT(ISERROR(SEARCH("Fete",J1)))</formula>
    </cfRule>
    <cfRule type="containsText" dxfId="344" priority="3004" operator="containsText" text="Ech">
      <formula>NOT(ISERROR(SEARCH("Ech",J1)))</formula>
    </cfRule>
    <cfRule type="containsText" dxfId="343" priority="3005" operator="containsText" text="St Valentin">
      <formula>NOT(ISERROR(SEARCH("St Valentin",J1)))</formula>
    </cfRule>
  </conditionalFormatting>
  <conditionalFormatting sqref="J12:J15">
    <cfRule type="colorScale" priority="109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42" priority="1095" operator="containsText" text="Fab'ulleuse">
      <formula>NOT(ISERROR(SEARCH("Fab'ulleuse",J12)))</formula>
    </cfRule>
    <cfRule type="containsText" dxfId="341" priority="1096" operator="containsText" text="beau jour">
      <formula>NOT(ISERROR(SEARCH("beau jour",J12)))</formula>
    </cfRule>
    <cfRule type="containsText" dxfId="340" priority="1097" operator="containsText" text="fête">
      <formula>NOT(ISERROR(SEARCH("fête",J12)))</formula>
    </cfRule>
    <cfRule type="containsText" dxfId="339" priority="1098" operator="containsText" text="Fete">
      <formula>NOT(ISERROR(SEARCH("Fete",J12)))</formula>
    </cfRule>
    <cfRule type="containsText" dxfId="338" priority="1099" operator="containsText" text="Ech">
      <formula>NOT(ISERROR(SEARCH("Ech",J12)))</formula>
    </cfRule>
    <cfRule type="containsText" dxfId="337" priority="1100" operator="containsText" text="St Valentin">
      <formula>NOT(ISERROR(SEARCH("St Valentin",J12)))</formula>
    </cfRule>
  </conditionalFormatting>
  <conditionalFormatting sqref="J29:J30">
    <cfRule type="colorScale" priority="108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36" priority="1088" operator="containsText" text="Fab'ulleuse">
      <formula>NOT(ISERROR(SEARCH("Fab'ulleuse",J29)))</formula>
    </cfRule>
    <cfRule type="containsText" dxfId="335" priority="1089" operator="containsText" text="beau jour">
      <formula>NOT(ISERROR(SEARCH("beau jour",J29)))</formula>
    </cfRule>
    <cfRule type="containsText" dxfId="334" priority="1090" operator="containsText" text="fête">
      <formula>NOT(ISERROR(SEARCH("fête",J29)))</formula>
    </cfRule>
    <cfRule type="containsText" dxfId="333" priority="1091" operator="containsText" text="Fete">
      <formula>NOT(ISERROR(SEARCH("Fete",J29)))</formula>
    </cfRule>
    <cfRule type="containsText" dxfId="332" priority="1092" operator="containsText" text="Ech">
      <formula>NOT(ISERROR(SEARCH("Ech",J29)))</formula>
    </cfRule>
    <cfRule type="containsText" dxfId="331" priority="1093" operator="containsText" text="St Valentin">
      <formula>NOT(ISERROR(SEARCH("St Valentin",J29)))</formula>
    </cfRule>
  </conditionalFormatting>
  <conditionalFormatting sqref="J53">
    <cfRule type="colorScale" priority="104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30" priority="1041" operator="containsText" text="Fab'ulleuse">
      <formula>NOT(ISERROR(SEARCH("Fab'ulleuse",J53)))</formula>
    </cfRule>
    <cfRule type="containsText" dxfId="329" priority="1042" operator="containsText" text="beau jour">
      <formula>NOT(ISERROR(SEARCH("beau jour",J53)))</formula>
    </cfRule>
    <cfRule type="containsText" dxfId="328" priority="1043" operator="containsText" text="fête">
      <formula>NOT(ISERROR(SEARCH("fête",J53)))</formula>
    </cfRule>
    <cfRule type="containsText" dxfId="327" priority="1044" operator="containsText" text="Fete">
      <formula>NOT(ISERROR(SEARCH("Fete",J53)))</formula>
    </cfRule>
    <cfRule type="containsText" dxfId="326" priority="1045" operator="containsText" text="Ech">
      <formula>NOT(ISERROR(SEARCH("Ech",J53)))</formula>
    </cfRule>
    <cfRule type="containsText" dxfId="325" priority="1046" operator="containsText" text="St Valentin">
      <formula>NOT(ISERROR(SEARCH("St Valentin",J53)))</formula>
    </cfRule>
  </conditionalFormatting>
  <conditionalFormatting sqref="J57">
    <cfRule type="colorScale" priority="99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24" priority="994" operator="containsText" text="Fab'ulleuse">
      <formula>NOT(ISERROR(SEARCH("Fab'ulleuse",J57)))</formula>
    </cfRule>
    <cfRule type="containsText" dxfId="323" priority="995" operator="containsText" text="beau jour">
      <formula>NOT(ISERROR(SEARCH("beau jour",J57)))</formula>
    </cfRule>
    <cfRule type="containsText" dxfId="322" priority="996" operator="containsText" text="fête">
      <formula>NOT(ISERROR(SEARCH("fête",J57)))</formula>
    </cfRule>
    <cfRule type="containsText" dxfId="321" priority="997" operator="containsText" text="Fete">
      <formula>NOT(ISERROR(SEARCH("Fete",J57)))</formula>
    </cfRule>
    <cfRule type="containsText" dxfId="320" priority="998" operator="containsText" text="Ech">
      <formula>NOT(ISERROR(SEARCH("Ech",J57)))</formula>
    </cfRule>
    <cfRule type="containsText" dxfId="319" priority="999" operator="containsText" text="St Valentin">
      <formula>NOT(ISERROR(SEARCH("St Valentin",J57)))</formula>
    </cfRule>
  </conditionalFormatting>
  <conditionalFormatting sqref="J113">
    <cfRule type="colorScale" priority="93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18" priority="933" operator="containsText" text="Fab'ulleuse">
      <formula>NOT(ISERROR(SEARCH("Fab'ulleuse",J113)))</formula>
    </cfRule>
    <cfRule type="containsText" dxfId="317" priority="934" operator="containsText" text="beau jour">
      <formula>NOT(ISERROR(SEARCH("beau jour",J113)))</formula>
    </cfRule>
    <cfRule type="containsText" dxfId="316" priority="935" operator="containsText" text="fête">
      <formula>NOT(ISERROR(SEARCH("fête",J113)))</formula>
    </cfRule>
    <cfRule type="containsText" dxfId="315" priority="936" operator="containsText" text="Fete">
      <formula>NOT(ISERROR(SEARCH("Fete",J113)))</formula>
    </cfRule>
    <cfRule type="containsText" dxfId="314" priority="937" operator="containsText" text="Ech">
      <formula>NOT(ISERROR(SEARCH("Ech",J113)))</formula>
    </cfRule>
    <cfRule type="containsText" dxfId="313" priority="938" operator="containsText" text="St Valentin">
      <formula>NOT(ISERROR(SEARCH("St Valentin",J113)))</formula>
    </cfRule>
  </conditionalFormatting>
  <conditionalFormatting sqref="J65">
    <cfRule type="colorScale" priority="89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12" priority="898" operator="containsText" text="Fab'ulleuse">
      <formula>NOT(ISERROR(SEARCH("Fab'ulleuse",J65)))</formula>
    </cfRule>
    <cfRule type="containsText" dxfId="311" priority="899" operator="containsText" text="beau jour">
      <formula>NOT(ISERROR(SEARCH("beau jour",J65)))</formula>
    </cfRule>
    <cfRule type="containsText" dxfId="310" priority="900" operator="containsText" text="fête">
      <formula>NOT(ISERROR(SEARCH("fête",J65)))</formula>
    </cfRule>
    <cfRule type="containsText" dxfId="309" priority="901" operator="containsText" text="Fete">
      <formula>NOT(ISERROR(SEARCH("Fete",J65)))</formula>
    </cfRule>
    <cfRule type="containsText" dxfId="308" priority="902" operator="containsText" text="Ech">
      <formula>NOT(ISERROR(SEARCH("Ech",J65)))</formula>
    </cfRule>
    <cfRule type="containsText" dxfId="307" priority="903" operator="containsText" text="St Valentin">
      <formula>NOT(ISERROR(SEARCH("St Valentin",J65)))</formula>
    </cfRule>
  </conditionalFormatting>
  <conditionalFormatting sqref="J152">
    <cfRule type="colorScale" priority="88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06" priority="882" operator="containsText" text="Fab'ulleuse">
      <formula>NOT(ISERROR(SEARCH("Fab'ulleuse",J152)))</formula>
    </cfRule>
    <cfRule type="containsText" dxfId="305" priority="883" operator="containsText" text="beau jour">
      <formula>NOT(ISERROR(SEARCH("beau jour",J152)))</formula>
    </cfRule>
    <cfRule type="containsText" dxfId="304" priority="884" operator="containsText" text="fête">
      <formula>NOT(ISERROR(SEARCH("fête",J152)))</formula>
    </cfRule>
    <cfRule type="containsText" dxfId="303" priority="885" operator="containsText" text="Fete">
      <formula>NOT(ISERROR(SEARCH("Fete",J152)))</formula>
    </cfRule>
    <cfRule type="containsText" dxfId="302" priority="886" operator="containsText" text="Ech">
      <formula>NOT(ISERROR(SEARCH("Ech",J152)))</formula>
    </cfRule>
    <cfRule type="containsText" dxfId="301" priority="887" operator="containsText" text="St Valentin">
      <formula>NOT(ISERROR(SEARCH("St Valentin",J152)))</formula>
    </cfRule>
  </conditionalFormatting>
  <conditionalFormatting sqref="I154:I160 J154:J155">
    <cfRule type="colorScale" priority="87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00" priority="875" operator="containsText" text="Fab'ulleuse">
      <formula>NOT(ISERROR(SEARCH("Fab'ulleuse",I154)))</formula>
    </cfRule>
    <cfRule type="containsText" dxfId="299" priority="876" operator="containsText" text="beau jour">
      <formula>NOT(ISERROR(SEARCH("beau jour",I154)))</formula>
    </cfRule>
    <cfRule type="containsText" dxfId="298" priority="877" operator="containsText" text="fête">
      <formula>NOT(ISERROR(SEARCH("fête",I154)))</formula>
    </cfRule>
    <cfRule type="containsText" dxfId="297" priority="878" operator="containsText" text="Fete">
      <formula>NOT(ISERROR(SEARCH("Fete",I154)))</formula>
    </cfRule>
    <cfRule type="containsText" dxfId="296" priority="879" operator="containsText" text="Ech">
      <formula>NOT(ISERROR(SEARCH("Ech",I154)))</formula>
    </cfRule>
    <cfRule type="containsText" dxfId="295" priority="880" operator="containsText" text="St Valentin">
      <formula>NOT(ISERROR(SEARCH("St Valentin",I154)))</formula>
    </cfRule>
  </conditionalFormatting>
  <conditionalFormatting sqref="I154:I155 C154:C160">
    <cfRule type="colorScale" priority="87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54:J155">
    <cfRule type="colorScale" priority="85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94" priority="860" operator="containsText" text="Fab'ulleuse">
      <formula>NOT(ISERROR(SEARCH("Fab'ulleuse",J154)))</formula>
    </cfRule>
    <cfRule type="containsText" dxfId="293" priority="861" operator="containsText" text="beau jour">
      <formula>NOT(ISERROR(SEARCH("beau jour",J154)))</formula>
    </cfRule>
    <cfRule type="containsText" dxfId="292" priority="862" operator="containsText" text="fête">
      <formula>NOT(ISERROR(SEARCH("fête",J154)))</formula>
    </cfRule>
    <cfRule type="containsText" dxfId="291" priority="863" operator="containsText" text="Fete">
      <formula>NOT(ISERROR(SEARCH("Fete",J154)))</formula>
    </cfRule>
    <cfRule type="containsText" dxfId="290" priority="864" operator="containsText" text="Ech">
      <formula>NOT(ISERROR(SEARCH("Ech",J154)))</formula>
    </cfRule>
    <cfRule type="containsText" dxfId="289" priority="865" operator="containsText" text="St Valentin">
      <formula>NOT(ISERROR(SEARCH("St Valentin",J154)))</formula>
    </cfRule>
  </conditionalFormatting>
  <conditionalFormatting sqref="J154:J160">
    <cfRule type="colorScale" priority="81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88" priority="814" operator="containsText" text="Fab'ulleuse">
      <formula>NOT(ISERROR(SEARCH("Fab'ulleuse",J154)))</formula>
    </cfRule>
    <cfRule type="containsText" dxfId="287" priority="815" operator="containsText" text="beau jour">
      <formula>NOT(ISERROR(SEARCH("beau jour",J154)))</formula>
    </cfRule>
    <cfRule type="containsText" dxfId="286" priority="816" operator="containsText" text="fête">
      <formula>NOT(ISERROR(SEARCH("fête",J154)))</formula>
    </cfRule>
    <cfRule type="containsText" dxfId="285" priority="817" operator="containsText" text="Fete">
      <formula>NOT(ISERROR(SEARCH("Fete",J154)))</formula>
    </cfRule>
    <cfRule type="containsText" dxfId="284" priority="818" operator="containsText" text="Ech">
      <formula>NOT(ISERROR(SEARCH("Ech",J154)))</formula>
    </cfRule>
    <cfRule type="containsText" dxfId="283" priority="819" operator="containsText" text="St Valentin">
      <formula>NOT(ISERROR(SEARCH("St Valentin",J154)))</formula>
    </cfRule>
  </conditionalFormatting>
  <conditionalFormatting sqref="C154:C160">
    <cfRule type="colorScale" priority="8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54">
    <cfRule type="colorScale" priority="79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82" priority="799" operator="containsText" text="Fab'ulleuse">
      <formula>NOT(ISERROR(SEARCH("Fab'ulleuse",J154)))</formula>
    </cfRule>
    <cfRule type="containsText" dxfId="281" priority="800" operator="containsText" text="beau jour">
      <formula>NOT(ISERROR(SEARCH("beau jour",J154)))</formula>
    </cfRule>
    <cfRule type="containsText" dxfId="280" priority="801" operator="containsText" text="fête">
      <formula>NOT(ISERROR(SEARCH("fête",J154)))</formula>
    </cfRule>
    <cfRule type="containsText" dxfId="279" priority="802" operator="containsText" text="Fete">
      <formula>NOT(ISERROR(SEARCH("Fete",J154)))</formula>
    </cfRule>
    <cfRule type="containsText" dxfId="278" priority="803" operator="containsText" text="Ech">
      <formula>NOT(ISERROR(SEARCH("Ech",J154)))</formula>
    </cfRule>
    <cfRule type="containsText" dxfId="277" priority="804" operator="containsText" text="St Valentin">
      <formula>NOT(ISERROR(SEARCH("St Valentin",J154)))</formula>
    </cfRule>
  </conditionalFormatting>
  <conditionalFormatting sqref="J155">
    <cfRule type="colorScale" priority="78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76" priority="785" operator="containsText" text="Fab'ulleuse">
      <formula>NOT(ISERROR(SEARCH("Fab'ulleuse",J155)))</formula>
    </cfRule>
    <cfRule type="containsText" dxfId="275" priority="786" operator="containsText" text="beau jour">
      <formula>NOT(ISERROR(SEARCH("beau jour",J155)))</formula>
    </cfRule>
    <cfRule type="containsText" dxfId="274" priority="787" operator="containsText" text="fête">
      <formula>NOT(ISERROR(SEARCH("fête",J155)))</formula>
    </cfRule>
    <cfRule type="containsText" dxfId="273" priority="788" operator="containsText" text="Fete">
      <formula>NOT(ISERROR(SEARCH("Fete",J155)))</formula>
    </cfRule>
    <cfRule type="containsText" dxfId="272" priority="789" operator="containsText" text="Ech">
      <formula>NOT(ISERROR(SEARCH("Ech",J155)))</formula>
    </cfRule>
    <cfRule type="containsText" dxfId="271" priority="790" operator="containsText" text="St Valentin">
      <formula>NOT(ISERROR(SEARCH("St Valentin",J155)))</formula>
    </cfRule>
  </conditionalFormatting>
  <conditionalFormatting sqref="C157:C160">
    <cfRule type="colorScale" priority="77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57:J159">
    <cfRule type="colorScale" priority="76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70" priority="769" operator="containsText" text="Fab'ulleuse">
      <formula>NOT(ISERROR(SEARCH("Fab'ulleuse",J157)))</formula>
    </cfRule>
    <cfRule type="containsText" dxfId="269" priority="770" operator="containsText" text="beau jour">
      <formula>NOT(ISERROR(SEARCH("beau jour",J157)))</formula>
    </cfRule>
    <cfRule type="containsText" dxfId="268" priority="771" operator="containsText" text="fête">
      <formula>NOT(ISERROR(SEARCH("fête",J157)))</formula>
    </cfRule>
    <cfRule type="containsText" dxfId="267" priority="772" operator="containsText" text="Fete">
      <formula>NOT(ISERROR(SEARCH("Fete",J157)))</formula>
    </cfRule>
    <cfRule type="containsText" dxfId="266" priority="773" operator="containsText" text="Ech">
      <formula>NOT(ISERROR(SEARCH("Ech",J157)))</formula>
    </cfRule>
    <cfRule type="containsText" dxfId="265" priority="774" operator="containsText" text="St Valentin">
      <formula>NOT(ISERROR(SEARCH("St Valentin",J157)))</formula>
    </cfRule>
  </conditionalFormatting>
  <conditionalFormatting sqref="J157:J160">
    <cfRule type="colorScale" priority="76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64" priority="762" operator="containsText" text="Fab'ulleuse">
      <formula>NOT(ISERROR(SEARCH("Fab'ulleuse",J157)))</formula>
    </cfRule>
    <cfRule type="containsText" dxfId="263" priority="763" operator="containsText" text="beau jour">
      <formula>NOT(ISERROR(SEARCH("beau jour",J157)))</formula>
    </cfRule>
    <cfRule type="containsText" dxfId="262" priority="764" operator="containsText" text="fête">
      <formula>NOT(ISERROR(SEARCH("fête",J157)))</formula>
    </cfRule>
    <cfRule type="containsText" dxfId="261" priority="765" operator="containsText" text="Fete">
      <formula>NOT(ISERROR(SEARCH("Fete",J157)))</formula>
    </cfRule>
    <cfRule type="containsText" dxfId="260" priority="766" operator="containsText" text="Ech">
      <formula>NOT(ISERROR(SEARCH("Ech",J157)))</formula>
    </cfRule>
    <cfRule type="containsText" dxfId="259" priority="767" operator="containsText" text="St Valentin">
      <formula>NOT(ISERROR(SEARCH("St Valentin",J157)))</formula>
    </cfRule>
  </conditionalFormatting>
  <conditionalFormatting sqref="J175:J176">
    <cfRule type="colorScale" priority="75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58" priority="755" operator="containsText" text="Fab'ulleuse">
      <formula>NOT(ISERROR(SEARCH("Fab'ulleuse",J175)))</formula>
    </cfRule>
    <cfRule type="containsText" dxfId="257" priority="756" operator="containsText" text="beau jour">
      <formula>NOT(ISERROR(SEARCH("beau jour",J175)))</formula>
    </cfRule>
    <cfRule type="containsText" dxfId="256" priority="757" operator="containsText" text="fête">
      <formula>NOT(ISERROR(SEARCH("fête",J175)))</formula>
    </cfRule>
    <cfRule type="containsText" dxfId="255" priority="758" operator="containsText" text="Fete">
      <formula>NOT(ISERROR(SEARCH("Fete",J175)))</formula>
    </cfRule>
    <cfRule type="containsText" dxfId="254" priority="759" operator="containsText" text="Ech">
      <formula>NOT(ISERROR(SEARCH("Ech",J175)))</formula>
    </cfRule>
    <cfRule type="containsText" dxfId="253" priority="760" operator="containsText" text="St Valentin">
      <formula>NOT(ISERROR(SEARCH("St Valentin",J175)))</formula>
    </cfRule>
  </conditionalFormatting>
  <conditionalFormatting sqref="C175:C176">
    <cfRule type="colorScale" priority="75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75">
    <cfRule type="colorScale" priority="74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52" priority="745" operator="containsText" text="Fab'ulleuse">
      <formula>NOT(ISERROR(SEARCH("Fab'ulleuse",J175)))</formula>
    </cfRule>
    <cfRule type="containsText" dxfId="251" priority="746" operator="containsText" text="beau jour">
      <formula>NOT(ISERROR(SEARCH("beau jour",J175)))</formula>
    </cfRule>
    <cfRule type="containsText" dxfId="250" priority="747" operator="containsText" text="fête">
      <formula>NOT(ISERROR(SEARCH("fête",J175)))</formula>
    </cfRule>
    <cfRule type="containsText" dxfId="249" priority="748" operator="containsText" text="Fete">
      <formula>NOT(ISERROR(SEARCH("Fete",J175)))</formula>
    </cfRule>
    <cfRule type="containsText" dxfId="248" priority="749" operator="containsText" text="Ech">
      <formula>NOT(ISERROR(SEARCH("Ech",J175)))</formula>
    </cfRule>
    <cfRule type="containsText" dxfId="247" priority="750" operator="containsText" text="St Valentin">
      <formula>NOT(ISERROR(SEARCH("St Valentin",J175)))</formula>
    </cfRule>
  </conditionalFormatting>
  <conditionalFormatting sqref="J138">
    <cfRule type="colorScale" priority="73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46" priority="736" operator="containsText" text="Fab'ulleuse">
      <formula>NOT(ISERROR(SEARCH("Fab'ulleuse",J138)))</formula>
    </cfRule>
    <cfRule type="containsText" dxfId="245" priority="737" operator="containsText" text="beau jour">
      <formula>NOT(ISERROR(SEARCH("beau jour",J138)))</formula>
    </cfRule>
    <cfRule type="containsText" dxfId="244" priority="738" operator="containsText" text="fête">
      <formula>NOT(ISERROR(SEARCH("fête",J138)))</formula>
    </cfRule>
    <cfRule type="containsText" dxfId="243" priority="739" operator="containsText" text="Fete">
      <formula>NOT(ISERROR(SEARCH("Fete",J138)))</formula>
    </cfRule>
    <cfRule type="containsText" dxfId="242" priority="740" operator="containsText" text="Ech">
      <formula>NOT(ISERROR(SEARCH("Ech",J138)))</formula>
    </cfRule>
    <cfRule type="containsText" dxfId="241" priority="741" operator="containsText" text="St Valentin">
      <formula>NOT(ISERROR(SEARCH("St Valentin",J138)))</formula>
    </cfRule>
  </conditionalFormatting>
  <conditionalFormatting sqref="J163:J174">
    <cfRule type="colorScale" priority="72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40" priority="729" operator="containsText" text="Fab'ulleuse">
      <formula>NOT(ISERROR(SEARCH("Fab'ulleuse",J163)))</formula>
    </cfRule>
    <cfRule type="containsText" dxfId="239" priority="730" operator="containsText" text="beau jour">
      <formula>NOT(ISERROR(SEARCH("beau jour",J163)))</formula>
    </cfRule>
    <cfRule type="containsText" dxfId="238" priority="731" operator="containsText" text="fête">
      <formula>NOT(ISERROR(SEARCH("fête",J163)))</formula>
    </cfRule>
    <cfRule type="containsText" dxfId="237" priority="732" operator="containsText" text="Fete">
      <formula>NOT(ISERROR(SEARCH("Fete",J163)))</formula>
    </cfRule>
    <cfRule type="containsText" dxfId="236" priority="733" operator="containsText" text="Ech">
      <formula>NOT(ISERROR(SEARCH("Ech",J163)))</formula>
    </cfRule>
    <cfRule type="containsText" dxfId="235" priority="734" operator="containsText" text="St Valentin">
      <formula>NOT(ISERROR(SEARCH("St Valentin",J163)))</formula>
    </cfRule>
  </conditionalFormatting>
  <conditionalFormatting sqref="C163:C174">
    <cfRule type="colorScale" priority="7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63">
    <cfRule type="colorScale" priority="71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34" priority="719" operator="containsText" text="Fab'ulleuse">
      <formula>NOT(ISERROR(SEARCH("Fab'ulleuse",J163)))</formula>
    </cfRule>
    <cfRule type="containsText" dxfId="233" priority="720" operator="containsText" text="beau jour">
      <formula>NOT(ISERROR(SEARCH("beau jour",J163)))</formula>
    </cfRule>
    <cfRule type="containsText" dxfId="232" priority="721" operator="containsText" text="fête">
      <formula>NOT(ISERROR(SEARCH("fête",J163)))</formula>
    </cfRule>
    <cfRule type="containsText" dxfId="231" priority="722" operator="containsText" text="Fete">
      <formula>NOT(ISERROR(SEARCH("Fete",J163)))</formula>
    </cfRule>
    <cfRule type="containsText" dxfId="230" priority="723" operator="containsText" text="Ech">
      <formula>NOT(ISERROR(SEARCH("Ech",J163)))</formula>
    </cfRule>
    <cfRule type="containsText" dxfId="229" priority="724" operator="containsText" text="St Valentin">
      <formula>NOT(ISERROR(SEARCH("St Valentin",J163)))</formula>
    </cfRule>
  </conditionalFormatting>
  <conditionalFormatting sqref="J169:J174">
    <cfRule type="colorScale" priority="68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28" priority="685" operator="containsText" text="Fab'ulleuse">
      <formula>NOT(ISERROR(SEARCH("Fab'ulleuse",J169)))</formula>
    </cfRule>
    <cfRule type="containsText" dxfId="227" priority="686" operator="containsText" text="beau jour">
      <formula>NOT(ISERROR(SEARCH("beau jour",J169)))</formula>
    </cfRule>
    <cfRule type="containsText" dxfId="226" priority="687" operator="containsText" text="fête">
      <formula>NOT(ISERROR(SEARCH("fête",J169)))</formula>
    </cfRule>
    <cfRule type="containsText" dxfId="225" priority="688" operator="containsText" text="Fete">
      <formula>NOT(ISERROR(SEARCH("Fete",J169)))</formula>
    </cfRule>
    <cfRule type="containsText" dxfId="224" priority="689" operator="containsText" text="Ech">
      <formula>NOT(ISERROR(SEARCH("Ech",J169)))</formula>
    </cfRule>
    <cfRule type="containsText" dxfId="223" priority="690" operator="containsText" text="St Valentin">
      <formula>NOT(ISERROR(SEARCH("St Valentin",J169)))</formula>
    </cfRule>
  </conditionalFormatting>
  <conditionalFormatting sqref="C169:C174">
    <cfRule type="colorScale" priority="68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69">
    <cfRule type="colorScale" priority="67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22" priority="675" operator="containsText" text="Fab'ulleuse">
      <formula>NOT(ISERROR(SEARCH("Fab'ulleuse",J169)))</formula>
    </cfRule>
    <cfRule type="containsText" dxfId="221" priority="676" operator="containsText" text="beau jour">
      <formula>NOT(ISERROR(SEARCH("beau jour",J169)))</formula>
    </cfRule>
    <cfRule type="containsText" dxfId="220" priority="677" operator="containsText" text="fête">
      <formula>NOT(ISERROR(SEARCH("fête",J169)))</formula>
    </cfRule>
    <cfRule type="containsText" dxfId="219" priority="678" operator="containsText" text="Fete">
      <formula>NOT(ISERROR(SEARCH("Fete",J169)))</formula>
    </cfRule>
    <cfRule type="containsText" dxfId="218" priority="679" operator="containsText" text="Ech">
      <formula>NOT(ISERROR(SEARCH("Ech",J169)))</formula>
    </cfRule>
    <cfRule type="containsText" dxfId="217" priority="680" operator="containsText" text="St Valentin">
      <formula>NOT(ISERROR(SEARCH("St Valentin",J169)))</formula>
    </cfRule>
  </conditionalFormatting>
  <conditionalFormatting sqref="J161:J162">
    <cfRule type="colorScale" priority="66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16" priority="668" operator="containsText" text="Fab'ulleuse">
      <formula>NOT(ISERROR(SEARCH("Fab'ulleuse",J161)))</formula>
    </cfRule>
    <cfRule type="containsText" dxfId="215" priority="669" operator="containsText" text="beau jour">
      <formula>NOT(ISERROR(SEARCH("beau jour",J161)))</formula>
    </cfRule>
    <cfRule type="containsText" dxfId="214" priority="670" operator="containsText" text="fête">
      <formula>NOT(ISERROR(SEARCH("fête",J161)))</formula>
    </cfRule>
    <cfRule type="containsText" dxfId="213" priority="671" operator="containsText" text="Fete">
      <formula>NOT(ISERROR(SEARCH("Fete",J161)))</formula>
    </cfRule>
    <cfRule type="containsText" dxfId="212" priority="672" operator="containsText" text="Ech">
      <formula>NOT(ISERROR(SEARCH("Ech",J161)))</formula>
    </cfRule>
    <cfRule type="containsText" dxfId="211" priority="673" operator="containsText" text="St Valentin">
      <formula>NOT(ISERROR(SEARCH("St Valentin",J161)))</formula>
    </cfRule>
  </conditionalFormatting>
  <conditionalFormatting sqref="C161:C162">
    <cfRule type="colorScale" priority="6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61">
    <cfRule type="colorScale" priority="65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10" priority="658" operator="containsText" text="Fab'ulleuse">
      <formula>NOT(ISERROR(SEARCH("Fab'ulleuse",J161)))</formula>
    </cfRule>
    <cfRule type="containsText" dxfId="209" priority="659" operator="containsText" text="beau jour">
      <formula>NOT(ISERROR(SEARCH("beau jour",J161)))</formula>
    </cfRule>
    <cfRule type="containsText" dxfId="208" priority="660" operator="containsText" text="fête">
      <formula>NOT(ISERROR(SEARCH("fête",J161)))</formula>
    </cfRule>
    <cfRule type="containsText" dxfId="207" priority="661" operator="containsText" text="Fete">
      <formula>NOT(ISERROR(SEARCH("Fete",J161)))</formula>
    </cfRule>
    <cfRule type="containsText" dxfId="206" priority="662" operator="containsText" text="Ech">
      <formula>NOT(ISERROR(SEARCH("Ech",J161)))</formula>
    </cfRule>
    <cfRule type="containsText" dxfId="205" priority="663" operator="containsText" text="St Valentin">
      <formula>NOT(ISERROR(SEARCH("St Valentin",J161)))</formula>
    </cfRule>
  </conditionalFormatting>
  <conditionalFormatting sqref="J108:J109">
    <cfRule type="colorScale" priority="64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04" priority="649" operator="containsText" text="Fab'ulleuse">
      <formula>NOT(ISERROR(SEARCH("Fab'ulleuse",J108)))</formula>
    </cfRule>
    <cfRule type="containsText" dxfId="203" priority="650" operator="containsText" text="beau jour">
      <formula>NOT(ISERROR(SEARCH("beau jour",J108)))</formula>
    </cfRule>
    <cfRule type="containsText" dxfId="202" priority="651" operator="containsText" text="fête">
      <formula>NOT(ISERROR(SEARCH("fête",J108)))</formula>
    </cfRule>
    <cfRule type="containsText" dxfId="201" priority="652" operator="containsText" text="Fete">
      <formula>NOT(ISERROR(SEARCH("Fete",J108)))</formula>
    </cfRule>
    <cfRule type="containsText" dxfId="200" priority="653" operator="containsText" text="Ech">
      <formula>NOT(ISERROR(SEARCH("Ech",J108)))</formula>
    </cfRule>
    <cfRule type="containsText" dxfId="199" priority="654" operator="containsText" text="St Valentin">
      <formula>NOT(ISERROR(SEARCH("St Valentin",J108)))</formula>
    </cfRule>
  </conditionalFormatting>
  <conditionalFormatting sqref="J171:J174">
    <cfRule type="colorScale" priority="61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98" priority="612" operator="containsText" text="Fab'ulleuse">
      <formula>NOT(ISERROR(SEARCH("Fab'ulleuse",J171)))</formula>
    </cfRule>
    <cfRule type="containsText" dxfId="197" priority="613" operator="containsText" text="beau jour">
      <formula>NOT(ISERROR(SEARCH("beau jour",J171)))</formula>
    </cfRule>
    <cfRule type="containsText" dxfId="196" priority="614" operator="containsText" text="fête">
      <formula>NOT(ISERROR(SEARCH("fête",J171)))</formula>
    </cfRule>
    <cfRule type="containsText" dxfId="195" priority="615" operator="containsText" text="Fete">
      <formula>NOT(ISERROR(SEARCH("Fete",J171)))</formula>
    </cfRule>
    <cfRule type="containsText" dxfId="194" priority="616" operator="containsText" text="Ech">
      <formula>NOT(ISERROR(SEARCH("Ech",J171)))</formula>
    </cfRule>
    <cfRule type="containsText" dxfId="193" priority="617" operator="containsText" text="St Valentin">
      <formula>NOT(ISERROR(SEARCH("St Valentin",J171)))</formula>
    </cfRule>
  </conditionalFormatting>
  <conditionalFormatting sqref="C171:C174">
    <cfRule type="colorScale" priority="6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71">
    <cfRule type="colorScale" priority="60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92" priority="602" operator="containsText" text="Fab'ulleuse">
      <formula>NOT(ISERROR(SEARCH("Fab'ulleuse",J171)))</formula>
    </cfRule>
    <cfRule type="containsText" dxfId="191" priority="603" operator="containsText" text="beau jour">
      <formula>NOT(ISERROR(SEARCH("beau jour",J171)))</formula>
    </cfRule>
    <cfRule type="containsText" dxfId="190" priority="604" operator="containsText" text="fête">
      <formula>NOT(ISERROR(SEARCH("fête",J171)))</formula>
    </cfRule>
    <cfRule type="containsText" dxfId="189" priority="605" operator="containsText" text="Fete">
      <formula>NOT(ISERROR(SEARCH("Fete",J171)))</formula>
    </cfRule>
    <cfRule type="containsText" dxfId="188" priority="606" operator="containsText" text="Ech">
      <formula>NOT(ISERROR(SEARCH("Ech",J171)))</formula>
    </cfRule>
    <cfRule type="containsText" dxfId="187" priority="607" operator="containsText" text="St Valentin">
      <formula>NOT(ISERROR(SEARCH("St Valentin",J171)))</formula>
    </cfRule>
  </conditionalFormatting>
  <conditionalFormatting sqref="J109">
    <cfRule type="colorScale" priority="58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86" priority="586" operator="containsText" text="Fab'ulleuse">
      <formula>NOT(ISERROR(SEARCH("Fab'ulleuse",J109)))</formula>
    </cfRule>
    <cfRule type="containsText" dxfId="185" priority="587" operator="containsText" text="beau jour">
      <formula>NOT(ISERROR(SEARCH("beau jour",J109)))</formula>
    </cfRule>
    <cfRule type="containsText" dxfId="184" priority="588" operator="containsText" text="fête">
      <formula>NOT(ISERROR(SEARCH("fête",J109)))</formula>
    </cfRule>
    <cfRule type="containsText" dxfId="183" priority="589" operator="containsText" text="Fete">
      <formula>NOT(ISERROR(SEARCH("Fete",J109)))</formula>
    </cfRule>
    <cfRule type="containsText" dxfId="182" priority="590" operator="containsText" text="Ech">
      <formula>NOT(ISERROR(SEARCH("Ech",J109)))</formula>
    </cfRule>
    <cfRule type="containsText" dxfId="181" priority="591" operator="containsText" text="St Valentin">
      <formula>NOT(ISERROR(SEARCH("St Valentin",J109)))</formula>
    </cfRule>
  </conditionalFormatting>
  <conditionalFormatting sqref="J89">
    <cfRule type="colorScale" priority="57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80" priority="577" operator="containsText" text="Fab'ulleuse">
      <formula>NOT(ISERROR(SEARCH("Fab'ulleuse",J89)))</formula>
    </cfRule>
    <cfRule type="containsText" dxfId="179" priority="578" operator="containsText" text="beau jour">
      <formula>NOT(ISERROR(SEARCH("beau jour",J89)))</formula>
    </cfRule>
    <cfRule type="containsText" dxfId="178" priority="579" operator="containsText" text="fête">
      <formula>NOT(ISERROR(SEARCH("fête",J89)))</formula>
    </cfRule>
    <cfRule type="containsText" dxfId="177" priority="580" operator="containsText" text="Fete">
      <formula>NOT(ISERROR(SEARCH("Fete",J89)))</formula>
    </cfRule>
    <cfRule type="containsText" dxfId="176" priority="581" operator="containsText" text="Ech">
      <formula>NOT(ISERROR(SEARCH("Ech",J89)))</formula>
    </cfRule>
    <cfRule type="containsText" dxfId="175" priority="582" operator="containsText" text="St Valentin">
      <formula>NOT(ISERROR(SEARCH("St Valentin",J89)))</formula>
    </cfRule>
  </conditionalFormatting>
  <conditionalFormatting sqref="J20">
    <cfRule type="colorScale" priority="53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74" priority="532" operator="containsText" text="Fab'ulleuse">
      <formula>NOT(ISERROR(SEARCH("Fab'ulleuse",J20)))</formula>
    </cfRule>
    <cfRule type="containsText" dxfId="173" priority="533" operator="containsText" text="beau jour">
      <formula>NOT(ISERROR(SEARCH("beau jour",J20)))</formula>
    </cfRule>
    <cfRule type="containsText" dxfId="172" priority="534" operator="containsText" text="fête">
      <formula>NOT(ISERROR(SEARCH("fête",J20)))</formula>
    </cfRule>
    <cfRule type="containsText" dxfId="171" priority="535" operator="containsText" text="Fete">
      <formula>NOT(ISERROR(SEARCH("Fete",J20)))</formula>
    </cfRule>
    <cfRule type="containsText" dxfId="170" priority="536" operator="containsText" text="Ech">
      <formula>NOT(ISERROR(SEARCH("Ech",J20)))</formula>
    </cfRule>
    <cfRule type="containsText" dxfId="169" priority="537" operator="containsText" text="St Valentin">
      <formula>NOT(ISERROR(SEARCH("St Valentin",J20)))</formula>
    </cfRule>
  </conditionalFormatting>
  <conditionalFormatting sqref="J161 J163 J169 J171 J175">
    <cfRule type="colorScale" priority="46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68" priority="469" operator="containsText" text="Fab'ulleuse">
      <formula>NOT(ISERROR(SEARCH("Fab'ulleuse",J161)))</formula>
    </cfRule>
    <cfRule type="containsText" dxfId="167" priority="470" operator="containsText" text="beau jour">
      <formula>NOT(ISERROR(SEARCH("beau jour",J161)))</formula>
    </cfRule>
    <cfRule type="containsText" dxfId="166" priority="471" operator="containsText" text="fête">
      <formula>NOT(ISERROR(SEARCH("fête",J161)))</formula>
    </cfRule>
    <cfRule type="containsText" dxfId="165" priority="472" operator="containsText" text="Fete">
      <formula>NOT(ISERROR(SEARCH("Fete",J161)))</formula>
    </cfRule>
    <cfRule type="containsText" dxfId="164" priority="473" operator="containsText" text="Ech">
      <formula>NOT(ISERROR(SEARCH("Ech",J161)))</formula>
    </cfRule>
    <cfRule type="containsText" dxfId="163" priority="474" operator="containsText" text="St Valentin">
      <formula>NOT(ISERROR(SEARCH("St Valentin",J161)))</formula>
    </cfRule>
  </conditionalFormatting>
  <conditionalFormatting sqref="J161">
    <cfRule type="colorScale" priority="45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62" priority="453" operator="containsText" text="Fab'ulleuse">
      <formula>NOT(ISERROR(SEARCH("Fab'ulleuse",J161)))</formula>
    </cfRule>
    <cfRule type="containsText" dxfId="161" priority="454" operator="containsText" text="beau jour">
      <formula>NOT(ISERROR(SEARCH("beau jour",J161)))</formula>
    </cfRule>
    <cfRule type="containsText" dxfId="160" priority="455" operator="containsText" text="fête">
      <formula>NOT(ISERROR(SEARCH("fête",J161)))</formula>
    </cfRule>
    <cfRule type="containsText" dxfId="159" priority="456" operator="containsText" text="Fete">
      <formula>NOT(ISERROR(SEARCH("Fete",J161)))</formula>
    </cfRule>
    <cfRule type="containsText" dxfId="158" priority="457" operator="containsText" text="Ech">
      <formula>NOT(ISERROR(SEARCH("Ech",J161)))</formula>
    </cfRule>
    <cfRule type="containsText" dxfId="157" priority="458" operator="containsText" text="St Valentin">
      <formula>NOT(ISERROR(SEARCH("St Valentin",J161)))</formula>
    </cfRule>
  </conditionalFormatting>
  <conditionalFormatting sqref="J173:J174">
    <cfRule type="colorScale" priority="41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56" priority="413" operator="containsText" text="Fab'ulleuse">
      <formula>NOT(ISERROR(SEARCH("Fab'ulleuse",J173)))</formula>
    </cfRule>
    <cfRule type="containsText" dxfId="155" priority="414" operator="containsText" text="beau jour">
      <formula>NOT(ISERROR(SEARCH("beau jour",J173)))</formula>
    </cfRule>
    <cfRule type="containsText" dxfId="154" priority="415" operator="containsText" text="fête">
      <formula>NOT(ISERROR(SEARCH("fête",J173)))</formula>
    </cfRule>
    <cfRule type="containsText" dxfId="153" priority="416" operator="containsText" text="Fete">
      <formula>NOT(ISERROR(SEARCH("Fete",J173)))</formula>
    </cfRule>
    <cfRule type="containsText" dxfId="152" priority="417" operator="containsText" text="Ech">
      <formula>NOT(ISERROR(SEARCH("Ech",J173)))</formula>
    </cfRule>
    <cfRule type="containsText" dxfId="151" priority="418" operator="containsText" text="St Valentin">
      <formula>NOT(ISERROR(SEARCH("St Valentin",J173)))</formula>
    </cfRule>
  </conditionalFormatting>
  <conditionalFormatting sqref="C173:C174">
    <cfRule type="colorScale" priority="4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73">
    <cfRule type="colorScale" priority="40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50" priority="403" operator="containsText" text="Fab'ulleuse">
      <formula>NOT(ISERROR(SEARCH("Fab'ulleuse",J173)))</formula>
    </cfRule>
    <cfRule type="containsText" dxfId="149" priority="404" operator="containsText" text="beau jour">
      <formula>NOT(ISERROR(SEARCH("beau jour",J173)))</formula>
    </cfRule>
    <cfRule type="containsText" dxfId="148" priority="405" operator="containsText" text="fête">
      <formula>NOT(ISERROR(SEARCH("fête",J173)))</formula>
    </cfRule>
    <cfRule type="containsText" dxfId="147" priority="406" operator="containsText" text="Fete">
      <formula>NOT(ISERROR(SEARCH("Fete",J173)))</formula>
    </cfRule>
    <cfRule type="containsText" dxfId="146" priority="407" operator="containsText" text="Ech">
      <formula>NOT(ISERROR(SEARCH("Ech",J173)))</formula>
    </cfRule>
    <cfRule type="containsText" dxfId="145" priority="408" operator="containsText" text="St Valentin">
      <formula>NOT(ISERROR(SEARCH("St Valentin",J173)))</formula>
    </cfRule>
  </conditionalFormatting>
  <conditionalFormatting sqref="J100">
    <cfRule type="colorScale" priority="29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44" priority="294" operator="containsText" text="Fab'ulleuse">
      <formula>NOT(ISERROR(SEARCH("Fab'ulleuse",J100)))</formula>
    </cfRule>
    <cfRule type="containsText" dxfId="143" priority="295" operator="containsText" text="beau jour">
      <formula>NOT(ISERROR(SEARCH("beau jour",J100)))</formula>
    </cfRule>
    <cfRule type="containsText" dxfId="142" priority="296" operator="containsText" text="fête">
      <formula>NOT(ISERROR(SEARCH("fête",J100)))</formula>
    </cfRule>
    <cfRule type="containsText" dxfId="141" priority="297" operator="containsText" text="Fete">
      <formula>NOT(ISERROR(SEARCH("Fete",J100)))</formula>
    </cfRule>
    <cfRule type="containsText" dxfId="140" priority="298" operator="containsText" text="Ech">
      <formula>NOT(ISERROR(SEARCH("Ech",J100)))</formula>
    </cfRule>
    <cfRule type="containsText" dxfId="139" priority="299" operator="containsText" text="St Valentin">
      <formula>NOT(ISERROR(SEARCH("St Valentin",J100)))</formula>
    </cfRule>
  </conditionalFormatting>
  <conditionalFormatting sqref="I121:J122">
    <cfRule type="colorScale" priority="27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38" priority="280" operator="containsText" text="Fab'ulleuse">
      <formula>NOT(ISERROR(SEARCH("Fab'ulleuse",I121)))</formula>
    </cfRule>
    <cfRule type="containsText" dxfId="137" priority="281" operator="containsText" text="beau jour">
      <formula>NOT(ISERROR(SEARCH("beau jour",I121)))</formula>
    </cfRule>
    <cfRule type="containsText" dxfId="136" priority="282" operator="containsText" text="fête">
      <formula>NOT(ISERROR(SEARCH("fête",I121)))</formula>
    </cfRule>
    <cfRule type="containsText" dxfId="135" priority="283" operator="containsText" text="Fete">
      <formula>NOT(ISERROR(SEARCH("Fete",I121)))</formula>
    </cfRule>
    <cfRule type="containsText" dxfId="134" priority="284" operator="containsText" text="Ech">
      <formula>NOT(ISERROR(SEARCH("Ech",I121)))</formula>
    </cfRule>
    <cfRule type="containsText" dxfId="133" priority="285" operator="containsText" text="St Valentin">
      <formula>NOT(ISERROR(SEARCH("St Valentin",I121)))</formula>
    </cfRule>
  </conditionalFormatting>
  <conditionalFormatting sqref="J121:J122">
    <cfRule type="colorScale" priority="26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32" priority="266" operator="containsText" text="Fab'ulleuse">
      <formula>NOT(ISERROR(SEARCH("Fab'ulleuse",J121)))</formula>
    </cfRule>
    <cfRule type="containsText" dxfId="131" priority="267" operator="containsText" text="beau jour">
      <formula>NOT(ISERROR(SEARCH("beau jour",J121)))</formula>
    </cfRule>
    <cfRule type="containsText" dxfId="130" priority="268" operator="containsText" text="fête">
      <formula>NOT(ISERROR(SEARCH("fête",J121)))</formula>
    </cfRule>
    <cfRule type="containsText" dxfId="129" priority="269" operator="containsText" text="Fete">
      <formula>NOT(ISERROR(SEARCH("Fete",J121)))</formula>
    </cfRule>
    <cfRule type="containsText" dxfId="128" priority="270" operator="containsText" text="Ech">
      <formula>NOT(ISERROR(SEARCH("Ech",J121)))</formula>
    </cfRule>
    <cfRule type="containsText" dxfId="127" priority="271" operator="containsText" text="St Valentin">
      <formula>NOT(ISERROR(SEARCH("St Valentin",J121)))</formula>
    </cfRule>
  </conditionalFormatting>
  <conditionalFormatting sqref="C121:C122">
    <cfRule type="colorScale" priority="22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21">
    <cfRule type="colorScale" priority="21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26" priority="212" operator="containsText" text="Fab'ulleuse">
      <formula>NOT(ISERROR(SEARCH("Fab'ulleuse",J121)))</formula>
    </cfRule>
    <cfRule type="containsText" dxfId="125" priority="213" operator="containsText" text="beau jour">
      <formula>NOT(ISERROR(SEARCH("beau jour",J121)))</formula>
    </cfRule>
    <cfRule type="containsText" dxfId="124" priority="214" operator="containsText" text="fête">
      <formula>NOT(ISERROR(SEARCH("fête",J121)))</formula>
    </cfRule>
    <cfRule type="containsText" dxfId="123" priority="215" operator="containsText" text="Fete">
      <formula>NOT(ISERROR(SEARCH("Fete",J121)))</formula>
    </cfRule>
    <cfRule type="containsText" dxfId="122" priority="216" operator="containsText" text="Ech">
      <formula>NOT(ISERROR(SEARCH("Ech",J121)))</formula>
    </cfRule>
    <cfRule type="containsText" dxfId="121" priority="217" operator="containsText" text="St Valentin">
      <formula>NOT(ISERROR(SEARCH("St Valentin",J121)))</formula>
    </cfRule>
  </conditionalFormatting>
  <conditionalFormatting sqref="J122">
    <cfRule type="colorScale" priority="19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20" priority="198" operator="containsText" text="Fab'ulleuse">
      <formula>NOT(ISERROR(SEARCH("Fab'ulleuse",J122)))</formula>
    </cfRule>
    <cfRule type="containsText" dxfId="119" priority="199" operator="containsText" text="beau jour">
      <formula>NOT(ISERROR(SEARCH("beau jour",J122)))</formula>
    </cfRule>
    <cfRule type="containsText" dxfId="118" priority="200" operator="containsText" text="fête">
      <formula>NOT(ISERROR(SEARCH("fête",J122)))</formula>
    </cfRule>
    <cfRule type="containsText" dxfId="117" priority="201" operator="containsText" text="Fete">
      <formula>NOT(ISERROR(SEARCH("Fete",J122)))</formula>
    </cfRule>
    <cfRule type="containsText" dxfId="116" priority="202" operator="containsText" text="Ech">
      <formula>NOT(ISERROR(SEARCH("Ech",J122)))</formula>
    </cfRule>
    <cfRule type="containsText" dxfId="115" priority="203" operator="containsText" text="St Valentin">
      <formula>NOT(ISERROR(SEARCH("St Valentin",J122)))</formula>
    </cfRule>
  </conditionalFormatting>
  <conditionalFormatting sqref="C161:C190">
    <cfRule type="colorScale" priority="41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2:E190">
    <cfRule type="colorScale" priority="416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:G190">
    <cfRule type="dataBar" priority="4170">
      <dataBar>
        <cfvo type="min"/>
        <cfvo type="max"/>
        <color rgb="FF638EC6"/>
      </dataBar>
    </cfRule>
  </conditionalFormatting>
  <conditionalFormatting sqref="J165">
    <cfRule type="containsText" dxfId="114" priority="123" operator="containsText" text="Dégusté">
      <formula>NOT(ISERROR(SEARCH("Dégusté",J165)))</formula>
    </cfRule>
    <cfRule type="containsText" dxfId="113" priority="124" operator="containsText" text="Dégusté">
      <formula>NOT(ISERROR(SEARCH("Dégusté",J165)))</formula>
    </cfRule>
  </conditionalFormatting>
  <conditionalFormatting sqref="J165">
    <cfRule type="containsText" dxfId="112" priority="120" operator="containsText" text="Fêtes de fin d'année">
      <formula>NOT(ISERROR(SEARCH("Fêtes de fin d'année",J165)))</formula>
    </cfRule>
    <cfRule type="containsText" dxfId="111" priority="121" operator="containsText" text="Fêtes de fin d'année">
      <formula>NOT(ISERROR(SEARCH("Fêtes de fin d'année",J165)))</formula>
    </cfRule>
    <cfRule type="containsText" dxfId="110" priority="122" operator="containsText" text="Fêtes de fin d'année">
      <formula>NOT(ISERROR(SEARCH("Fêtes de fin d'année",J165)))</formula>
    </cfRule>
  </conditionalFormatting>
  <conditionalFormatting sqref="J165">
    <cfRule type="containsText" dxfId="109" priority="118" operator="containsText" text="Fêtes de fin d'année">
      <formula>NOT(ISERROR(SEARCH("Fêtes de fin d'année",J165)))</formula>
    </cfRule>
    <cfRule type="containsText" dxfId="108" priority="119" operator="containsText" text="Fêtes de fin d'année">
      <formula>NOT(ISERROR(SEARCH("Fêtes de fin d'année",J165)))</formula>
    </cfRule>
  </conditionalFormatting>
  <conditionalFormatting sqref="J165">
    <cfRule type="containsText" dxfId="107" priority="117" operator="containsText" text="Nouvelle cuvée">
      <formula>NOT(ISERROR(SEARCH("Nouvelle cuvée",J165)))</formula>
    </cfRule>
  </conditionalFormatting>
  <conditionalFormatting sqref="J165"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06" priority="111" operator="containsText" text="Fab'ulleuse">
      <formula>NOT(ISERROR(SEARCH("Fab'ulleuse",J165)))</formula>
    </cfRule>
    <cfRule type="containsText" dxfId="105" priority="112" operator="containsText" text="beau jour">
      <formula>NOT(ISERROR(SEARCH("beau jour",J165)))</formula>
    </cfRule>
    <cfRule type="containsText" dxfId="104" priority="113" operator="containsText" text="fête">
      <formula>NOT(ISERROR(SEARCH("fête",J165)))</formula>
    </cfRule>
    <cfRule type="containsText" dxfId="103" priority="114" operator="containsText" text="Fete">
      <formula>NOT(ISERROR(SEARCH("Fete",J165)))</formula>
    </cfRule>
    <cfRule type="containsText" dxfId="102" priority="115" operator="containsText" text="Ech">
      <formula>NOT(ISERROR(SEARCH("Ech",J165)))</formula>
    </cfRule>
    <cfRule type="containsText" dxfId="101" priority="116" operator="containsText" text="St Valentin">
      <formula>NOT(ISERROR(SEARCH("St Valentin",J165)))</formula>
    </cfRule>
  </conditionalFormatting>
  <conditionalFormatting sqref="J165">
    <cfRule type="colorScale" priority="103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00" priority="104" operator="containsText" text="Fab'ulleuse">
      <formula>NOT(ISERROR(SEARCH("Fab'ulleuse",J165)))</formula>
    </cfRule>
    <cfRule type="containsText" dxfId="99" priority="105" operator="containsText" text="beau jour">
      <formula>NOT(ISERROR(SEARCH("beau jour",J165)))</formula>
    </cfRule>
    <cfRule type="containsText" dxfId="98" priority="106" operator="containsText" text="fête">
      <formula>NOT(ISERROR(SEARCH("fête",J165)))</formula>
    </cfRule>
    <cfRule type="containsText" dxfId="97" priority="107" operator="containsText" text="Fete">
      <formula>NOT(ISERROR(SEARCH("Fete",J165)))</formula>
    </cfRule>
    <cfRule type="containsText" dxfId="96" priority="108" operator="containsText" text="Ech">
      <formula>NOT(ISERROR(SEARCH("Ech",J165)))</formula>
    </cfRule>
    <cfRule type="containsText" dxfId="95" priority="109" operator="containsText" text="St Valentin">
      <formula>NOT(ISERROR(SEARCH("St Valentin",J165)))</formula>
    </cfRule>
  </conditionalFormatting>
  <conditionalFormatting sqref="J165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94" priority="97" operator="containsText" text="Fab'ulleuse">
      <formula>NOT(ISERROR(SEARCH("Fab'ulleuse",J165)))</formula>
    </cfRule>
    <cfRule type="containsText" dxfId="93" priority="98" operator="containsText" text="beau jour">
      <formula>NOT(ISERROR(SEARCH("beau jour",J165)))</formula>
    </cfRule>
    <cfRule type="containsText" dxfId="92" priority="99" operator="containsText" text="fête">
      <formula>NOT(ISERROR(SEARCH("fête",J165)))</formula>
    </cfRule>
    <cfRule type="containsText" dxfId="91" priority="100" operator="containsText" text="Fete">
      <formula>NOT(ISERROR(SEARCH("Fete",J165)))</formula>
    </cfRule>
    <cfRule type="containsText" dxfId="90" priority="101" operator="containsText" text="Ech">
      <formula>NOT(ISERROR(SEARCH("Ech",J165)))</formula>
    </cfRule>
    <cfRule type="containsText" dxfId="89" priority="102" operator="containsText" text="St Valentin">
      <formula>NOT(ISERROR(SEARCH("St Valentin",J165)))</formula>
    </cfRule>
  </conditionalFormatting>
  <conditionalFormatting sqref="J167">
    <cfRule type="containsText" dxfId="88" priority="94" operator="containsText" text="Dégusté">
      <formula>NOT(ISERROR(SEARCH("Dégusté",J167)))</formula>
    </cfRule>
    <cfRule type="containsText" dxfId="87" priority="95" operator="containsText" text="Dégusté">
      <formula>NOT(ISERROR(SEARCH("Dégusté",J167)))</formula>
    </cfRule>
  </conditionalFormatting>
  <conditionalFormatting sqref="J167">
    <cfRule type="containsText" dxfId="86" priority="91" operator="containsText" text="Fêtes de fin d'année">
      <formula>NOT(ISERROR(SEARCH("Fêtes de fin d'année",J167)))</formula>
    </cfRule>
    <cfRule type="containsText" dxfId="85" priority="92" operator="containsText" text="Fêtes de fin d'année">
      <formula>NOT(ISERROR(SEARCH("Fêtes de fin d'année",J167)))</formula>
    </cfRule>
    <cfRule type="containsText" dxfId="84" priority="93" operator="containsText" text="Fêtes de fin d'année">
      <formula>NOT(ISERROR(SEARCH("Fêtes de fin d'année",J167)))</formula>
    </cfRule>
  </conditionalFormatting>
  <conditionalFormatting sqref="J167">
    <cfRule type="containsText" dxfId="83" priority="89" operator="containsText" text="Fêtes de fin d'année">
      <formula>NOT(ISERROR(SEARCH("Fêtes de fin d'année",J167)))</formula>
    </cfRule>
    <cfRule type="containsText" dxfId="82" priority="90" operator="containsText" text="Fêtes de fin d'année">
      <formula>NOT(ISERROR(SEARCH("Fêtes de fin d'année",J167)))</formula>
    </cfRule>
  </conditionalFormatting>
  <conditionalFormatting sqref="J167">
    <cfRule type="containsText" dxfId="81" priority="88" operator="containsText" text="Nouvelle cuvée">
      <formula>NOT(ISERROR(SEARCH("Nouvelle cuvée",J167)))</formula>
    </cfRule>
  </conditionalFormatting>
  <conditionalFormatting sqref="J167"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80" priority="82" operator="containsText" text="Fab'ulleuse">
      <formula>NOT(ISERROR(SEARCH("Fab'ulleuse",J167)))</formula>
    </cfRule>
    <cfRule type="containsText" dxfId="79" priority="83" operator="containsText" text="beau jour">
      <formula>NOT(ISERROR(SEARCH("beau jour",J167)))</formula>
    </cfRule>
    <cfRule type="containsText" dxfId="78" priority="84" operator="containsText" text="fête">
      <formula>NOT(ISERROR(SEARCH("fête",J167)))</formula>
    </cfRule>
    <cfRule type="containsText" dxfId="77" priority="85" operator="containsText" text="Fete">
      <formula>NOT(ISERROR(SEARCH("Fete",J167)))</formula>
    </cfRule>
    <cfRule type="containsText" dxfId="76" priority="86" operator="containsText" text="Ech">
      <formula>NOT(ISERROR(SEARCH("Ech",J167)))</formula>
    </cfRule>
    <cfRule type="containsText" dxfId="75" priority="87" operator="containsText" text="St Valentin">
      <formula>NOT(ISERROR(SEARCH("St Valentin",J167)))</formula>
    </cfRule>
  </conditionalFormatting>
  <conditionalFormatting sqref="J167"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74" priority="75" operator="containsText" text="Fab'ulleuse">
      <formula>NOT(ISERROR(SEARCH("Fab'ulleuse",J167)))</formula>
    </cfRule>
    <cfRule type="containsText" dxfId="73" priority="76" operator="containsText" text="beau jour">
      <formula>NOT(ISERROR(SEARCH("beau jour",J167)))</formula>
    </cfRule>
    <cfRule type="containsText" dxfId="72" priority="77" operator="containsText" text="fête">
      <formula>NOT(ISERROR(SEARCH("fête",J167)))</formula>
    </cfRule>
    <cfRule type="containsText" dxfId="71" priority="78" operator="containsText" text="Fete">
      <formula>NOT(ISERROR(SEARCH("Fete",J167)))</formula>
    </cfRule>
    <cfRule type="containsText" dxfId="70" priority="79" operator="containsText" text="Ech">
      <formula>NOT(ISERROR(SEARCH("Ech",J167)))</formula>
    </cfRule>
    <cfRule type="containsText" dxfId="69" priority="80" operator="containsText" text="St Valentin">
      <formula>NOT(ISERROR(SEARCH("St Valentin",J167)))</formula>
    </cfRule>
  </conditionalFormatting>
  <conditionalFormatting sqref="J167"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8" priority="68" operator="containsText" text="Fab'ulleuse">
      <formula>NOT(ISERROR(SEARCH("Fab'ulleuse",J167)))</formula>
    </cfRule>
    <cfRule type="containsText" dxfId="67" priority="69" operator="containsText" text="beau jour">
      <formula>NOT(ISERROR(SEARCH("beau jour",J167)))</formula>
    </cfRule>
    <cfRule type="containsText" dxfId="66" priority="70" operator="containsText" text="fête">
      <formula>NOT(ISERROR(SEARCH("fête",J167)))</formula>
    </cfRule>
    <cfRule type="containsText" dxfId="65" priority="71" operator="containsText" text="Fete">
      <formula>NOT(ISERROR(SEARCH("Fete",J167)))</formula>
    </cfRule>
    <cfRule type="containsText" dxfId="64" priority="72" operator="containsText" text="Ech">
      <formula>NOT(ISERROR(SEARCH("Ech",J167)))</formula>
    </cfRule>
    <cfRule type="containsText" dxfId="63" priority="73" operator="containsText" text="St Valentin">
      <formula>NOT(ISERROR(SEARCH("St Valentin",J167)))</formula>
    </cfRule>
  </conditionalFormatting>
  <conditionalFormatting sqref="J25"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62" priority="61" operator="containsText" text="Fab'ulleuse">
      <formula>NOT(ISERROR(SEARCH("Fab'ulleuse",J25)))</formula>
    </cfRule>
    <cfRule type="containsText" dxfId="61" priority="62" operator="containsText" text="beau jour">
      <formula>NOT(ISERROR(SEARCH("beau jour",J25)))</formula>
    </cfRule>
    <cfRule type="containsText" dxfId="60" priority="63" operator="containsText" text="fête">
      <formula>NOT(ISERROR(SEARCH("fête",J25)))</formula>
    </cfRule>
    <cfRule type="containsText" dxfId="59" priority="64" operator="containsText" text="Fete">
      <formula>NOT(ISERROR(SEARCH("Fete",J25)))</formula>
    </cfRule>
    <cfRule type="containsText" dxfId="58" priority="65" operator="containsText" text="Ech">
      <formula>NOT(ISERROR(SEARCH("Ech",J25)))</formula>
    </cfRule>
    <cfRule type="containsText" dxfId="57" priority="66" operator="containsText" text="St Valentin">
      <formula>NOT(ISERROR(SEARCH("St Valentin",J25)))</formula>
    </cfRule>
  </conditionalFormatting>
  <conditionalFormatting sqref="J25">
    <cfRule type="containsText" dxfId="56" priority="57" operator="containsText" text="Fêtes de fin d'année">
      <formula>NOT(ISERROR(SEARCH("Fêtes de fin d'année",J25)))</formula>
    </cfRule>
    <cfRule type="containsText" dxfId="55" priority="58" operator="containsText" text="Fêtes de fin d'année">
      <formula>NOT(ISERROR(SEARCH("Fêtes de fin d'année",J25)))</formula>
    </cfRule>
    <cfRule type="containsText" dxfId="54" priority="59" operator="containsText" text="Fêtes de fin d'année">
      <formula>NOT(ISERROR(SEARCH("Fêtes de fin d'année",J25)))</formula>
    </cfRule>
  </conditionalFormatting>
  <conditionalFormatting sqref="J25">
    <cfRule type="containsText" dxfId="53" priority="55" operator="containsText" text="Fêtes de fin d'année">
      <formula>NOT(ISERROR(SEARCH("Fêtes de fin d'année",J25)))</formula>
    </cfRule>
    <cfRule type="containsText" dxfId="52" priority="56" operator="containsText" text="Fêtes de fin d'année">
      <formula>NOT(ISERROR(SEARCH("Fêtes de fin d'année",J25)))</formula>
    </cfRule>
  </conditionalFormatting>
  <conditionalFormatting sqref="J25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51" priority="49" operator="containsText" text="Fab'ulleuse">
      <formula>NOT(ISERROR(SEARCH("Fab'ulleuse",J25)))</formula>
    </cfRule>
    <cfRule type="containsText" dxfId="50" priority="50" operator="containsText" text="beau jour">
      <formula>NOT(ISERROR(SEARCH("beau jour",J25)))</formula>
    </cfRule>
    <cfRule type="containsText" dxfId="49" priority="51" operator="containsText" text="fête">
      <formula>NOT(ISERROR(SEARCH("fête",J25)))</formula>
    </cfRule>
    <cfRule type="containsText" dxfId="48" priority="52" operator="containsText" text="Fete">
      <formula>NOT(ISERROR(SEARCH("Fete",J25)))</formula>
    </cfRule>
    <cfRule type="containsText" dxfId="47" priority="53" operator="containsText" text="Ech">
      <formula>NOT(ISERROR(SEARCH("Ech",J25)))</formula>
    </cfRule>
    <cfRule type="containsText" dxfId="46" priority="54" operator="containsText" text="St Valentin">
      <formula>NOT(ISERROR(SEARCH("St Valentin",J25)))</formula>
    </cfRule>
  </conditionalFormatting>
  <conditionalFormatting sqref="J96:J97">
    <cfRule type="containsText" dxfId="45" priority="45" operator="containsText" text="Fêtes de fin d'année">
      <formula>NOT(ISERROR(SEARCH("Fêtes de fin d'année",J96)))</formula>
    </cfRule>
    <cfRule type="containsText" dxfId="44" priority="46" operator="containsText" text="Fêtes de fin d'année">
      <formula>NOT(ISERROR(SEARCH("Fêtes de fin d'année",J96)))</formula>
    </cfRule>
    <cfRule type="containsText" dxfId="43" priority="47" operator="containsText" text="Fêtes de fin d'année">
      <formula>NOT(ISERROR(SEARCH("Fêtes de fin d'année",J96)))</formula>
    </cfRule>
  </conditionalFormatting>
  <conditionalFormatting sqref="J96:J97">
    <cfRule type="containsText" dxfId="42" priority="43" operator="containsText" text="Fêtes de fin d'année">
      <formula>NOT(ISERROR(SEARCH("Fêtes de fin d'année",J96)))</formula>
    </cfRule>
    <cfRule type="containsText" dxfId="41" priority="44" operator="containsText" text="Fêtes de fin d'année">
      <formula>NOT(ISERROR(SEARCH("Fêtes de fin d'année",J96)))</formula>
    </cfRule>
  </conditionalFormatting>
  <conditionalFormatting sqref="J96:J97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40" priority="37" operator="containsText" text="Fab'ulleuse">
      <formula>NOT(ISERROR(SEARCH("Fab'ulleuse",J96)))</formula>
    </cfRule>
    <cfRule type="containsText" dxfId="39" priority="38" operator="containsText" text="beau jour">
      <formula>NOT(ISERROR(SEARCH("beau jour",J96)))</formula>
    </cfRule>
    <cfRule type="containsText" dxfId="38" priority="39" operator="containsText" text="fête">
      <formula>NOT(ISERROR(SEARCH("fête",J96)))</formula>
    </cfRule>
    <cfRule type="containsText" dxfId="37" priority="40" operator="containsText" text="Fete">
      <formula>NOT(ISERROR(SEARCH("Fete",J96)))</formula>
    </cfRule>
    <cfRule type="containsText" dxfId="36" priority="41" operator="containsText" text="Ech">
      <formula>NOT(ISERROR(SEARCH("Ech",J96)))</formula>
    </cfRule>
    <cfRule type="containsText" dxfId="35" priority="42" operator="containsText" text="St Valentin">
      <formula>NOT(ISERROR(SEARCH("St Valentin",J96)))</formula>
    </cfRule>
  </conditionalFormatting>
  <conditionalFormatting sqref="J96:J97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34" priority="30" operator="containsText" text="Fab'ulleuse">
      <formula>NOT(ISERROR(SEARCH("Fab'ulleuse",J96)))</formula>
    </cfRule>
    <cfRule type="containsText" dxfId="33" priority="31" operator="containsText" text="beau jour">
      <formula>NOT(ISERROR(SEARCH("beau jour",J96)))</formula>
    </cfRule>
    <cfRule type="containsText" dxfId="32" priority="32" operator="containsText" text="fête">
      <formula>NOT(ISERROR(SEARCH("fête",J96)))</formula>
    </cfRule>
    <cfRule type="containsText" dxfId="31" priority="33" operator="containsText" text="Fete">
      <formula>NOT(ISERROR(SEARCH("Fete",J96)))</formula>
    </cfRule>
    <cfRule type="containsText" dxfId="30" priority="34" operator="containsText" text="Ech">
      <formula>NOT(ISERROR(SEARCH("Ech",J96)))</formula>
    </cfRule>
    <cfRule type="containsText" dxfId="29" priority="35" operator="containsText" text="St Valentin">
      <formula>NOT(ISERROR(SEARCH("St Valentin",J96)))</formula>
    </cfRule>
  </conditionalFormatting>
  <conditionalFormatting sqref="J161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8" priority="23" operator="containsText" text="Fab'ulleuse">
      <formula>NOT(ISERROR(SEARCH("Fab'ulleuse",J161)))</formula>
    </cfRule>
    <cfRule type="containsText" dxfId="27" priority="24" operator="containsText" text="beau jour">
      <formula>NOT(ISERROR(SEARCH("beau jour",J161)))</formula>
    </cfRule>
    <cfRule type="containsText" dxfId="26" priority="25" operator="containsText" text="fête">
      <formula>NOT(ISERROR(SEARCH("fête",J161)))</formula>
    </cfRule>
    <cfRule type="containsText" dxfId="25" priority="26" operator="containsText" text="Fete">
      <formula>NOT(ISERROR(SEARCH("Fete",J161)))</formula>
    </cfRule>
    <cfRule type="containsText" dxfId="24" priority="27" operator="containsText" text="Ech">
      <formula>NOT(ISERROR(SEARCH("Ech",J161)))</formula>
    </cfRule>
    <cfRule type="containsText" dxfId="23" priority="28" operator="containsText" text="St Valentin">
      <formula>NOT(ISERROR(SEARCH("St Valentin",J161)))</formula>
    </cfRule>
  </conditionalFormatting>
  <conditionalFormatting sqref="J161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22" priority="16" operator="containsText" text="Fab'ulleuse">
      <formula>NOT(ISERROR(SEARCH("Fab'ulleuse",J161)))</formula>
    </cfRule>
    <cfRule type="containsText" dxfId="21" priority="17" operator="containsText" text="beau jour">
      <formula>NOT(ISERROR(SEARCH("beau jour",J161)))</formula>
    </cfRule>
    <cfRule type="containsText" dxfId="20" priority="18" operator="containsText" text="fête">
      <formula>NOT(ISERROR(SEARCH("fête",J161)))</formula>
    </cfRule>
    <cfRule type="containsText" dxfId="19" priority="19" operator="containsText" text="Fete">
      <formula>NOT(ISERROR(SEARCH("Fete",J161)))</formula>
    </cfRule>
    <cfRule type="containsText" dxfId="18" priority="20" operator="containsText" text="Ech">
      <formula>NOT(ISERROR(SEARCH("Ech",J161)))</formula>
    </cfRule>
    <cfRule type="containsText" dxfId="17" priority="21" operator="containsText" text="St Valentin">
      <formula>NOT(ISERROR(SEARCH("St Valentin",J161)))</formula>
    </cfRule>
  </conditionalFormatting>
  <conditionalFormatting sqref="J161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6" priority="9" operator="containsText" text="Fab'ulleuse">
      <formula>NOT(ISERROR(SEARCH("Fab'ulleuse",J161)))</formula>
    </cfRule>
    <cfRule type="containsText" dxfId="15" priority="10" operator="containsText" text="beau jour">
      <formula>NOT(ISERROR(SEARCH("beau jour",J161)))</formula>
    </cfRule>
    <cfRule type="containsText" dxfId="14" priority="11" operator="containsText" text="fête">
      <formula>NOT(ISERROR(SEARCH("fête",J161)))</formula>
    </cfRule>
    <cfRule type="containsText" dxfId="13" priority="12" operator="containsText" text="Fete">
      <formula>NOT(ISERROR(SEARCH("Fete",J161)))</formula>
    </cfRule>
    <cfRule type="containsText" dxfId="12" priority="13" operator="containsText" text="Ech">
      <formula>NOT(ISERROR(SEARCH("Ech",J161)))</formula>
    </cfRule>
    <cfRule type="containsText" dxfId="11" priority="14" operator="containsText" text="St Valentin">
      <formula>NOT(ISERROR(SEARCH("St Valentin",J161)))</formula>
    </cfRule>
  </conditionalFormatting>
  <conditionalFormatting sqref="J161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  <cfRule type="containsText" dxfId="10" priority="2" operator="containsText" text="Fab'ulleuse">
      <formula>NOT(ISERROR(SEARCH("Fab'ulleuse",J161)))</formula>
    </cfRule>
    <cfRule type="containsText" dxfId="9" priority="3" operator="containsText" text="beau jour">
      <formula>NOT(ISERROR(SEARCH("beau jour",J161)))</formula>
    </cfRule>
    <cfRule type="containsText" dxfId="8" priority="4" operator="containsText" text="fête">
      <formula>NOT(ISERROR(SEARCH("fête",J161)))</formula>
    </cfRule>
    <cfRule type="containsText" dxfId="7" priority="5" operator="containsText" text="Fete">
      <formula>NOT(ISERROR(SEARCH("Fete",J161)))</formula>
    </cfRule>
    <cfRule type="containsText" dxfId="6" priority="6" operator="containsText" text="Ech">
      <formula>NOT(ISERROR(SEARCH("Ech",J161)))</formula>
    </cfRule>
    <cfRule type="containsText" dxfId="5" priority="7" operator="containsText" text="St Valentin">
      <formula>NOT(ISERROR(SEARCH("St Valentin",J161)))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scale="79" orientation="landscape" r:id="rId1"/>
  <headerFooter>
    <oddHeader>&amp;CListe Champagne BullOSphere 2016</oddHeader>
  </headerFooter>
  <rowBreaks count="1" manualBreakCount="1">
    <brk id="51" min="1" max="7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zoomScale="90" zoomScaleNormal="90" workbookViewId="0">
      <pane ySplit="1" topLeftCell="A2" activePane="bottomLeft" state="frozen"/>
      <selection pane="bottomLeft" activeCell="A2" sqref="A1:A1048576"/>
    </sheetView>
  </sheetViews>
  <sheetFormatPr baseColWidth="10" defaultRowHeight="15"/>
  <cols>
    <col min="1" max="1" width="0" hidden="1" customWidth="1"/>
    <col min="2" max="2" width="35.85546875" bestFit="1" customWidth="1"/>
    <col min="3" max="3" width="46.7109375" bestFit="1" customWidth="1"/>
    <col min="4" max="4" width="10" customWidth="1"/>
    <col min="5" max="5" width="9.7109375" customWidth="1"/>
    <col min="6" max="6" width="9.42578125" customWidth="1"/>
    <col min="7" max="7" width="9.7109375" customWidth="1"/>
    <col min="8" max="8" width="11.5703125" bestFit="1" customWidth="1"/>
    <col min="9" max="9" width="9.28515625" bestFit="1" customWidth="1"/>
  </cols>
  <sheetData>
    <row r="1" spans="1:9" ht="16.5" thickBot="1">
      <c r="A1" s="60" t="s">
        <v>1</v>
      </c>
      <c r="B1" s="61"/>
      <c r="C1" s="23" t="s">
        <v>0</v>
      </c>
      <c r="D1" s="23" t="s">
        <v>37</v>
      </c>
      <c r="E1" s="23" t="s">
        <v>119</v>
      </c>
      <c r="F1" s="24" t="s">
        <v>2</v>
      </c>
      <c r="G1" s="24" t="s">
        <v>87</v>
      </c>
      <c r="H1" s="23" t="s">
        <v>257</v>
      </c>
      <c r="I1" s="25"/>
    </row>
    <row r="2" spans="1:9">
      <c r="A2" t="str">
        <f>IF(C2&lt;&gt;"",LOOKUP("zzz",$B$2:B2),"")</f>
        <v>Champagne Mercier</v>
      </c>
      <c r="B2" s="53" t="s">
        <v>214</v>
      </c>
      <c r="C2" s="2" t="s">
        <v>58</v>
      </c>
      <c r="D2" s="2">
        <v>1</v>
      </c>
      <c r="E2" s="2"/>
      <c r="F2" s="6">
        <v>18</v>
      </c>
      <c r="G2" s="6">
        <f>F2*D2</f>
        <v>18</v>
      </c>
      <c r="H2" s="29"/>
    </row>
    <row r="3" spans="1:9" ht="15.75" thickBot="1">
      <c r="A3" t="str">
        <f>IF(C3&lt;&gt;"",LOOKUP("zzz",$B$2:B3),"")</f>
        <v/>
      </c>
      <c r="B3" s="51"/>
      <c r="C3" s="10"/>
      <c r="D3" s="10"/>
      <c r="E3" s="10"/>
      <c r="F3" s="11"/>
      <c r="G3" s="7"/>
      <c r="H3" s="33"/>
    </row>
    <row r="4" spans="1:9">
      <c r="A4" t="str">
        <f>IF(C4&lt;&gt;"",LOOKUP("zzz",$B$2:B4),"")</f>
        <v>Champagne JM Godbillard et fils</v>
      </c>
      <c r="B4" s="53" t="s">
        <v>364</v>
      </c>
      <c r="C4" s="2" t="s">
        <v>365</v>
      </c>
      <c r="D4" s="2">
        <v>1</v>
      </c>
      <c r="E4" s="2"/>
      <c r="F4" s="6">
        <v>20</v>
      </c>
      <c r="G4" s="6">
        <f>F4*D4</f>
        <v>20</v>
      </c>
      <c r="H4" s="29"/>
    </row>
    <row r="5" spans="1:9" ht="15.75" thickBot="1">
      <c r="A5" t="str">
        <f>IF(C5&lt;&gt;"",LOOKUP("zzz",$B$2:B5),"")</f>
        <v/>
      </c>
      <c r="B5" s="51"/>
      <c r="C5" s="3"/>
      <c r="D5" s="3"/>
      <c r="E5" s="3"/>
      <c r="F5" s="7"/>
      <c r="G5" s="7"/>
      <c r="H5" s="3"/>
    </row>
    <row r="6" spans="1:9">
      <c r="A6" t="str">
        <f>IF(C6&lt;&gt;"",LOOKUP("zzz",$B$2:B6),"")</f>
        <v>Chanpagne Janisson Baradon</v>
      </c>
      <c r="B6" s="53" t="s">
        <v>366</v>
      </c>
      <c r="C6" s="19" t="s">
        <v>367</v>
      </c>
      <c r="D6" s="2">
        <v>1</v>
      </c>
      <c r="E6" s="2">
        <v>1</v>
      </c>
      <c r="F6" s="6">
        <v>25</v>
      </c>
      <c r="G6" s="6">
        <f t="shared" ref="G6:G10" si="0">F6*D6</f>
        <v>25</v>
      </c>
      <c r="H6" s="29">
        <v>42659</v>
      </c>
      <c r="I6" t="s">
        <v>119</v>
      </c>
    </row>
    <row r="7" spans="1:9">
      <c r="A7" t="str">
        <f>IF(C7&lt;&gt;"",LOOKUP("zzz",$B$2:B7),"")</f>
        <v>Chanpagne Janisson Baradon</v>
      </c>
      <c r="B7" s="51"/>
      <c r="C7" s="3" t="s">
        <v>167</v>
      </c>
      <c r="D7" s="10">
        <v>1</v>
      </c>
      <c r="E7" s="10"/>
      <c r="F7" s="11">
        <v>30</v>
      </c>
      <c r="G7" s="11">
        <f t="shared" si="0"/>
        <v>30</v>
      </c>
      <c r="H7" s="33"/>
    </row>
    <row r="8" spans="1:9">
      <c r="A8" t="str">
        <f>IF(C8&lt;&gt;"",LOOKUP("zzz",$B$2:B8),"")</f>
        <v>Chanpagne Janisson Baradon</v>
      </c>
      <c r="B8" s="51"/>
      <c r="C8" s="43" t="s">
        <v>368</v>
      </c>
      <c r="D8" s="12">
        <v>1</v>
      </c>
      <c r="E8" s="12">
        <v>1</v>
      </c>
      <c r="F8" s="13">
        <v>40</v>
      </c>
      <c r="G8" s="11">
        <f t="shared" si="0"/>
        <v>40</v>
      </c>
      <c r="H8" s="30">
        <v>42631</v>
      </c>
      <c r="I8" t="s">
        <v>119</v>
      </c>
    </row>
    <row r="9" spans="1:9" ht="15.75" thickBot="1">
      <c r="A9" t="str">
        <f>IF(C9&lt;&gt;"",LOOKUP("zzz",$B$2:B9),"")</f>
        <v/>
      </c>
      <c r="B9" s="51"/>
      <c r="C9" s="16"/>
      <c r="D9" s="16"/>
      <c r="E9" s="16"/>
      <c r="F9" s="15"/>
      <c r="G9" s="7"/>
      <c r="H9" s="16"/>
    </row>
    <row r="10" spans="1:9">
      <c r="A10" t="str">
        <f>IF(C10&lt;&gt;"",LOOKUP("zzz",$B$2:B10),"")</f>
        <v>Champagne Savart</v>
      </c>
      <c r="B10" s="53" t="s">
        <v>369</v>
      </c>
      <c r="C10" s="2" t="s">
        <v>370</v>
      </c>
      <c r="D10" s="2">
        <v>1</v>
      </c>
      <c r="E10" s="2"/>
      <c r="F10" s="6">
        <v>40</v>
      </c>
      <c r="G10" s="6">
        <f t="shared" si="0"/>
        <v>40</v>
      </c>
      <c r="H10" s="29"/>
    </row>
    <row r="11" spans="1:9">
      <c r="A11" t="str">
        <f>IF(C11&lt;&gt;"",LOOKUP("zzz",$B$2:B11),"")</f>
        <v>Champagne Savart</v>
      </c>
      <c r="B11" s="51"/>
      <c r="C11" s="16" t="s">
        <v>371</v>
      </c>
      <c r="D11" s="12">
        <v>1</v>
      </c>
      <c r="E11" s="12">
        <v>1</v>
      </c>
      <c r="F11" s="13">
        <v>40</v>
      </c>
      <c r="G11" s="11">
        <f t="shared" ref="G11:G14" si="1">F11*D11</f>
        <v>40</v>
      </c>
      <c r="H11" s="30">
        <v>42666</v>
      </c>
      <c r="I11" t="s">
        <v>119</v>
      </c>
    </row>
    <row r="12" spans="1:9">
      <c r="A12" t="str">
        <f>IF(C12&lt;&gt;"",LOOKUP("zzz",$B$2:B12),"")</f>
        <v>Champagne Savart</v>
      </c>
      <c r="B12" s="51"/>
      <c r="C12" s="16" t="s">
        <v>372</v>
      </c>
      <c r="D12" s="16">
        <v>1</v>
      </c>
      <c r="E12" s="16">
        <v>1</v>
      </c>
      <c r="F12" s="15">
        <v>40</v>
      </c>
      <c r="G12" s="7">
        <f t="shared" si="1"/>
        <v>40</v>
      </c>
      <c r="H12" s="31">
        <v>42680</v>
      </c>
      <c r="I12" t="s">
        <v>119</v>
      </c>
    </row>
    <row r="13" spans="1:9">
      <c r="A13" t="str">
        <f>IF(C13&lt;&gt;"",LOOKUP("zzz",$B$2:B13),"")</f>
        <v>Champagne Savart</v>
      </c>
      <c r="B13" s="51"/>
      <c r="C13" s="43" t="s">
        <v>373</v>
      </c>
      <c r="D13" s="16">
        <v>1</v>
      </c>
      <c r="E13" s="16">
        <v>1</v>
      </c>
      <c r="F13" s="15">
        <v>62</v>
      </c>
      <c r="G13" s="7">
        <f t="shared" si="1"/>
        <v>62</v>
      </c>
      <c r="H13" s="31">
        <v>42848</v>
      </c>
      <c r="I13" t="s">
        <v>119</v>
      </c>
    </row>
    <row r="14" spans="1:9">
      <c r="A14" t="str">
        <f>IF(C14&lt;&gt;"",LOOKUP("zzz",$B$2:B14),"")</f>
        <v>Champagne Savart</v>
      </c>
      <c r="B14" s="51"/>
      <c r="C14" s="16" t="s">
        <v>374</v>
      </c>
      <c r="D14" s="16">
        <v>1</v>
      </c>
      <c r="E14" s="16">
        <v>1</v>
      </c>
      <c r="F14" s="15">
        <v>30</v>
      </c>
      <c r="G14" s="7">
        <f t="shared" si="1"/>
        <v>30</v>
      </c>
      <c r="H14" s="31">
        <v>42715</v>
      </c>
      <c r="I14" t="s">
        <v>119</v>
      </c>
    </row>
    <row r="15" spans="1:9" ht="15.75" thickBot="1">
      <c r="A15" t="str">
        <f>IF(C15&lt;&gt;"",LOOKUP("zzz",$B$2:B15),"")</f>
        <v/>
      </c>
      <c r="B15" s="52"/>
      <c r="C15" s="4"/>
      <c r="D15" s="4"/>
      <c r="E15" s="4"/>
      <c r="F15" s="8"/>
      <c r="G15" s="8"/>
      <c r="H15" s="4"/>
    </row>
    <row r="16" spans="1:9">
      <c r="A16" t="str">
        <f>IF(C16&lt;&gt;"",LOOKUP("zzz",$B$2:B16),"")</f>
        <v>Champagne Jeeper</v>
      </c>
      <c r="B16" s="53" t="s">
        <v>125</v>
      </c>
      <c r="C16" s="2" t="s">
        <v>375</v>
      </c>
      <c r="D16" s="2">
        <v>1</v>
      </c>
      <c r="E16" s="2">
        <v>1</v>
      </c>
      <c r="F16" s="6">
        <v>20</v>
      </c>
      <c r="G16" s="6">
        <f>F16*D16</f>
        <v>20</v>
      </c>
      <c r="H16" s="29">
        <v>42638</v>
      </c>
      <c r="I16" t="s">
        <v>119</v>
      </c>
    </row>
    <row r="17" spans="1:9" ht="15.75" thickBot="1">
      <c r="A17" t="str">
        <f>IF(C17&lt;&gt;"",LOOKUP("zzz",$B$2:B17),"")</f>
        <v/>
      </c>
      <c r="B17" s="51"/>
      <c r="C17" s="3"/>
      <c r="D17" s="3"/>
      <c r="E17" s="3"/>
      <c r="F17" s="7"/>
      <c r="G17" s="7"/>
      <c r="H17" s="3"/>
    </row>
    <row r="18" spans="1:9">
      <c r="A18" t="str">
        <f>IF(C18&lt;&gt;"",LOOKUP("zzz",$B$2:B18),"")</f>
        <v>Chanpagne JM Séléque</v>
      </c>
      <c r="B18" s="53" t="s">
        <v>376</v>
      </c>
      <c r="C18" s="42" t="s">
        <v>377</v>
      </c>
      <c r="D18" s="2">
        <v>1</v>
      </c>
      <c r="E18" s="2">
        <v>1</v>
      </c>
      <c r="F18" s="6">
        <v>40</v>
      </c>
      <c r="G18" s="6">
        <f t="shared" ref="G18:G20" si="2">F18*D18</f>
        <v>40</v>
      </c>
      <c r="H18" s="29">
        <v>42624</v>
      </c>
      <c r="I18" t="s">
        <v>119</v>
      </c>
    </row>
    <row r="19" spans="1:9">
      <c r="A19" t="str">
        <f>IF(C19&lt;&gt;"",LOOKUP("zzz",$B$2:B19),"")</f>
        <v>Chanpagne JM Séléque</v>
      </c>
      <c r="B19" s="51"/>
      <c r="C19" s="41" t="s">
        <v>378</v>
      </c>
      <c r="D19" s="10">
        <v>1</v>
      </c>
      <c r="E19" s="10">
        <v>1</v>
      </c>
      <c r="F19" s="11">
        <v>40</v>
      </c>
      <c r="G19" s="11">
        <f t="shared" si="2"/>
        <v>40</v>
      </c>
      <c r="H19" s="33">
        <v>43009</v>
      </c>
      <c r="I19" t="s">
        <v>119</v>
      </c>
    </row>
    <row r="20" spans="1:9">
      <c r="A20" t="str">
        <f>IF(C20&lt;&gt;"",LOOKUP("zzz",$B$2:B20),"")</f>
        <v>Chanpagne JM Séléque</v>
      </c>
      <c r="B20" s="51"/>
      <c r="C20" s="43" t="s">
        <v>379</v>
      </c>
      <c r="D20" s="12">
        <v>1</v>
      </c>
      <c r="E20" s="12">
        <v>1</v>
      </c>
      <c r="F20" s="13">
        <v>50</v>
      </c>
      <c r="G20" s="11">
        <f t="shared" si="2"/>
        <v>50</v>
      </c>
      <c r="H20" s="30">
        <v>42693</v>
      </c>
      <c r="I20" t="s">
        <v>119</v>
      </c>
    </row>
    <row r="21" spans="1:9" ht="15.75" thickBot="1">
      <c r="A21" t="str">
        <f>IF(C21&lt;&gt;"",LOOKUP("zzz",$B$2:B21),"")</f>
        <v/>
      </c>
      <c r="B21" s="51"/>
      <c r="C21" s="16"/>
      <c r="D21" s="16"/>
      <c r="E21" s="16"/>
      <c r="F21" s="15"/>
      <c r="G21" s="7"/>
      <c r="H21" s="16"/>
    </row>
    <row r="22" spans="1:9">
      <c r="A22" t="str">
        <f>IF(C22&lt;&gt;"",LOOKUP("zzz",$B$2:B22),"")</f>
        <v xml:space="preserve">Champagne Lanson </v>
      </c>
      <c r="B22" s="53" t="s">
        <v>381</v>
      </c>
      <c r="C22" s="2" t="s">
        <v>382</v>
      </c>
      <c r="D22" s="2">
        <v>1</v>
      </c>
      <c r="E22" s="2"/>
      <c r="F22" s="6">
        <v>30</v>
      </c>
      <c r="G22" s="6">
        <f>F22*D22</f>
        <v>30</v>
      </c>
      <c r="H22" s="29"/>
    </row>
    <row r="23" spans="1:9" ht="15.75" thickBot="1">
      <c r="A23" t="str">
        <f>IF(C23&lt;&gt;"",LOOKUP("zzz",$B$2:B23),"")</f>
        <v/>
      </c>
      <c r="B23" s="51"/>
      <c r="C23" s="3"/>
      <c r="D23" s="3"/>
      <c r="E23" s="3"/>
      <c r="F23" s="7"/>
      <c r="G23" s="7"/>
      <c r="H23" s="3"/>
    </row>
    <row r="24" spans="1:9">
      <c r="A24" t="str">
        <f>IF(C24&lt;&gt;"",LOOKUP("zzz",$B$2:B24),"")</f>
        <v>Champagne Heidsieck &amp; Co Monopole</v>
      </c>
      <c r="B24" s="53" t="s">
        <v>383</v>
      </c>
      <c r="C24" s="2" t="s">
        <v>384</v>
      </c>
      <c r="D24" s="2">
        <v>1</v>
      </c>
      <c r="E24" s="2"/>
      <c r="F24" s="6">
        <v>15</v>
      </c>
      <c r="G24" s="6">
        <f>F24*D24</f>
        <v>15</v>
      </c>
      <c r="H24" s="29"/>
    </row>
    <row r="25" spans="1:9" ht="15.75" thickBot="1">
      <c r="A25" t="str">
        <f>IF(C25&lt;&gt;"",LOOKUP("zzz",$B$2:B25),"")</f>
        <v/>
      </c>
      <c r="B25" s="51"/>
      <c r="C25" s="3"/>
      <c r="D25" s="3"/>
      <c r="E25" s="3"/>
      <c r="F25" s="7"/>
      <c r="G25" s="7"/>
      <c r="H25" s="3"/>
    </row>
    <row r="26" spans="1:9">
      <c r="A26" t="str">
        <f>IF(C26&lt;&gt;"",LOOKUP("zzz",$B$2:B26),"")</f>
        <v>Champagne Pierre Peters</v>
      </c>
      <c r="B26" s="53" t="s">
        <v>385</v>
      </c>
      <c r="C26" s="39" t="s">
        <v>386</v>
      </c>
      <c r="D26" s="2">
        <v>1</v>
      </c>
      <c r="E26" s="2">
        <v>1</v>
      </c>
      <c r="F26" s="6">
        <v>70</v>
      </c>
      <c r="G26" s="6">
        <f>F26*D26</f>
        <v>70</v>
      </c>
      <c r="H26" s="29">
        <v>42679</v>
      </c>
      <c r="I26" t="s">
        <v>119</v>
      </c>
    </row>
    <row r="27" spans="1:9" ht="15.75" thickBot="1">
      <c r="A27" t="str">
        <f>IF(C27&lt;&gt;"",LOOKUP("zzz",$B$2:B27),"")</f>
        <v/>
      </c>
      <c r="B27" s="51"/>
      <c r="C27" s="3"/>
      <c r="D27" s="3"/>
      <c r="E27" s="3"/>
      <c r="F27" s="7"/>
      <c r="G27" s="7"/>
      <c r="H27" s="3"/>
    </row>
    <row r="28" spans="1:9">
      <c r="A28" t="str">
        <f>IF(C28&lt;&gt;"",LOOKUP("zzz",$B$2:B28),"")</f>
        <v>Champagne Pierre Gimonnet</v>
      </c>
      <c r="B28" s="53" t="s">
        <v>116</v>
      </c>
      <c r="C28" s="2" t="s">
        <v>387</v>
      </c>
      <c r="D28" s="2">
        <v>1</v>
      </c>
      <c r="E28" s="2">
        <v>1</v>
      </c>
      <c r="F28" s="6">
        <v>35</v>
      </c>
      <c r="G28" s="6">
        <f>F28*D28</f>
        <v>35</v>
      </c>
      <c r="H28" s="29">
        <v>42649</v>
      </c>
      <c r="I28" t="s">
        <v>119</v>
      </c>
    </row>
    <row r="29" spans="1:9" ht="15.75" thickBot="1">
      <c r="A29" t="str">
        <f>IF(C29&lt;&gt;"",LOOKUP("zzz",$B$2:B29),"")</f>
        <v/>
      </c>
      <c r="B29" s="51"/>
      <c r="C29" s="3"/>
      <c r="D29" s="3"/>
      <c r="E29" s="3"/>
      <c r="F29" s="7"/>
      <c r="G29" s="7"/>
      <c r="H29" s="3"/>
    </row>
    <row r="30" spans="1:9">
      <c r="A30" t="str">
        <f>IF(C30&lt;&gt;"",LOOKUP("zzz",$B$2:B30),"")</f>
        <v>Champagne Olivier Horiot</v>
      </c>
      <c r="B30" s="53" t="s">
        <v>388</v>
      </c>
      <c r="C30" s="2" t="s">
        <v>389</v>
      </c>
      <c r="D30" s="2">
        <v>1</v>
      </c>
      <c r="E30" s="2">
        <v>1</v>
      </c>
      <c r="F30" s="6">
        <v>35</v>
      </c>
      <c r="G30" s="6">
        <f>F30*D30</f>
        <v>35</v>
      </c>
      <c r="H30" s="29">
        <v>42617</v>
      </c>
      <c r="I30" t="s">
        <v>119</v>
      </c>
    </row>
    <row r="31" spans="1:9" ht="15.75" thickBot="1">
      <c r="A31" t="str">
        <f>IF(C31&lt;&gt;"",LOOKUP("zzz",$B$2:B31),"")</f>
        <v/>
      </c>
      <c r="B31" s="51"/>
      <c r="C31" s="3"/>
      <c r="D31" s="3"/>
      <c r="E31" s="3"/>
      <c r="F31" s="7"/>
      <c r="G31" s="7"/>
      <c r="H31" s="3"/>
    </row>
    <row r="32" spans="1:9">
      <c r="A32" t="str">
        <f>IF(C32&lt;&gt;"",LOOKUP("zzz",$B$2:B32),"")</f>
        <v>Champagne Vilmart &amp; Cie</v>
      </c>
      <c r="B32" s="53" t="s">
        <v>390</v>
      </c>
      <c r="C32" s="2" t="s">
        <v>391</v>
      </c>
      <c r="D32" s="2">
        <v>1</v>
      </c>
      <c r="E32" s="2">
        <v>1</v>
      </c>
      <c r="F32" s="6">
        <v>40</v>
      </c>
      <c r="G32" s="6">
        <f>F32*D32</f>
        <v>40</v>
      </c>
      <c r="H32" s="29">
        <v>42652</v>
      </c>
      <c r="I32" t="s">
        <v>119</v>
      </c>
    </row>
    <row r="33" spans="1:9" ht="15.75" thickBot="1">
      <c r="A33" t="str">
        <f>IF(C33&lt;&gt;"",LOOKUP("zzz",$B$2:B33),"")</f>
        <v/>
      </c>
      <c r="B33" s="51"/>
      <c r="C33" s="3"/>
      <c r="D33" s="3"/>
      <c r="E33" s="3"/>
      <c r="F33" s="7"/>
      <c r="G33" s="7"/>
      <c r="H33" s="3"/>
    </row>
    <row r="34" spans="1:9">
      <c r="A34" t="str">
        <f>IF(C34&lt;&gt;"",LOOKUP("zzz",$B$2:B34),"")</f>
        <v>Champagne Jacquesson</v>
      </c>
      <c r="B34" s="53" t="s">
        <v>392</v>
      </c>
      <c r="C34" s="2" t="s">
        <v>393</v>
      </c>
      <c r="D34" s="2">
        <v>1</v>
      </c>
      <c r="E34" s="2">
        <v>1</v>
      </c>
      <c r="F34" s="6">
        <v>35</v>
      </c>
      <c r="G34" s="6">
        <f>F34*D34</f>
        <v>35</v>
      </c>
      <c r="H34" s="29">
        <v>42743</v>
      </c>
      <c r="I34" t="s">
        <v>119</v>
      </c>
    </row>
    <row r="35" spans="1:9" ht="15.75" thickBot="1">
      <c r="A35" t="str">
        <f>IF(C35&lt;&gt;"",LOOKUP("zzz",$B$2:B35),"")</f>
        <v/>
      </c>
      <c r="B35" s="51"/>
      <c r="C35" s="3"/>
      <c r="D35" s="3"/>
      <c r="E35" s="3"/>
      <c r="F35" s="7"/>
      <c r="G35" s="7"/>
      <c r="H35" s="3"/>
    </row>
    <row r="36" spans="1:9">
      <c r="A36" t="str">
        <f>IF(C36&lt;&gt;"",LOOKUP("zzz",$B$2:B36),"")</f>
        <v>Champagne Bollinger</v>
      </c>
      <c r="B36" s="53" t="s">
        <v>394</v>
      </c>
      <c r="C36" s="2" t="s">
        <v>395</v>
      </c>
      <c r="D36" s="2">
        <v>1</v>
      </c>
      <c r="E36" s="2">
        <v>1</v>
      </c>
      <c r="F36" s="6">
        <v>40</v>
      </c>
      <c r="G36" s="6">
        <f>F36*D36</f>
        <v>40</v>
      </c>
      <c r="H36" s="29">
        <v>42645</v>
      </c>
      <c r="I36" t="s">
        <v>119</v>
      </c>
    </row>
    <row r="37" spans="1:9" ht="15.75" thickBot="1">
      <c r="A37" t="str">
        <f>IF(C37&lt;&gt;"",LOOKUP("zzz",$B$2:B37),"")</f>
        <v/>
      </c>
      <c r="B37" s="51"/>
      <c r="C37" s="3"/>
      <c r="D37" s="3"/>
      <c r="E37" s="3"/>
      <c r="F37" s="7"/>
      <c r="G37" s="7"/>
      <c r="H37" s="3"/>
    </row>
    <row r="38" spans="1:9">
      <c r="A38" t="str">
        <f>IF(C38&lt;&gt;"",LOOKUP("zzz",$B$2:B38),"")</f>
        <v>Champagne Bérèche et Fils</v>
      </c>
      <c r="B38" s="53" t="s">
        <v>396</v>
      </c>
      <c r="C38" s="39" t="s">
        <v>397</v>
      </c>
      <c r="D38" s="2">
        <v>1</v>
      </c>
      <c r="E38" s="2">
        <v>1</v>
      </c>
      <c r="F38" s="6">
        <v>50</v>
      </c>
      <c r="G38" s="6">
        <f>F38*D38</f>
        <v>50</v>
      </c>
      <c r="H38" s="29"/>
      <c r="I38" t="s">
        <v>119</v>
      </c>
    </row>
    <row r="39" spans="1:9" ht="15.75" thickBot="1">
      <c r="A39" t="str">
        <f>IF(C39&lt;&gt;"",LOOKUP("zzz",$B$2:B39),"")</f>
        <v/>
      </c>
      <c r="B39" s="51"/>
      <c r="C39" s="3"/>
      <c r="D39" s="3"/>
      <c r="E39" s="3"/>
      <c r="F39" s="7"/>
      <c r="G39" s="7"/>
      <c r="H39" s="3"/>
    </row>
    <row r="40" spans="1:9">
      <c r="A40" t="str">
        <f>IF(C40&lt;&gt;"",LOOKUP("zzz",$B$2:B40),"")</f>
        <v>Champagne Vernier et Fils</v>
      </c>
      <c r="B40" s="53" t="s">
        <v>398</v>
      </c>
      <c r="C40" s="2" t="s">
        <v>399</v>
      </c>
      <c r="D40" s="2">
        <v>1</v>
      </c>
      <c r="E40" s="2">
        <v>1</v>
      </c>
      <c r="F40" s="6">
        <v>18</v>
      </c>
      <c r="G40" s="6">
        <f>F40*D40</f>
        <v>18</v>
      </c>
      <c r="H40" s="29">
        <v>42918</v>
      </c>
      <c r="I40" t="s">
        <v>119</v>
      </c>
    </row>
    <row r="41" spans="1:9" ht="15.75" thickBot="1">
      <c r="A41" t="str">
        <f>IF(C41&lt;&gt;"",LOOKUP("zzz",$B$2:B41),"")</f>
        <v/>
      </c>
      <c r="B41" s="51"/>
      <c r="C41" s="3"/>
      <c r="D41" s="3"/>
      <c r="E41" s="3"/>
      <c r="F41" s="7"/>
      <c r="G41" s="7"/>
      <c r="H41" s="3"/>
    </row>
    <row r="42" spans="1:9">
      <c r="A42" t="str">
        <f>IF(C42&lt;&gt;"",LOOKUP("zzz",$B$2:B42),"")</f>
        <v>Champagne Charles de Courance</v>
      </c>
      <c r="B42" s="53" t="s">
        <v>408</v>
      </c>
      <c r="C42" s="2" t="s">
        <v>58</v>
      </c>
      <c r="D42" s="2">
        <v>1</v>
      </c>
      <c r="E42" s="2"/>
      <c r="F42" s="6">
        <v>15</v>
      </c>
      <c r="G42" s="6">
        <f>F42*D42</f>
        <v>15</v>
      </c>
      <c r="H42" s="29"/>
    </row>
    <row r="43" spans="1:9" ht="15.75" thickBot="1">
      <c r="A43" t="str">
        <f>IF(C43&lt;&gt;"",LOOKUP("zzz",$B$2:B43),"")</f>
        <v/>
      </c>
      <c r="B43" s="52"/>
      <c r="C43" s="4"/>
      <c r="D43" s="4"/>
      <c r="E43" s="4"/>
      <c r="F43" s="8"/>
      <c r="G43" s="8"/>
      <c r="H43" s="4"/>
    </row>
    <row r="44" spans="1:9" ht="15.75" thickBot="1"/>
    <row r="45" spans="1:9" ht="15.75" thickBot="1">
      <c r="C45" s="20" t="s">
        <v>174</v>
      </c>
      <c r="D45" s="1">
        <f>SUM(D2:D43)</f>
        <v>25</v>
      </c>
      <c r="E45" s="1">
        <f>SUM(E2:E43)</f>
        <v>18</v>
      </c>
      <c r="G45" s="5">
        <f>SUM(G2:G43)</f>
        <v>878</v>
      </c>
    </row>
    <row r="46" spans="1:9" ht="15.75" thickBot="1"/>
    <row r="47" spans="1:9" ht="15.75" thickBot="1">
      <c r="C47" s="20" t="s">
        <v>175</v>
      </c>
      <c r="D47" s="1">
        <f>D45-E45</f>
        <v>7</v>
      </c>
      <c r="G47" s="17"/>
    </row>
  </sheetData>
  <autoFilter ref="A1:I43">
    <filterColumn colId="0" showButton="0"/>
  </autoFilter>
  <mergeCells count="18">
    <mergeCell ref="A1:B1"/>
    <mergeCell ref="B18:B21"/>
    <mergeCell ref="B22:B23"/>
    <mergeCell ref="B24:B25"/>
    <mergeCell ref="B26:B27"/>
    <mergeCell ref="B2:B3"/>
    <mergeCell ref="B4:B5"/>
    <mergeCell ref="B6:B9"/>
    <mergeCell ref="B10:B15"/>
    <mergeCell ref="B16:B17"/>
    <mergeCell ref="B40:B41"/>
    <mergeCell ref="B42:B43"/>
    <mergeCell ref="B28:B29"/>
    <mergeCell ref="B30:B31"/>
    <mergeCell ref="B32:B33"/>
    <mergeCell ref="B34:B35"/>
    <mergeCell ref="B36:B37"/>
    <mergeCell ref="B38:B39"/>
  </mergeCells>
  <conditionalFormatting sqref="B6:B8 B4 B2 B10:B14 B16 B18:B20 B22 B24 B26 B28 B30 B32 B34 B36 B38 B40 B42 C2:C43">
    <cfRule type="containsText" dxfId="4" priority="20" operator="containsText" text="Recu">
      <formula>NOT(ISERROR(SEARCH("Recu",B2)))</formula>
    </cfRule>
    <cfRule type="containsText" dxfId="3" priority="21" operator="containsText" text="Demandé">
      <formula>NOT(ISERROR(SEARCH("Demandé",B2)))</formula>
    </cfRule>
  </conditionalFormatting>
  <conditionalFormatting sqref="I1:I43">
    <cfRule type="containsText" dxfId="2" priority="17" operator="containsText" text="Dégusté">
      <formula>NOT(ISERROR(SEARCH("Dégusté",I1)))</formula>
    </cfRule>
    <cfRule type="containsText" dxfId="1" priority="18" operator="containsText" text="Recu">
      <formula>NOT(ISERROR(SEARCH("Recu",I1)))</formula>
    </cfRule>
    <cfRule type="containsText" dxfId="0" priority="19" operator="containsText" text="Demandé">
      <formula>NOT(ISERROR(SEARCH("Demandé",I1)))</formula>
    </cfRule>
  </conditionalFormatting>
  <conditionalFormatting sqref="F1">
    <cfRule type="dataBar" priority="15">
      <dataBar>
        <cfvo type="min"/>
        <cfvo type="max"/>
        <color rgb="FF638EC6"/>
      </dataBar>
    </cfRule>
  </conditionalFormatting>
  <conditionalFormatting sqref="G1">
    <cfRule type="dataBar" priority="14">
      <dataBar>
        <cfvo type="min"/>
        <cfvo type="max"/>
        <color rgb="FF638EC6"/>
      </dataBar>
    </cfRule>
  </conditionalFormatting>
  <conditionalFormatting sqref="F1:G1">
    <cfRule type="dataBar" priority="13">
      <dataBar>
        <cfvo type="min"/>
        <cfvo type="max"/>
        <color rgb="FF008AEF"/>
      </dataBar>
    </cfRule>
  </conditionalFormatting>
  <conditionalFormatting sqref="C1:C43">
    <cfRule type="colorScale" priority="8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2:E43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2:G43">
    <cfRule type="dataBar" priority="86">
      <dataBar>
        <cfvo type="min"/>
        <cfvo type="max"/>
        <color rgb="FF638EC6"/>
      </dataBar>
    </cfRule>
  </conditionalFormatting>
  <conditionalFormatting sqref="F46:F47">
    <cfRule type="dataBar" priority="10">
      <dataBar>
        <cfvo type="min"/>
        <cfvo type="max"/>
        <color rgb="FF638EC6"/>
      </dataBar>
    </cfRule>
  </conditionalFormatting>
  <conditionalFormatting sqref="G46:G47">
    <cfRule type="dataBar" priority="9">
      <dataBar>
        <cfvo type="min"/>
        <cfvo type="max"/>
        <color rgb="FF638EC6"/>
      </dataBar>
    </cfRule>
  </conditionalFormatting>
  <pageMargins left="0.7" right="0.7" top="0.75" bottom="0.75" header="0.3" footer="0.3"/>
  <pageSetup paperSize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0" sqref="D10"/>
    </sheetView>
  </sheetViews>
  <sheetFormatPr baseColWidth="10" defaultRowHeight="15"/>
  <cols>
    <col min="1" max="1" width="30.28515625" bestFit="1" customWidth="1"/>
    <col min="2" max="2" width="14.8554687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2014</vt:lpstr>
      <vt:lpstr>2015</vt:lpstr>
      <vt:lpstr>2016</vt:lpstr>
      <vt:lpstr>2017</vt:lpstr>
      <vt:lpstr>Ancienne</vt:lpstr>
      <vt:lpstr>Statistique</vt:lpstr>
      <vt:lpstr>'2015'!Zone_d_impression</vt:lpstr>
      <vt:lpstr>'2016'!Zone_d_impression</vt:lpstr>
      <vt:lpstr>'2017'!Zone_d_impression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HOLOGNE</dc:creator>
  <cp:lastModifiedBy> </cp:lastModifiedBy>
  <cp:lastPrinted>2016-09-02T15:11:09Z</cp:lastPrinted>
  <dcterms:created xsi:type="dcterms:W3CDTF">2014-06-03T18:25:51Z</dcterms:created>
  <dcterms:modified xsi:type="dcterms:W3CDTF">2017-12-14T16:34:04Z</dcterms:modified>
</cp:coreProperties>
</file>