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20730" windowHeight="11760" activeTab="1"/>
  </bookViews>
  <sheets>
    <sheet name="Feuil1" sheetId="1" r:id="rId1"/>
    <sheet name="Feuil1 (2)" sheetId="2" r:id="rId2"/>
  </sheets>
  <calcPr calcId="145621"/>
</workbook>
</file>

<file path=xl/calcChain.xml><?xml version="1.0" encoding="utf-8"?>
<calcChain xmlns="http://schemas.openxmlformats.org/spreadsheetml/2006/main">
  <c r="T38" i="2" l="1"/>
  <c r="P37" i="2"/>
  <c r="F37" i="2"/>
  <c r="E37" i="2"/>
  <c r="P36" i="2"/>
  <c r="F36" i="2"/>
  <c r="E36" i="2"/>
  <c r="P35" i="2"/>
  <c r="F35" i="2"/>
  <c r="E35" i="2"/>
  <c r="P34" i="2"/>
  <c r="F34" i="2"/>
  <c r="E34" i="2"/>
  <c r="P33" i="2"/>
  <c r="P38" i="2" s="1"/>
  <c r="S38" i="2" s="1"/>
  <c r="F33" i="2"/>
  <c r="E33" i="2"/>
  <c r="F32" i="2"/>
  <c r="E32" i="2"/>
  <c r="D32" i="2"/>
  <c r="T31" i="2"/>
  <c r="F31" i="2"/>
  <c r="E31" i="2"/>
  <c r="D31" i="2"/>
  <c r="P30" i="2"/>
  <c r="F30" i="2"/>
  <c r="E30" i="2"/>
  <c r="P29" i="2"/>
  <c r="F29" i="2"/>
  <c r="E29" i="2"/>
  <c r="P28" i="2"/>
  <c r="F28" i="2"/>
  <c r="E28" i="2"/>
  <c r="P27" i="2"/>
  <c r="F27" i="2"/>
  <c r="E27" i="2"/>
  <c r="P26" i="2"/>
  <c r="P31" i="2" s="1"/>
  <c r="S31" i="2" s="1"/>
  <c r="F26" i="2"/>
  <c r="E26" i="2"/>
  <c r="F25" i="2"/>
  <c r="E25" i="2"/>
  <c r="D25" i="2"/>
  <c r="T24" i="2"/>
  <c r="F24" i="2"/>
  <c r="E24" i="2"/>
  <c r="D24" i="2"/>
  <c r="P23" i="2"/>
  <c r="F23" i="2"/>
  <c r="E23" i="2"/>
  <c r="P22" i="2"/>
  <c r="F22" i="2"/>
  <c r="E22" i="2"/>
  <c r="P21" i="2"/>
  <c r="F21" i="2"/>
  <c r="E21" i="2"/>
  <c r="P20" i="2"/>
  <c r="F20" i="2"/>
  <c r="E20" i="2"/>
  <c r="P19" i="2"/>
  <c r="P24" i="2" s="1"/>
  <c r="S24" i="2" s="1"/>
  <c r="F19" i="2"/>
  <c r="E19" i="2"/>
  <c r="F18" i="2"/>
  <c r="E18" i="2"/>
  <c r="D18" i="2"/>
  <c r="T17" i="2"/>
  <c r="F17" i="2"/>
  <c r="E17" i="2"/>
  <c r="D17" i="2"/>
  <c r="P16" i="2"/>
  <c r="F16" i="2"/>
  <c r="E16" i="2"/>
  <c r="P15" i="2"/>
  <c r="F15" i="2"/>
  <c r="E15" i="2"/>
  <c r="P14" i="2"/>
  <c r="F14" i="2"/>
  <c r="E14" i="2"/>
  <c r="P13" i="2"/>
  <c r="F13" i="2"/>
  <c r="E13" i="2"/>
  <c r="B13" i="2"/>
  <c r="B14" i="2" s="1"/>
  <c r="P12" i="2"/>
  <c r="P17" i="2" s="1"/>
  <c r="F12" i="2"/>
  <c r="E12" i="2"/>
  <c r="D12" i="2"/>
  <c r="D4" i="2" s="1"/>
  <c r="B15" i="2" l="1"/>
  <c r="D14" i="2"/>
  <c r="P40" i="2"/>
  <c r="S17" i="2"/>
  <c r="S42" i="2" s="1"/>
  <c r="D13" i="2"/>
  <c r="T38" i="1"/>
  <c r="P38" i="1"/>
  <c r="S38" i="1" s="1"/>
  <c r="P37" i="1"/>
  <c r="P36" i="1"/>
  <c r="P35" i="1"/>
  <c r="P34" i="1"/>
  <c r="P33" i="1"/>
  <c r="T31" i="1"/>
  <c r="P30" i="1"/>
  <c r="P29" i="1"/>
  <c r="P28" i="1"/>
  <c r="P27" i="1"/>
  <c r="P26" i="1"/>
  <c r="B16" i="2" l="1"/>
  <c r="D15" i="2"/>
  <c r="P31" i="1"/>
  <c r="S31" i="1" s="1"/>
  <c r="B17" i="2" l="1"/>
  <c r="B18" i="2" s="1"/>
  <c r="B19" i="2" s="1"/>
  <c r="D16" i="2"/>
  <c r="P40" i="1"/>
  <c r="B20" i="2" l="1"/>
  <c r="D19" i="2"/>
  <c r="T24" i="1"/>
  <c r="P23" i="1"/>
  <c r="P22" i="1"/>
  <c r="P21" i="1"/>
  <c r="P20" i="1"/>
  <c r="P19" i="1"/>
  <c r="D13" i="1"/>
  <c r="E13" i="1"/>
  <c r="F13" i="1"/>
  <c r="D14" i="1"/>
  <c r="E14" i="1"/>
  <c r="F14" i="1"/>
  <c r="D15" i="1"/>
  <c r="E15" i="1"/>
  <c r="F15" i="1"/>
  <c r="D16" i="1"/>
  <c r="E16" i="1"/>
  <c r="F16" i="1"/>
  <c r="D17" i="1"/>
  <c r="E17" i="1"/>
  <c r="F17" i="1"/>
  <c r="D18" i="1"/>
  <c r="E18" i="1"/>
  <c r="F18" i="1"/>
  <c r="D19" i="1"/>
  <c r="E19" i="1"/>
  <c r="F19" i="1"/>
  <c r="D20" i="1"/>
  <c r="E20" i="1"/>
  <c r="F20" i="1"/>
  <c r="D21" i="1"/>
  <c r="E21" i="1"/>
  <c r="F21" i="1"/>
  <c r="D22" i="1"/>
  <c r="E22" i="1"/>
  <c r="F22" i="1"/>
  <c r="D23" i="1"/>
  <c r="E23" i="1"/>
  <c r="F23" i="1"/>
  <c r="D24" i="1"/>
  <c r="E24" i="1"/>
  <c r="F24" i="1"/>
  <c r="D25" i="1"/>
  <c r="E25" i="1"/>
  <c r="F25" i="1"/>
  <c r="D26" i="1"/>
  <c r="E26" i="1"/>
  <c r="F26" i="1"/>
  <c r="D27" i="1"/>
  <c r="E27" i="1"/>
  <c r="F27" i="1"/>
  <c r="D28" i="1"/>
  <c r="E28" i="1"/>
  <c r="F28" i="1"/>
  <c r="D29" i="1"/>
  <c r="E29" i="1"/>
  <c r="F29" i="1"/>
  <c r="D30" i="1"/>
  <c r="E30" i="1"/>
  <c r="F30" i="1"/>
  <c r="D31" i="1"/>
  <c r="E31" i="1"/>
  <c r="F31" i="1"/>
  <c r="D32" i="1"/>
  <c r="E32" i="1"/>
  <c r="F32" i="1"/>
  <c r="D33" i="1"/>
  <c r="E33" i="1"/>
  <c r="F33" i="1"/>
  <c r="D34" i="1"/>
  <c r="E34" i="1"/>
  <c r="F34" i="1"/>
  <c r="D35" i="1"/>
  <c r="E35" i="1"/>
  <c r="F35" i="1"/>
  <c r="D36" i="1"/>
  <c r="E36" i="1"/>
  <c r="F36" i="1"/>
  <c r="D37" i="1"/>
  <c r="E37" i="1"/>
  <c r="F37" i="1"/>
  <c r="D12" i="1"/>
  <c r="B14" i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13" i="1"/>
  <c r="P13" i="1"/>
  <c r="P14" i="1"/>
  <c r="P15" i="1"/>
  <c r="P16" i="1"/>
  <c r="B21" i="2" l="1"/>
  <c r="D20" i="2"/>
  <c r="P24" i="1"/>
  <c r="S24" i="1" s="1"/>
  <c r="S42" i="1" s="1"/>
  <c r="D4" i="1"/>
  <c r="T17" i="1"/>
  <c r="P12" i="1"/>
  <c r="P17" i="1" s="1"/>
  <c r="S17" i="1" s="1"/>
  <c r="F12" i="1"/>
  <c r="E12" i="1"/>
  <c r="B22" i="2" l="1"/>
  <c r="D21" i="2"/>
  <c r="B23" i="2" l="1"/>
  <c r="D22" i="2"/>
  <c r="B24" i="2" l="1"/>
  <c r="B25" i="2" s="1"/>
  <c r="B26" i="2" s="1"/>
  <c r="D23" i="2"/>
  <c r="B27" i="2" l="1"/>
  <c r="D26" i="2"/>
  <c r="B28" i="2" l="1"/>
  <c r="D27" i="2"/>
  <c r="B29" i="2" l="1"/>
  <c r="D28" i="2"/>
  <c r="B30" i="2" l="1"/>
  <c r="D29" i="2"/>
  <c r="B31" i="2" l="1"/>
  <c r="B32" i="2" s="1"/>
  <c r="B33" i="2" s="1"/>
  <c r="D30" i="2"/>
  <c r="B34" i="2" l="1"/>
  <c r="D33" i="2"/>
  <c r="B35" i="2" l="1"/>
  <c r="D34" i="2"/>
  <c r="B36" i="2" l="1"/>
  <c r="D35" i="2"/>
  <c r="B37" i="2" l="1"/>
  <c r="D37" i="2" s="1"/>
  <c r="D36" i="2"/>
</calcChain>
</file>

<file path=xl/sharedStrings.xml><?xml version="1.0" encoding="utf-8"?>
<sst xmlns="http://schemas.openxmlformats.org/spreadsheetml/2006/main" count="72" uniqueCount="10">
  <si>
    <t>Travail</t>
  </si>
  <si>
    <t>Repos</t>
  </si>
  <si>
    <t>LILIAN</t>
  </si>
  <si>
    <t>Heures prévues semaine</t>
  </si>
  <si>
    <t>Heure d'arrivée</t>
  </si>
  <si>
    <t>Heure de départ</t>
  </si>
  <si>
    <t>Heures effectuées</t>
  </si>
  <si>
    <t>Heures supplémentaires</t>
  </si>
  <si>
    <t>Total heures supplémentaires du mois</t>
  </si>
  <si>
    <t>Total heures effectuées du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</si>
</sst>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ddd\ d\ mmmm\ yyyy"/>
    <numFmt numFmtId="165" formatCode="mmmm/yyyy"/>
    <numFmt numFmtId="166" formatCode="dddd/dd/mmmm/yyyy"/>
    <numFmt numFmtId="167" formatCode="[h]:mm"/>
    <numFmt numFmtId="168" formatCode="[hh]:mm"/>
    <numFmt numFmtId="169" formatCode="hh:mm"/>
  </numFmts>
  <fonts count="4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B7DEE8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164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66" fontId="0" fillId="2" borderId="0" xfId="0" applyNumberFormat="1" applyFill="1" applyAlignment="1">
      <alignment horizontal="center" vertical="center"/>
    </xf>
    <xf numFmtId="167" fontId="0" fillId="3" borderId="0" xfId="0" applyNumberFormat="1" applyFill="1" applyAlignment="1">
      <alignment horizontal="center" vertical="center"/>
    </xf>
    <xf numFmtId="165" fontId="2" fillId="4" borderId="0" xfId="0" applyNumberFormat="1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66" fontId="0" fillId="2" borderId="0" xfId="0" applyNumberForma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166" fontId="3" fillId="2" borderId="0" xfId="0" applyNumberFormat="1" applyFont="1" applyFill="1" applyAlignment="1">
      <alignment horizontal="center" vertical="center"/>
    </xf>
    <xf numFmtId="164" fontId="3" fillId="3" borderId="0" xfId="0" applyNumberFormat="1" applyFont="1" applyFill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20" fontId="0" fillId="5" borderId="0" xfId="0" applyNumberFormat="1" applyFill="1" applyAlignment="1">
      <alignment horizontal="center" vertical="center"/>
    </xf>
    <xf numFmtId="166" fontId="0" fillId="2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166" fontId="3" fillId="2" borderId="0" xfId="0" applyNumberFormat="1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68" fontId="2" fillId="3" borderId="0" xfId="0" applyNumberFormat="1" applyFont="1" applyFill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168" fontId="2" fillId="6" borderId="0" xfId="0" applyNumberFormat="1" applyFont="1" applyFill="1" applyAlignment="1">
      <alignment horizontal="center" vertical="center"/>
    </xf>
    <xf numFmtId="169" fontId="0" fillId="5" borderId="0" xfId="0" applyNumberFormat="1" applyFill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</dxfs>
  <tableStyles count="0" defaultTableStyle="TableStyleMedium2" defaultPivotStyle="PivotStyleLight16"/>
  <colors>
    <mruColors>
      <color rgb="FFFABF8F"/>
      <color rgb="FFB7DEE8"/>
      <color rgb="FF000099"/>
      <color rgb="FFD8E4BC"/>
      <color rgb="FFE4DFE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T95"/>
  <sheetViews>
    <sheetView showGridLines="0" workbookViewId="0">
      <selection activeCell="J43" sqref="J43"/>
    </sheetView>
  </sheetViews>
  <sheetFormatPr baseColWidth="10" defaultRowHeight="15" x14ac:dyDescent="0.25"/>
  <cols>
    <col min="1" max="1" width="3.7109375" style="2" customWidth="1"/>
    <col min="2" max="2" width="28.28515625" style="6" customWidth="1"/>
    <col min="3" max="3" width="4.140625" style="2" customWidth="1"/>
    <col min="4" max="4" width="31" style="2" customWidth="1"/>
    <col min="5" max="5" width="8.85546875" style="2" customWidth="1"/>
    <col min="6" max="7" width="4.140625" style="2" customWidth="1"/>
    <col min="8" max="8" width="11.42578125" style="2"/>
    <col min="9" max="9" width="4.28515625" style="2" customWidth="1"/>
    <col min="10" max="10" width="30.85546875" style="2" customWidth="1"/>
    <col min="11" max="11" width="7" style="2" customWidth="1"/>
    <col min="12" max="13" width="11.42578125" style="2"/>
    <col min="14" max="14" width="6.85546875" style="2" customWidth="1"/>
    <col min="15" max="16" width="11.42578125" style="2"/>
    <col min="17" max="17" width="9.42578125" style="2" customWidth="1"/>
    <col min="18" max="16384" width="11.42578125" style="2"/>
  </cols>
  <sheetData>
    <row r="2" spans="2:20" x14ac:dyDescent="0.25">
      <c r="C2" s="2" t="s">
        <v>3</v>
      </c>
      <c r="E2" s="4">
        <v>1.4583333730697632</v>
      </c>
    </row>
    <row r="4" spans="2:20" ht="18.75" x14ac:dyDescent="0.25">
      <c r="D4" s="5">
        <f>D12</f>
        <v>42618</v>
      </c>
    </row>
    <row r="5" spans="2:20" ht="15.75" thickBot="1" x14ac:dyDescent="0.3"/>
    <row r="6" spans="2:20" x14ac:dyDescent="0.25">
      <c r="J6" s="13" t="s">
        <v>2</v>
      </c>
      <c r="K6" s="14"/>
      <c r="L6" s="14"/>
      <c r="M6" s="14"/>
      <c r="N6" s="14"/>
      <c r="O6" s="14"/>
      <c r="P6" s="14"/>
      <c r="Q6" s="14"/>
      <c r="R6" s="14"/>
      <c r="S6" s="14"/>
      <c r="T6" s="15"/>
    </row>
    <row r="7" spans="2:20" ht="15.75" thickBot="1" x14ac:dyDescent="0.3">
      <c r="J7" s="16"/>
      <c r="K7" s="17"/>
      <c r="L7" s="17"/>
      <c r="M7" s="17"/>
      <c r="N7" s="17"/>
      <c r="O7" s="17"/>
      <c r="P7" s="17"/>
      <c r="Q7" s="17"/>
      <c r="R7" s="17"/>
      <c r="S7" s="17"/>
      <c r="T7" s="18"/>
    </row>
    <row r="10" spans="2:20" x14ac:dyDescent="0.25">
      <c r="J10" s="19" t="s">
        <v>4</v>
      </c>
      <c r="K10" s="19"/>
      <c r="M10" s="20" t="s">
        <v>5</v>
      </c>
      <c r="N10" s="20"/>
      <c r="P10" s="20" t="s">
        <v>6</v>
      </c>
      <c r="Q10" s="20"/>
      <c r="S10" s="20" t="s">
        <v>7</v>
      </c>
      <c r="T10" s="20"/>
    </row>
    <row r="12" spans="2:20" x14ac:dyDescent="0.25">
      <c r="B12" s="1">
        <v>42618</v>
      </c>
      <c r="D12" s="22">
        <f>IF(NOT(ISERROR(FIND("samedi","",1))),"0",IF(NOT(ISERROR(FIND("Travail",H12,1))),B12,""))</f>
        <v>42618</v>
      </c>
      <c r="E12" s="22" t="str">
        <f>IF(NOT(ISERROR(FIND("samedi","",1))),"0",IF(NOT(ISERROR(FIND("travail",L12,1))),G12,""))</f>
        <v/>
      </c>
      <c r="F12" s="22" t="str">
        <f>IF(NOT(ISERROR(FIND("samedi","",1))),"0",IF(NOT(ISERROR(FIND("travail",M12,1))),J12,""))</f>
        <v/>
      </c>
      <c r="H12" s="3" t="s">
        <v>0</v>
      </c>
      <c r="J12" s="21">
        <v>0.33333333333333331</v>
      </c>
      <c r="K12" s="21"/>
      <c r="M12" s="21">
        <v>0.71875</v>
      </c>
      <c r="N12" s="23"/>
      <c r="P12" s="21">
        <f>M12-J12</f>
        <v>0.38541666666666669</v>
      </c>
      <c r="Q12" s="23"/>
      <c r="S12" s="25"/>
      <c r="T12" s="25"/>
    </row>
    <row r="13" spans="2:20" x14ac:dyDescent="0.25">
      <c r="B13" s="1">
        <f>B12+1</f>
        <v>42619</v>
      </c>
      <c r="D13" s="22">
        <f t="shared" ref="D13:D37" si="0">IF(NOT(ISERROR(FIND("samedi","",1))),"0",IF(NOT(ISERROR(FIND("Travail",H13,1))),B13,""))</f>
        <v>42619</v>
      </c>
      <c r="E13" s="22" t="str">
        <f t="shared" ref="E13:E37" si="1">IF(NOT(ISERROR(FIND("samedi","",1))),"0",IF(NOT(ISERROR(FIND("travail",L13,1))),G13,""))</f>
        <v/>
      </c>
      <c r="F13" s="22" t="str">
        <f t="shared" ref="F13:F37" si="2">IF(NOT(ISERROR(FIND("samedi","",1))),"0",IF(NOT(ISERROR(FIND("travail",M13,1))),J13,""))</f>
        <v/>
      </c>
      <c r="H13" s="3" t="s">
        <v>0</v>
      </c>
      <c r="J13" s="21">
        <v>0.33333333333333331</v>
      </c>
      <c r="K13" s="21"/>
      <c r="M13" s="21">
        <v>0.71527777777777779</v>
      </c>
      <c r="N13" s="23"/>
      <c r="P13" s="21">
        <f t="shared" ref="P13:P16" si="3">M13-J13</f>
        <v>0.38194444444444448</v>
      </c>
      <c r="Q13" s="23"/>
      <c r="S13" s="25"/>
      <c r="T13" s="25"/>
    </row>
    <row r="14" spans="2:20" x14ac:dyDescent="0.25">
      <c r="B14" s="1">
        <f t="shared" ref="B14:B37" si="4">B13+1</f>
        <v>42620</v>
      </c>
      <c r="D14" s="22">
        <f t="shared" si="0"/>
        <v>42620</v>
      </c>
      <c r="E14" s="22" t="str">
        <f t="shared" si="1"/>
        <v/>
      </c>
      <c r="F14" s="22" t="str">
        <f t="shared" si="2"/>
        <v/>
      </c>
      <c r="H14" s="3" t="s">
        <v>0</v>
      </c>
      <c r="J14" s="21">
        <v>0.33333333333333331</v>
      </c>
      <c r="K14" s="21"/>
      <c r="M14" s="21">
        <v>0.66666666666666663</v>
      </c>
      <c r="N14" s="23"/>
      <c r="P14" s="21">
        <f t="shared" si="3"/>
        <v>0.33333333333333331</v>
      </c>
      <c r="Q14" s="23"/>
      <c r="S14" s="25"/>
      <c r="T14" s="25"/>
    </row>
    <row r="15" spans="2:20" x14ac:dyDescent="0.25">
      <c r="B15" s="1">
        <f t="shared" si="4"/>
        <v>42621</v>
      </c>
      <c r="D15" s="22">
        <f t="shared" si="0"/>
        <v>42621</v>
      </c>
      <c r="E15" s="22" t="str">
        <f t="shared" si="1"/>
        <v/>
      </c>
      <c r="F15" s="22" t="str">
        <f t="shared" si="2"/>
        <v/>
      </c>
      <c r="H15" s="3" t="s">
        <v>0</v>
      </c>
      <c r="J15" s="21">
        <v>0.3125</v>
      </c>
      <c r="K15" s="21"/>
      <c r="M15" s="21">
        <v>0.76041666666666663</v>
      </c>
      <c r="N15" s="23"/>
      <c r="P15" s="21">
        <f t="shared" si="3"/>
        <v>0.44791666666666663</v>
      </c>
      <c r="Q15" s="23"/>
      <c r="S15" s="25"/>
      <c r="T15" s="25"/>
    </row>
    <row r="16" spans="2:20" x14ac:dyDescent="0.25">
      <c r="B16" s="1">
        <f t="shared" si="4"/>
        <v>42622</v>
      </c>
      <c r="D16" s="22">
        <f t="shared" si="0"/>
        <v>42622</v>
      </c>
      <c r="E16" s="22" t="str">
        <f t="shared" si="1"/>
        <v/>
      </c>
      <c r="F16" s="22" t="str">
        <f t="shared" si="2"/>
        <v/>
      </c>
      <c r="H16" s="3" t="s">
        <v>0</v>
      </c>
      <c r="J16" s="21">
        <v>0.31944444444444448</v>
      </c>
      <c r="K16" s="21"/>
      <c r="M16" s="21">
        <v>0.65625</v>
      </c>
      <c r="N16" s="23"/>
      <c r="P16" s="21">
        <f t="shared" si="3"/>
        <v>0.33680555555555552</v>
      </c>
      <c r="Q16" s="23"/>
      <c r="S16" s="25"/>
      <c r="T16" s="25"/>
    </row>
    <row r="17" spans="2:20" ht="18.75" x14ac:dyDescent="0.25">
      <c r="B17" s="1">
        <f t="shared" si="4"/>
        <v>42623</v>
      </c>
      <c r="D17" s="22" t="str">
        <f t="shared" si="0"/>
        <v/>
      </c>
      <c r="E17" s="22" t="str">
        <f t="shared" si="1"/>
        <v/>
      </c>
      <c r="F17" s="22" t="str">
        <f t="shared" si="2"/>
        <v/>
      </c>
      <c r="H17" s="3" t="s">
        <v>1</v>
      </c>
      <c r="P17" s="26">
        <f>SUM(P12:Q16)</f>
        <v>1.8854166666666667</v>
      </c>
      <c r="Q17" s="26"/>
      <c r="S17" s="26">
        <f>IF(P17-$E$2&gt;0,P17-$E$2,0)</f>
        <v>0.42708329359690356</v>
      </c>
      <c r="T17" s="26">
        <f t="shared" ref="T17" si="5">IF(I15-I13&gt;0,I15-I13,0)</f>
        <v>0</v>
      </c>
    </row>
    <row r="18" spans="2:20" x14ac:dyDescent="0.25">
      <c r="B18" s="1">
        <f t="shared" si="4"/>
        <v>42624</v>
      </c>
      <c r="D18" s="22" t="str">
        <f t="shared" si="0"/>
        <v/>
      </c>
      <c r="E18" s="22" t="str">
        <f t="shared" si="1"/>
        <v/>
      </c>
      <c r="F18" s="22" t="str">
        <f t="shared" si="2"/>
        <v/>
      </c>
      <c r="H18" s="3" t="s">
        <v>1</v>
      </c>
    </row>
    <row r="19" spans="2:20" x14ac:dyDescent="0.25">
      <c r="B19" s="1">
        <f t="shared" si="4"/>
        <v>42625</v>
      </c>
      <c r="D19" s="22">
        <f t="shared" si="0"/>
        <v>42625</v>
      </c>
      <c r="E19" s="22" t="str">
        <f t="shared" si="1"/>
        <v/>
      </c>
      <c r="F19" s="22" t="str">
        <f t="shared" si="2"/>
        <v/>
      </c>
      <c r="H19" s="3" t="s">
        <v>0</v>
      </c>
      <c r="J19" s="21">
        <v>0.3125</v>
      </c>
      <c r="K19" s="21"/>
      <c r="L19" s="6"/>
      <c r="M19" s="21">
        <v>0.71875</v>
      </c>
      <c r="N19" s="23"/>
      <c r="O19" s="6"/>
      <c r="P19" s="21">
        <f>M19-J19</f>
        <v>0.40625</v>
      </c>
      <c r="Q19" s="23"/>
      <c r="R19" s="6"/>
      <c r="S19" s="25"/>
      <c r="T19" s="25"/>
    </row>
    <row r="20" spans="2:20" x14ac:dyDescent="0.25">
      <c r="B20" s="1">
        <f t="shared" si="4"/>
        <v>42626</v>
      </c>
      <c r="D20" s="22">
        <f t="shared" si="0"/>
        <v>42626</v>
      </c>
      <c r="E20" s="22" t="str">
        <f t="shared" si="1"/>
        <v/>
      </c>
      <c r="F20" s="22" t="str">
        <f t="shared" si="2"/>
        <v/>
      </c>
      <c r="H20" s="3" t="s">
        <v>0</v>
      </c>
      <c r="J20" s="21">
        <v>0.3125</v>
      </c>
      <c r="K20" s="21"/>
      <c r="L20" s="6"/>
      <c r="M20" s="21">
        <v>0.71875</v>
      </c>
      <c r="N20" s="23"/>
      <c r="O20" s="6"/>
      <c r="P20" s="21">
        <f t="shared" ref="P20:P23" si="6">M20-J20</f>
        <v>0.40625</v>
      </c>
      <c r="Q20" s="23"/>
      <c r="R20" s="6"/>
      <c r="S20" s="25"/>
      <c r="T20" s="25"/>
    </row>
    <row r="21" spans="2:20" x14ac:dyDescent="0.25">
      <c r="B21" s="1">
        <f t="shared" si="4"/>
        <v>42627</v>
      </c>
      <c r="D21" s="22">
        <f t="shared" si="0"/>
        <v>42627</v>
      </c>
      <c r="E21" s="22" t="str">
        <f t="shared" si="1"/>
        <v/>
      </c>
      <c r="F21" s="22" t="str">
        <f t="shared" si="2"/>
        <v/>
      </c>
      <c r="H21" s="3" t="s">
        <v>0</v>
      </c>
      <c r="J21" s="21">
        <v>0.33333333333333331</v>
      </c>
      <c r="K21" s="21"/>
      <c r="L21" s="6"/>
      <c r="M21" s="21">
        <v>0.65625</v>
      </c>
      <c r="N21" s="23"/>
      <c r="O21" s="6"/>
      <c r="P21" s="21">
        <f t="shared" si="6"/>
        <v>0.32291666666666669</v>
      </c>
      <c r="Q21" s="23"/>
      <c r="R21" s="6"/>
      <c r="S21" s="25"/>
      <c r="T21" s="25"/>
    </row>
    <row r="22" spans="2:20" x14ac:dyDescent="0.25">
      <c r="B22" s="1">
        <f t="shared" si="4"/>
        <v>42628</v>
      </c>
      <c r="D22" s="22">
        <f t="shared" si="0"/>
        <v>42628</v>
      </c>
      <c r="E22" s="22" t="str">
        <f t="shared" si="1"/>
        <v/>
      </c>
      <c r="F22" s="22" t="str">
        <f t="shared" si="2"/>
        <v/>
      </c>
      <c r="H22" s="3" t="s">
        <v>0</v>
      </c>
      <c r="J22" s="21">
        <v>0.29166666666666669</v>
      </c>
      <c r="K22" s="21"/>
      <c r="L22" s="6"/>
      <c r="M22" s="21">
        <v>0.65625</v>
      </c>
      <c r="N22" s="23"/>
      <c r="O22" s="6"/>
      <c r="P22" s="21">
        <f t="shared" si="6"/>
        <v>0.36458333333333331</v>
      </c>
      <c r="Q22" s="23"/>
      <c r="R22" s="6"/>
      <c r="S22" s="25"/>
      <c r="T22" s="25"/>
    </row>
    <row r="23" spans="2:20" x14ac:dyDescent="0.25">
      <c r="B23" s="1">
        <f t="shared" si="4"/>
        <v>42629</v>
      </c>
      <c r="D23" s="22">
        <f t="shared" si="0"/>
        <v>42629</v>
      </c>
      <c r="E23" s="22" t="str">
        <f t="shared" si="1"/>
        <v/>
      </c>
      <c r="F23" s="22" t="str">
        <f t="shared" si="2"/>
        <v/>
      </c>
      <c r="H23" s="3" t="s">
        <v>0</v>
      </c>
      <c r="J23" s="21">
        <v>0.33333333333333331</v>
      </c>
      <c r="K23" s="21"/>
      <c r="L23" s="6"/>
      <c r="M23" s="21">
        <v>0.5625</v>
      </c>
      <c r="N23" s="23"/>
      <c r="O23" s="6"/>
      <c r="P23" s="21">
        <f t="shared" si="6"/>
        <v>0.22916666666666669</v>
      </c>
      <c r="Q23" s="23"/>
      <c r="R23" s="6"/>
      <c r="S23" s="25"/>
      <c r="T23" s="25"/>
    </row>
    <row r="24" spans="2:20" ht="18.75" x14ac:dyDescent="0.25">
      <c r="B24" s="1">
        <f t="shared" si="4"/>
        <v>42630</v>
      </c>
      <c r="D24" s="22" t="str">
        <f t="shared" si="0"/>
        <v/>
      </c>
      <c r="E24" s="22" t="str">
        <f t="shared" si="1"/>
        <v/>
      </c>
      <c r="F24" s="22" t="str">
        <f t="shared" si="2"/>
        <v/>
      </c>
      <c r="H24" s="3" t="s">
        <v>1</v>
      </c>
      <c r="J24" s="6"/>
      <c r="K24" s="6"/>
      <c r="L24" s="6"/>
      <c r="M24" s="6"/>
      <c r="N24" s="6"/>
      <c r="O24" s="6"/>
      <c r="P24" s="26">
        <f>SUM(P19:Q23)</f>
        <v>1.7291666666666667</v>
      </c>
      <c r="Q24" s="26"/>
      <c r="R24" s="6"/>
      <c r="S24" s="26">
        <f>IF(P24-$E$2&gt;0,P24-$E$2,0)</f>
        <v>0.27083329359690356</v>
      </c>
      <c r="T24" s="26">
        <f t="shared" ref="T24" si="7">IF(I22-I20&gt;0,I22-I20,0)</f>
        <v>0</v>
      </c>
    </row>
    <row r="25" spans="2:20" x14ac:dyDescent="0.25">
      <c r="B25" s="1">
        <f t="shared" si="4"/>
        <v>42631</v>
      </c>
      <c r="D25" s="22" t="str">
        <f t="shared" si="0"/>
        <v/>
      </c>
      <c r="E25" s="22" t="str">
        <f t="shared" si="1"/>
        <v/>
      </c>
      <c r="F25" s="22" t="str">
        <f t="shared" si="2"/>
        <v/>
      </c>
      <c r="H25" s="3" t="s">
        <v>1</v>
      </c>
      <c r="J25" s="1"/>
      <c r="N25" s="9"/>
    </row>
    <row r="26" spans="2:20" x14ac:dyDescent="0.25">
      <c r="B26" s="1">
        <f t="shared" si="4"/>
        <v>42632</v>
      </c>
      <c r="D26" s="22">
        <f t="shared" si="0"/>
        <v>42632</v>
      </c>
      <c r="E26" s="22" t="str">
        <f t="shared" si="1"/>
        <v/>
      </c>
      <c r="F26" s="22" t="str">
        <f t="shared" si="2"/>
        <v/>
      </c>
      <c r="H26" s="3" t="s">
        <v>0</v>
      </c>
      <c r="J26" s="21">
        <v>0.3125</v>
      </c>
      <c r="K26" s="21"/>
      <c r="L26" s="6"/>
      <c r="M26" s="21">
        <v>0.71875</v>
      </c>
      <c r="N26" s="23"/>
      <c r="O26" s="6"/>
      <c r="P26" s="21">
        <f>M26-J26</f>
        <v>0.40625</v>
      </c>
      <c r="Q26" s="23"/>
      <c r="R26" s="6"/>
      <c r="S26" s="25"/>
      <c r="T26" s="25"/>
    </row>
    <row r="27" spans="2:20" x14ac:dyDescent="0.25">
      <c r="B27" s="1">
        <f t="shared" si="4"/>
        <v>42633</v>
      </c>
      <c r="D27" s="22">
        <f t="shared" si="0"/>
        <v>42633</v>
      </c>
      <c r="E27" s="22" t="str">
        <f t="shared" si="1"/>
        <v/>
      </c>
      <c r="F27" s="22" t="str">
        <f t="shared" si="2"/>
        <v/>
      </c>
      <c r="H27" s="3" t="s">
        <v>0</v>
      </c>
      <c r="J27" s="21">
        <v>0.3125</v>
      </c>
      <c r="K27" s="21"/>
      <c r="L27" s="6"/>
      <c r="M27" s="21">
        <v>0.70833333333333337</v>
      </c>
      <c r="N27" s="23"/>
      <c r="O27" s="6"/>
      <c r="P27" s="21">
        <f t="shared" ref="P27:P30" si="8">M27-J27</f>
        <v>0.39583333333333337</v>
      </c>
      <c r="Q27" s="23"/>
      <c r="R27" s="6"/>
      <c r="S27" s="25"/>
      <c r="T27" s="25"/>
    </row>
    <row r="28" spans="2:20" x14ac:dyDescent="0.25">
      <c r="B28" s="1">
        <f t="shared" si="4"/>
        <v>42634</v>
      </c>
      <c r="D28" s="22">
        <f t="shared" si="0"/>
        <v>42634</v>
      </c>
      <c r="E28" s="22" t="str">
        <f t="shared" si="1"/>
        <v/>
      </c>
      <c r="F28" s="22" t="str">
        <f t="shared" si="2"/>
        <v/>
      </c>
      <c r="H28" s="3" t="s">
        <v>0</v>
      </c>
      <c r="J28" s="21">
        <v>0.27777777777777779</v>
      </c>
      <c r="K28" s="21"/>
      <c r="L28" s="6"/>
      <c r="M28" s="21">
        <v>0.65625</v>
      </c>
      <c r="N28" s="23"/>
      <c r="O28" s="6"/>
      <c r="P28" s="21">
        <f t="shared" si="8"/>
        <v>0.37847222222222221</v>
      </c>
      <c r="Q28" s="23"/>
      <c r="R28" s="6"/>
      <c r="S28" s="25"/>
      <c r="T28" s="25"/>
    </row>
    <row r="29" spans="2:20" x14ac:dyDescent="0.25">
      <c r="B29" s="1">
        <f t="shared" si="4"/>
        <v>42635</v>
      </c>
      <c r="D29" s="22">
        <f t="shared" si="0"/>
        <v>42635</v>
      </c>
      <c r="E29" s="22" t="str">
        <f t="shared" si="1"/>
        <v/>
      </c>
      <c r="F29" s="22" t="str">
        <f t="shared" si="2"/>
        <v/>
      </c>
      <c r="H29" s="3" t="s">
        <v>0</v>
      </c>
      <c r="J29" s="21">
        <v>0.31944444444444448</v>
      </c>
      <c r="K29" s="21"/>
      <c r="L29" s="6"/>
      <c r="M29" s="21">
        <v>0.65625</v>
      </c>
      <c r="N29" s="23"/>
      <c r="O29" s="6"/>
      <c r="P29" s="21">
        <f t="shared" si="8"/>
        <v>0.33680555555555552</v>
      </c>
      <c r="Q29" s="23"/>
      <c r="R29" s="6"/>
      <c r="S29" s="25"/>
      <c r="T29" s="25"/>
    </row>
    <row r="30" spans="2:20" x14ac:dyDescent="0.25">
      <c r="B30" s="1">
        <f t="shared" si="4"/>
        <v>42636</v>
      </c>
      <c r="D30" s="22">
        <f t="shared" si="0"/>
        <v>42636</v>
      </c>
      <c r="E30" s="22" t="str">
        <f t="shared" si="1"/>
        <v/>
      </c>
      <c r="F30" s="22" t="str">
        <f t="shared" si="2"/>
        <v/>
      </c>
      <c r="H30" s="3" t="s">
        <v>0</v>
      </c>
      <c r="J30" s="21">
        <v>0.31944444444444448</v>
      </c>
      <c r="K30" s="21"/>
      <c r="L30" s="6"/>
      <c r="M30" s="21">
        <v>0.65625</v>
      </c>
      <c r="N30" s="23"/>
      <c r="O30" s="6"/>
      <c r="P30" s="21">
        <f t="shared" si="8"/>
        <v>0.33680555555555552</v>
      </c>
      <c r="Q30" s="23"/>
      <c r="R30" s="6"/>
      <c r="S30" s="25"/>
      <c r="T30" s="25"/>
    </row>
    <row r="31" spans="2:20" ht="18.75" x14ac:dyDescent="0.25">
      <c r="B31" s="1">
        <f t="shared" si="4"/>
        <v>42637</v>
      </c>
      <c r="D31" s="22" t="str">
        <f t="shared" si="0"/>
        <v/>
      </c>
      <c r="E31" s="22" t="str">
        <f t="shared" si="1"/>
        <v/>
      </c>
      <c r="F31" s="22" t="str">
        <f t="shared" si="2"/>
        <v/>
      </c>
      <c r="H31" s="3" t="s">
        <v>1</v>
      </c>
      <c r="J31" s="6"/>
      <c r="K31" s="6"/>
      <c r="L31" s="6"/>
      <c r="M31" s="6"/>
      <c r="N31" s="6"/>
      <c r="O31" s="6"/>
      <c r="P31" s="26">
        <f>SUM(P26:Q30)</f>
        <v>1.8541666666666667</v>
      </c>
      <c r="Q31" s="26"/>
      <c r="R31" s="6"/>
      <c r="S31" s="26">
        <f>IF(P31-$E$2&gt;0,P31-$E$2,0)</f>
        <v>0.39583329359690356</v>
      </c>
      <c r="T31" s="26">
        <f t="shared" ref="T31" si="9">IF(I29-I27&gt;0,I29-I27,0)</f>
        <v>0</v>
      </c>
    </row>
    <row r="32" spans="2:20" x14ac:dyDescent="0.25">
      <c r="B32" s="1">
        <f t="shared" si="4"/>
        <v>42638</v>
      </c>
      <c r="D32" s="22" t="str">
        <f t="shared" si="0"/>
        <v/>
      </c>
      <c r="E32" s="22" t="str">
        <f t="shared" si="1"/>
        <v/>
      </c>
      <c r="F32" s="22" t="str">
        <f t="shared" si="2"/>
        <v/>
      </c>
      <c r="H32" s="3" t="s">
        <v>1</v>
      </c>
      <c r="P32" s="25"/>
      <c r="Q32" s="25"/>
    </row>
    <row r="33" spans="2:20" x14ac:dyDescent="0.25">
      <c r="B33" s="1">
        <f t="shared" si="4"/>
        <v>42639</v>
      </c>
      <c r="D33" s="22">
        <f t="shared" si="0"/>
        <v>42639</v>
      </c>
      <c r="E33" s="22" t="str">
        <f t="shared" si="1"/>
        <v/>
      </c>
      <c r="F33" s="22" t="str">
        <f t="shared" si="2"/>
        <v/>
      </c>
      <c r="H33" s="3" t="s">
        <v>0</v>
      </c>
      <c r="J33" s="21"/>
      <c r="K33" s="21"/>
      <c r="L33" s="6"/>
      <c r="M33" s="21"/>
      <c r="N33" s="23"/>
      <c r="O33" s="6"/>
      <c r="P33" s="21">
        <f>M33-J33</f>
        <v>0</v>
      </c>
      <c r="Q33" s="23"/>
      <c r="R33" s="6"/>
      <c r="S33" s="25"/>
      <c r="T33" s="25"/>
    </row>
    <row r="34" spans="2:20" x14ac:dyDescent="0.25">
      <c r="B34" s="1">
        <f t="shared" si="4"/>
        <v>42640</v>
      </c>
      <c r="D34" s="22">
        <f t="shared" si="0"/>
        <v>42640</v>
      </c>
      <c r="E34" s="22" t="str">
        <f t="shared" si="1"/>
        <v/>
      </c>
      <c r="F34" s="22" t="str">
        <f t="shared" si="2"/>
        <v/>
      </c>
      <c r="H34" s="3" t="s">
        <v>0</v>
      </c>
      <c r="J34" s="21"/>
      <c r="K34" s="21"/>
      <c r="L34" s="6"/>
      <c r="M34" s="21"/>
      <c r="N34" s="23"/>
      <c r="O34" s="6"/>
      <c r="P34" s="21">
        <f t="shared" ref="P34:P37" si="10">M34-J34</f>
        <v>0</v>
      </c>
      <c r="Q34" s="23"/>
      <c r="R34" s="6"/>
      <c r="S34" s="25"/>
      <c r="T34" s="25"/>
    </row>
    <row r="35" spans="2:20" x14ac:dyDescent="0.25">
      <c r="B35" s="1">
        <f t="shared" si="4"/>
        <v>42641</v>
      </c>
      <c r="D35" s="22">
        <f t="shared" si="0"/>
        <v>42641</v>
      </c>
      <c r="E35" s="22" t="str">
        <f t="shared" si="1"/>
        <v/>
      </c>
      <c r="F35" s="22" t="str">
        <f t="shared" si="2"/>
        <v/>
      </c>
      <c r="H35" s="3" t="s">
        <v>0</v>
      </c>
      <c r="J35" s="21"/>
      <c r="K35" s="21"/>
      <c r="L35" s="6"/>
      <c r="M35" s="21"/>
      <c r="N35" s="23"/>
      <c r="O35" s="6"/>
      <c r="P35" s="21">
        <f t="shared" si="10"/>
        <v>0</v>
      </c>
      <c r="Q35" s="23"/>
      <c r="R35" s="6"/>
      <c r="S35" s="25"/>
      <c r="T35" s="25"/>
    </row>
    <row r="36" spans="2:20" x14ac:dyDescent="0.25">
      <c r="B36" s="1">
        <f t="shared" si="4"/>
        <v>42642</v>
      </c>
      <c r="D36" s="22">
        <f t="shared" si="0"/>
        <v>42642</v>
      </c>
      <c r="E36" s="22" t="str">
        <f t="shared" si="1"/>
        <v/>
      </c>
      <c r="F36" s="22" t="str">
        <f t="shared" si="2"/>
        <v/>
      </c>
      <c r="H36" s="3" t="s">
        <v>0</v>
      </c>
      <c r="J36" s="21"/>
      <c r="K36" s="21"/>
      <c r="L36" s="6"/>
      <c r="M36" s="21"/>
      <c r="N36" s="23"/>
      <c r="O36" s="6"/>
      <c r="P36" s="21">
        <f t="shared" si="10"/>
        <v>0</v>
      </c>
      <c r="Q36" s="23"/>
      <c r="R36" s="6"/>
      <c r="S36" s="25"/>
      <c r="T36" s="25"/>
    </row>
    <row r="37" spans="2:20" x14ac:dyDescent="0.25">
      <c r="B37" s="1">
        <f t="shared" si="4"/>
        <v>42643</v>
      </c>
      <c r="D37" s="24">
        <f t="shared" si="0"/>
        <v>42643</v>
      </c>
      <c r="E37" s="24" t="str">
        <f t="shared" si="1"/>
        <v/>
      </c>
      <c r="F37" s="24" t="str">
        <f t="shared" si="2"/>
        <v/>
      </c>
      <c r="G37" s="10"/>
      <c r="H37" s="11" t="s">
        <v>0</v>
      </c>
      <c r="I37" s="10"/>
      <c r="J37" s="21"/>
      <c r="K37" s="21"/>
      <c r="L37" s="6"/>
      <c r="M37" s="21"/>
      <c r="N37" s="23"/>
      <c r="O37" s="6"/>
      <c r="P37" s="21">
        <f t="shared" si="10"/>
        <v>0</v>
      </c>
      <c r="Q37" s="23"/>
      <c r="R37" s="6"/>
      <c r="S37" s="25"/>
      <c r="T37" s="25"/>
    </row>
    <row r="38" spans="2:20" ht="18.75" x14ac:dyDescent="0.25">
      <c r="D38" s="10"/>
      <c r="E38" s="10"/>
      <c r="F38" s="10"/>
      <c r="G38" s="10"/>
      <c r="H38" s="10"/>
      <c r="I38" s="10"/>
      <c r="J38" s="6"/>
      <c r="K38" s="6"/>
      <c r="L38" s="6"/>
      <c r="M38" s="6"/>
      <c r="N38" s="6"/>
      <c r="O38" s="6"/>
      <c r="P38" s="26">
        <f>SUM(P33:Q37)</f>
        <v>0</v>
      </c>
      <c r="Q38" s="26"/>
      <c r="R38" s="6"/>
      <c r="S38" s="26">
        <f>IF(P38-$E$2&gt;0,P38-$E$2,0)</f>
        <v>0</v>
      </c>
      <c r="T38" s="26">
        <f t="shared" ref="T38" si="11">IF(I36-I34&gt;0,I36-I34,0)</f>
        <v>0</v>
      </c>
    </row>
    <row r="39" spans="2:20" ht="15.75" thickBot="1" x14ac:dyDescent="0.3">
      <c r="D39" s="10"/>
      <c r="E39" s="10"/>
      <c r="F39" s="10"/>
      <c r="G39" s="10"/>
      <c r="H39" s="10"/>
      <c r="I39" s="10"/>
      <c r="J39" s="10"/>
    </row>
    <row r="40" spans="2:20" ht="19.5" thickBot="1" x14ac:dyDescent="0.3">
      <c r="D40" s="10"/>
      <c r="E40" s="10"/>
      <c r="F40" s="10"/>
      <c r="G40" s="10"/>
      <c r="H40" s="10"/>
      <c r="I40" s="10"/>
      <c r="J40" s="10"/>
      <c r="K40" s="27" t="s">
        <v>9</v>
      </c>
      <c r="L40" s="28"/>
      <c r="M40" s="28"/>
      <c r="N40" s="29"/>
      <c r="P40" s="30">
        <f>P17+P24+P31+P38</f>
        <v>5.46875</v>
      </c>
      <c r="Q40" s="30"/>
    </row>
    <row r="41" spans="2:20" ht="15.75" thickBot="1" x14ac:dyDescent="0.3">
      <c r="D41" s="10"/>
      <c r="E41" s="10"/>
      <c r="F41" s="10"/>
      <c r="G41" s="10"/>
      <c r="H41" s="10"/>
      <c r="I41" s="10"/>
      <c r="J41" s="12"/>
    </row>
    <row r="42" spans="2:20" ht="19.5" thickBot="1" x14ac:dyDescent="0.3">
      <c r="D42" s="12"/>
      <c r="E42" s="10"/>
      <c r="F42" s="10"/>
      <c r="G42" s="10"/>
      <c r="H42" s="10"/>
      <c r="I42" s="10"/>
      <c r="J42" s="10"/>
      <c r="K42" s="27" t="s">
        <v>8</v>
      </c>
      <c r="L42" s="28"/>
      <c r="M42" s="28"/>
      <c r="N42" s="29"/>
      <c r="S42" s="30">
        <f>S17+S24+S31+S38</f>
        <v>1.0937498807907107</v>
      </c>
      <c r="T42" s="30"/>
    </row>
    <row r="43" spans="2:20" x14ac:dyDescent="0.25">
      <c r="D43" s="10"/>
      <c r="E43" s="10"/>
      <c r="F43" s="10"/>
      <c r="G43" s="10"/>
      <c r="H43" s="10"/>
      <c r="I43" s="10"/>
      <c r="J43" s="10"/>
    </row>
    <row r="94" spans="8:8" x14ac:dyDescent="0.25">
      <c r="H94" s="2" t="s">
        <v>0</v>
      </c>
    </row>
    <row r="95" spans="8:8" x14ac:dyDescent="0.25">
      <c r="H95" s="2" t="s">
        <v>1</v>
      </c>
    </row>
  </sheetData>
  <mergeCells count="124">
    <mergeCell ref="P38:Q38"/>
    <mergeCell ref="S38:T38"/>
    <mergeCell ref="K42:N42"/>
    <mergeCell ref="K40:N40"/>
    <mergeCell ref="P40:Q40"/>
    <mergeCell ref="S42:T42"/>
    <mergeCell ref="J36:K36"/>
    <mergeCell ref="M36:N36"/>
    <mergeCell ref="P36:Q36"/>
    <mergeCell ref="S36:T36"/>
    <mergeCell ref="J37:K37"/>
    <mergeCell ref="M37:N37"/>
    <mergeCell ref="P37:Q37"/>
    <mergeCell ref="S37:T37"/>
    <mergeCell ref="M34:N34"/>
    <mergeCell ref="P34:Q34"/>
    <mergeCell ref="S34:T34"/>
    <mergeCell ref="J35:K35"/>
    <mergeCell ref="M35:N35"/>
    <mergeCell ref="P35:Q35"/>
    <mergeCell ref="S35:T35"/>
    <mergeCell ref="J30:K30"/>
    <mergeCell ref="M30:N30"/>
    <mergeCell ref="S30:T30"/>
    <mergeCell ref="S31:T31"/>
    <mergeCell ref="J33:K33"/>
    <mergeCell ref="M33:N33"/>
    <mergeCell ref="S33:T33"/>
    <mergeCell ref="P33:Q33"/>
    <mergeCell ref="P31:Q31"/>
    <mergeCell ref="P32:Q32"/>
    <mergeCell ref="P28:Q28"/>
    <mergeCell ref="S28:T28"/>
    <mergeCell ref="J29:K29"/>
    <mergeCell ref="M29:N29"/>
    <mergeCell ref="S29:T29"/>
    <mergeCell ref="J26:K26"/>
    <mergeCell ref="M26:N26"/>
    <mergeCell ref="P26:Q26"/>
    <mergeCell ref="S26:T26"/>
    <mergeCell ref="J27:K27"/>
    <mergeCell ref="M27:N27"/>
    <mergeCell ref="P27:Q27"/>
    <mergeCell ref="S27:T27"/>
    <mergeCell ref="P24:Q24"/>
    <mergeCell ref="S24:T24"/>
    <mergeCell ref="J21:K21"/>
    <mergeCell ref="M21:N21"/>
    <mergeCell ref="P21:Q21"/>
    <mergeCell ref="S21:T21"/>
    <mergeCell ref="J22:K22"/>
    <mergeCell ref="M22:N22"/>
    <mergeCell ref="P22:Q22"/>
    <mergeCell ref="S22:T22"/>
    <mergeCell ref="P19:Q19"/>
    <mergeCell ref="S19:T19"/>
    <mergeCell ref="J20:K20"/>
    <mergeCell ref="M20:N20"/>
    <mergeCell ref="P20:Q20"/>
    <mergeCell ref="S20:T20"/>
    <mergeCell ref="P17:Q17"/>
    <mergeCell ref="S17:T17"/>
    <mergeCell ref="J23:K23"/>
    <mergeCell ref="M23:N23"/>
    <mergeCell ref="P23:Q23"/>
    <mergeCell ref="S23:T23"/>
    <mergeCell ref="P12:Q12"/>
    <mergeCell ref="P13:Q13"/>
    <mergeCell ref="P14:Q14"/>
    <mergeCell ref="P15:Q15"/>
    <mergeCell ref="P16:Q16"/>
    <mergeCell ref="S12:T12"/>
    <mergeCell ref="S13:T13"/>
    <mergeCell ref="S14:T14"/>
    <mergeCell ref="S15:T15"/>
    <mergeCell ref="S16:T16"/>
    <mergeCell ref="J15:K15"/>
    <mergeCell ref="J16:K16"/>
    <mergeCell ref="M12:N12"/>
    <mergeCell ref="M13:N13"/>
    <mergeCell ref="M14:N14"/>
    <mergeCell ref="M15:N15"/>
    <mergeCell ref="M16:N16"/>
    <mergeCell ref="D36:F36"/>
    <mergeCell ref="D37:F37"/>
    <mergeCell ref="D31:F31"/>
    <mergeCell ref="D32:F32"/>
    <mergeCell ref="D33:F33"/>
    <mergeCell ref="D34:F34"/>
    <mergeCell ref="D35:F35"/>
    <mergeCell ref="D19:F19"/>
    <mergeCell ref="D20:F20"/>
    <mergeCell ref="D21:F21"/>
    <mergeCell ref="D22:F22"/>
    <mergeCell ref="D23:F23"/>
    <mergeCell ref="J19:K19"/>
    <mergeCell ref="M19:N19"/>
    <mergeCell ref="J28:K28"/>
    <mergeCell ref="M28:N28"/>
    <mergeCell ref="J34:K34"/>
    <mergeCell ref="J6:T7"/>
    <mergeCell ref="J10:K10"/>
    <mergeCell ref="M10:N10"/>
    <mergeCell ref="P10:Q10"/>
    <mergeCell ref="S10:T10"/>
    <mergeCell ref="J12:K12"/>
    <mergeCell ref="J13:K13"/>
    <mergeCell ref="J14:K14"/>
    <mergeCell ref="D30:F30"/>
    <mergeCell ref="D24:F24"/>
    <mergeCell ref="D25:F25"/>
    <mergeCell ref="D26:F26"/>
    <mergeCell ref="D27:F27"/>
    <mergeCell ref="D28:F28"/>
    <mergeCell ref="D12:F12"/>
    <mergeCell ref="D13:F13"/>
    <mergeCell ref="D14:F14"/>
    <mergeCell ref="D15:F15"/>
    <mergeCell ref="D16:F16"/>
    <mergeCell ref="D17:F17"/>
    <mergeCell ref="P30:Q30"/>
    <mergeCell ref="P29:Q29"/>
    <mergeCell ref="D29:F29"/>
    <mergeCell ref="D18:F18"/>
  </mergeCells>
  <conditionalFormatting sqref="D12:F37">
    <cfRule type="containsBlanks" dxfId="1" priority="4">
      <formula>LEN(TRIM(D12))=0</formula>
    </cfRule>
  </conditionalFormatting>
  <dataValidations count="1">
    <dataValidation type="list" allowBlank="1" showInputMessage="1" showErrorMessage="1" sqref="H12:H37">
      <formula1>$H$94:$H$95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T95"/>
  <sheetViews>
    <sheetView showGridLines="0" tabSelected="1" workbookViewId="0">
      <selection activeCell="B9" sqref="B9"/>
    </sheetView>
  </sheetViews>
  <sheetFormatPr baseColWidth="10" defaultRowHeight="15" x14ac:dyDescent="0.25"/>
  <cols>
    <col min="1" max="1" width="3.7109375" style="7" customWidth="1"/>
    <col min="2" max="2" width="28.28515625" style="7" customWidth="1"/>
    <col min="3" max="3" width="4.140625" style="7" customWidth="1"/>
    <col min="4" max="4" width="31" style="7" customWidth="1"/>
    <col min="5" max="5" width="8.85546875" style="7" customWidth="1"/>
    <col min="6" max="7" width="4.140625" style="7" customWidth="1"/>
    <col min="8" max="8" width="11.42578125" style="7"/>
    <col min="9" max="9" width="4.28515625" style="7" customWidth="1"/>
    <col min="10" max="10" width="30.85546875" style="7" customWidth="1"/>
    <col min="11" max="11" width="7" style="7" customWidth="1"/>
    <col min="12" max="13" width="11.42578125" style="7"/>
    <col min="14" max="14" width="6.85546875" style="7" customWidth="1"/>
    <col min="15" max="16" width="11.42578125" style="7"/>
    <col min="17" max="17" width="9.42578125" style="7" customWidth="1"/>
    <col min="18" max="16384" width="11.42578125" style="7"/>
  </cols>
  <sheetData>
    <row r="2" spans="2:20" x14ac:dyDescent="0.25">
      <c r="C2" s="7" t="s">
        <v>3</v>
      </c>
      <c r="E2" s="4">
        <v>1.4583333730697632</v>
      </c>
    </row>
    <row r="4" spans="2:20" ht="18.75" x14ac:dyDescent="0.25">
      <c r="D4" s="5">
        <f>D12</f>
        <v>42644</v>
      </c>
    </row>
    <row r="5" spans="2:20" ht="15.75" thickBot="1" x14ac:dyDescent="0.3"/>
    <row r="6" spans="2:20" x14ac:dyDescent="0.25">
      <c r="E6" s="32"/>
      <c r="J6" s="13" t="s">
        <v>2</v>
      </c>
      <c r="K6" s="14"/>
      <c r="L6" s="14"/>
      <c r="M6" s="14"/>
      <c r="N6" s="14"/>
      <c r="O6" s="14"/>
      <c r="P6" s="14"/>
      <c r="Q6" s="14"/>
      <c r="R6" s="14"/>
      <c r="S6" s="14"/>
      <c r="T6" s="15"/>
    </row>
    <row r="7" spans="2:20" ht="15.75" thickBot="1" x14ac:dyDescent="0.3">
      <c r="J7" s="16"/>
      <c r="K7" s="17"/>
      <c r="L7" s="17"/>
      <c r="M7" s="17"/>
      <c r="N7" s="17"/>
      <c r="O7" s="17"/>
      <c r="P7" s="17"/>
      <c r="Q7" s="17"/>
      <c r="R7" s="17"/>
      <c r="S7" s="17"/>
      <c r="T7" s="18"/>
    </row>
    <row r="9" spans="2:20" x14ac:dyDescent="0.25">
      <c r="B9" s="1"/>
    </row>
    <row r="10" spans="2:20" x14ac:dyDescent="0.25">
      <c r="B10" s="1"/>
      <c r="J10" s="19" t="s">
        <v>4</v>
      </c>
      <c r="K10" s="19"/>
      <c r="M10" s="20" t="s">
        <v>5</v>
      </c>
      <c r="N10" s="20"/>
      <c r="P10" s="20" t="s">
        <v>6</v>
      </c>
      <c r="Q10" s="20"/>
      <c r="S10" s="20" t="s">
        <v>7</v>
      </c>
      <c r="T10" s="20"/>
    </row>
    <row r="11" spans="2:20" x14ac:dyDescent="0.25">
      <c r="B11" s="1"/>
    </row>
    <row r="12" spans="2:20" x14ac:dyDescent="0.25">
      <c r="B12" s="1">
        <v>42644</v>
      </c>
      <c r="D12" s="22">
        <f>IF(NOT(ISERROR(FIND("samedi","",1))),"0",IF(NOT(ISERROR(FIND("Travail",H12,1))),B12,""))</f>
        <v>42644</v>
      </c>
      <c r="E12" s="22" t="str">
        <f>IF(NOT(ISERROR(FIND("samedi","",1))),"0",IF(NOT(ISERROR(FIND("travail",L12,1))),G12,""))</f>
        <v/>
      </c>
      <c r="F12" s="22" t="str">
        <f>IF(NOT(ISERROR(FIND("samedi","",1))),"0",IF(NOT(ISERROR(FIND("travail",M12,1))),J12,""))</f>
        <v/>
      </c>
      <c r="H12" s="8" t="s">
        <v>0</v>
      </c>
      <c r="J12" s="31">
        <v>0.33333333333333331</v>
      </c>
      <c r="K12" s="21"/>
      <c r="M12" s="21">
        <v>0.71875</v>
      </c>
      <c r="N12" s="23"/>
      <c r="P12" s="21">
        <f>M12-J12</f>
        <v>0.38541666666666669</v>
      </c>
      <c r="Q12" s="23"/>
      <c r="S12" s="25"/>
      <c r="T12" s="25"/>
    </row>
    <row r="13" spans="2:20" x14ac:dyDescent="0.25">
      <c r="B13" s="1">
        <f>B12+1</f>
        <v>42645</v>
      </c>
      <c r="D13" s="22">
        <f t="shared" ref="D13:D37" si="0">IF(NOT(ISERROR(FIND("samedi","",1))),"0",IF(NOT(ISERROR(FIND("Travail",H13,1))),B13,""))</f>
        <v>42645</v>
      </c>
      <c r="E13" s="22" t="str">
        <f t="shared" ref="E13:E37" si="1">IF(NOT(ISERROR(FIND("samedi","",1))),"0",IF(NOT(ISERROR(FIND("travail",L13,1))),G13,""))</f>
        <v/>
      </c>
      <c r="F13" s="22" t="str">
        <f t="shared" ref="F13:F37" si="2">IF(NOT(ISERROR(FIND("samedi","",1))),"0",IF(NOT(ISERROR(FIND("travail",M13,1))),J13,""))</f>
        <v/>
      </c>
      <c r="H13" s="8" t="s">
        <v>0</v>
      </c>
      <c r="J13" s="21">
        <v>0.33333333333333331</v>
      </c>
      <c r="K13" s="21"/>
      <c r="M13" s="21">
        <v>0.71527777777777779</v>
      </c>
      <c r="N13" s="23"/>
      <c r="P13" s="21">
        <f t="shared" ref="P13:P16" si="3">M13-J13</f>
        <v>0.38194444444444448</v>
      </c>
      <c r="Q13" s="23"/>
      <c r="S13" s="25"/>
      <c r="T13" s="25"/>
    </row>
    <row r="14" spans="2:20" x14ac:dyDescent="0.25">
      <c r="B14" s="1">
        <f t="shared" ref="B14:B37" si="4">B13+1</f>
        <v>42646</v>
      </c>
      <c r="D14" s="22">
        <f t="shared" si="0"/>
        <v>42646</v>
      </c>
      <c r="E14" s="22" t="str">
        <f t="shared" si="1"/>
        <v/>
      </c>
      <c r="F14" s="22" t="str">
        <f t="shared" si="2"/>
        <v/>
      </c>
      <c r="H14" s="8" t="s">
        <v>0</v>
      </c>
      <c r="J14" s="21">
        <v>0.33333333333333331</v>
      </c>
      <c r="K14" s="21"/>
      <c r="M14" s="21">
        <v>0.66666666666666663</v>
      </c>
      <c r="N14" s="23"/>
      <c r="P14" s="21">
        <f t="shared" si="3"/>
        <v>0.33333333333333331</v>
      </c>
      <c r="Q14" s="23"/>
      <c r="S14" s="25"/>
      <c r="T14" s="25"/>
    </row>
    <row r="15" spans="2:20" x14ac:dyDescent="0.25">
      <c r="B15" s="1">
        <f t="shared" si="4"/>
        <v>42647</v>
      </c>
      <c r="D15" s="22">
        <f t="shared" si="0"/>
        <v>42647</v>
      </c>
      <c r="E15" s="22" t="str">
        <f t="shared" si="1"/>
        <v/>
      </c>
      <c r="F15" s="22" t="str">
        <f t="shared" si="2"/>
        <v/>
      </c>
      <c r="H15" s="8" t="s">
        <v>0</v>
      </c>
      <c r="J15" s="21">
        <v>0.3125</v>
      </c>
      <c r="K15" s="21"/>
      <c r="M15" s="21">
        <v>0.76041666666666663</v>
      </c>
      <c r="N15" s="23"/>
      <c r="P15" s="21">
        <f t="shared" si="3"/>
        <v>0.44791666666666663</v>
      </c>
      <c r="Q15" s="23"/>
      <c r="S15" s="25"/>
      <c r="T15" s="25"/>
    </row>
    <row r="16" spans="2:20" x14ac:dyDescent="0.25">
      <c r="B16" s="1">
        <f t="shared" si="4"/>
        <v>42648</v>
      </c>
      <c r="D16" s="22">
        <f t="shared" si="0"/>
        <v>42648</v>
      </c>
      <c r="E16" s="22" t="str">
        <f t="shared" si="1"/>
        <v/>
      </c>
      <c r="F16" s="22" t="str">
        <f t="shared" si="2"/>
        <v/>
      </c>
      <c r="H16" s="8" t="s">
        <v>0</v>
      </c>
      <c r="J16" s="21">
        <v>0.31944444444444448</v>
      </c>
      <c r="K16" s="21"/>
      <c r="M16" s="21">
        <v>0.65625</v>
      </c>
      <c r="N16" s="23"/>
      <c r="P16" s="21">
        <f t="shared" si="3"/>
        <v>0.33680555555555552</v>
      </c>
      <c r="Q16" s="23"/>
      <c r="S16" s="25"/>
      <c r="T16" s="25"/>
    </row>
    <row r="17" spans="2:20" ht="18.75" x14ac:dyDescent="0.25">
      <c r="B17" s="1">
        <f t="shared" si="4"/>
        <v>42649</v>
      </c>
      <c r="D17" s="22" t="str">
        <f t="shared" si="0"/>
        <v/>
      </c>
      <c r="E17" s="22" t="str">
        <f t="shared" si="1"/>
        <v/>
      </c>
      <c r="F17" s="22" t="str">
        <f t="shared" si="2"/>
        <v/>
      </c>
      <c r="H17" s="8" t="s">
        <v>1</v>
      </c>
      <c r="P17" s="26">
        <f>SUM(P12:Q16)</f>
        <v>1.8854166666666667</v>
      </c>
      <c r="Q17" s="26"/>
      <c r="S17" s="26">
        <f>IF(P17-$E$2&gt;0,P17-$E$2,0)</f>
        <v>0.42708329359690356</v>
      </c>
      <c r="T17" s="26">
        <f t="shared" ref="T17" si="5">IF(I15-I13&gt;0,I15-I13,0)</f>
        <v>0</v>
      </c>
    </row>
    <row r="18" spans="2:20" x14ac:dyDescent="0.25">
      <c r="B18" s="1">
        <f t="shared" si="4"/>
        <v>42650</v>
      </c>
      <c r="D18" s="22" t="str">
        <f t="shared" si="0"/>
        <v/>
      </c>
      <c r="E18" s="22" t="str">
        <f t="shared" si="1"/>
        <v/>
      </c>
      <c r="F18" s="22" t="str">
        <f t="shared" si="2"/>
        <v/>
      </c>
      <c r="H18" s="8" t="s">
        <v>1</v>
      </c>
    </row>
    <row r="19" spans="2:20" x14ac:dyDescent="0.25">
      <c r="B19" s="1">
        <f t="shared" si="4"/>
        <v>42651</v>
      </c>
      <c r="D19" s="22">
        <f t="shared" si="0"/>
        <v>42651</v>
      </c>
      <c r="E19" s="22" t="str">
        <f t="shared" si="1"/>
        <v/>
      </c>
      <c r="F19" s="22" t="str">
        <f t="shared" si="2"/>
        <v/>
      </c>
      <c r="H19" s="8" t="s">
        <v>0</v>
      </c>
      <c r="J19" s="21">
        <v>0.3125</v>
      </c>
      <c r="K19" s="21"/>
      <c r="M19" s="21">
        <v>0.71875</v>
      </c>
      <c r="N19" s="23"/>
      <c r="P19" s="21">
        <f>M19-J19</f>
        <v>0.40625</v>
      </c>
      <c r="Q19" s="23"/>
      <c r="S19" s="25"/>
      <c r="T19" s="25"/>
    </row>
    <row r="20" spans="2:20" x14ac:dyDescent="0.25">
      <c r="B20" s="1">
        <f t="shared" si="4"/>
        <v>42652</v>
      </c>
      <c r="D20" s="22">
        <f t="shared" si="0"/>
        <v>42652</v>
      </c>
      <c r="E20" s="22" t="str">
        <f t="shared" si="1"/>
        <v/>
      </c>
      <c r="F20" s="22" t="str">
        <f t="shared" si="2"/>
        <v/>
      </c>
      <c r="H20" s="8" t="s">
        <v>0</v>
      </c>
      <c r="J20" s="21">
        <v>0.3125</v>
      </c>
      <c r="K20" s="21"/>
      <c r="M20" s="21">
        <v>0.71875</v>
      </c>
      <c r="N20" s="23"/>
      <c r="P20" s="21">
        <f t="shared" ref="P20:P23" si="6">M20-J20</f>
        <v>0.40625</v>
      </c>
      <c r="Q20" s="23"/>
      <c r="S20" s="25"/>
      <c r="T20" s="25"/>
    </row>
    <row r="21" spans="2:20" x14ac:dyDescent="0.25">
      <c r="B21" s="1">
        <f t="shared" si="4"/>
        <v>42653</v>
      </c>
      <c r="D21" s="22">
        <f t="shared" si="0"/>
        <v>42653</v>
      </c>
      <c r="E21" s="22" t="str">
        <f t="shared" si="1"/>
        <v/>
      </c>
      <c r="F21" s="22" t="str">
        <f t="shared" si="2"/>
        <v/>
      </c>
      <c r="H21" s="8" t="s">
        <v>0</v>
      </c>
      <c r="J21" s="21">
        <v>0.33333333333333331</v>
      </c>
      <c r="K21" s="21"/>
      <c r="M21" s="21">
        <v>0.65625</v>
      </c>
      <c r="N21" s="23"/>
      <c r="P21" s="21">
        <f t="shared" si="6"/>
        <v>0.32291666666666669</v>
      </c>
      <c r="Q21" s="23"/>
      <c r="S21" s="25"/>
      <c r="T21" s="25"/>
    </row>
    <row r="22" spans="2:20" x14ac:dyDescent="0.25">
      <c r="B22" s="1">
        <f t="shared" si="4"/>
        <v>42654</v>
      </c>
      <c r="D22" s="22">
        <f t="shared" si="0"/>
        <v>42654</v>
      </c>
      <c r="E22" s="22" t="str">
        <f t="shared" si="1"/>
        <v/>
      </c>
      <c r="F22" s="22" t="str">
        <f t="shared" si="2"/>
        <v/>
      </c>
      <c r="H22" s="8" t="s">
        <v>0</v>
      </c>
      <c r="J22" s="21">
        <v>0.29166666666666669</v>
      </c>
      <c r="K22" s="21"/>
      <c r="M22" s="21">
        <v>0.65625</v>
      </c>
      <c r="N22" s="23"/>
      <c r="P22" s="21">
        <f t="shared" si="6"/>
        <v>0.36458333333333331</v>
      </c>
      <c r="Q22" s="23"/>
      <c r="S22" s="25"/>
      <c r="T22" s="25"/>
    </row>
    <row r="23" spans="2:20" x14ac:dyDescent="0.25">
      <c r="B23" s="1">
        <f t="shared" si="4"/>
        <v>42655</v>
      </c>
      <c r="D23" s="22">
        <f t="shared" si="0"/>
        <v>42655</v>
      </c>
      <c r="E23" s="22" t="str">
        <f t="shared" si="1"/>
        <v/>
      </c>
      <c r="F23" s="22" t="str">
        <f t="shared" si="2"/>
        <v/>
      </c>
      <c r="H23" s="8" t="s">
        <v>0</v>
      </c>
      <c r="J23" s="21">
        <v>0.33333333333333331</v>
      </c>
      <c r="K23" s="21"/>
      <c r="M23" s="21">
        <v>0.5625</v>
      </c>
      <c r="N23" s="23"/>
      <c r="P23" s="21">
        <f t="shared" si="6"/>
        <v>0.22916666666666669</v>
      </c>
      <c r="Q23" s="23"/>
      <c r="S23" s="25"/>
      <c r="T23" s="25"/>
    </row>
    <row r="24" spans="2:20" ht="18.75" x14ac:dyDescent="0.25">
      <c r="B24" s="1">
        <f t="shared" si="4"/>
        <v>42656</v>
      </c>
      <c r="D24" s="22" t="str">
        <f t="shared" si="0"/>
        <v/>
      </c>
      <c r="E24" s="22" t="str">
        <f t="shared" si="1"/>
        <v/>
      </c>
      <c r="F24" s="22" t="str">
        <f t="shared" si="2"/>
        <v/>
      </c>
      <c r="H24" s="8" t="s">
        <v>1</v>
      </c>
      <c r="P24" s="26">
        <f>SUM(P19:Q23)</f>
        <v>1.7291666666666667</v>
      </c>
      <c r="Q24" s="26"/>
      <c r="S24" s="26">
        <f>IF(P24-$E$2&gt;0,P24-$E$2,0)</f>
        <v>0.27083329359690356</v>
      </c>
      <c r="T24" s="26">
        <f t="shared" ref="T24" si="7">IF(I22-I20&gt;0,I22-I20,0)</f>
        <v>0</v>
      </c>
    </row>
    <row r="25" spans="2:20" x14ac:dyDescent="0.25">
      <c r="B25" s="1">
        <f t="shared" si="4"/>
        <v>42657</v>
      </c>
      <c r="D25" s="22" t="str">
        <f t="shared" si="0"/>
        <v/>
      </c>
      <c r="E25" s="22" t="str">
        <f t="shared" si="1"/>
        <v/>
      </c>
      <c r="F25" s="22" t="str">
        <f t="shared" si="2"/>
        <v/>
      </c>
      <c r="H25" s="8" t="s">
        <v>1</v>
      </c>
      <c r="J25" s="1"/>
      <c r="N25" s="9"/>
    </row>
    <row r="26" spans="2:20" x14ac:dyDescent="0.25">
      <c r="B26" s="1">
        <f t="shared" si="4"/>
        <v>42658</v>
      </c>
      <c r="D26" s="22">
        <f t="shared" si="0"/>
        <v>42658</v>
      </c>
      <c r="E26" s="22" t="str">
        <f t="shared" si="1"/>
        <v/>
      </c>
      <c r="F26" s="22" t="str">
        <f t="shared" si="2"/>
        <v/>
      </c>
      <c r="H26" s="8" t="s">
        <v>0</v>
      </c>
      <c r="J26" s="21">
        <v>0.3125</v>
      </c>
      <c r="K26" s="21"/>
      <c r="M26" s="21">
        <v>0.71875</v>
      </c>
      <c r="N26" s="23"/>
      <c r="P26" s="21">
        <f>M26-J26</f>
        <v>0.40625</v>
      </c>
      <c r="Q26" s="23"/>
      <c r="S26" s="25"/>
      <c r="T26" s="25"/>
    </row>
    <row r="27" spans="2:20" x14ac:dyDescent="0.25">
      <c r="B27" s="1">
        <f t="shared" si="4"/>
        <v>42659</v>
      </c>
      <c r="D27" s="22">
        <f t="shared" si="0"/>
        <v>42659</v>
      </c>
      <c r="E27" s="22" t="str">
        <f t="shared" si="1"/>
        <v/>
      </c>
      <c r="F27" s="22" t="str">
        <f t="shared" si="2"/>
        <v/>
      </c>
      <c r="H27" s="8" t="s">
        <v>0</v>
      </c>
      <c r="J27" s="21">
        <v>0.3125</v>
      </c>
      <c r="K27" s="21"/>
      <c r="M27" s="21">
        <v>0.70833333333333337</v>
      </c>
      <c r="N27" s="23"/>
      <c r="P27" s="21">
        <f t="shared" ref="P27:P30" si="8">M27-J27</f>
        <v>0.39583333333333337</v>
      </c>
      <c r="Q27" s="23"/>
      <c r="S27" s="25"/>
      <c r="T27" s="25"/>
    </row>
    <row r="28" spans="2:20" x14ac:dyDescent="0.25">
      <c r="B28" s="1">
        <f t="shared" si="4"/>
        <v>42660</v>
      </c>
      <c r="D28" s="22">
        <f t="shared" si="0"/>
        <v>42660</v>
      </c>
      <c r="E28" s="22" t="str">
        <f t="shared" si="1"/>
        <v/>
      </c>
      <c r="F28" s="22" t="str">
        <f t="shared" si="2"/>
        <v/>
      </c>
      <c r="H28" s="8" t="s">
        <v>0</v>
      </c>
      <c r="J28" s="21">
        <v>0.27777777777777779</v>
      </c>
      <c r="K28" s="21"/>
      <c r="M28" s="21">
        <v>0.65625</v>
      </c>
      <c r="N28" s="23"/>
      <c r="P28" s="21">
        <f t="shared" si="8"/>
        <v>0.37847222222222221</v>
      </c>
      <c r="Q28" s="23"/>
      <c r="S28" s="25"/>
      <c r="T28" s="25"/>
    </row>
    <row r="29" spans="2:20" x14ac:dyDescent="0.25">
      <c r="B29" s="1">
        <f t="shared" si="4"/>
        <v>42661</v>
      </c>
      <c r="D29" s="22">
        <f t="shared" si="0"/>
        <v>42661</v>
      </c>
      <c r="E29" s="22" t="str">
        <f t="shared" si="1"/>
        <v/>
      </c>
      <c r="F29" s="22" t="str">
        <f t="shared" si="2"/>
        <v/>
      </c>
      <c r="H29" s="8" t="s">
        <v>0</v>
      </c>
      <c r="J29" s="21">
        <v>0.31944444444444448</v>
      </c>
      <c r="K29" s="21"/>
      <c r="M29" s="21">
        <v>0.65625</v>
      </c>
      <c r="N29" s="23"/>
      <c r="P29" s="21">
        <f t="shared" si="8"/>
        <v>0.33680555555555552</v>
      </c>
      <c r="Q29" s="23"/>
      <c r="S29" s="25"/>
      <c r="T29" s="25"/>
    </row>
    <row r="30" spans="2:20" x14ac:dyDescent="0.25">
      <c r="B30" s="1">
        <f t="shared" si="4"/>
        <v>42662</v>
      </c>
      <c r="D30" s="22">
        <f t="shared" si="0"/>
        <v>42662</v>
      </c>
      <c r="E30" s="22" t="str">
        <f t="shared" si="1"/>
        <v/>
      </c>
      <c r="F30" s="22" t="str">
        <f t="shared" si="2"/>
        <v/>
      </c>
      <c r="H30" s="8" t="s">
        <v>0</v>
      </c>
      <c r="J30" s="21">
        <v>0.31944444444444448</v>
      </c>
      <c r="K30" s="21"/>
      <c r="M30" s="21">
        <v>0.65625</v>
      </c>
      <c r="N30" s="23"/>
      <c r="P30" s="21">
        <f t="shared" si="8"/>
        <v>0.33680555555555552</v>
      </c>
      <c r="Q30" s="23"/>
      <c r="S30" s="25"/>
      <c r="T30" s="25"/>
    </row>
    <row r="31" spans="2:20" ht="18.75" x14ac:dyDescent="0.25">
      <c r="B31" s="1">
        <f t="shared" si="4"/>
        <v>42663</v>
      </c>
      <c r="D31" s="22" t="str">
        <f t="shared" si="0"/>
        <v/>
      </c>
      <c r="E31" s="22" t="str">
        <f t="shared" si="1"/>
        <v/>
      </c>
      <c r="F31" s="22" t="str">
        <f t="shared" si="2"/>
        <v/>
      </c>
      <c r="H31" s="8" t="s">
        <v>1</v>
      </c>
      <c r="P31" s="26">
        <f>SUM(P26:Q30)</f>
        <v>1.8541666666666667</v>
      </c>
      <c r="Q31" s="26"/>
      <c r="S31" s="26">
        <f>IF(P31-$E$2&gt;0,P31-$E$2,0)</f>
        <v>0.39583329359690356</v>
      </c>
      <c r="T31" s="26">
        <f t="shared" ref="T31" si="9">IF(I29-I27&gt;0,I29-I27,0)</f>
        <v>0</v>
      </c>
    </row>
    <row r="32" spans="2:20" x14ac:dyDescent="0.25">
      <c r="B32" s="1">
        <f t="shared" si="4"/>
        <v>42664</v>
      </c>
      <c r="D32" s="22" t="str">
        <f t="shared" si="0"/>
        <v/>
      </c>
      <c r="E32" s="22" t="str">
        <f t="shared" si="1"/>
        <v/>
      </c>
      <c r="F32" s="22" t="str">
        <f t="shared" si="2"/>
        <v/>
      </c>
      <c r="H32" s="8" t="s">
        <v>1</v>
      </c>
      <c r="P32" s="25"/>
      <c r="Q32" s="25"/>
    </row>
    <row r="33" spans="2:20" x14ac:dyDescent="0.25">
      <c r="B33" s="1">
        <f t="shared" si="4"/>
        <v>42665</v>
      </c>
      <c r="D33" s="22">
        <f t="shared" si="0"/>
        <v>42665</v>
      </c>
      <c r="E33" s="22" t="str">
        <f t="shared" si="1"/>
        <v/>
      </c>
      <c r="F33" s="22" t="str">
        <f t="shared" si="2"/>
        <v/>
      </c>
      <c r="H33" s="8" t="s">
        <v>0</v>
      </c>
      <c r="J33" s="21"/>
      <c r="K33" s="21"/>
      <c r="M33" s="21"/>
      <c r="N33" s="23"/>
      <c r="P33" s="21">
        <f>M33-J33</f>
        <v>0</v>
      </c>
      <c r="Q33" s="23"/>
      <c r="S33" s="25"/>
      <c r="T33" s="25"/>
    </row>
    <row r="34" spans="2:20" x14ac:dyDescent="0.25">
      <c r="B34" s="1">
        <f t="shared" si="4"/>
        <v>42666</v>
      </c>
      <c r="D34" s="22">
        <f t="shared" si="0"/>
        <v>42666</v>
      </c>
      <c r="E34" s="22" t="str">
        <f t="shared" si="1"/>
        <v/>
      </c>
      <c r="F34" s="22" t="str">
        <f t="shared" si="2"/>
        <v/>
      </c>
      <c r="H34" s="8" t="s">
        <v>0</v>
      </c>
      <c r="J34" s="21"/>
      <c r="K34" s="21"/>
      <c r="M34" s="21"/>
      <c r="N34" s="23"/>
      <c r="P34" s="21">
        <f t="shared" ref="P34:P37" si="10">M34-J34</f>
        <v>0</v>
      </c>
      <c r="Q34" s="23"/>
      <c r="S34" s="25"/>
      <c r="T34" s="25"/>
    </row>
    <row r="35" spans="2:20" x14ac:dyDescent="0.25">
      <c r="B35" s="1">
        <f t="shared" si="4"/>
        <v>42667</v>
      </c>
      <c r="D35" s="22">
        <f t="shared" si="0"/>
        <v>42667</v>
      </c>
      <c r="E35" s="22" t="str">
        <f t="shared" si="1"/>
        <v/>
      </c>
      <c r="F35" s="22" t="str">
        <f t="shared" si="2"/>
        <v/>
      </c>
      <c r="H35" s="8" t="s">
        <v>0</v>
      </c>
      <c r="J35" s="21"/>
      <c r="K35" s="21"/>
      <c r="M35" s="21"/>
      <c r="N35" s="23"/>
      <c r="P35" s="21">
        <f t="shared" si="10"/>
        <v>0</v>
      </c>
      <c r="Q35" s="23"/>
      <c r="S35" s="25"/>
      <c r="T35" s="25"/>
    </row>
    <row r="36" spans="2:20" x14ac:dyDescent="0.25">
      <c r="B36" s="1">
        <f t="shared" si="4"/>
        <v>42668</v>
      </c>
      <c r="D36" s="22">
        <f t="shared" si="0"/>
        <v>42668</v>
      </c>
      <c r="E36" s="22" t="str">
        <f t="shared" si="1"/>
        <v/>
      </c>
      <c r="F36" s="22" t="str">
        <f t="shared" si="2"/>
        <v/>
      </c>
      <c r="H36" s="8" t="s">
        <v>0</v>
      </c>
      <c r="J36" s="21"/>
      <c r="K36" s="21"/>
      <c r="M36" s="21"/>
      <c r="N36" s="23"/>
      <c r="P36" s="21">
        <f t="shared" si="10"/>
        <v>0</v>
      </c>
      <c r="Q36" s="23"/>
      <c r="S36" s="25"/>
      <c r="T36" s="25"/>
    </row>
    <row r="37" spans="2:20" x14ac:dyDescent="0.25">
      <c r="B37" s="1">
        <f t="shared" si="4"/>
        <v>42669</v>
      </c>
      <c r="D37" s="24">
        <f t="shared" si="0"/>
        <v>42669</v>
      </c>
      <c r="E37" s="24" t="str">
        <f t="shared" si="1"/>
        <v/>
      </c>
      <c r="F37" s="24" t="str">
        <f t="shared" si="2"/>
        <v/>
      </c>
      <c r="G37" s="10"/>
      <c r="H37" s="11" t="s">
        <v>0</v>
      </c>
      <c r="I37" s="10"/>
      <c r="J37" s="21"/>
      <c r="K37" s="21"/>
      <c r="M37" s="21"/>
      <c r="N37" s="23"/>
      <c r="P37" s="21">
        <f t="shared" si="10"/>
        <v>0</v>
      </c>
      <c r="Q37" s="23"/>
      <c r="S37" s="25"/>
      <c r="T37" s="25"/>
    </row>
    <row r="38" spans="2:20" ht="18.75" x14ac:dyDescent="0.25">
      <c r="D38" s="10"/>
      <c r="E38" s="10"/>
      <c r="F38" s="10"/>
      <c r="G38" s="10"/>
      <c r="H38" s="10"/>
      <c r="I38" s="10"/>
      <c r="P38" s="26">
        <f>SUM(P33:Q37)</f>
        <v>0</v>
      </c>
      <c r="Q38" s="26"/>
      <c r="S38" s="26">
        <f>IF(P38-$E$2&gt;0,P38-$E$2,0)</f>
        <v>0</v>
      </c>
      <c r="T38" s="26">
        <f t="shared" ref="T38" si="11">IF(I36-I34&gt;0,I36-I34,0)</f>
        <v>0</v>
      </c>
    </row>
    <row r="39" spans="2:20" ht="15.75" thickBot="1" x14ac:dyDescent="0.3">
      <c r="D39" s="10"/>
      <c r="E39" s="10"/>
      <c r="F39" s="10"/>
      <c r="G39" s="10"/>
      <c r="H39" s="10"/>
      <c r="I39" s="10"/>
      <c r="J39" s="10"/>
    </row>
    <row r="40" spans="2:20" ht="19.5" thickBot="1" x14ac:dyDescent="0.3">
      <c r="D40" s="10"/>
      <c r="E40" s="10"/>
      <c r="F40" s="10"/>
      <c r="G40" s="10"/>
      <c r="H40" s="10"/>
      <c r="I40" s="10"/>
      <c r="J40" s="10"/>
      <c r="K40" s="27" t="s">
        <v>9</v>
      </c>
      <c r="L40" s="28"/>
      <c r="M40" s="28"/>
      <c r="N40" s="29"/>
      <c r="P40" s="30">
        <f>P17+P24+P31+P38</f>
        <v>5.46875</v>
      </c>
      <c r="Q40" s="30"/>
    </row>
    <row r="41" spans="2:20" ht="15.75" thickBot="1" x14ac:dyDescent="0.3">
      <c r="D41" s="10"/>
      <c r="E41" s="10"/>
      <c r="F41" s="10"/>
      <c r="G41" s="10"/>
      <c r="H41" s="10"/>
      <c r="I41" s="10"/>
      <c r="J41" s="12"/>
    </row>
    <row r="42" spans="2:20" ht="19.5" thickBot="1" x14ac:dyDescent="0.3">
      <c r="D42" s="12"/>
      <c r="E42" s="10"/>
      <c r="F42" s="10"/>
      <c r="G42" s="10"/>
      <c r="H42" s="10"/>
      <c r="I42" s="10"/>
      <c r="J42" s="10"/>
      <c r="K42" s="27" t="s">
        <v>8</v>
      </c>
      <c r="L42" s="28"/>
      <c r="M42" s="28"/>
      <c r="N42" s="29"/>
      <c r="S42" s="30">
        <f>S17+S24+S31+S38</f>
        <v>1.0937498807907107</v>
      </c>
      <c r="T42" s="30"/>
    </row>
    <row r="43" spans="2:20" x14ac:dyDescent="0.25">
      <c r="D43" s="10"/>
      <c r="E43" s="10"/>
      <c r="F43" s="10"/>
      <c r="G43" s="10"/>
      <c r="H43" s="10"/>
      <c r="I43" s="10"/>
      <c r="J43" s="10"/>
    </row>
    <row r="94" spans="8:8" x14ac:dyDescent="0.25">
      <c r="H94" s="7" t="s">
        <v>0</v>
      </c>
    </row>
    <row r="95" spans="8:8" x14ac:dyDescent="0.25">
      <c r="H95" s="7" t="s">
        <v>1</v>
      </c>
    </row>
  </sheetData>
  <mergeCells count="124">
    <mergeCell ref="J6:T7"/>
    <mergeCell ref="J10:K10"/>
    <mergeCell ref="M10:N10"/>
    <mergeCell ref="P10:Q10"/>
    <mergeCell ref="S10:T10"/>
    <mergeCell ref="D12:F12"/>
    <mergeCell ref="J12:K12"/>
    <mergeCell ref="M12:N12"/>
    <mergeCell ref="P12:Q12"/>
    <mergeCell ref="S12:T12"/>
    <mergeCell ref="D13:F13"/>
    <mergeCell ref="J13:K13"/>
    <mergeCell ref="M13:N13"/>
    <mergeCell ref="P13:Q13"/>
    <mergeCell ref="S13:T13"/>
    <mergeCell ref="D14:F14"/>
    <mergeCell ref="J14:K14"/>
    <mergeCell ref="M14:N14"/>
    <mergeCell ref="P14:Q14"/>
    <mergeCell ref="S14:T14"/>
    <mergeCell ref="D15:F15"/>
    <mergeCell ref="J15:K15"/>
    <mergeCell ref="M15:N15"/>
    <mergeCell ref="P15:Q15"/>
    <mergeCell ref="S15:T15"/>
    <mergeCell ref="D16:F16"/>
    <mergeCell ref="J16:K16"/>
    <mergeCell ref="M16:N16"/>
    <mergeCell ref="P16:Q16"/>
    <mergeCell ref="S16:T16"/>
    <mergeCell ref="D17:F17"/>
    <mergeCell ref="P17:Q17"/>
    <mergeCell ref="S17:T17"/>
    <mergeCell ref="D18:F18"/>
    <mergeCell ref="D19:F19"/>
    <mergeCell ref="J19:K19"/>
    <mergeCell ref="M19:N19"/>
    <mergeCell ref="P19:Q19"/>
    <mergeCell ref="S19:T19"/>
    <mergeCell ref="D20:F20"/>
    <mergeCell ref="J20:K20"/>
    <mergeCell ref="M20:N20"/>
    <mergeCell ref="P20:Q20"/>
    <mergeCell ref="S20:T20"/>
    <mergeCell ref="D21:F21"/>
    <mergeCell ref="J21:K21"/>
    <mergeCell ref="M21:N21"/>
    <mergeCell ref="P21:Q21"/>
    <mergeCell ref="S21:T21"/>
    <mergeCell ref="D22:F22"/>
    <mergeCell ref="J22:K22"/>
    <mergeCell ref="M22:N22"/>
    <mergeCell ref="P22:Q22"/>
    <mergeCell ref="S22:T22"/>
    <mergeCell ref="D23:F23"/>
    <mergeCell ref="J23:K23"/>
    <mergeCell ref="M23:N23"/>
    <mergeCell ref="P23:Q23"/>
    <mergeCell ref="S23:T23"/>
    <mergeCell ref="D24:F24"/>
    <mergeCell ref="P24:Q24"/>
    <mergeCell ref="S24:T24"/>
    <mergeCell ref="D25:F25"/>
    <mergeCell ref="D26:F26"/>
    <mergeCell ref="J26:K26"/>
    <mergeCell ref="M26:N26"/>
    <mergeCell ref="P26:Q26"/>
    <mergeCell ref="S26:T26"/>
    <mergeCell ref="D27:F27"/>
    <mergeCell ref="J27:K27"/>
    <mergeCell ref="M27:N27"/>
    <mergeCell ref="P27:Q27"/>
    <mergeCell ref="S27:T27"/>
    <mergeCell ref="D28:F28"/>
    <mergeCell ref="J28:K28"/>
    <mergeCell ref="M28:N28"/>
    <mergeCell ref="P28:Q28"/>
    <mergeCell ref="S28:T28"/>
    <mergeCell ref="D29:F29"/>
    <mergeCell ref="J29:K29"/>
    <mergeCell ref="M29:N29"/>
    <mergeCell ref="P29:Q29"/>
    <mergeCell ref="S29:T29"/>
    <mergeCell ref="D30:F30"/>
    <mergeCell ref="J30:K30"/>
    <mergeCell ref="M30:N30"/>
    <mergeCell ref="P30:Q30"/>
    <mergeCell ref="S30:T30"/>
    <mergeCell ref="D31:F31"/>
    <mergeCell ref="P31:Q31"/>
    <mergeCell ref="S31:T31"/>
    <mergeCell ref="D32:F32"/>
    <mergeCell ref="P32:Q32"/>
    <mergeCell ref="D33:F33"/>
    <mergeCell ref="J33:K33"/>
    <mergeCell ref="M33:N33"/>
    <mergeCell ref="P33:Q33"/>
    <mergeCell ref="S33:T33"/>
    <mergeCell ref="D34:F34"/>
    <mergeCell ref="J34:K34"/>
    <mergeCell ref="M34:N34"/>
    <mergeCell ref="P34:Q34"/>
    <mergeCell ref="S34:T34"/>
    <mergeCell ref="D35:F35"/>
    <mergeCell ref="J35:K35"/>
    <mergeCell ref="M35:N35"/>
    <mergeCell ref="P35:Q35"/>
    <mergeCell ref="S35:T35"/>
    <mergeCell ref="P38:Q38"/>
    <mergeCell ref="S38:T38"/>
    <mergeCell ref="K40:N40"/>
    <mergeCell ref="P40:Q40"/>
    <mergeCell ref="K42:N42"/>
    <mergeCell ref="S42:T42"/>
    <mergeCell ref="D36:F36"/>
    <mergeCell ref="J36:K36"/>
    <mergeCell ref="M36:N36"/>
    <mergeCell ref="P36:Q36"/>
    <mergeCell ref="S36:T36"/>
    <mergeCell ref="D37:F37"/>
    <mergeCell ref="J37:K37"/>
    <mergeCell ref="M37:N37"/>
    <mergeCell ref="P37:Q37"/>
    <mergeCell ref="S37:T37"/>
  </mergeCells>
  <conditionalFormatting sqref="D12:F37">
    <cfRule type="containsBlanks" dxfId="0" priority="1">
      <formula>LEN(TRIM(D12))=0</formula>
    </cfRule>
  </conditionalFormatting>
  <dataValidations count="1">
    <dataValidation type="list" allowBlank="1" showInputMessage="1" showErrorMessage="1" sqref="H12:H37">
      <formula1>$H$94:$H$95</formula1>
    </dataValidation>
  </dataValidations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 </cp:lastModifiedBy>
  <dcterms:created xsi:type="dcterms:W3CDTF">2016-09-23T07:41:16Z</dcterms:created>
  <dcterms:modified xsi:type="dcterms:W3CDTF">2016-09-23T11:48:36Z</dcterms:modified>
</cp:coreProperties>
</file>