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CLIENT" sheetId="3" r:id="rId1"/>
    <sheet name="Facture" sheetId="1" r:id="rId2"/>
    <sheet name="Données" sheetId="4" r:id="rId3"/>
  </sheets>
  <externalReferences>
    <externalReference r:id="rId4"/>
  </externalReferences>
  <definedNames>
    <definedName name="_xlnm.Print_Area" localSheetId="1">Facture!$A$1:$F$47</definedName>
  </definedNames>
  <calcPr calcId="145621"/>
</workbook>
</file>

<file path=xl/calcChain.xml><?xml version="1.0" encoding="utf-8"?>
<calcChain xmlns="http://schemas.openxmlformats.org/spreadsheetml/2006/main">
  <c r="E10" i="1" l="1"/>
  <c r="E14" i="1" l="1"/>
  <c r="E16" i="1"/>
  <c r="E12" i="1"/>
  <c r="E32" i="1"/>
  <c r="E13" i="1" l="1"/>
  <c r="O49" i="3" l="1"/>
  <c r="O48" i="3"/>
  <c r="O47" i="3"/>
  <c r="O46" i="3"/>
  <c r="O45" i="3"/>
  <c r="O44" i="3"/>
  <c r="O43" i="3"/>
  <c r="O42" i="3"/>
  <c r="O41" i="3"/>
  <c r="N40" i="3"/>
  <c r="O40" i="3" s="1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N24" i="3"/>
  <c r="O24" i="3" s="1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2" i="3"/>
  <c r="E35" i="1" l="1"/>
  <c r="E36" i="1" s="1"/>
  <c r="E37" i="1" l="1"/>
  <c r="E40" i="1" s="1"/>
  <c r="D42" i="1"/>
</calcChain>
</file>

<file path=xl/sharedStrings.xml><?xml version="1.0" encoding="utf-8"?>
<sst xmlns="http://schemas.openxmlformats.org/spreadsheetml/2006/main" count="266" uniqueCount="168">
  <si>
    <t>NOTE D'HONORAIRES</t>
  </si>
  <si>
    <t>DATE :</t>
  </si>
  <si>
    <t>NUMERO:</t>
  </si>
  <si>
    <t>WALID BOUZID</t>
  </si>
  <si>
    <t>CLIENT :</t>
  </si>
  <si>
    <t>ADRESSE :</t>
  </si>
  <si>
    <t>M.F.</t>
  </si>
  <si>
    <t>DESCRIPTION</t>
  </si>
  <si>
    <t>MONTANT</t>
  </si>
  <si>
    <t xml:space="preserve">Forfait honoraires tenue de comptabilité </t>
  </si>
  <si>
    <t>TOTAL H.T.</t>
  </si>
  <si>
    <t>TAUX DE T.V.A.</t>
  </si>
  <si>
    <t>T.V.A.</t>
  </si>
  <si>
    <t>T.T.C</t>
  </si>
  <si>
    <t>RETENUE A LA SOURCE 5%</t>
  </si>
  <si>
    <t>DROIT DE TIMBRE</t>
  </si>
  <si>
    <t>NET A PAYER</t>
  </si>
  <si>
    <t>REGIME</t>
  </si>
  <si>
    <t>RESPONSABLE DOSSIER</t>
  </si>
  <si>
    <t>TELEPHONE</t>
  </si>
  <si>
    <t>GSM</t>
  </si>
  <si>
    <t>EMAIL</t>
  </si>
  <si>
    <t>honoraires mensules</t>
  </si>
  <si>
    <t>annueles</t>
  </si>
  <si>
    <t>PAIE</t>
  </si>
  <si>
    <t>TOTAL</t>
  </si>
  <si>
    <t>3E</t>
  </si>
  <si>
    <t>L</t>
  </si>
  <si>
    <t>0853304G/A/M/000</t>
  </si>
  <si>
    <t>DHOHA</t>
  </si>
  <si>
    <t>3E Qatar &lt;3e.qatar@engineering-3e.com&gt;</t>
  </si>
  <si>
    <t>3EI</t>
  </si>
  <si>
    <t>E</t>
  </si>
  <si>
    <t>1090252B/A/M/000</t>
  </si>
  <si>
    <t>ATI</t>
  </si>
  <si>
    <t>1330350P/A/M/000</t>
  </si>
  <si>
    <t>YOUSSEF</t>
  </si>
  <si>
    <t>Dominique Thaly &lt;Dominique@agence-thaly.com&gt;</t>
  </si>
  <si>
    <t>CODIPA</t>
  </si>
  <si>
    <t>1404413V/A/M/000</t>
  </si>
  <si>
    <t>DIWELD</t>
  </si>
  <si>
    <t>1330358Y/A/M/000</t>
  </si>
  <si>
    <t>DULAHAY</t>
  </si>
  <si>
    <t>1076019J/A/M/000</t>
  </si>
  <si>
    <t>CHIHEB</t>
  </si>
  <si>
    <t>DUNE</t>
  </si>
  <si>
    <t>1277739D/A/M/000</t>
  </si>
  <si>
    <t>EGO STELLA</t>
  </si>
  <si>
    <t>1373641H/A/M/000</t>
  </si>
  <si>
    <t>ELKA</t>
  </si>
  <si>
    <t>0782911F/A/M/000</t>
  </si>
  <si>
    <t>EXCELLENCE</t>
  </si>
  <si>
    <t>1374913S/A/M/000</t>
  </si>
  <si>
    <t>FASHION MAID</t>
  </si>
  <si>
    <t>1049931F/A/M/000</t>
  </si>
  <si>
    <t>FM</t>
  </si>
  <si>
    <t>0971818N/A/M/000</t>
  </si>
  <si>
    <t>FMC</t>
  </si>
  <si>
    <t>1304463Z/A/M/000</t>
  </si>
  <si>
    <t>FMI</t>
  </si>
  <si>
    <t>1278275W/A/M/000</t>
  </si>
  <si>
    <t>GRANDI CASA</t>
  </si>
  <si>
    <t>1272867P/A/M/000</t>
  </si>
  <si>
    <t>MERIEM</t>
  </si>
  <si>
    <t>IDEE MEUBLE</t>
  </si>
  <si>
    <t>1394936L/A/M/000</t>
  </si>
  <si>
    <t>IGIP</t>
  </si>
  <si>
    <t>0430133F/A/M/000</t>
  </si>
  <si>
    <t>IMEXCO</t>
  </si>
  <si>
    <t>0307261W/A/M/000</t>
  </si>
  <si>
    <t>AUDIT</t>
  </si>
  <si>
    <t>INTEGRALE INGENIEURIE</t>
  </si>
  <si>
    <t>0926603T/A/M/000</t>
  </si>
  <si>
    <t>JIHEN BEN HADID</t>
  </si>
  <si>
    <t>1246258V/P/A/000</t>
  </si>
  <si>
    <t>KEM CONFORT</t>
  </si>
  <si>
    <t>1067878W/A/M/000</t>
  </si>
  <si>
    <t>LYNADAM</t>
  </si>
  <si>
    <t>1091456R/A/M/000</t>
  </si>
  <si>
    <t>MAROMRD</t>
  </si>
  <si>
    <t>0437444Z/A/M/000</t>
  </si>
  <si>
    <t>MARQUAGE</t>
  </si>
  <si>
    <t xml:space="preserve"> 1023839Z/A/M/000</t>
  </si>
  <si>
    <t>MAXXI CHAUSSURES</t>
  </si>
  <si>
    <t>1271281N/A/M/000</t>
  </si>
  <si>
    <t>OXIOTIC</t>
  </si>
  <si>
    <t>1136859D/A/M/000</t>
  </si>
  <si>
    <t>PANDA</t>
  </si>
  <si>
    <t xml:space="preserve">970904F/A/M/000 </t>
  </si>
  <si>
    <t>PHARMACIE DHEKRA</t>
  </si>
  <si>
    <t>1264195Z/D/C/000</t>
  </si>
  <si>
    <t>PHARMACIE SLIM FARAH</t>
  </si>
  <si>
    <t>REDACHEM TUNISIE</t>
  </si>
  <si>
    <t>1059513W/A/M/000</t>
  </si>
  <si>
    <t>SCC</t>
  </si>
  <si>
    <t>SEFAC</t>
  </si>
  <si>
    <t>0764872P/A/M/000</t>
  </si>
  <si>
    <t>SISA</t>
  </si>
  <si>
    <t>1113107T/A/M/000</t>
  </si>
  <si>
    <t>SISI</t>
  </si>
  <si>
    <t>1399376X/A/M/000</t>
  </si>
  <si>
    <t>STE</t>
  </si>
  <si>
    <t>1037109S/A/M/000</t>
  </si>
  <si>
    <t>STM</t>
  </si>
  <si>
    <t>1115476B/A/M/000</t>
  </si>
  <si>
    <t>TUNISIE INOXE</t>
  </si>
  <si>
    <t>1342163C/B/M/000</t>
  </si>
  <si>
    <t>00599036J/A/C/000</t>
  </si>
  <si>
    <t>NOAMI</t>
  </si>
  <si>
    <t>1179610N/A/M/000</t>
  </si>
  <si>
    <t>ADCT</t>
  </si>
  <si>
    <t>1378031H/A/M/000</t>
  </si>
  <si>
    <t>MR GRUILLAD</t>
  </si>
  <si>
    <t>1226172D/A/M/000</t>
  </si>
  <si>
    <t>SOTEQ</t>
  </si>
  <si>
    <t>1202029T/B/M/000</t>
  </si>
  <si>
    <t>STPC</t>
  </si>
  <si>
    <t>0009993R/A/M/000</t>
  </si>
  <si>
    <t>SONEG</t>
  </si>
  <si>
    <t>1454712F/A/M/000</t>
  </si>
  <si>
    <t>SISI+</t>
  </si>
  <si>
    <t>1488684D/A/M/000</t>
  </si>
  <si>
    <t>ATIT</t>
  </si>
  <si>
    <t>1496808T/A/M/000</t>
  </si>
  <si>
    <t>ALNAMAA</t>
  </si>
  <si>
    <t>1497079N/A/M/000</t>
  </si>
  <si>
    <t>NABDA</t>
  </si>
  <si>
    <t>1271721R/A/M/000</t>
  </si>
  <si>
    <t>307261W/A/M/000</t>
  </si>
  <si>
    <t>WTT</t>
  </si>
  <si>
    <t>1238241N/A/M/000</t>
  </si>
  <si>
    <t>INVENTAIRES</t>
  </si>
  <si>
    <t>Compteur</t>
  </si>
  <si>
    <t>Adresse</t>
  </si>
  <si>
    <t>Matricul Fiscal</t>
  </si>
  <si>
    <t>Clients</t>
  </si>
  <si>
    <t>Date convention</t>
  </si>
  <si>
    <t xml:space="preserve">55 Avenue khaireddine pacha Tunis </t>
  </si>
  <si>
    <t>services</t>
  </si>
  <si>
    <t>1er Trimestre</t>
  </si>
  <si>
    <t>2eme Trimestre</t>
  </si>
  <si>
    <t>Elaboration fiche de paie</t>
  </si>
  <si>
    <t>Periodictes</t>
  </si>
  <si>
    <t>Commissariat aux comptes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</si>
  <si>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</si>
  <si>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</si>
  <si>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</si>
  <si>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</si>
  <si>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</si>
  <si>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</si>
  <si>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</si>
  <si>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</si>
  <si>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</si>
  <si>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</si>
  <si>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</si>
  <si>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</si>
  <si>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</si>
  <si>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</si>
  <si>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</si>
  <si>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</si>
  <si>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</si>
  <si>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 xml:space="preserve">  Arrêtée la présente note d'honoraires à la somme de :</t>
  </si>
  <si>
    <t>Bon de commande N°</t>
  </si>
  <si>
    <t>Autorisation d'achat</t>
  </si>
  <si>
    <t>Valable au :</t>
  </si>
  <si>
    <t>Autorisation</t>
  </si>
  <si>
    <t>Date Validité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</si>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</sst>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7" formatCode="#&quot; &quot;00&quot; &quot;00&quot; &quot;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indexed="12"/>
      <name val="Book Antiqua"/>
      <family val="1"/>
    </font>
    <font>
      <b/>
      <sz val="20"/>
      <name val="Arial"/>
      <family val="2"/>
    </font>
    <font>
      <b/>
      <i/>
      <sz val="12"/>
      <color indexed="12"/>
      <name val="Book Antiqua"/>
      <family val="1"/>
    </font>
    <font>
      <b/>
      <i/>
      <sz val="11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i/>
      <sz val="9"/>
      <color indexed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sz val="12"/>
      <name val="Arial"/>
      <family val="2"/>
    </font>
    <font>
      <b/>
      <i/>
      <sz val="10"/>
      <color indexed="12"/>
      <name val="Arial"/>
      <family val="2"/>
    </font>
    <font>
      <b/>
      <i/>
      <sz val="11"/>
      <color indexed="12"/>
      <name val="Arial"/>
      <family val="2"/>
    </font>
    <font>
      <b/>
      <i/>
      <sz val="12"/>
      <color rgb="FFFF0000"/>
      <name val="Book Antiqua"/>
      <family val="1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8"/>
      <color rgb="FFFF0000"/>
      <name val="Calibri"/>
      <family val="2"/>
    </font>
    <font>
      <b/>
      <sz val="14"/>
      <color indexed="63"/>
      <name val="Book Antiqua"/>
      <family val="1"/>
    </font>
    <font>
      <b/>
      <sz val="14"/>
      <color rgb="FFFF0000"/>
      <name val="Book Antiqua"/>
      <family val="1"/>
    </font>
    <font>
      <sz val="14"/>
      <color theme="1"/>
      <name val="Calibri"/>
      <family val="2"/>
      <scheme val="minor"/>
    </font>
    <font>
      <sz val="14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4" fillId="0" borderId="0" xfId="0" applyFont="1"/>
    <xf numFmtId="0" fontId="9" fillId="0" borderId="0" xfId="0" applyFont="1"/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2" fillId="0" borderId="0" xfId="0" applyFont="1" applyAlignme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65" fontId="13" fillId="0" borderId="1" xfId="0" applyNumberFormat="1" applyFont="1" applyFill="1" applyBorder="1" applyAlignment="1">
      <alignment horizontal="left"/>
    </xf>
    <xf numFmtId="165" fontId="0" fillId="0" borderId="1" xfId="0" applyNumberFormat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2" xfId="0" applyBorder="1" applyAlignment="1">
      <alignment horizontal="left"/>
    </xf>
    <xf numFmtId="165" fontId="0" fillId="0" borderId="2" xfId="0" applyNumberForma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165" fontId="1" fillId="0" borderId="5" xfId="0" applyNumberFormat="1" applyFont="1" applyFill="1" applyBorder="1" applyAlignment="1">
      <alignment horizontal="left"/>
    </xf>
    <xf numFmtId="165" fontId="1" fillId="0" borderId="6" xfId="0" applyNumberFormat="1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165" fontId="0" fillId="0" borderId="8" xfId="0" applyNumberFormat="1" applyBorder="1" applyAlignment="1">
      <alignment horizontal="left"/>
    </xf>
    <xf numFmtId="165" fontId="0" fillId="0" borderId="9" xfId="0" applyNumberFormat="1" applyBorder="1" applyAlignment="1">
      <alignment horizontal="left"/>
    </xf>
    <xf numFmtId="0" fontId="10" fillId="0" borderId="10" xfId="0" applyFont="1" applyFill="1" applyBorder="1" applyAlignment="1">
      <alignment horizontal="center" vertical="center"/>
    </xf>
    <xf numFmtId="166" fontId="11" fillId="0" borderId="0" xfId="0" applyNumberFormat="1" applyFont="1" applyAlignment="1">
      <alignment horizontal="left" vertical="center"/>
    </xf>
    <xf numFmtId="0" fontId="15" fillId="0" borderId="10" xfId="0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/>
    </xf>
    <xf numFmtId="165" fontId="15" fillId="0" borderId="12" xfId="0" applyNumberFormat="1" applyFont="1" applyFill="1" applyBorder="1" applyAlignment="1">
      <alignment horizontal="right" vertical="center"/>
    </xf>
    <xf numFmtId="165" fontId="10" fillId="0" borderId="12" xfId="0" applyNumberFormat="1" applyFont="1" applyFill="1" applyBorder="1" applyAlignment="1">
      <alignment horizontal="right" vertical="center"/>
    </xf>
    <xf numFmtId="0" fontId="15" fillId="0" borderId="14" xfId="0" applyFont="1" applyFill="1" applyBorder="1" applyAlignment="1">
      <alignment horizontal="center" vertical="center"/>
    </xf>
    <xf numFmtId="165" fontId="15" fillId="0" borderId="15" xfId="0" applyNumberFormat="1" applyFont="1" applyFill="1" applyBorder="1" applyAlignment="1">
      <alignment horizontal="right" vertical="center"/>
    </xf>
    <xf numFmtId="165" fontId="20" fillId="2" borderId="19" xfId="0" applyNumberFormat="1" applyFont="1" applyFill="1" applyBorder="1" applyAlignment="1">
      <alignment horizontal="right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166" fontId="16" fillId="0" borderId="1" xfId="0" applyNumberFormat="1" applyFont="1" applyBorder="1" applyAlignment="1">
      <alignment horizontal="left" vertical="center"/>
    </xf>
    <xf numFmtId="10" fontId="15" fillId="0" borderId="1" xfId="0" applyNumberFormat="1" applyFont="1" applyBorder="1" applyAlignment="1">
      <alignment horizontal="right" vertical="center"/>
    </xf>
    <xf numFmtId="165" fontId="15" fillId="2" borderId="1" xfId="0" applyNumberFormat="1" applyFont="1" applyFill="1" applyBorder="1" applyAlignment="1">
      <alignment horizontal="right" vertical="center"/>
    </xf>
    <xf numFmtId="165" fontId="15" fillId="0" borderId="1" xfId="0" applyNumberFormat="1" applyFont="1" applyBorder="1" applyAlignment="1">
      <alignment horizontal="right" vertical="center"/>
    </xf>
    <xf numFmtId="165" fontId="15" fillId="0" borderId="1" xfId="0" applyNumberFormat="1" applyFont="1" applyFill="1" applyBorder="1" applyAlignment="1">
      <alignment horizontal="right" vertical="center"/>
    </xf>
    <xf numFmtId="165" fontId="15" fillId="3" borderId="1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right" vertical="center"/>
    </xf>
    <xf numFmtId="167" fontId="1" fillId="0" borderId="5" xfId="0" applyNumberFormat="1" applyFont="1" applyBorder="1" applyAlignment="1">
      <alignment horizontal="left"/>
    </xf>
    <xf numFmtId="167" fontId="13" fillId="0" borderId="1" xfId="0" applyNumberFormat="1" applyFont="1" applyFill="1" applyBorder="1" applyAlignment="1">
      <alignment horizontal="left"/>
    </xf>
    <xf numFmtId="167" fontId="0" fillId="0" borderId="1" xfId="0" applyNumberFormat="1" applyFill="1" applyBorder="1" applyAlignment="1">
      <alignment horizontal="left"/>
    </xf>
    <xf numFmtId="167" fontId="0" fillId="0" borderId="1" xfId="0" applyNumberFormat="1" applyBorder="1" applyAlignment="1">
      <alignment horizontal="left"/>
    </xf>
    <xf numFmtId="167" fontId="0" fillId="0" borderId="8" xfId="0" applyNumberFormat="1" applyBorder="1" applyAlignment="1">
      <alignment horizontal="left"/>
    </xf>
    <xf numFmtId="167" fontId="0" fillId="0" borderId="0" xfId="0" applyNumberFormat="1" applyAlignment="1">
      <alignment horizontal="left"/>
    </xf>
    <xf numFmtId="14" fontId="1" fillId="0" borderId="5" xfId="0" applyNumberFormat="1" applyFont="1" applyBorder="1" applyAlignment="1">
      <alignment horizontal="left"/>
    </xf>
    <xf numFmtId="14" fontId="13" fillId="0" borderId="1" xfId="0" applyNumberFormat="1" applyFont="1" applyFill="1" applyBorder="1" applyAlignment="1">
      <alignment horizontal="left"/>
    </xf>
    <xf numFmtId="14" fontId="0" fillId="0" borderId="1" xfId="0" applyNumberForma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49" fontId="1" fillId="0" borderId="5" xfId="0" applyNumberFormat="1" applyFont="1" applyBorder="1" applyAlignment="1">
      <alignment horizontal="left"/>
    </xf>
    <xf numFmtId="49" fontId="13" fillId="0" borderId="1" xfId="0" applyNumberFormat="1" applyFont="1" applyFill="1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8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0" fontId="0" fillId="4" borderId="0" xfId="0" applyFill="1"/>
    <xf numFmtId="0" fontId="0" fillId="4" borderId="0" xfId="0" applyFill="1" applyAlignment="1">
      <alignment vertical="center"/>
    </xf>
    <xf numFmtId="164" fontId="22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164" fontId="23" fillId="0" borderId="0" xfId="0" applyNumberFormat="1" applyFont="1" applyAlignment="1">
      <alignment horizontal="left"/>
    </xf>
    <xf numFmtId="0" fontId="25" fillId="0" borderId="0" xfId="0" applyFont="1" applyAlignment="1">
      <alignment horizontal="left"/>
    </xf>
    <xf numFmtId="0" fontId="10" fillId="0" borderId="11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 wrapText="1" shrinkToFit="1"/>
    </xf>
    <xf numFmtId="0" fontId="15" fillId="0" borderId="11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2" borderId="16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left" vertical="center"/>
    </xf>
  </cellXfs>
  <cellStyles count="1">
    <cellStyle name="Normal" xfId="0" builtinId="0"/>
  </cellStyles>
  <dxfs count="2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5" formatCode="#,##0.0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#&quot; &quot;00&quot; &quot;00&quot; &quot;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#&quot; &quot;00&quot; &quot;00&quot; &quot;0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41</xdr:row>
      <xdr:rowOff>552450</xdr:rowOff>
    </xdr:from>
    <xdr:to>
      <xdr:col>4</xdr:col>
      <xdr:colOff>2590800</xdr:colOff>
      <xdr:row>46</xdr:row>
      <xdr:rowOff>142875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295275" y="10534650"/>
          <a:ext cx="792480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l" rtl="0">
            <a:defRPr sz="1000"/>
          </a:pPr>
          <a:r>
            <a:rPr lang="fr-FR" sz="800" b="0" i="0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Veuillez rédiger tous les chèques à l'ordre de Mr SASSI SGHAIER ou 2S COMPTA. Pour toute question concernant cette facture, veuillez </a:t>
          </a:r>
        </a:p>
        <a:p>
          <a:pPr algn="l" rtl="0">
            <a:defRPr sz="1000"/>
          </a:pPr>
          <a:endParaRPr lang="fr-FR" sz="800" b="0" i="0" strike="noStrike">
            <a:solidFill>
              <a:schemeClr val="bg1">
                <a:lumMod val="50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contacter Mr sassi sghaier au 71 893 706 </a:t>
          </a:r>
        </a:p>
        <a:p>
          <a:pPr algn="l" rtl="0">
            <a:defRPr sz="1000"/>
          </a:pPr>
          <a:endParaRPr lang="fr-FR" sz="800" b="0" i="0" strike="noStrike">
            <a:solidFill>
              <a:schemeClr val="bg1">
                <a:lumMod val="50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Veuillez rédiger les virements au nom de monsieur sassi sghaier sur le RIB N° 20007070001144086707</a:t>
          </a:r>
        </a:p>
        <a:p>
          <a:pPr algn="l" rtl="0">
            <a:defRPr sz="1000"/>
          </a:pPr>
          <a:endParaRPr lang="fr-FR" sz="800" b="0" i="0" strike="noStrike">
            <a:solidFill>
              <a:schemeClr val="bg1">
                <a:lumMod val="50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BTK agence les berges du lac</a:t>
          </a:r>
        </a:p>
        <a:p>
          <a:pPr algn="l" rtl="0">
            <a:defRPr sz="1000"/>
          </a:pPr>
          <a:endParaRPr lang="fr-FR" sz="1000" b="1" i="0" strike="noStrike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1</xdr:row>
          <xdr:rowOff>9525</xdr:rowOff>
        </xdr:from>
        <xdr:to>
          <xdr:col>10</xdr:col>
          <xdr:colOff>161925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7</xdr:row>
          <xdr:rowOff>28575</xdr:rowOff>
        </xdr:from>
        <xdr:to>
          <xdr:col>10</xdr:col>
          <xdr:colOff>142875</xdr:colOff>
          <xdr:row>8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9</xdr:row>
          <xdr:rowOff>0</xdr:rowOff>
        </xdr:from>
        <xdr:to>
          <xdr:col>10</xdr:col>
          <xdr:colOff>133350</xdr:colOff>
          <xdr:row>12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ssi.sghaier\AppData\Roaming\Microsoft\AddIns\dinar-chiffres-en-lettre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dinar-chiffres-en-lettres"/>
    </sheetNames>
    <definedNames>
      <definedName name="chiffrelett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O51" totalsRowShown="0" headerRowDxfId="25" dataDxfId="23" headerRowBorderDxfId="24" tableBorderDxfId="22" totalsRowBorderDxfId="21">
  <autoFilter ref="A1:O51"/>
  <tableColumns count="15">
    <tableColumn id="1" name="Clients" dataDxfId="20"/>
    <tableColumn id="2" name="Matricul Fiscal" dataDxfId="19"/>
    <tableColumn id="16" name="Autorisation" dataDxfId="18"/>
    <tableColumn id="15" name="Date Validité" dataDxfId="17"/>
    <tableColumn id="3" name="Adresse" dataDxfId="16"/>
    <tableColumn id="4" name="REGIME" dataDxfId="15"/>
    <tableColumn id="5" name="RESPONSABLE DOSSIER" dataDxfId="14"/>
    <tableColumn id="6" name="TELEPHONE" dataDxfId="13"/>
    <tableColumn id="7" name="GSM" dataDxfId="12"/>
    <tableColumn id="8" name="EMAIL" dataDxfId="11"/>
    <tableColumn id="9" name="Date convention" dataDxfId="10"/>
    <tableColumn id="10" name="honoraires mensules" dataDxfId="9"/>
    <tableColumn id="11" name="annueles" dataDxfId="8"/>
    <tableColumn id="12" name="PAIE" dataDxfId="7"/>
    <tableColumn id="13" name="TOTAL" dataDxfId="6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1"/>
  <sheetViews>
    <sheetView topLeftCell="A37" workbookViewId="0">
      <selection activeCell="B48" sqref="B48"/>
    </sheetView>
  </sheetViews>
  <sheetFormatPr baseColWidth="10" defaultRowHeight="15" x14ac:dyDescent="0.25"/>
  <cols>
    <col min="1" max="1" width="22.85546875" style="14" bestFit="1" customWidth="1"/>
    <col min="2" max="2" width="20.42578125" style="14" bestFit="1" customWidth="1"/>
    <col min="3" max="3" width="20.42578125" style="72" customWidth="1"/>
    <col min="4" max="4" width="20.42578125" style="66" customWidth="1"/>
    <col min="5" max="5" width="30.7109375" style="14" bestFit="1" customWidth="1"/>
    <col min="6" max="6" width="22.85546875" style="14" customWidth="1"/>
    <col min="7" max="7" width="23.42578125" style="14" customWidth="1"/>
    <col min="8" max="8" width="13.42578125" style="60" customWidth="1"/>
    <col min="9" max="9" width="21.5703125" style="60" customWidth="1"/>
    <col min="10" max="10" width="46.7109375" style="14" bestFit="1" customWidth="1"/>
    <col min="11" max="11" width="17.7109375" style="66" customWidth="1"/>
    <col min="12" max="12" width="21.7109375" style="21" customWidth="1"/>
    <col min="13" max="15" width="11.42578125" style="21"/>
    <col min="16" max="16384" width="11.42578125" style="14"/>
  </cols>
  <sheetData>
    <row r="1" spans="1:15" x14ac:dyDescent="0.25">
      <c r="A1" s="27" t="s">
        <v>135</v>
      </c>
      <c r="B1" s="28" t="s">
        <v>134</v>
      </c>
      <c r="C1" s="67" t="s">
        <v>165</v>
      </c>
      <c r="D1" s="61" t="s">
        <v>166</v>
      </c>
      <c r="E1" s="28" t="s">
        <v>133</v>
      </c>
      <c r="F1" s="28" t="s">
        <v>17</v>
      </c>
      <c r="G1" s="28" t="s">
        <v>18</v>
      </c>
      <c r="H1" s="55" t="s">
        <v>19</v>
      </c>
      <c r="I1" s="55" t="s">
        <v>20</v>
      </c>
      <c r="J1" s="28" t="s">
        <v>21</v>
      </c>
      <c r="K1" s="61" t="s">
        <v>136</v>
      </c>
      <c r="L1" s="29" t="s">
        <v>22</v>
      </c>
      <c r="M1" s="29" t="s">
        <v>23</v>
      </c>
      <c r="N1" s="29" t="s">
        <v>24</v>
      </c>
      <c r="O1" s="30" t="s">
        <v>25</v>
      </c>
    </row>
    <row r="2" spans="1:15" x14ac:dyDescent="0.25">
      <c r="A2" s="22" t="s">
        <v>26</v>
      </c>
      <c r="B2" s="16" t="s">
        <v>28</v>
      </c>
      <c r="C2" s="68"/>
      <c r="D2" s="62"/>
      <c r="E2" s="16" t="s">
        <v>137</v>
      </c>
      <c r="F2" s="15" t="s">
        <v>27</v>
      </c>
      <c r="G2" s="16" t="s">
        <v>29</v>
      </c>
      <c r="H2" s="56">
        <v>71903706</v>
      </c>
      <c r="I2" s="56"/>
      <c r="J2" s="16" t="s">
        <v>30</v>
      </c>
      <c r="K2" s="62">
        <v>39814</v>
      </c>
      <c r="L2" s="17">
        <v>250</v>
      </c>
      <c r="M2" s="17">
        <v>0</v>
      </c>
      <c r="N2" s="17">
        <v>0</v>
      </c>
      <c r="O2" s="26">
        <f>+L2*12+M2+N2*12</f>
        <v>3000</v>
      </c>
    </row>
    <row r="3" spans="1:15" x14ac:dyDescent="0.25">
      <c r="A3" s="22" t="s">
        <v>31</v>
      </c>
      <c r="B3" s="16" t="s">
        <v>33</v>
      </c>
      <c r="C3" s="68"/>
      <c r="D3" s="62"/>
      <c r="E3" s="16" t="s">
        <v>137</v>
      </c>
      <c r="F3" s="15" t="s">
        <v>32</v>
      </c>
      <c r="G3" s="16" t="s">
        <v>29</v>
      </c>
      <c r="H3" s="56"/>
      <c r="I3" s="56"/>
      <c r="J3" s="16" t="s">
        <v>30</v>
      </c>
      <c r="K3" s="62"/>
      <c r="L3" s="17">
        <v>200</v>
      </c>
      <c r="M3" s="17"/>
      <c r="N3" s="17"/>
      <c r="O3" s="26">
        <f t="shared" ref="O3:O49" si="0">+L3*12+M3+N3*12</f>
        <v>2400</v>
      </c>
    </row>
    <row r="4" spans="1:15" x14ac:dyDescent="0.25">
      <c r="A4" s="23" t="s">
        <v>34</v>
      </c>
      <c r="B4" s="18" t="s">
        <v>35</v>
      </c>
      <c r="C4" s="69"/>
      <c r="D4" s="63"/>
      <c r="E4" s="18"/>
      <c r="F4" s="18" t="s">
        <v>32</v>
      </c>
      <c r="G4" s="18" t="s">
        <v>36</v>
      </c>
      <c r="H4" s="57"/>
      <c r="I4" s="57"/>
      <c r="J4" s="18" t="s">
        <v>37</v>
      </c>
      <c r="K4" s="63"/>
      <c r="L4" s="17">
        <v>250</v>
      </c>
      <c r="M4" s="17"/>
      <c r="N4" s="17"/>
      <c r="O4" s="26">
        <f t="shared" si="0"/>
        <v>3000</v>
      </c>
    </row>
    <row r="5" spans="1:15" x14ac:dyDescent="0.25">
      <c r="A5" s="22" t="s">
        <v>38</v>
      </c>
      <c r="B5" s="15" t="s">
        <v>39</v>
      </c>
      <c r="C5" s="70"/>
      <c r="D5" s="64"/>
      <c r="E5" s="15"/>
      <c r="F5" s="15" t="s">
        <v>27</v>
      </c>
      <c r="G5" s="15" t="s">
        <v>36</v>
      </c>
      <c r="H5" s="58"/>
      <c r="I5" s="58"/>
      <c r="J5" s="15"/>
      <c r="K5" s="64"/>
      <c r="L5" s="17">
        <v>150</v>
      </c>
      <c r="M5" s="17"/>
      <c r="N5" s="17"/>
      <c r="O5" s="26">
        <f t="shared" si="0"/>
        <v>1800</v>
      </c>
    </row>
    <row r="6" spans="1:15" x14ac:dyDescent="0.25">
      <c r="A6" s="23" t="s">
        <v>40</v>
      </c>
      <c r="B6" s="18" t="s">
        <v>41</v>
      </c>
      <c r="C6" s="69"/>
      <c r="D6" s="63"/>
      <c r="E6" s="18"/>
      <c r="F6" s="18" t="s">
        <v>32</v>
      </c>
      <c r="G6" s="18" t="s">
        <v>36</v>
      </c>
      <c r="H6" s="57"/>
      <c r="I6" s="57"/>
      <c r="J6" s="18"/>
      <c r="K6" s="63"/>
      <c r="L6" s="17">
        <v>150</v>
      </c>
      <c r="M6" s="17"/>
      <c r="N6" s="17"/>
      <c r="O6" s="26">
        <f t="shared" si="0"/>
        <v>1800</v>
      </c>
    </row>
    <row r="7" spans="1:15" x14ac:dyDescent="0.25">
      <c r="A7" s="23" t="s">
        <v>42</v>
      </c>
      <c r="B7" s="18" t="s">
        <v>43</v>
      </c>
      <c r="C7" s="69"/>
      <c r="D7" s="63"/>
      <c r="E7" s="18"/>
      <c r="F7" s="18" t="s">
        <v>32</v>
      </c>
      <c r="G7" s="18" t="s">
        <v>44</v>
      </c>
      <c r="H7" s="57"/>
      <c r="I7" s="57"/>
      <c r="J7" s="18"/>
      <c r="K7" s="63"/>
      <c r="L7" s="17">
        <v>200</v>
      </c>
      <c r="M7" s="17"/>
      <c r="N7" s="17"/>
      <c r="O7" s="26">
        <f t="shared" si="0"/>
        <v>2400</v>
      </c>
    </row>
    <row r="8" spans="1:15" x14ac:dyDescent="0.25">
      <c r="A8" s="23" t="s">
        <v>45</v>
      </c>
      <c r="B8" s="18" t="s">
        <v>46</v>
      </c>
      <c r="C8" s="69"/>
      <c r="D8" s="63"/>
      <c r="E8" s="18"/>
      <c r="F8" s="18" t="s">
        <v>32</v>
      </c>
      <c r="G8" s="18" t="s">
        <v>44</v>
      </c>
      <c r="H8" s="57"/>
      <c r="I8" s="57"/>
      <c r="J8" s="18"/>
      <c r="K8" s="63"/>
      <c r="L8" s="17">
        <v>200</v>
      </c>
      <c r="M8" s="17"/>
      <c r="N8" s="17"/>
      <c r="O8" s="26">
        <f t="shared" si="0"/>
        <v>2400</v>
      </c>
    </row>
    <row r="9" spans="1:15" x14ac:dyDescent="0.25">
      <c r="A9" s="23" t="s">
        <v>47</v>
      </c>
      <c r="B9" s="16" t="s">
        <v>48</v>
      </c>
      <c r="C9" s="68"/>
      <c r="D9" s="62"/>
      <c r="E9" s="16"/>
      <c r="F9" s="18" t="s">
        <v>27</v>
      </c>
      <c r="G9" s="16" t="s">
        <v>44</v>
      </c>
      <c r="H9" s="56"/>
      <c r="I9" s="56"/>
      <c r="J9" s="16"/>
      <c r="K9" s="62"/>
      <c r="L9" s="17">
        <v>0</v>
      </c>
      <c r="M9" s="17"/>
      <c r="N9" s="17"/>
      <c r="O9" s="26">
        <f t="shared" si="0"/>
        <v>0</v>
      </c>
    </row>
    <row r="10" spans="1:15" x14ac:dyDescent="0.25">
      <c r="A10" s="23" t="s">
        <v>49</v>
      </c>
      <c r="B10" s="15" t="s">
        <v>50</v>
      </c>
      <c r="C10" s="70"/>
      <c r="D10" s="64"/>
      <c r="E10" s="15"/>
      <c r="F10" s="18" t="s">
        <v>27</v>
      </c>
      <c r="G10" s="15" t="s">
        <v>44</v>
      </c>
      <c r="H10" s="58"/>
      <c r="I10" s="58"/>
      <c r="J10" s="15"/>
      <c r="K10" s="64"/>
      <c r="L10" s="17">
        <v>310</v>
      </c>
      <c r="M10" s="17"/>
      <c r="N10" s="17"/>
      <c r="O10" s="26">
        <f t="shared" si="0"/>
        <v>3720</v>
      </c>
    </row>
    <row r="11" spans="1:15" x14ac:dyDescent="0.25">
      <c r="A11" s="23" t="s">
        <v>51</v>
      </c>
      <c r="B11" s="16" t="s">
        <v>52</v>
      </c>
      <c r="C11" s="68"/>
      <c r="D11" s="62"/>
      <c r="E11" s="16"/>
      <c r="F11" s="18" t="s">
        <v>27</v>
      </c>
      <c r="G11" s="16" t="s">
        <v>44</v>
      </c>
      <c r="H11" s="56"/>
      <c r="I11" s="56"/>
      <c r="J11" s="16"/>
      <c r="K11" s="62"/>
      <c r="L11" s="17">
        <v>0</v>
      </c>
      <c r="M11" s="17"/>
      <c r="N11" s="17"/>
      <c r="O11" s="26">
        <f t="shared" si="0"/>
        <v>0</v>
      </c>
    </row>
    <row r="12" spans="1:15" x14ac:dyDescent="0.25">
      <c r="A12" s="23" t="s">
        <v>53</v>
      </c>
      <c r="B12" s="16" t="s">
        <v>54</v>
      </c>
      <c r="C12" s="68"/>
      <c r="D12" s="62"/>
      <c r="E12" s="16"/>
      <c r="F12" s="18" t="s">
        <v>32</v>
      </c>
      <c r="G12" s="16" t="s">
        <v>29</v>
      </c>
      <c r="H12" s="56"/>
      <c r="I12" s="56"/>
      <c r="J12" s="16"/>
      <c r="K12" s="62"/>
      <c r="L12" s="17">
        <v>300</v>
      </c>
      <c r="M12" s="17">
        <v>500</v>
      </c>
      <c r="N12" s="17"/>
      <c r="O12" s="26">
        <f t="shared" si="0"/>
        <v>4100</v>
      </c>
    </row>
    <row r="13" spans="1:15" x14ac:dyDescent="0.25">
      <c r="A13" s="23" t="s">
        <v>55</v>
      </c>
      <c r="B13" s="18" t="s">
        <v>56</v>
      </c>
      <c r="C13" s="69"/>
      <c r="D13" s="63"/>
      <c r="E13" s="18"/>
      <c r="F13" s="18" t="s">
        <v>32</v>
      </c>
      <c r="G13" s="18" t="s">
        <v>44</v>
      </c>
      <c r="H13" s="57"/>
      <c r="I13" s="57"/>
      <c r="J13" s="18"/>
      <c r="K13" s="63"/>
      <c r="L13" s="17">
        <v>300</v>
      </c>
      <c r="M13" s="17"/>
      <c r="N13" s="17"/>
      <c r="O13" s="26">
        <f t="shared" si="0"/>
        <v>3600</v>
      </c>
    </row>
    <row r="14" spans="1:15" x14ac:dyDescent="0.25">
      <c r="A14" s="23" t="s">
        <v>57</v>
      </c>
      <c r="B14" s="18" t="s">
        <v>58</v>
      </c>
      <c r="C14" s="69"/>
      <c r="D14" s="63"/>
      <c r="E14" s="18"/>
      <c r="F14" s="18" t="s">
        <v>27</v>
      </c>
      <c r="G14" s="18" t="s">
        <v>44</v>
      </c>
      <c r="H14" s="57"/>
      <c r="I14" s="57"/>
      <c r="J14" s="18"/>
      <c r="K14" s="63"/>
      <c r="L14" s="17">
        <v>200</v>
      </c>
      <c r="M14" s="17"/>
      <c r="N14" s="17"/>
      <c r="O14" s="26">
        <f t="shared" si="0"/>
        <v>2400</v>
      </c>
    </row>
    <row r="15" spans="1:15" x14ac:dyDescent="0.25">
      <c r="A15" s="23" t="s">
        <v>59</v>
      </c>
      <c r="B15" s="18" t="s">
        <v>60</v>
      </c>
      <c r="C15" s="69"/>
      <c r="D15" s="63"/>
      <c r="E15" s="18"/>
      <c r="F15" s="18" t="s">
        <v>32</v>
      </c>
      <c r="G15" s="18" t="s">
        <v>44</v>
      </c>
      <c r="H15" s="57"/>
      <c r="I15" s="57"/>
      <c r="J15" s="18"/>
      <c r="K15" s="63"/>
      <c r="L15" s="17">
        <v>150</v>
      </c>
      <c r="M15" s="17"/>
      <c r="N15" s="17"/>
      <c r="O15" s="26">
        <f t="shared" si="0"/>
        <v>1800</v>
      </c>
    </row>
    <row r="16" spans="1:15" x14ac:dyDescent="0.25">
      <c r="A16" s="23" t="s">
        <v>61</v>
      </c>
      <c r="B16" s="15" t="s">
        <v>62</v>
      </c>
      <c r="C16" s="70"/>
      <c r="D16" s="64"/>
      <c r="E16" s="15"/>
      <c r="F16" s="18" t="s">
        <v>27</v>
      </c>
      <c r="G16" s="15" t="s">
        <v>63</v>
      </c>
      <c r="H16" s="58"/>
      <c r="I16" s="58"/>
      <c r="J16" s="15"/>
      <c r="K16" s="64"/>
      <c r="L16" s="17">
        <v>120</v>
      </c>
      <c r="M16" s="17"/>
      <c r="N16" s="17"/>
      <c r="O16" s="26">
        <f t="shared" si="0"/>
        <v>1440</v>
      </c>
    </row>
    <row r="17" spans="1:15" x14ac:dyDescent="0.25">
      <c r="A17" s="23" t="s">
        <v>64</v>
      </c>
      <c r="B17" s="18" t="s">
        <v>65</v>
      </c>
      <c r="C17" s="69"/>
      <c r="D17" s="63"/>
      <c r="E17" s="18"/>
      <c r="F17" s="18" t="s">
        <v>27</v>
      </c>
      <c r="G17" s="18" t="s">
        <v>63</v>
      </c>
      <c r="H17" s="57"/>
      <c r="I17" s="57"/>
      <c r="J17" s="18"/>
      <c r="K17" s="63"/>
      <c r="L17" s="17">
        <v>0</v>
      </c>
      <c r="M17" s="17"/>
      <c r="N17" s="17"/>
      <c r="O17" s="26">
        <f t="shared" si="0"/>
        <v>0</v>
      </c>
    </row>
    <row r="18" spans="1:15" x14ac:dyDescent="0.25">
      <c r="A18" s="23" t="s">
        <v>66</v>
      </c>
      <c r="B18" s="15" t="s">
        <v>67</v>
      </c>
      <c r="C18" s="70"/>
      <c r="D18" s="64"/>
      <c r="E18" s="15"/>
      <c r="F18" s="18" t="s">
        <v>27</v>
      </c>
      <c r="G18" s="15" t="s">
        <v>63</v>
      </c>
      <c r="H18" s="58"/>
      <c r="I18" s="58"/>
      <c r="J18" s="15"/>
      <c r="K18" s="64"/>
      <c r="L18" s="17">
        <v>550</v>
      </c>
      <c r="M18" s="17"/>
      <c r="N18" s="17"/>
      <c r="O18" s="26">
        <f t="shared" si="0"/>
        <v>6600</v>
      </c>
    </row>
    <row r="19" spans="1:15" x14ac:dyDescent="0.25">
      <c r="A19" s="22" t="s">
        <v>68</v>
      </c>
      <c r="B19" s="15" t="s">
        <v>69</v>
      </c>
      <c r="C19" s="70"/>
      <c r="D19" s="64"/>
      <c r="E19" s="15"/>
      <c r="F19" s="15" t="s">
        <v>32</v>
      </c>
      <c r="G19" s="15" t="s">
        <v>70</v>
      </c>
      <c r="H19" s="58"/>
      <c r="I19" s="58"/>
      <c r="J19" s="15"/>
      <c r="K19" s="64"/>
      <c r="L19" s="17"/>
      <c r="M19" s="17">
        <v>4000</v>
      </c>
      <c r="N19" s="17"/>
      <c r="O19" s="26">
        <f t="shared" si="0"/>
        <v>4000</v>
      </c>
    </row>
    <row r="20" spans="1:15" x14ac:dyDescent="0.25">
      <c r="A20" s="23" t="s">
        <v>71</v>
      </c>
      <c r="B20" s="15" t="s">
        <v>72</v>
      </c>
      <c r="C20" s="70"/>
      <c r="D20" s="64"/>
      <c r="E20" s="15"/>
      <c r="F20" s="18" t="s">
        <v>27</v>
      </c>
      <c r="G20" s="15" t="s">
        <v>29</v>
      </c>
      <c r="H20" s="58"/>
      <c r="I20" s="58"/>
      <c r="J20" s="15"/>
      <c r="K20" s="64"/>
      <c r="L20" s="17">
        <v>120</v>
      </c>
      <c r="M20" s="17">
        <v>500</v>
      </c>
      <c r="N20" s="17"/>
      <c r="O20" s="26">
        <f t="shared" si="0"/>
        <v>1940</v>
      </c>
    </row>
    <row r="21" spans="1:15" x14ac:dyDescent="0.25">
      <c r="A21" s="23" t="s">
        <v>73</v>
      </c>
      <c r="B21" s="15" t="s">
        <v>74</v>
      </c>
      <c r="C21" s="70"/>
      <c r="D21" s="64"/>
      <c r="E21" s="15"/>
      <c r="F21" s="18" t="s">
        <v>27</v>
      </c>
      <c r="G21" s="15" t="s">
        <v>36</v>
      </c>
      <c r="H21" s="58"/>
      <c r="I21" s="58"/>
      <c r="J21" s="15"/>
      <c r="K21" s="64"/>
      <c r="L21" s="17">
        <v>100</v>
      </c>
      <c r="M21" s="17"/>
      <c r="N21" s="17"/>
      <c r="O21" s="26">
        <f t="shared" si="0"/>
        <v>1200</v>
      </c>
    </row>
    <row r="22" spans="1:15" x14ac:dyDescent="0.25">
      <c r="A22" s="23" t="s">
        <v>75</v>
      </c>
      <c r="B22" s="15" t="s">
        <v>76</v>
      </c>
      <c r="C22" s="70"/>
      <c r="D22" s="64"/>
      <c r="E22" s="15"/>
      <c r="F22" s="18" t="s">
        <v>27</v>
      </c>
      <c r="G22" s="15" t="s">
        <v>36</v>
      </c>
      <c r="H22" s="58"/>
      <c r="I22" s="58"/>
      <c r="J22" s="15"/>
      <c r="K22" s="64"/>
      <c r="L22" s="17">
        <v>300</v>
      </c>
      <c r="M22" s="17"/>
      <c r="N22" s="17"/>
      <c r="O22" s="26">
        <f t="shared" si="0"/>
        <v>3600</v>
      </c>
    </row>
    <row r="23" spans="1:15" x14ac:dyDescent="0.25">
      <c r="A23" s="23" t="s">
        <v>77</v>
      </c>
      <c r="B23" s="16" t="s">
        <v>78</v>
      </c>
      <c r="C23" s="68"/>
      <c r="D23" s="62"/>
      <c r="E23" s="16"/>
      <c r="F23" s="18" t="s">
        <v>32</v>
      </c>
      <c r="G23" s="16" t="s">
        <v>29</v>
      </c>
      <c r="H23" s="56"/>
      <c r="I23" s="56"/>
      <c r="J23" s="16"/>
      <c r="K23" s="62"/>
      <c r="L23" s="17">
        <v>300</v>
      </c>
      <c r="M23" s="17"/>
      <c r="N23" s="17"/>
      <c r="O23" s="26">
        <f t="shared" si="0"/>
        <v>3600</v>
      </c>
    </row>
    <row r="24" spans="1:15" x14ac:dyDescent="0.25">
      <c r="A24" s="23" t="s">
        <v>79</v>
      </c>
      <c r="B24" s="15" t="s">
        <v>80</v>
      </c>
      <c r="C24" s="70"/>
      <c r="D24" s="64"/>
      <c r="E24" s="15"/>
      <c r="F24" s="18" t="s">
        <v>32</v>
      </c>
      <c r="G24" s="15" t="s">
        <v>44</v>
      </c>
      <c r="H24" s="58"/>
      <c r="I24" s="58"/>
      <c r="J24" s="15"/>
      <c r="K24" s="64"/>
      <c r="L24" s="17">
        <v>450</v>
      </c>
      <c r="M24" s="17"/>
      <c r="N24" s="17">
        <f>120*4.5</f>
        <v>540</v>
      </c>
      <c r="O24" s="26">
        <f t="shared" si="0"/>
        <v>11880</v>
      </c>
    </row>
    <row r="25" spans="1:15" x14ac:dyDescent="0.25">
      <c r="A25" s="23" t="s">
        <v>81</v>
      </c>
      <c r="B25" s="18" t="s">
        <v>82</v>
      </c>
      <c r="C25" s="69"/>
      <c r="D25" s="63"/>
      <c r="E25" s="18"/>
      <c r="F25" s="18" t="s">
        <v>32</v>
      </c>
      <c r="G25" s="18" t="s">
        <v>36</v>
      </c>
      <c r="H25" s="57"/>
      <c r="I25" s="57"/>
      <c r="J25" s="18"/>
      <c r="K25" s="63"/>
      <c r="L25" s="17">
        <v>125</v>
      </c>
      <c r="M25" s="17"/>
      <c r="N25" s="17"/>
      <c r="O25" s="26">
        <f t="shared" si="0"/>
        <v>1500</v>
      </c>
    </row>
    <row r="26" spans="1:15" x14ac:dyDescent="0.25">
      <c r="A26" s="23" t="s">
        <v>83</v>
      </c>
      <c r="B26" s="15" t="s">
        <v>84</v>
      </c>
      <c r="C26" s="70"/>
      <c r="D26" s="64"/>
      <c r="E26" s="15"/>
      <c r="F26" s="18" t="s">
        <v>32</v>
      </c>
      <c r="G26" s="15" t="s">
        <v>29</v>
      </c>
      <c r="H26" s="58"/>
      <c r="I26" s="58"/>
      <c r="J26" s="15"/>
      <c r="K26" s="64"/>
      <c r="L26" s="17">
        <v>350</v>
      </c>
      <c r="M26" s="17"/>
      <c r="N26" s="17"/>
      <c r="O26" s="26">
        <f t="shared" si="0"/>
        <v>4200</v>
      </c>
    </row>
    <row r="27" spans="1:15" x14ac:dyDescent="0.25">
      <c r="A27" s="23" t="s">
        <v>85</v>
      </c>
      <c r="B27" s="16" t="s">
        <v>86</v>
      </c>
      <c r="C27" s="68"/>
      <c r="D27" s="62"/>
      <c r="E27" s="16"/>
      <c r="F27" s="18" t="s">
        <v>32</v>
      </c>
      <c r="G27" s="16" t="s">
        <v>29</v>
      </c>
      <c r="H27" s="56"/>
      <c r="I27" s="56"/>
      <c r="J27" s="16"/>
      <c r="K27" s="62"/>
      <c r="L27" s="17">
        <v>300</v>
      </c>
      <c r="M27" s="17"/>
      <c r="N27" s="17"/>
      <c r="O27" s="26">
        <f t="shared" si="0"/>
        <v>3600</v>
      </c>
    </row>
    <row r="28" spans="1:15" x14ac:dyDescent="0.25">
      <c r="A28" s="23" t="s">
        <v>87</v>
      </c>
      <c r="B28" s="18" t="s">
        <v>88</v>
      </c>
      <c r="C28" s="69"/>
      <c r="D28" s="63"/>
      <c r="E28" s="18"/>
      <c r="F28" s="18" t="s">
        <v>32</v>
      </c>
      <c r="G28" s="18" t="s">
        <v>63</v>
      </c>
      <c r="H28" s="57"/>
      <c r="I28" s="57"/>
      <c r="J28" s="18"/>
      <c r="K28" s="63"/>
      <c r="L28" s="17">
        <v>400</v>
      </c>
      <c r="M28" s="17">
        <v>500</v>
      </c>
      <c r="N28" s="17"/>
      <c r="O28" s="26">
        <f t="shared" si="0"/>
        <v>5300</v>
      </c>
    </row>
    <row r="29" spans="1:15" x14ac:dyDescent="0.25">
      <c r="A29" s="23" t="s">
        <v>89</v>
      </c>
      <c r="B29" s="15" t="s">
        <v>90</v>
      </c>
      <c r="C29" s="70"/>
      <c r="D29" s="64"/>
      <c r="E29" s="15"/>
      <c r="F29" s="18" t="s">
        <v>27</v>
      </c>
      <c r="G29" s="15" t="s">
        <v>29</v>
      </c>
      <c r="H29" s="58"/>
      <c r="I29" s="58"/>
      <c r="J29" s="15"/>
      <c r="K29" s="64"/>
      <c r="L29" s="17">
        <v>200</v>
      </c>
      <c r="M29" s="17"/>
      <c r="N29" s="17"/>
      <c r="O29" s="26">
        <f t="shared" si="0"/>
        <v>2400</v>
      </c>
    </row>
    <row r="30" spans="1:15" x14ac:dyDescent="0.25">
      <c r="A30" s="23" t="s">
        <v>91</v>
      </c>
      <c r="B30" s="15" t="s">
        <v>56</v>
      </c>
      <c r="C30" s="70"/>
      <c r="D30" s="64"/>
      <c r="E30" s="15"/>
      <c r="F30" s="18" t="s">
        <v>27</v>
      </c>
      <c r="G30" s="15" t="s">
        <v>63</v>
      </c>
      <c r="H30" s="58"/>
      <c r="I30" s="58"/>
      <c r="J30" s="15"/>
      <c r="K30" s="64"/>
      <c r="L30" s="17">
        <v>250</v>
      </c>
      <c r="M30" s="17"/>
      <c r="N30" s="17"/>
      <c r="O30" s="26">
        <f t="shared" si="0"/>
        <v>3000</v>
      </c>
    </row>
    <row r="31" spans="1:15" x14ac:dyDescent="0.25">
      <c r="A31" s="23" t="s">
        <v>92</v>
      </c>
      <c r="B31" s="15" t="s">
        <v>93</v>
      </c>
      <c r="C31" s="70"/>
      <c r="D31" s="64"/>
      <c r="E31" s="15"/>
      <c r="F31" s="18" t="s">
        <v>27</v>
      </c>
      <c r="G31" s="15" t="s">
        <v>36</v>
      </c>
      <c r="H31" s="58"/>
      <c r="I31" s="58"/>
      <c r="J31" s="15"/>
      <c r="K31" s="64"/>
      <c r="L31" s="17">
        <v>600</v>
      </c>
      <c r="M31" s="17"/>
      <c r="N31" s="17"/>
      <c r="O31" s="26">
        <f t="shared" si="0"/>
        <v>7200</v>
      </c>
    </row>
    <row r="32" spans="1:15" x14ac:dyDescent="0.25">
      <c r="A32" s="23" t="s">
        <v>94</v>
      </c>
      <c r="B32" s="15" t="s">
        <v>78</v>
      </c>
      <c r="C32" s="70"/>
      <c r="D32" s="64"/>
      <c r="E32" s="15"/>
      <c r="F32" s="18" t="s">
        <v>27</v>
      </c>
      <c r="G32" s="15" t="s">
        <v>44</v>
      </c>
      <c r="H32" s="58"/>
      <c r="I32" s="58"/>
      <c r="J32" s="15"/>
      <c r="K32" s="64"/>
      <c r="L32" s="17">
        <v>300</v>
      </c>
      <c r="M32" s="17"/>
      <c r="N32" s="17"/>
      <c r="O32" s="26">
        <f t="shared" si="0"/>
        <v>3600</v>
      </c>
    </row>
    <row r="33" spans="1:15" x14ac:dyDescent="0.25">
      <c r="A33" s="23" t="s">
        <v>95</v>
      </c>
      <c r="B33" s="15" t="s">
        <v>96</v>
      </c>
      <c r="C33" s="70"/>
      <c r="D33" s="64"/>
      <c r="E33" s="15"/>
      <c r="F33" s="18" t="s">
        <v>27</v>
      </c>
      <c r="G33" s="15" t="s">
        <v>70</v>
      </c>
      <c r="H33" s="58"/>
      <c r="I33" s="58"/>
      <c r="J33" s="15"/>
      <c r="K33" s="64"/>
      <c r="L33" s="17"/>
      <c r="M33" s="17">
        <v>1500</v>
      </c>
      <c r="N33" s="17"/>
      <c r="O33" s="26">
        <f t="shared" si="0"/>
        <v>1500</v>
      </c>
    </row>
    <row r="34" spans="1:15" x14ac:dyDescent="0.25">
      <c r="A34" s="23" t="s">
        <v>97</v>
      </c>
      <c r="B34" s="18" t="s">
        <v>98</v>
      </c>
      <c r="C34" s="69"/>
      <c r="D34" s="63"/>
      <c r="E34" s="18"/>
      <c r="F34" s="18" t="s">
        <v>32</v>
      </c>
      <c r="G34" s="18" t="s">
        <v>44</v>
      </c>
      <c r="H34" s="57"/>
      <c r="I34" s="57"/>
      <c r="J34" s="18"/>
      <c r="K34" s="63"/>
      <c r="L34" s="17">
        <v>350</v>
      </c>
      <c r="M34" s="17"/>
      <c r="N34" s="17"/>
      <c r="O34" s="26">
        <f t="shared" si="0"/>
        <v>4200</v>
      </c>
    </row>
    <row r="35" spans="1:15" x14ac:dyDescent="0.25">
      <c r="A35" s="23" t="s">
        <v>99</v>
      </c>
      <c r="B35" s="15" t="s">
        <v>100</v>
      </c>
      <c r="C35" s="70"/>
      <c r="D35" s="64"/>
      <c r="E35" s="15"/>
      <c r="F35" s="18" t="s">
        <v>32</v>
      </c>
      <c r="G35" s="15" t="s">
        <v>44</v>
      </c>
      <c r="H35" s="58"/>
      <c r="I35" s="58"/>
      <c r="J35" s="15"/>
      <c r="K35" s="64"/>
      <c r="L35" s="17">
        <v>350</v>
      </c>
      <c r="M35" s="17"/>
      <c r="N35" s="17"/>
      <c r="O35" s="26">
        <f t="shared" si="0"/>
        <v>4200</v>
      </c>
    </row>
    <row r="36" spans="1:15" x14ac:dyDescent="0.25">
      <c r="A36" s="23" t="s">
        <v>101</v>
      </c>
      <c r="B36" s="15" t="s">
        <v>102</v>
      </c>
      <c r="C36" s="70"/>
      <c r="D36" s="64"/>
      <c r="E36" s="15"/>
      <c r="F36" s="18" t="s">
        <v>27</v>
      </c>
      <c r="G36" s="15" t="s">
        <v>63</v>
      </c>
      <c r="H36" s="58"/>
      <c r="I36" s="58"/>
      <c r="J36" s="15"/>
      <c r="K36" s="64"/>
      <c r="L36" s="17">
        <v>550</v>
      </c>
      <c r="M36" s="17"/>
      <c r="N36" s="17"/>
      <c r="O36" s="26">
        <f t="shared" si="0"/>
        <v>6600</v>
      </c>
    </row>
    <row r="37" spans="1:15" x14ac:dyDescent="0.25">
      <c r="A37" s="23" t="s">
        <v>103</v>
      </c>
      <c r="B37" s="18" t="s">
        <v>104</v>
      </c>
      <c r="C37" s="69"/>
      <c r="D37" s="63"/>
      <c r="E37" s="18"/>
      <c r="F37" s="18" t="s">
        <v>32</v>
      </c>
      <c r="G37" s="18" t="s">
        <v>29</v>
      </c>
      <c r="H37" s="57"/>
      <c r="I37" s="57"/>
      <c r="J37" s="18"/>
      <c r="K37" s="63"/>
      <c r="L37" s="17">
        <v>275</v>
      </c>
      <c r="M37" s="17"/>
      <c r="N37" s="17"/>
      <c r="O37" s="26">
        <f t="shared" si="0"/>
        <v>3300</v>
      </c>
    </row>
    <row r="38" spans="1:15" x14ac:dyDescent="0.25">
      <c r="A38" s="23" t="s">
        <v>105</v>
      </c>
      <c r="B38" s="15" t="s">
        <v>106</v>
      </c>
      <c r="C38" s="70"/>
      <c r="D38" s="64"/>
      <c r="E38" s="15"/>
      <c r="F38" s="18" t="s">
        <v>27</v>
      </c>
      <c r="G38" s="15" t="s">
        <v>36</v>
      </c>
      <c r="H38" s="58"/>
      <c r="I38" s="58"/>
      <c r="J38" s="15"/>
      <c r="K38" s="64"/>
      <c r="L38" s="17">
        <v>150</v>
      </c>
      <c r="M38" s="17"/>
      <c r="N38" s="17"/>
      <c r="O38" s="26">
        <f t="shared" si="0"/>
        <v>1800</v>
      </c>
    </row>
    <row r="39" spans="1:15" x14ac:dyDescent="0.25">
      <c r="A39" s="23" t="s">
        <v>3</v>
      </c>
      <c r="B39" s="18" t="s">
        <v>107</v>
      </c>
      <c r="C39" s="69"/>
      <c r="D39" s="63"/>
      <c r="E39" s="18"/>
      <c r="F39" s="18" t="s">
        <v>27</v>
      </c>
      <c r="G39" s="18" t="s">
        <v>29</v>
      </c>
      <c r="H39" s="57"/>
      <c r="I39" s="57"/>
      <c r="J39" s="18"/>
      <c r="K39" s="63"/>
      <c r="L39" s="17">
        <v>200</v>
      </c>
      <c r="M39" s="17"/>
      <c r="N39" s="17"/>
      <c r="O39" s="26">
        <f t="shared" si="0"/>
        <v>2400</v>
      </c>
    </row>
    <row r="40" spans="1:15" x14ac:dyDescent="0.25">
      <c r="A40" s="24" t="s">
        <v>108</v>
      </c>
      <c r="B40" s="18" t="s">
        <v>109</v>
      </c>
      <c r="C40" s="69"/>
      <c r="D40" s="63"/>
      <c r="E40" s="18"/>
      <c r="F40" s="19" t="s">
        <v>32</v>
      </c>
      <c r="G40" s="18" t="s">
        <v>36</v>
      </c>
      <c r="H40" s="57"/>
      <c r="I40" s="57"/>
      <c r="J40" s="18"/>
      <c r="K40" s="63"/>
      <c r="L40" s="17">
        <v>500</v>
      </c>
      <c r="M40" s="17"/>
      <c r="N40" s="17">
        <f>60*4.5</f>
        <v>270</v>
      </c>
      <c r="O40" s="26">
        <f t="shared" si="0"/>
        <v>9240</v>
      </c>
    </row>
    <row r="41" spans="1:15" x14ac:dyDescent="0.25">
      <c r="A41" s="24" t="s">
        <v>110</v>
      </c>
      <c r="B41" s="15" t="s">
        <v>111</v>
      </c>
      <c r="C41" s="70"/>
      <c r="D41" s="64"/>
      <c r="E41" s="15"/>
      <c r="F41" s="19" t="s">
        <v>32</v>
      </c>
      <c r="G41" s="15" t="s">
        <v>36</v>
      </c>
      <c r="H41" s="58"/>
      <c r="I41" s="58"/>
      <c r="J41" s="15"/>
      <c r="K41" s="64"/>
      <c r="L41" s="17">
        <v>200</v>
      </c>
      <c r="M41" s="17"/>
      <c r="N41" s="17"/>
      <c r="O41" s="26">
        <f t="shared" si="0"/>
        <v>2400</v>
      </c>
    </row>
    <row r="42" spans="1:15" x14ac:dyDescent="0.25">
      <c r="A42" s="24" t="s">
        <v>112</v>
      </c>
      <c r="B42" s="15" t="s">
        <v>113</v>
      </c>
      <c r="C42" s="70"/>
      <c r="D42" s="64"/>
      <c r="E42" s="15"/>
      <c r="F42" s="19" t="s">
        <v>27</v>
      </c>
      <c r="G42" s="15" t="s">
        <v>63</v>
      </c>
      <c r="H42" s="58"/>
      <c r="I42" s="58"/>
      <c r="J42" s="15"/>
      <c r="K42" s="64"/>
      <c r="L42" s="17">
        <v>300</v>
      </c>
      <c r="M42" s="17"/>
      <c r="N42" s="17"/>
      <c r="O42" s="26">
        <f t="shared" si="0"/>
        <v>3600</v>
      </c>
    </row>
    <row r="43" spans="1:15" x14ac:dyDescent="0.25">
      <c r="A43" s="24" t="s">
        <v>114</v>
      </c>
      <c r="B43" s="15" t="s">
        <v>115</v>
      </c>
      <c r="C43" s="70"/>
      <c r="D43" s="64"/>
      <c r="E43" s="15"/>
      <c r="F43" s="19" t="s">
        <v>27</v>
      </c>
      <c r="G43" s="15" t="s">
        <v>44</v>
      </c>
      <c r="H43" s="58"/>
      <c r="I43" s="58"/>
      <c r="J43" s="15"/>
      <c r="K43" s="64"/>
      <c r="L43" s="17"/>
      <c r="M43" s="17">
        <v>3000</v>
      </c>
      <c r="N43" s="17"/>
      <c r="O43" s="26">
        <f t="shared" si="0"/>
        <v>3000</v>
      </c>
    </row>
    <row r="44" spans="1:15" x14ac:dyDescent="0.25">
      <c r="A44" s="24" t="s">
        <v>116</v>
      </c>
      <c r="B44" s="15" t="s">
        <v>117</v>
      </c>
      <c r="C44" s="70"/>
      <c r="D44" s="64"/>
      <c r="E44" s="15"/>
      <c r="F44" s="19" t="s">
        <v>27</v>
      </c>
      <c r="G44" s="15" t="s">
        <v>70</v>
      </c>
      <c r="H44" s="58"/>
      <c r="I44" s="58"/>
      <c r="J44" s="15"/>
      <c r="K44" s="64"/>
      <c r="L44" s="17"/>
      <c r="M44" s="17">
        <v>1500</v>
      </c>
      <c r="N44" s="17"/>
      <c r="O44" s="26">
        <f t="shared" si="0"/>
        <v>1500</v>
      </c>
    </row>
    <row r="45" spans="1:15" x14ac:dyDescent="0.25">
      <c r="A45" s="25" t="s">
        <v>118</v>
      </c>
      <c r="B45" s="20" t="s">
        <v>119</v>
      </c>
      <c r="C45" s="69"/>
      <c r="D45" s="63"/>
      <c r="E45" s="20"/>
      <c r="F45" s="20" t="s">
        <v>27</v>
      </c>
      <c r="G45" s="20" t="s">
        <v>36</v>
      </c>
      <c r="H45" s="57"/>
      <c r="I45" s="57"/>
      <c r="J45" s="20"/>
      <c r="K45" s="63"/>
      <c r="L45" s="17">
        <v>200</v>
      </c>
      <c r="M45" s="17"/>
      <c r="N45" s="17"/>
      <c r="O45" s="26">
        <f t="shared" si="0"/>
        <v>2400</v>
      </c>
    </row>
    <row r="46" spans="1:15" x14ac:dyDescent="0.25">
      <c r="A46" s="24" t="s">
        <v>120</v>
      </c>
      <c r="B46" s="15" t="s">
        <v>121</v>
      </c>
      <c r="C46" s="70"/>
      <c r="D46" s="64"/>
      <c r="E46" s="15"/>
      <c r="F46" s="19" t="s">
        <v>27</v>
      </c>
      <c r="G46" s="15" t="s">
        <v>44</v>
      </c>
      <c r="H46" s="58"/>
      <c r="I46" s="58"/>
      <c r="J46" s="15"/>
      <c r="K46" s="64"/>
      <c r="L46" s="17">
        <v>300</v>
      </c>
      <c r="M46" s="17"/>
      <c r="N46" s="17"/>
      <c r="O46" s="26">
        <f t="shared" si="0"/>
        <v>3600</v>
      </c>
    </row>
    <row r="47" spans="1:15" x14ac:dyDescent="0.25">
      <c r="A47" s="24" t="s">
        <v>122</v>
      </c>
      <c r="B47" s="15" t="s">
        <v>123</v>
      </c>
      <c r="C47" s="70"/>
      <c r="D47" s="64"/>
      <c r="E47" s="15"/>
      <c r="F47" s="19" t="s">
        <v>27</v>
      </c>
      <c r="G47" s="15" t="s">
        <v>36</v>
      </c>
      <c r="H47" s="58"/>
      <c r="I47" s="58"/>
      <c r="J47" s="15"/>
      <c r="K47" s="64"/>
      <c r="L47" s="17">
        <v>200</v>
      </c>
      <c r="M47" s="17"/>
      <c r="N47" s="17"/>
      <c r="O47" s="26">
        <f t="shared" si="0"/>
        <v>2400</v>
      </c>
    </row>
    <row r="48" spans="1:15" x14ac:dyDescent="0.25">
      <c r="A48" s="24" t="s">
        <v>124</v>
      </c>
      <c r="B48" s="15" t="s">
        <v>125</v>
      </c>
      <c r="C48" s="70"/>
      <c r="D48" s="64"/>
      <c r="E48" s="15"/>
      <c r="F48" s="19" t="s">
        <v>32</v>
      </c>
      <c r="G48" s="15" t="s">
        <v>63</v>
      </c>
      <c r="H48" s="58"/>
      <c r="I48" s="58"/>
      <c r="J48" s="15"/>
      <c r="K48" s="64"/>
      <c r="L48" s="17">
        <v>400</v>
      </c>
      <c r="M48" s="17"/>
      <c r="N48" s="17"/>
      <c r="O48" s="26">
        <f t="shared" si="0"/>
        <v>4800</v>
      </c>
    </row>
    <row r="49" spans="1:15" x14ac:dyDescent="0.25">
      <c r="A49" s="22" t="s">
        <v>126</v>
      </c>
      <c r="B49" s="15" t="s">
        <v>127</v>
      </c>
      <c r="C49" s="70"/>
      <c r="D49" s="64"/>
      <c r="E49" s="15"/>
      <c r="F49" s="15" t="s">
        <v>32</v>
      </c>
      <c r="G49" s="15" t="s">
        <v>29</v>
      </c>
      <c r="H49" s="58"/>
      <c r="I49" s="58"/>
      <c r="J49" s="15"/>
      <c r="K49" s="64"/>
      <c r="L49" s="17">
        <v>200</v>
      </c>
      <c r="M49" s="17"/>
      <c r="N49" s="17"/>
      <c r="O49" s="26">
        <f t="shared" si="0"/>
        <v>2400</v>
      </c>
    </row>
    <row r="50" spans="1:15" x14ac:dyDescent="0.25">
      <c r="A50" s="22" t="s">
        <v>68</v>
      </c>
      <c r="B50" s="15" t="s">
        <v>128</v>
      </c>
      <c r="C50" s="70"/>
      <c r="D50" s="64"/>
      <c r="E50" s="15"/>
      <c r="F50" s="15" t="s">
        <v>32</v>
      </c>
      <c r="G50" s="15" t="s">
        <v>70</v>
      </c>
      <c r="H50" s="58"/>
      <c r="I50" s="58"/>
      <c r="J50" s="15"/>
      <c r="K50" s="64"/>
      <c r="L50" s="17"/>
      <c r="M50" s="17"/>
      <c r="N50" s="17"/>
      <c r="O50" s="26"/>
    </row>
    <row r="51" spans="1:15" x14ac:dyDescent="0.25">
      <c r="A51" s="31" t="s">
        <v>129</v>
      </c>
      <c r="B51" s="32" t="s">
        <v>130</v>
      </c>
      <c r="C51" s="71"/>
      <c r="D51" s="65"/>
      <c r="E51" s="32"/>
      <c r="F51" s="32" t="s">
        <v>27</v>
      </c>
      <c r="G51" s="32" t="s">
        <v>131</v>
      </c>
      <c r="H51" s="59"/>
      <c r="I51" s="59"/>
      <c r="J51" s="32"/>
      <c r="K51" s="65"/>
      <c r="L51" s="33"/>
      <c r="M51" s="33"/>
      <c r="N51" s="33"/>
      <c r="O51" s="3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4"/>
  <sheetViews>
    <sheetView showGridLines="0" tabSelected="1" zoomScaleNormal="100" workbookViewId="0">
      <selection activeCell="F7" sqref="F7"/>
    </sheetView>
  </sheetViews>
  <sheetFormatPr baseColWidth="10" defaultColWidth="9.140625" defaultRowHeight="15" x14ac:dyDescent="0.25"/>
  <cols>
    <col min="1" max="1" width="13" customWidth="1"/>
    <col min="2" max="2" width="21" customWidth="1"/>
    <col min="3" max="3" width="23.28515625" customWidth="1"/>
    <col min="4" max="4" width="27.140625" customWidth="1"/>
    <col min="5" max="5" width="40.85546875" bestFit="1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x14ac:dyDescent="0.25">
      <c r="G1" s="73"/>
      <c r="H1" s="73"/>
      <c r="I1" s="73"/>
      <c r="J1" s="73"/>
      <c r="K1" s="73"/>
    </row>
    <row r="2" spans="1:11" x14ac:dyDescent="0.25">
      <c r="G2" s="73"/>
      <c r="H2" s="73"/>
      <c r="I2" s="73"/>
      <c r="J2" s="73"/>
      <c r="K2" s="73"/>
    </row>
    <row r="3" spans="1:11" x14ac:dyDescent="0.25">
      <c r="G3" s="73"/>
      <c r="H3" s="73"/>
      <c r="I3" s="73"/>
      <c r="J3" s="73"/>
      <c r="K3" s="73"/>
    </row>
    <row r="4" spans="1:11" x14ac:dyDescent="0.25">
      <c r="G4" s="73"/>
      <c r="H4" s="73"/>
      <c r="I4" s="73"/>
      <c r="J4" s="73"/>
      <c r="K4" s="73"/>
    </row>
    <row r="5" spans="1:11" x14ac:dyDescent="0.25">
      <c r="G5" s="73"/>
      <c r="H5" s="73"/>
      <c r="I5" s="73"/>
      <c r="J5" s="73"/>
      <c r="K5" s="73"/>
    </row>
    <row r="6" spans="1:11" x14ac:dyDescent="0.25">
      <c r="G6" s="73"/>
      <c r="H6" s="73"/>
      <c r="I6" s="73"/>
      <c r="J6" s="73"/>
      <c r="K6" s="73"/>
    </row>
    <row r="7" spans="1:11" x14ac:dyDescent="0.25">
      <c r="G7" s="73"/>
      <c r="H7" s="73"/>
      <c r="I7" s="73"/>
      <c r="J7" s="73"/>
      <c r="K7" s="73"/>
    </row>
    <row r="8" spans="1:11" s="1" customFormat="1" ht="70.5" customHeight="1" x14ac:dyDescent="0.25">
      <c r="A8" s="90" t="s">
        <v>0</v>
      </c>
      <c r="B8" s="90"/>
      <c r="C8" s="90"/>
      <c r="D8" s="90"/>
      <c r="E8" s="90"/>
      <c r="G8" s="74"/>
      <c r="H8" s="74"/>
      <c r="I8" s="74"/>
      <c r="J8" s="74"/>
      <c r="K8" s="74"/>
    </row>
    <row r="9" spans="1:11" ht="20.25" customHeight="1" x14ac:dyDescent="0.4">
      <c r="B9" s="2"/>
      <c r="C9" s="2"/>
      <c r="D9" s="3" t="s">
        <v>1</v>
      </c>
      <c r="E9" s="75">
        <v>42737</v>
      </c>
      <c r="G9" s="73"/>
      <c r="H9" s="73"/>
      <c r="I9" s="73"/>
      <c r="J9" s="73"/>
      <c r="K9" s="73"/>
    </row>
    <row r="10" spans="1:11" ht="20.25" customHeight="1" x14ac:dyDescent="0.3">
      <c r="B10" s="4"/>
      <c r="C10" s="5"/>
      <c r="D10" s="3" t="s">
        <v>2</v>
      </c>
      <c r="E10" s="76" t="str">
        <f>+CONCATENATE("F",TEXT(YEAR(E9),"0000"),"-",Données!B2)</f>
        <v>F2017-1</v>
      </c>
      <c r="G10" s="73"/>
      <c r="H10" s="73"/>
      <c r="I10" s="73"/>
      <c r="J10" s="73"/>
      <c r="K10" s="73"/>
    </row>
    <row r="11" spans="1:11" ht="20.25" customHeight="1" x14ac:dyDescent="0.3">
      <c r="B11" s="6"/>
      <c r="C11" s="6"/>
      <c r="D11" s="8" t="s">
        <v>4</v>
      </c>
      <c r="E11" s="76" t="s">
        <v>42</v>
      </c>
      <c r="G11" s="73"/>
      <c r="H11" s="73"/>
      <c r="I11" s="73"/>
      <c r="J11" s="73"/>
      <c r="K11" s="73"/>
    </row>
    <row r="12" spans="1:11" ht="20.25" customHeight="1" x14ac:dyDescent="0.3">
      <c r="D12" s="8" t="s">
        <v>5</v>
      </c>
      <c r="E12" s="76">
        <f>+VLOOKUP(E11,Tableau1[#All],5,0)</f>
        <v>0</v>
      </c>
      <c r="G12" s="73"/>
      <c r="H12" s="73"/>
      <c r="I12" s="73"/>
      <c r="J12" s="73"/>
      <c r="K12" s="73"/>
    </row>
    <row r="13" spans="1:11" ht="20.25" customHeight="1" x14ac:dyDescent="0.3">
      <c r="B13" s="7"/>
      <c r="D13" s="8" t="s">
        <v>6</v>
      </c>
      <c r="E13" s="76" t="str">
        <f>+VLOOKUP(E11,Tableau1[#All],2,0)</f>
        <v>1076019J/A/M/000</v>
      </c>
      <c r="G13" s="73"/>
      <c r="H13" s="73"/>
      <c r="I13" s="73"/>
      <c r="J13" s="73"/>
      <c r="K13" s="73"/>
    </row>
    <row r="14" spans="1:11" ht="20.25" customHeight="1" x14ac:dyDescent="0.3">
      <c r="B14" s="7"/>
      <c r="D14" s="39" t="s">
        <v>163</v>
      </c>
      <c r="E14" s="77" t="str">
        <f>+IF(VLOOKUP(E11,CLIENT!A1:O52,3,0)=0," ",VLOOKUP(E11,CLIENT!A1:O52,3,0))</f>
        <v xml:space="preserve"> </v>
      </c>
      <c r="G14" s="73"/>
      <c r="H14" s="73"/>
      <c r="I14" s="73"/>
      <c r="J14" s="73"/>
      <c r="K14" s="73"/>
    </row>
    <row r="15" spans="1:11" ht="20.25" customHeight="1" x14ac:dyDescent="0.3">
      <c r="B15" s="7"/>
      <c r="D15" s="39" t="s">
        <v>162</v>
      </c>
      <c r="E15" s="78"/>
    </row>
    <row r="16" spans="1:11" ht="20.25" customHeight="1" x14ac:dyDescent="0.3">
      <c r="B16" s="7"/>
      <c r="D16" s="39" t="s">
        <v>164</v>
      </c>
      <c r="E16" s="79" t="str">
        <f>+IF(VLOOKUP(E11,Tableau1[#All],4,0)=0," ",VLOOKUP(E11,Tableau1[#All],4,0))</f>
        <v xml:space="preserve"> </v>
      </c>
    </row>
    <row r="17" spans="2:9" ht="18" x14ac:dyDescent="0.25">
      <c r="D17" s="9"/>
      <c r="E17" s="80"/>
    </row>
    <row r="18" spans="2:9" ht="18" x14ac:dyDescent="0.25">
      <c r="C18" s="9"/>
      <c r="D18" s="9"/>
      <c r="E18" s="80"/>
    </row>
    <row r="19" spans="2:9" ht="12.75" customHeight="1" thickBot="1" x14ac:dyDescent="0.3">
      <c r="B19" s="9"/>
      <c r="C19" s="9"/>
      <c r="D19" s="9"/>
      <c r="E19" s="9"/>
    </row>
    <row r="20" spans="2:9" s="1" customFormat="1" ht="20.100000000000001" customHeight="1" thickBot="1" x14ac:dyDescent="0.3">
      <c r="B20" s="91" t="s">
        <v>7</v>
      </c>
      <c r="C20" s="92"/>
      <c r="D20" s="45" t="s">
        <v>144</v>
      </c>
      <c r="E20" s="46" t="s">
        <v>8</v>
      </c>
    </row>
    <row r="21" spans="2:9" s="1" customFormat="1" ht="20.100000000000001" customHeight="1" x14ac:dyDescent="0.25">
      <c r="B21" s="93"/>
      <c r="C21" s="94"/>
      <c r="D21" s="42"/>
      <c r="E21" s="43">
        <v>1000</v>
      </c>
    </row>
    <row r="22" spans="2:9" s="1" customFormat="1" ht="20.100000000000001" customHeight="1" x14ac:dyDescent="0.25">
      <c r="B22" s="84"/>
      <c r="C22" s="85"/>
      <c r="D22" s="37"/>
      <c r="E22" s="40"/>
    </row>
    <row r="23" spans="2:9" s="1" customFormat="1" ht="20.100000000000001" customHeight="1" x14ac:dyDescent="0.25">
      <c r="B23" s="84"/>
      <c r="C23" s="85"/>
      <c r="D23" s="37"/>
      <c r="E23" s="40"/>
    </row>
    <row r="24" spans="2:9" s="1" customFormat="1" ht="20.100000000000001" customHeight="1" x14ac:dyDescent="0.25">
      <c r="B24" s="84"/>
      <c r="C24" s="85"/>
      <c r="D24" s="37"/>
      <c r="E24" s="40"/>
      <c r="I24" s="10"/>
    </row>
    <row r="25" spans="2:9" s="1" customFormat="1" ht="20.100000000000001" customHeight="1" x14ac:dyDescent="0.25">
      <c r="B25" s="84"/>
      <c r="C25" s="85"/>
      <c r="D25" s="37"/>
      <c r="E25" s="40"/>
    </row>
    <row r="26" spans="2:9" s="1" customFormat="1" ht="20.100000000000001" customHeight="1" x14ac:dyDescent="0.25">
      <c r="B26" s="84"/>
      <c r="C26" s="85"/>
      <c r="D26" s="37"/>
      <c r="E26" s="40"/>
    </row>
    <row r="27" spans="2:9" s="1" customFormat="1" ht="20.100000000000001" customHeight="1" x14ac:dyDescent="0.25">
      <c r="B27" s="84"/>
      <c r="C27" s="85"/>
      <c r="D27" s="37"/>
      <c r="E27" s="40"/>
    </row>
    <row r="28" spans="2:9" s="1" customFormat="1" ht="20.100000000000001" customHeight="1" x14ac:dyDescent="0.25">
      <c r="B28" s="84"/>
      <c r="C28" s="85"/>
      <c r="D28" s="37"/>
      <c r="E28" s="40"/>
    </row>
    <row r="29" spans="2:9" s="1" customFormat="1" ht="20.100000000000001" customHeight="1" x14ac:dyDescent="0.25">
      <c r="B29" s="84"/>
      <c r="C29" s="85"/>
      <c r="D29" s="37"/>
      <c r="E29" s="40"/>
    </row>
    <row r="30" spans="2:9" s="1" customFormat="1" ht="20.100000000000001" customHeight="1" x14ac:dyDescent="0.25">
      <c r="B30" s="84"/>
      <c r="C30" s="85"/>
      <c r="D30" s="37"/>
      <c r="E30" s="40"/>
    </row>
    <row r="31" spans="2:9" s="1" customFormat="1" ht="20.100000000000001" customHeight="1" thickBot="1" x14ac:dyDescent="0.3">
      <c r="B31" s="81"/>
      <c r="C31" s="82"/>
      <c r="D31" s="35"/>
      <c r="E31" s="41"/>
    </row>
    <row r="32" spans="2:9" s="1" customFormat="1" ht="20.100000000000001" customHeight="1" thickBot="1" x14ac:dyDescent="0.3">
      <c r="B32" s="87" t="s">
        <v>10</v>
      </c>
      <c r="C32" s="88"/>
      <c r="D32" s="89"/>
      <c r="E32" s="44">
        <f>SUM(E21:E31)</f>
        <v>1000</v>
      </c>
    </row>
    <row r="33" spans="1:5" s="1" customFormat="1" ht="6" customHeight="1" x14ac:dyDescent="0.25">
      <c r="B33" s="53"/>
      <c r="C33" s="53"/>
      <c r="D33" s="53"/>
      <c r="E33" s="54"/>
    </row>
    <row r="34" spans="1:5" s="1" customFormat="1" ht="18.75" customHeight="1" x14ac:dyDescent="0.25">
      <c r="B34" s="11"/>
      <c r="C34" s="12"/>
      <c r="D34" s="47" t="s">
        <v>11</v>
      </c>
      <c r="E34" s="48">
        <v>0.12</v>
      </c>
    </row>
    <row r="35" spans="1:5" s="1" customFormat="1" ht="18.75" customHeight="1" x14ac:dyDescent="0.25">
      <c r="B35" s="11"/>
      <c r="C35" s="12"/>
      <c r="D35" s="47" t="s">
        <v>12</v>
      </c>
      <c r="E35" s="49">
        <f>E32*E34</f>
        <v>120</v>
      </c>
    </row>
    <row r="36" spans="1:5" s="1" customFormat="1" ht="18.75" customHeight="1" x14ac:dyDescent="0.25">
      <c r="B36" s="11"/>
      <c r="C36" s="12"/>
      <c r="D36" s="47" t="s">
        <v>13</v>
      </c>
      <c r="E36" s="50">
        <f>+E35+E32</f>
        <v>1120</v>
      </c>
    </row>
    <row r="37" spans="1:5" s="1" customFormat="1" ht="18.75" customHeight="1" x14ac:dyDescent="0.25">
      <c r="B37" s="11"/>
      <c r="C37" s="12"/>
      <c r="D37" s="47" t="s">
        <v>14</v>
      </c>
      <c r="E37" s="49">
        <f>+E36*5%</f>
        <v>56</v>
      </c>
    </row>
    <row r="38" spans="1:5" s="1" customFormat="1" ht="18.75" customHeight="1" x14ac:dyDescent="0.25">
      <c r="B38" s="11"/>
      <c r="C38" s="12"/>
      <c r="D38" s="47" t="s">
        <v>15</v>
      </c>
      <c r="E38" s="51">
        <v>0.5</v>
      </c>
    </row>
    <row r="39" spans="1:5" s="1" customFormat="1" ht="18.75" customHeight="1" x14ac:dyDescent="0.25">
      <c r="B39" s="12"/>
      <c r="C39" s="12"/>
      <c r="D39" s="47" t="s">
        <v>160</v>
      </c>
      <c r="E39" s="51">
        <v>0</v>
      </c>
    </row>
    <row r="40" spans="1:5" ht="18.75" customHeight="1" x14ac:dyDescent="0.25">
      <c r="D40" s="47" t="s">
        <v>16</v>
      </c>
      <c r="E40" s="52">
        <f>+E36-E37+E38-E39</f>
        <v>1064.5</v>
      </c>
    </row>
    <row r="41" spans="1:5" x14ac:dyDescent="0.25">
      <c r="D41" s="36"/>
      <c r="E41" s="38"/>
    </row>
    <row r="42" spans="1:5" ht="48" customHeight="1" x14ac:dyDescent="0.25">
      <c r="A42" s="86" t="s">
        <v>161</v>
      </c>
      <c r="B42" s="86"/>
      <c r="C42" s="86"/>
      <c r="D42" s="83" t="str">
        <f>[1]!chiffrelettre(E40)</f>
        <v>mille soixante quatre Dinars cinq cents  millimes</v>
      </c>
      <c r="E42" s="83"/>
    </row>
    <row r="43" spans="1:5" ht="12.75" customHeight="1" x14ac:dyDescent="0.25">
      <c r="A43" s="13"/>
      <c r="B43" s="13"/>
      <c r="C43" s="13"/>
    </row>
    <row r="44" spans="1:5" ht="15.75" x14ac:dyDescent="0.25">
      <c r="D44" s="13"/>
      <c r="E44" s="13"/>
    </row>
    <row r="54" ht="18" customHeight="1" x14ac:dyDescent="0.25"/>
  </sheetData>
  <mergeCells count="16">
    <mergeCell ref="B24:C24"/>
    <mergeCell ref="A8:E8"/>
    <mergeCell ref="B20:C20"/>
    <mergeCell ref="B21:C21"/>
    <mergeCell ref="B22:C22"/>
    <mergeCell ref="B23:C23"/>
    <mergeCell ref="B31:C31"/>
    <mergeCell ref="D42:E42"/>
    <mergeCell ref="B25:C25"/>
    <mergeCell ref="B26:C26"/>
    <mergeCell ref="B27:C27"/>
    <mergeCell ref="B28:C28"/>
    <mergeCell ref="B29:C29"/>
    <mergeCell ref="B30:C30"/>
    <mergeCell ref="A42:C42"/>
    <mergeCell ref="B32:D32"/>
  </mergeCells>
  <conditionalFormatting sqref="D14">
    <cfRule type="expression" dxfId="5" priority="4">
      <formula>$E$14=" "</formula>
    </cfRule>
    <cfRule type="containsBlanks" dxfId="4" priority="5">
      <formula>LEN(TRIM(D14))=0</formula>
    </cfRule>
    <cfRule type="expression" dxfId="3" priority="6">
      <formula>"si($E$14="" """</formula>
    </cfRule>
  </conditionalFormatting>
  <conditionalFormatting sqref="D15:D16">
    <cfRule type="expression" dxfId="2" priority="1">
      <formula>$E$14=" "</formula>
    </cfRule>
    <cfRule type="containsBlanks" dxfId="1" priority="2">
      <formula>LEN(TRIM(D15))=0</formula>
    </cfRule>
    <cfRule type="expression" dxfId="0" priority="3">
      <formula>"si($E$14="" """</formula>
    </cfRule>
  </conditionalFormatting>
  <pageMargins left="0.7" right="0.7" top="0.75" bottom="0.75" header="0.3" footer="0.3"/>
  <pageSetup paperSize="9" scale="65" orientation="portrait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1</xdr:row>
                    <xdr:rowOff>9525</xdr:rowOff>
                  </from>
                  <to>
                    <xdr:col>10</xdr:col>
                    <xdr:colOff>161925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7</xdr:row>
                    <xdr:rowOff>28575</xdr:rowOff>
                  </from>
                  <to>
                    <xdr:col>10</xdr:col>
                    <xdr:colOff>142875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outon5_Cliquer">
                <anchor moveWithCells="1" sizeWithCells="1">
                  <from>
                    <xdr:col>6</xdr:col>
                    <xdr:colOff>180975</xdr:colOff>
                    <xdr:row>9</xdr:row>
                    <xdr:rowOff>0</xdr:rowOff>
                  </from>
                  <to>
                    <xdr:col>10</xdr:col>
                    <xdr:colOff>133350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CLIENT!$A:$A</xm:f>
          </x14:formula1>
          <xm:sqref>E11</xm:sqref>
        </x14:dataValidation>
        <x14:dataValidation type="list" allowBlank="1" showInputMessage="1" showErrorMessage="1">
          <x14:formula1>
            <xm:f>Données!$C$2:$C$29</xm:f>
          </x14:formula1>
          <xm:sqref>B21:C31</xm:sqref>
        </x14:dataValidation>
        <x14:dataValidation type="list" allowBlank="1" showInputMessage="1" showErrorMessage="1">
          <x14:formula1>
            <xm:f>Données!$D$2:$D$33</xm:f>
          </x14:formula1>
          <xm:sqref>D21:D31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33"/>
  <sheetViews>
    <sheetView workbookViewId="0">
      <selection activeCell="B2" sqref="B2"/>
    </sheetView>
  </sheetViews>
  <sheetFormatPr baseColWidth="10" defaultRowHeight="15" x14ac:dyDescent="0.25"/>
  <cols>
    <col min="3" max="3" width="38.140625" bestFit="1" customWidth="1"/>
    <col min="4" max="4" width="15" style="14" bestFit="1" customWidth="1"/>
  </cols>
  <sheetData>
    <row r="1" spans="2:4" x14ac:dyDescent="0.25">
      <c r="B1" t="s">
        <v>132</v>
      </c>
      <c r="C1" t="s">
        <v>138</v>
      </c>
      <c r="D1" s="14" t="s">
        <v>142</v>
      </c>
    </row>
    <row r="2" spans="2:4" x14ac:dyDescent="0.25">
      <c r="B2">
        <v>1</v>
      </c>
      <c r="C2" t="s">
        <v>9</v>
      </c>
      <c r="D2" s="14" t="s">
        <v>139</v>
      </c>
    </row>
    <row r="3" spans="2:4" x14ac:dyDescent="0.25">
      <c r="C3" t="s">
        <v>141</v>
      </c>
      <c r="D3" s="14" t="s">
        <v>140</v>
      </c>
    </row>
    <row r="4" spans="2:4" x14ac:dyDescent="0.25">
      <c r="C4" t="s">
        <v>143</v>
      </c>
      <c r="D4" s="14" t="s">
        <v>146</v>
      </c>
    </row>
    <row r="5" spans="2:4" x14ac:dyDescent="0.25">
      <c r="C5" t="s">
        <v>145</v>
      </c>
      <c r="D5" s="14" t="s">
        <v>147</v>
      </c>
    </row>
    <row r="6" spans="2:4" x14ac:dyDescent="0.25">
      <c r="C6" t="s">
        <v>167</v>
      </c>
      <c r="D6" s="14" t="s">
        <v>148</v>
      </c>
    </row>
    <row r="7" spans="2:4" x14ac:dyDescent="0.25">
      <c r="D7" s="14" t="s">
        <v>149</v>
      </c>
    </row>
    <row r="8" spans="2:4" x14ac:dyDescent="0.25">
      <c r="D8" s="14" t="s">
        <v>150</v>
      </c>
    </row>
    <row r="9" spans="2:4" x14ac:dyDescent="0.25">
      <c r="D9" s="14" t="s">
        <v>151</v>
      </c>
    </row>
    <row r="10" spans="2:4" x14ac:dyDescent="0.25">
      <c r="D10" s="14" t="s">
        <v>152</v>
      </c>
    </row>
    <row r="11" spans="2:4" x14ac:dyDescent="0.25">
      <c r="D11" s="14" t="s">
        <v>153</v>
      </c>
    </row>
    <row r="12" spans="2:4" x14ac:dyDescent="0.25">
      <c r="D12" s="14" t="s">
        <v>154</v>
      </c>
    </row>
    <row r="13" spans="2:4" x14ac:dyDescent="0.25">
      <c r="D13" s="14" t="s">
        <v>155</v>
      </c>
    </row>
    <row r="14" spans="2:4" x14ac:dyDescent="0.25">
      <c r="D14" s="14" t="s">
        <v>156</v>
      </c>
    </row>
    <row r="15" spans="2:4" x14ac:dyDescent="0.25">
      <c r="D15" s="14" t="s">
        <v>157</v>
      </c>
    </row>
    <row r="16" spans="2:4" x14ac:dyDescent="0.25">
      <c r="D16" s="14" t="s">
        <v>158</v>
      </c>
    </row>
    <row r="17" spans="4:4" x14ac:dyDescent="0.25">
      <c r="D17" s="14" t="s">
        <v>159</v>
      </c>
    </row>
    <row r="18" spans="4:4" x14ac:dyDescent="0.25">
      <c r="D18" s="14">
        <v>2010</v>
      </c>
    </row>
    <row r="19" spans="4:4" x14ac:dyDescent="0.25">
      <c r="D19" s="14">
        <v>2011</v>
      </c>
    </row>
    <row r="20" spans="4:4" x14ac:dyDescent="0.25">
      <c r="D20" s="14">
        <v>2012</v>
      </c>
    </row>
    <row r="21" spans="4:4" x14ac:dyDescent="0.25">
      <c r="D21" s="14">
        <v>2013</v>
      </c>
    </row>
    <row r="22" spans="4:4" x14ac:dyDescent="0.25">
      <c r="D22" s="14">
        <v>2014</v>
      </c>
    </row>
    <row r="23" spans="4:4" x14ac:dyDescent="0.25">
      <c r="D23" s="14">
        <v>2015</v>
      </c>
    </row>
    <row r="24" spans="4:4" x14ac:dyDescent="0.25">
      <c r="D24" s="14">
        <v>2016</v>
      </c>
    </row>
    <row r="25" spans="4:4" x14ac:dyDescent="0.25">
      <c r="D25" s="14">
        <v>2017</v>
      </c>
    </row>
    <row r="26" spans="4:4" x14ac:dyDescent="0.25">
      <c r="D26" s="14">
        <v>2018</v>
      </c>
    </row>
    <row r="27" spans="4:4" x14ac:dyDescent="0.25">
      <c r="D27" s="14">
        <v>2019</v>
      </c>
    </row>
    <row r="28" spans="4:4" x14ac:dyDescent="0.25">
      <c r="D28" s="14">
        <v>2020</v>
      </c>
    </row>
    <row r="29" spans="4:4" x14ac:dyDescent="0.25">
      <c r="D29" s="14">
        <v>2021</v>
      </c>
    </row>
    <row r="30" spans="4:4" x14ac:dyDescent="0.25">
      <c r="D30" s="14">
        <v>2022</v>
      </c>
    </row>
    <row r="31" spans="4:4" x14ac:dyDescent="0.25">
      <c r="D31" s="14">
        <v>2023</v>
      </c>
    </row>
    <row r="32" spans="4:4" x14ac:dyDescent="0.25">
      <c r="D32" s="14">
        <v>2024</v>
      </c>
    </row>
    <row r="33" spans="4:4" x14ac:dyDescent="0.25">
      <c r="D33" s="14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Facture</vt:lpstr>
      <vt:lpstr>Données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cp:lastPrinted>2017-12-16T23:55:28Z</cp:lastPrinted>
  <dcterms:created xsi:type="dcterms:W3CDTF">2006-09-16T00:00:00Z</dcterms:created>
  <dcterms:modified xsi:type="dcterms:W3CDTF">2017-12-17T00:08:39Z</dcterms:modified>
</cp:coreProperties>
</file>