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Echéance" sheetId="1" r:id="rId1"/>
    <sheet name="Configuration" sheetId="2" r:id="rId2"/>
  </sheets>
  <calcPr calcId="145621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M18" i="1"/>
  <c r="K18" i="1"/>
  <c r="L18" i="1" s="1"/>
  <c r="J18" i="1"/>
  <c r="I18" i="1"/>
  <c r="M17" i="1"/>
  <c r="K17" i="1"/>
  <c r="J17" i="1"/>
  <c r="I17" i="1"/>
  <c r="M16" i="1"/>
  <c r="K16" i="1"/>
  <c r="L16" i="1" s="1"/>
  <c r="J16" i="1"/>
  <c r="I16" i="1"/>
  <c r="M15" i="1"/>
  <c r="K15" i="1"/>
  <c r="J15" i="1"/>
  <c r="I15" i="1"/>
  <c r="M14" i="1"/>
  <c r="K14" i="1"/>
  <c r="J14" i="1"/>
  <c r="I14" i="1"/>
  <c r="M13" i="1"/>
  <c r="K13" i="1"/>
  <c r="J13" i="1"/>
  <c r="I13" i="1"/>
  <c r="M12" i="1"/>
  <c r="K12" i="1"/>
  <c r="L12" i="1" s="1"/>
  <c r="J12" i="1"/>
  <c r="I12" i="1"/>
  <c r="M11" i="1"/>
  <c r="K11" i="1"/>
  <c r="J11" i="1"/>
  <c r="I11" i="1"/>
  <c r="M10" i="1"/>
  <c r="K10" i="1"/>
  <c r="L10" i="1" s="1"/>
  <c r="J10" i="1"/>
  <c r="I10" i="1"/>
  <c r="M9" i="1"/>
  <c r="K9" i="1"/>
  <c r="J9" i="1"/>
  <c r="I9" i="1"/>
  <c r="M8" i="1"/>
  <c r="K8" i="1"/>
  <c r="J8" i="1"/>
  <c r="I8" i="1"/>
  <c r="M7" i="1"/>
  <c r="K7" i="1"/>
  <c r="J7" i="1"/>
  <c r="I7" i="1"/>
  <c r="L7" i="1" l="1"/>
  <c r="L15" i="1"/>
  <c r="L11" i="1"/>
  <c r="L17" i="1"/>
  <c r="L9" i="1"/>
  <c r="M2" i="1"/>
  <c r="L8" i="1"/>
  <c r="L14" i="1"/>
  <c r="L13" i="1"/>
</calcChain>
</file>

<file path=xl/sharedStrings.xml><?xml version="1.0" encoding="utf-8"?>
<sst xmlns="http://schemas.openxmlformats.org/spreadsheetml/2006/main" count="61" uniqueCount="35">
  <si>
    <t>Catégorie</t>
  </si>
  <si>
    <t>Sous-catégorie</t>
  </si>
  <si>
    <t>Commentaire</t>
  </si>
  <si>
    <t>Montant</t>
  </si>
  <si>
    <t>Date prochaine d'échéance</t>
  </si>
  <si>
    <t>Périodicité</t>
  </si>
  <si>
    <t>Compte à débiter</t>
  </si>
  <si>
    <t>Jour</t>
  </si>
  <si>
    <t>Mois</t>
  </si>
  <si>
    <t>Année en cours</t>
  </si>
  <si>
    <t>Prochaine échéance</t>
  </si>
  <si>
    <t>Colonne1</t>
  </si>
  <si>
    <t>Assurance</t>
  </si>
  <si>
    <t>Voiture</t>
  </si>
  <si>
    <t>Mensuel</t>
  </si>
  <si>
    <t>Compte Chèque</t>
  </si>
  <si>
    <t>Animaux domestiques</t>
  </si>
  <si>
    <t>Fournitures diverses</t>
  </si>
  <si>
    <t>Impôts</t>
  </si>
  <si>
    <t>Taxe foncière</t>
  </si>
  <si>
    <t>Salaire</t>
  </si>
  <si>
    <t>Cantine</t>
  </si>
  <si>
    <t>Carburant</t>
  </si>
  <si>
    <t>Prime</t>
  </si>
  <si>
    <t>CAF</t>
  </si>
  <si>
    <t>PEL Benoist</t>
  </si>
  <si>
    <t>LEP Benoist</t>
  </si>
  <si>
    <t>Liste des comptes</t>
  </si>
  <si>
    <t>Solde</t>
  </si>
  <si>
    <t>Compte Epargne</t>
  </si>
  <si>
    <t>LEP Tatiana</t>
  </si>
  <si>
    <t>Livret A Benoist</t>
  </si>
  <si>
    <t>LEP Epargne</t>
  </si>
  <si>
    <t>François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</si>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</sst>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&quot;Bonjour , nous sommes le &quot;\ \&amp;\ yy\ud\o\u\r\dh\u\i"/>
    <numFmt numFmtId="165" formatCode="_-* #,##0.00\ [$€-40C]_-;\-* #,##0.00\ [$€-40C]_-;_-* &quot;-&quot;??\ [$€-40C]_-;_-@_-"/>
    <numFmt numFmtId="166" formatCode="m/d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4" fillId="2" borderId="0" xfId="0" applyNumberFormat="1" applyFont="1" applyFill="1" applyAlignment="1">
      <alignment vertical="center"/>
    </xf>
    <xf numFmtId="164" fontId="5" fillId="2" borderId="0" xfId="0" applyNumberFormat="1" applyFont="1" applyFill="1" applyAlignment="1">
      <alignment vertical="center"/>
    </xf>
    <xf numFmtId="0" fontId="6" fillId="0" borderId="0" xfId="0" applyFont="1"/>
    <xf numFmtId="165" fontId="0" fillId="0" borderId="0" xfId="1" applyNumberFormat="1" applyFont="1"/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vertical="center"/>
    </xf>
    <xf numFmtId="165" fontId="3" fillId="2" borderId="0" xfId="1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" fillId="2" borderId="0" xfId="0" applyFont="1" applyFill="1"/>
    <xf numFmtId="0" fontId="2" fillId="2" borderId="0" xfId="1" applyNumberFormat="1" applyFont="1" applyFill="1" applyAlignment="1">
      <alignment horizontal="center"/>
    </xf>
    <xf numFmtId="165" fontId="1" fillId="0" borderId="0" xfId="1" applyNumberFormat="1" applyFont="1"/>
    <xf numFmtId="14" fontId="3" fillId="2" borderId="0" xfId="0" applyNumberFormat="1" applyFont="1" applyFill="1" applyAlignment="1">
      <alignment horizontal="center" vertical="center"/>
    </xf>
    <xf numFmtId="0" fontId="2" fillId="3" borderId="0" xfId="0" applyFont="1" applyFill="1"/>
    <xf numFmtId="164" fontId="4" fillId="2" borderId="0" xfId="0" applyNumberFormat="1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166" formatCode="m/d/yyyy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numFmt numFmtId="166" formatCode="m/d/yyyy"/>
      <alignment horizontal="right" textRotation="0" wrapText="0" indent="0" justifyLastLine="0" shrinkToFit="0" readingOrder="0"/>
    </dxf>
    <dxf>
      <numFmt numFmtId="165" formatCode="_-* #,##0.00\ [$€-40C]_-;\-* #,##0.00\ [$€-40C]_-;_-* &quot;-&quot;??\ [$€-40C]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font>
        <color rgb="FFFF0000"/>
      </font>
    </dxf>
    <dxf>
      <font>
        <color rgb="FF00B05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518160</xdr:colOff>
      <xdr:row>19</xdr:row>
      <xdr:rowOff>114300</xdr:rowOff>
    </xdr:from>
    <xdr:to>
      <xdr:col>16</xdr:col>
      <xdr:colOff>167640</xdr:colOff>
      <xdr:row>21</xdr:row>
      <xdr:rowOff>152400</xdr:rowOff>
    </xdr:to>
    <xdr:sp macro="[0]!Calculer" textlink="">
      <xdr:nvSpPr>
        <xdr:cNvPr id="2" name="Rectangle 1"/>
        <xdr:cNvSpPr/>
      </xdr:nvSpPr>
      <xdr:spPr>
        <a:xfrm>
          <a:off x="12702540" y="3733800"/>
          <a:ext cx="1234440" cy="40386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Calculer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8" displayName="Tableau8" ref="B6:N18" totalsRowShown="0" headerRowDxfId="11">
  <autoFilter ref="B6:N18"/>
  <tableColumns count="13">
    <tableColumn id="1" name="Catégorie"/>
    <tableColumn id="2" name="Sous-catégorie"/>
    <tableColumn id="5" name="Commentaire"/>
    <tableColumn id="4" name="Montant" dataDxfId="10" dataCellStyle="Monétaire"/>
    <tableColumn id="3" name="Date prochaine d'échéance" dataDxfId="9"/>
    <tableColumn id="6" name="Périodicité" dataDxfId="8"/>
    <tableColumn id="8" name="Compte à débiter" dataDxfId="7"/>
    <tableColumn id="9" name="Jour" dataDxfId="6">
      <calculatedColumnFormula>DAY(Tableau8[[#This Row],[Date prochaine d''échéance]])</calculatedColumnFormula>
    </tableColumn>
    <tableColumn id="7" name="Mois" dataDxfId="5">
      <calculatedColumnFormula>MONTH(Tableau8[[#This Row],[Date prochaine d''échéance]])</calculatedColumnFormula>
    </tableColumn>
    <tableColumn id="10" name="Année en cours" dataDxfId="4">
      <calculatedColumnFormula>YEAR(TODAY())</calculatedColumnFormula>
    </tableColumn>
    <tableColumn id="12" name="Prochaine échéance" dataDxfId="3">
      <calculatedColumnFormula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calculatedColumnFormula>
    </tableColumn>
    <tableColumn id="11" name="Colonne1" dataDxfId="2">
      <calculatedColumnFormula>IF(F7&lt;=TODAY(),1,0)</calculatedColumnFormula>
    </tableColumn>
    <tableColumn id="13" name="Colonne2" dataDxfId="1">
      <calculatedColumnFormula>ADDRESS(MATCH(Tableau8[[#This Row],[Compte à débiter]],Configuration!A:A,1),1,1)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A1:B7" totalsRowShown="0">
  <autoFilter ref="A1:B7"/>
  <sortState ref="A2:C9">
    <sortCondition ref="A2:A11"/>
    <sortCondition ref="A2:A10"/>
    <sortCondition ref="A2:A12"/>
    <sortCondition ref="A2:A9"/>
  </sortState>
  <tableColumns count="2">
    <tableColumn id="1" name="Liste des comptes"/>
    <tableColumn id="2" name="Solde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18"/>
  <sheetViews>
    <sheetView tabSelected="1" topLeftCell="C4" workbookViewId="0">
      <selection activeCell="H9" sqref="H9"/>
    </sheetView>
  </sheetViews>
  <sheetFormatPr baseColWidth="10" defaultRowHeight="15" x14ac:dyDescent="0.25"/>
  <cols>
    <col min="1" max="1" width="3.42578125" customWidth="1"/>
    <col min="2" max="2" width="26.28515625" customWidth="1"/>
    <col min="3" max="3" width="30.7109375" customWidth="1"/>
    <col min="4" max="4" width="28.7109375" customWidth="1"/>
    <col min="5" max="5" width="13.85546875" style="4" customWidth="1"/>
    <col min="6" max="6" width="30.7109375" style="5" customWidth="1"/>
    <col min="7" max="7" width="25.42578125" customWidth="1"/>
    <col min="8" max="8" width="18.5703125" style="6" customWidth="1"/>
    <col min="9" max="9" width="18.5703125" style="7" hidden="1" customWidth="1"/>
    <col min="10" max="10" width="11.42578125" hidden="1" customWidth="1"/>
    <col min="11" max="11" width="19.5703125" hidden="1" customWidth="1"/>
    <col min="12" max="12" width="27.5703125" hidden="1" customWidth="1"/>
    <col min="13" max="13" width="11.42578125" hidden="1" customWidth="1"/>
    <col min="14" max="14" width="0" hidden="1" customWidth="1"/>
  </cols>
  <sheetData>
    <row r="1" spans="1:28" s="3" customFormat="1" ht="25.9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1"/>
      <c r="Q1" s="1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4.45" x14ac:dyDescent="0.3">
      <c r="M2">
        <f ca="1">SUM(Tableau8[Colonne1])</f>
        <v>0</v>
      </c>
    </row>
    <row r="6" spans="1:28" x14ac:dyDescent="0.25">
      <c r="B6" s="8" t="s">
        <v>0</v>
      </c>
      <c r="C6" s="8" t="s">
        <v>1</v>
      </c>
      <c r="D6" s="8" t="s">
        <v>2</v>
      </c>
      <c r="E6" s="9" t="s">
        <v>3</v>
      </c>
      <c r="F6" s="18" t="s">
        <v>4</v>
      </c>
      <c r="G6" s="8" t="s">
        <v>5</v>
      </c>
      <c r="H6" s="8" t="s">
        <v>6</v>
      </c>
      <c r="I6" s="10" t="s">
        <v>7</v>
      </c>
      <c r="J6" s="8" t="s">
        <v>8</v>
      </c>
      <c r="K6" s="8" t="s">
        <v>9</v>
      </c>
      <c r="L6" s="8" t="s">
        <v>10</v>
      </c>
      <c r="M6" s="8" t="s">
        <v>11</v>
      </c>
      <c r="N6" s="8" t="s">
        <v>34</v>
      </c>
    </row>
    <row r="7" spans="1:28" x14ac:dyDescent="0.25">
      <c r="B7" t="s">
        <v>12</v>
      </c>
      <c r="C7" t="s">
        <v>13</v>
      </c>
      <c r="E7" s="4">
        <v>65</v>
      </c>
      <c r="F7" s="5">
        <v>42831</v>
      </c>
      <c r="G7" s="6" t="s">
        <v>14</v>
      </c>
      <c r="H7" s="11" t="s">
        <v>15</v>
      </c>
      <c r="I7" s="7">
        <f>DAY(Tableau8[[#This Row],[Date prochaine d''échéance]])</f>
        <v>6</v>
      </c>
      <c r="J7">
        <f>MONTH(Tableau8[[#This Row],[Date prochaine d''échéance]])</f>
        <v>4</v>
      </c>
      <c r="K7">
        <f t="shared" ref="K7:K15" ca="1" si="0">YEAR(TODAY())</f>
        <v>2017</v>
      </c>
      <c r="L7" s="12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42861</v>
      </c>
      <c r="M7">
        <f t="shared" ref="M7:M15" ca="1" si="1">IF(F7&lt;=TODAY(),1,0)</f>
        <v>0</v>
      </c>
      <c r="N7" s="13" t="str">
        <f>ADDRESS(MATCH(Tableau8[[#This Row],[Compte à débiter]],Configuration!A:A,1),1,1)</f>
        <v>$A$2</v>
      </c>
    </row>
    <row r="8" spans="1:28" x14ac:dyDescent="0.25">
      <c r="B8" t="s">
        <v>16</v>
      </c>
      <c r="C8" t="s">
        <v>17</v>
      </c>
      <c r="E8" s="4">
        <v>24</v>
      </c>
      <c r="F8" s="5">
        <v>42832</v>
      </c>
      <c r="G8" s="6" t="s">
        <v>14</v>
      </c>
      <c r="H8" s="11" t="s">
        <v>15</v>
      </c>
      <c r="I8" s="7">
        <f>DAY(Tableau8[[#This Row],[Date prochaine d''échéance]])</f>
        <v>7</v>
      </c>
      <c r="J8">
        <f>MONTH(Tableau8[[#This Row],[Date prochaine d''échéance]])</f>
        <v>4</v>
      </c>
      <c r="K8">
        <f t="shared" ca="1" si="0"/>
        <v>2017</v>
      </c>
      <c r="L8" s="12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42862</v>
      </c>
      <c r="M8">
        <f t="shared" ca="1" si="1"/>
        <v>0</v>
      </c>
      <c r="N8" s="13" t="str">
        <f>ADDRESS(MATCH(Tableau8[[#This Row],[Compte à débiter]],Configuration!A:A,1),1,1)</f>
        <v>$A$2</v>
      </c>
    </row>
    <row r="9" spans="1:28" x14ac:dyDescent="0.25">
      <c r="B9" t="s">
        <v>18</v>
      </c>
      <c r="C9" t="s">
        <v>19</v>
      </c>
      <c r="E9" s="4">
        <v>-110</v>
      </c>
      <c r="F9" s="5">
        <v>42805</v>
      </c>
      <c r="G9" s="6" t="s">
        <v>14</v>
      </c>
      <c r="H9" s="11" t="s">
        <v>15</v>
      </c>
      <c r="I9" s="7">
        <f>DAY(Tableau8[[#This Row],[Date prochaine d''échéance]])</f>
        <v>11</v>
      </c>
      <c r="J9">
        <f>MONTH(Tableau8[[#This Row],[Date prochaine d''échéance]])</f>
        <v>3</v>
      </c>
      <c r="K9">
        <f t="shared" ca="1" si="0"/>
        <v>2017</v>
      </c>
      <c r="L9" s="12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42836</v>
      </c>
      <c r="M9">
        <f t="shared" ca="1" si="1"/>
        <v>0</v>
      </c>
      <c r="N9" s="13" t="str">
        <f>ADDRESS(MATCH(Tableau8[[#This Row],[Compte à débiter]],Configuration!A:A,1),1,1)</f>
        <v>$A$2</v>
      </c>
    </row>
    <row r="10" spans="1:28" x14ac:dyDescent="0.25">
      <c r="B10" t="s">
        <v>20</v>
      </c>
      <c r="C10" t="s">
        <v>33</v>
      </c>
      <c r="E10" s="4">
        <v>1600</v>
      </c>
      <c r="F10" s="5">
        <v>42822</v>
      </c>
      <c r="G10" s="6" t="s">
        <v>14</v>
      </c>
      <c r="H10" s="11" t="s">
        <v>15</v>
      </c>
      <c r="I10" s="7">
        <f>DAY(Tableau8[[#This Row],[Date prochaine d''échéance]])</f>
        <v>28</v>
      </c>
      <c r="J10" s="13">
        <f>MONTH(Tableau8[[#This Row],[Date prochaine d''échéance]])</f>
        <v>3</v>
      </c>
      <c r="K10" s="13">
        <f t="shared" ca="1" si="0"/>
        <v>2017</v>
      </c>
      <c r="L10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42853</v>
      </c>
      <c r="M10" s="13">
        <f t="shared" ca="1" si="1"/>
        <v>0</v>
      </c>
      <c r="N10" s="13" t="str">
        <f>ADDRESS(MATCH(Tableau8[[#This Row],[Compte à débiter]],Configuration!A:A,1),1,1)</f>
        <v>$A$2</v>
      </c>
    </row>
    <row r="11" spans="1:28" x14ac:dyDescent="0.25">
      <c r="B11" t="s">
        <v>21</v>
      </c>
      <c r="E11" s="4">
        <v>-22</v>
      </c>
      <c r="F11" s="5">
        <v>42808</v>
      </c>
      <c r="G11" s="6" t="s">
        <v>14</v>
      </c>
      <c r="H11" s="11" t="s">
        <v>15</v>
      </c>
      <c r="I11" s="7">
        <f>DAY(Tableau8[[#This Row],[Date prochaine d''échéance]])</f>
        <v>14</v>
      </c>
      <c r="J11" s="13">
        <f>MONTH(Tableau8[[#This Row],[Date prochaine d''échéance]])</f>
        <v>3</v>
      </c>
      <c r="K11" s="13">
        <f t="shared" ca="1" si="0"/>
        <v>2017</v>
      </c>
      <c r="L11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42839</v>
      </c>
      <c r="M11" s="13">
        <f t="shared" ca="1" si="1"/>
        <v>0</v>
      </c>
      <c r="N11" s="13" t="str">
        <f>ADDRESS(MATCH(Tableau8[[#This Row],[Compte à débiter]],Configuration!A:A,1),1,1)</f>
        <v>$A$2</v>
      </c>
    </row>
    <row r="12" spans="1:28" x14ac:dyDescent="0.25">
      <c r="B12" t="s">
        <v>22</v>
      </c>
      <c r="E12" s="4">
        <v>-55</v>
      </c>
      <c r="F12" s="5">
        <v>42811</v>
      </c>
      <c r="G12" s="6" t="s">
        <v>14</v>
      </c>
      <c r="H12" s="11" t="s">
        <v>15</v>
      </c>
      <c r="I12" s="7">
        <f>DAY(Tableau8[[#This Row],[Date prochaine d''échéance]])</f>
        <v>17</v>
      </c>
      <c r="J12" s="13">
        <f>MONTH(Tableau8[[#This Row],[Date prochaine d''échéance]])</f>
        <v>3</v>
      </c>
      <c r="K12" s="13">
        <f t="shared" ca="1" si="0"/>
        <v>2017</v>
      </c>
      <c r="L12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42842</v>
      </c>
      <c r="M12" s="13">
        <f t="shared" ca="1" si="1"/>
        <v>0</v>
      </c>
      <c r="N12" s="13" t="str">
        <f>ADDRESS(MATCH(Tableau8[[#This Row],[Compte à débiter]],Configuration!A:A,1),1,1)</f>
        <v>$A$2</v>
      </c>
    </row>
    <row r="13" spans="1:28" x14ac:dyDescent="0.25">
      <c r="B13" t="s">
        <v>12</v>
      </c>
      <c r="E13" s="4">
        <v>-10</v>
      </c>
      <c r="F13" s="5">
        <v>42807</v>
      </c>
      <c r="G13" s="6" t="s">
        <v>14</v>
      </c>
      <c r="H13" s="11" t="s">
        <v>15</v>
      </c>
      <c r="I13" s="7">
        <f>DAY(Tableau8[[#This Row],[Date prochaine d''échéance]])</f>
        <v>13</v>
      </c>
      <c r="J13" s="13">
        <f>MONTH(Tableau8[[#This Row],[Date prochaine d''échéance]])</f>
        <v>3</v>
      </c>
      <c r="K13" s="13">
        <f t="shared" ca="1" si="0"/>
        <v>2017</v>
      </c>
      <c r="L13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42838</v>
      </c>
      <c r="M13" s="13">
        <f t="shared" ca="1" si="1"/>
        <v>0</v>
      </c>
      <c r="N13" s="13" t="str">
        <f>ADDRESS(MATCH(Tableau8[[#This Row],[Compte à débiter]],Configuration!A:A,1),1,1)</f>
        <v>$A$2</v>
      </c>
    </row>
    <row r="14" spans="1:28" x14ac:dyDescent="0.25">
      <c r="B14" t="s">
        <v>23</v>
      </c>
      <c r="E14" s="4">
        <v>10</v>
      </c>
      <c r="F14" s="5">
        <v>42833</v>
      </c>
      <c r="G14" s="6" t="s">
        <v>14</v>
      </c>
      <c r="H14" s="11" t="s">
        <v>15</v>
      </c>
      <c r="I14" s="7">
        <f>DAY(Tableau8[[#This Row],[Date prochaine d''échéance]])</f>
        <v>8</v>
      </c>
      <c r="J14" s="13">
        <f>MONTH(Tableau8[[#This Row],[Date prochaine d''échéance]])</f>
        <v>4</v>
      </c>
      <c r="K14" s="13">
        <f t="shared" ca="1" si="0"/>
        <v>2017</v>
      </c>
      <c r="L14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42863</v>
      </c>
      <c r="M14" s="13">
        <f t="shared" ca="1" si="1"/>
        <v>0</v>
      </c>
      <c r="N14" s="13" t="str">
        <f>ADDRESS(MATCH(Tableau8[[#This Row],[Compte à débiter]],Configuration!A:A,1),1,1)</f>
        <v>$A$2</v>
      </c>
    </row>
    <row r="15" spans="1:28" x14ac:dyDescent="0.25">
      <c r="B15" t="s">
        <v>21</v>
      </c>
      <c r="E15" s="4">
        <v>-4</v>
      </c>
      <c r="F15" s="5">
        <v>42813</v>
      </c>
      <c r="G15" s="6" t="s">
        <v>14</v>
      </c>
      <c r="H15" s="11" t="s">
        <v>15</v>
      </c>
      <c r="I15" s="7">
        <f>DAY(Tableau8[[#This Row],[Date prochaine d''échéance]])</f>
        <v>19</v>
      </c>
      <c r="J15" s="13">
        <f>MONTH(Tableau8[[#This Row],[Date prochaine d''échéance]])</f>
        <v>3</v>
      </c>
      <c r="K15" s="13">
        <f t="shared" ca="1" si="0"/>
        <v>2017</v>
      </c>
      <c r="L15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42844</v>
      </c>
      <c r="M15" s="13">
        <f t="shared" ca="1" si="1"/>
        <v>0</v>
      </c>
      <c r="N15" s="13" t="str">
        <f>ADDRESS(MATCH(Tableau8[[#This Row],[Compte à débiter]],Configuration!A:A,1),1,1)</f>
        <v>$A$2</v>
      </c>
    </row>
    <row r="16" spans="1:28" x14ac:dyDescent="0.25">
      <c r="B16" t="s">
        <v>24</v>
      </c>
      <c r="E16" s="4">
        <v>502</v>
      </c>
      <c r="F16" s="5">
        <v>42832</v>
      </c>
      <c r="G16" s="6" t="s">
        <v>14</v>
      </c>
      <c r="H16" s="11" t="s">
        <v>15</v>
      </c>
      <c r="I16" s="7">
        <f>DAY(Tableau8[[#This Row],[Date prochaine d''échéance]])</f>
        <v>7</v>
      </c>
      <c r="J16" s="13">
        <f>MONTH(Tableau8[[#This Row],[Date prochaine d''échéance]])</f>
        <v>4</v>
      </c>
      <c r="K16" s="13">
        <f ca="1">YEAR(TODAY())</f>
        <v>2017</v>
      </c>
      <c r="L16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42862</v>
      </c>
      <c r="M16" s="13">
        <f ca="1">IF(F16&lt;=TODAY(),1,0)</f>
        <v>0</v>
      </c>
      <c r="N16" s="13" t="str">
        <f>ADDRESS(MATCH(Tableau8[[#This Row],[Compte à débiter]],Configuration!A:A,1),1,1)</f>
        <v>$A$2</v>
      </c>
    </row>
    <row r="17" spans="2:14" ht="14.45" x14ac:dyDescent="0.3">
      <c r="B17" t="s">
        <v>12</v>
      </c>
      <c r="E17" s="4">
        <v>-100</v>
      </c>
      <c r="F17" s="5">
        <v>42833</v>
      </c>
      <c r="G17" s="6" t="s">
        <v>14</v>
      </c>
      <c r="H17" s="11" t="s">
        <v>32</v>
      </c>
      <c r="I17" s="7">
        <f>DAY(Tableau8[[#This Row],[Date prochaine d''échéance]])</f>
        <v>8</v>
      </c>
      <c r="J17" s="13">
        <f>MONTH(Tableau8[[#This Row],[Date prochaine d''échéance]])</f>
        <v>4</v>
      </c>
      <c r="K17" s="13">
        <f ca="1">YEAR(TODAY())</f>
        <v>2017</v>
      </c>
      <c r="L17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42863</v>
      </c>
      <c r="M17" s="13">
        <f ca="1">IF(F17&lt;=TODAY(),1,0)</f>
        <v>0</v>
      </c>
      <c r="N17" s="13" t="str">
        <f>ADDRESS(MATCH(Tableau8[[#This Row],[Compte à débiter]],Configuration!A:A,1),1,1)</f>
        <v>$A$4</v>
      </c>
    </row>
    <row r="18" spans="2:14" ht="14.45" x14ac:dyDescent="0.3">
      <c r="B18" t="s">
        <v>22</v>
      </c>
      <c r="E18" s="4">
        <v>-50</v>
      </c>
      <c r="F18" s="5">
        <v>42833</v>
      </c>
      <c r="G18" s="6" t="s">
        <v>14</v>
      </c>
      <c r="H18" s="11" t="s">
        <v>32</v>
      </c>
      <c r="I18" s="7">
        <f>DAY(Tableau8[[#This Row],[Date prochaine d''échéance]])</f>
        <v>8</v>
      </c>
      <c r="J18" s="13">
        <f>MONTH(Tableau8[[#This Row],[Date prochaine d''échéance]])</f>
        <v>4</v>
      </c>
      <c r="K18" s="13">
        <f ca="1">YEAR(TODAY())</f>
        <v>2017</v>
      </c>
      <c r="L18" s="14">
        <f ca="1">IF(Tableau8[[#This Row],[Périodicité]]="Mensuel",IF(DATE(Tableau8[[#This Row],[Année en cours]],Tableau8[[#This Row],[Mois]],Tableau8[[#This Row],[Jour]])&lt;TODAY(),DATE(Tableau8[[#This Row],[Année en cours]],Tableau8[[#This Row],[Mois]],Tableau8[[#This Row],[Jour]]),DATE(Tableau8[[#This Row],[Année en cours]],Tableau8[[#This Row],[Mois]]+1,Tableau8[[#This Row],[Jour]])),IF(DATE(Tableau8[[#This Row],[Année en cours]],Tableau8[[#This Row],[Mois]],Tableau8[[#This Row],[Jour]])&lt;TODAY(),DATE(Tableau8[[#This Row],[Année en cours]],Tableau8[[#This Row],[Mois]],Tableau8[[#This Row],[Jour]]),DATE(Tableau8[[#This Row],[Année en cours]]+1,Tableau8[[#This Row],[Mois]],Tableau8[[#This Row],[Jour]])))</f>
        <v>42863</v>
      </c>
      <c r="M18" s="13">
        <f ca="1">IF(F18&lt;=TODAY(),1,0)</f>
        <v>0</v>
      </c>
      <c r="N18" s="13" t="str">
        <f>ADDRESS(MATCH(Tableau8[[#This Row],[Compte à débiter]],Configuration!A:A,1),1,1)</f>
        <v>$A$4</v>
      </c>
    </row>
  </sheetData>
  <mergeCells count="1">
    <mergeCell ref="A1:O1"/>
  </mergeCells>
  <conditionalFormatting sqref="E7:E18">
    <cfRule type="cellIs" dxfId="13" priority="1" operator="greaterThanOrEqual">
      <formula>0</formula>
    </cfRule>
    <cfRule type="cellIs" dxfId="12" priority="2" operator="less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"/>
  <sheetViews>
    <sheetView workbookViewId="0">
      <selection activeCell="A7" sqref="A7"/>
    </sheetView>
  </sheetViews>
  <sheetFormatPr baseColWidth="10" defaultRowHeight="15" x14ac:dyDescent="0.25"/>
  <cols>
    <col min="1" max="1" width="20.85546875" customWidth="1"/>
    <col min="2" max="2" width="14.85546875" style="4" customWidth="1"/>
    <col min="3" max="3" width="19.140625" customWidth="1"/>
    <col min="7" max="7" width="14.85546875" bestFit="1" customWidth="1"/>
    <col min="8" max="8" width="15" bestFit="1" customWidth="1"/>
  </cols>
  <sheetData>
    <row r="1" spans="1:8" ht="14.45" x14ac:dyDescent="0.3">
      <c r="A1" s="15" t="s">
        <v>27</v>
      </c>
      <c r="B1" s="16" t="s">
        <v>28</v>
      </c>
      <c r="E1" s="12"/>
      <c r="G1" s="19"/>
      <c r="H1" s="19"/>
    </row>
    <row r="2" spans="1:8" x14ac:dyDescent="0.25">
      <c r="A2" t="s">
        <v>15</v>
      </c>
      <c r="B2" s="4">
        <v>0</v>
      </c>
    </row>
    <row r="3" spans="1:8" ht="14.45" x14ac:dyDescent="0.3">
      <c r="A3" t="s">
        <v>29</v>
      </c>
      <c r="B3" s="4">
        <v>0</v>
      </c>
    </row>
    <row r="4" spans="1:8" ht="14.45" x14ac:dyDescent="0.3">
      <c r="A4" t="s">
        <v>26</v>
      </c>
      <c r="B4" s="4">
        <v>0</v>
      </c>
    </row>
    <row r="5" spans="1:8" ht="14.45" x14ac:dyDescent="0.3">
      <c r="A5" t="s">
        <v>30</v>
      </c>
      <c r="B5" s="17">
        <v>0</v>
      </c>
    </row>
    <row r="6" spans="1:8" ht="14.45" x14ac:dyDescent="0.3">
      <c r="A6" t="s">
        <v>31</v>
      </c>
      <c r="B6" s="4">
        <v>0</v>
      </c>
    </row>
    <row r="7" spans="1:8" ht="14.45" x14ac:dyDescent="0.3">
      <c r="A7" t="s">
        <v>25</v>
      </c>
      <c r="B7" s="17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Echéance</vt:lpstr>
      <vt:lpstr>Configuration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2006-09-16T00:00:00Z</dcterms:created>
  <dcterms:modified xsi:type="dcterms:W3CDTF">2017-03-08T11:05:42Z</dcterms:modified>
</cp:coreProperties>
</file>