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20730" windowHeight="1176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N3" i="1" l="1"/>
  <c r="AO3" i="1"/>
  <c r="AP3" i="1"/>
  <c r="AQ3" i="1"/>
  <c r="AN4" i="1"/>
  <c r="AO4" i="1"/>
  <c r="AP4" i="1"/>
  <c r="AQ4" i="1"/>
  <c r="AN5" i="1"/>
  <c r="AO5" i="1"/>
  <c r="AP5" i="1"/>
  <c r="AQ5" i="1"/>
  <c r="AN6" i="1"/>
  <c r="AO6" i="1"/>
  <c r="AP6" i="1"/>
  <c r="AQ6" i="1"/>
  <c r="AN7" i="1"/>
  <c r="AO7" i="1"/>
  <c r="AP7" i="1"/>
  <c r="AQ7" i="1"/>
  <c r="AN8" i="1"/>
  <c r="AO8" i="1"/>
  <c r="AP8" i="1"/>
  <c r="AQ8" i="1"/>
  <c r="AN9" i="1"/>
  <c r="AO9" i="1"/>
  <c r="AP9" i="1"/>
  <c r="AQ9" i="1"/>
  <c r="AN10" i="1"/>
  <c r="AO10" i="1"/>
  <c r="AP10" i="1"/>
  <c r="AQ10" i="1"/>
  <c r="AN11" i="1"/>
  <c r="AO11" i="1"/>
  <c r="AP11" i="1"/>
  <c r="AQ11" i="1"/>
  <c r="AO2" i="1"/>
  <c r="AP2" i="1"/>
  <c r="AQ2" i="1"/>
  <c r="AN2" i="1"/>
  <c r="AM3" i="1"/>
  <c r="AM4" i="1"/>
  <c r="AM5" i="1"/>
  <c r="AM6" i="1"/>
  <c r="AM7" i="1"/>
  <c r="AM8" i="1"/>
  <c r="AM9" i="1"/>
  <c r="AM10" i="1"/>
  <c r="AM11" i="1"/>
  <c r="AM2" i="1"/>
  <c r="X2" i="1"/>
  <c r="AE2" i="1"/>
  <c r="AI2" i="1"/>
  <c r="AJ2" i="1"/>
  <c r="X3" i="1"/>
  <c r="AE3" i="1"/>
  <c r="AI3" i="1"/>
  <c r="AJ3" i="1"/>
  <c r="X4" i="1"/>
  <c r="AE4" i="1"/>
  <c r="AI4" i="1"/>
  <c r="AJ4" i="1"/>
  <c r="X5" i="1"/>
  <c r="AE5" i="1"/>
  <c r="AI5" i="1"/>
  <c r="AJ5" i="1"/>
  <c r="X6" i="1"/>
  <c r="AE6" i="1"/>
  <c r="AI6" i="1"/>
  <c r="AJ6" i="1"/>
  <c r="X7" i="1"/>
  <c r="AE7" i="1"/>
  <c r="AI7" i="1"/>
  <c r="AJ7" i="1"/>
  <c r="X8" i="1"/>
  <c r="AE8" i="1"/>
  <c r="AI8" i="1"/>
  <c r="AJ8" i="1"/>
  <c r="X9" i="1"/>
  <c r="AE9" i="1"/>
  <c r="AI9" i="1"/>
  <c r="AJ9" i="1"/>
  <c r="X10" i="1"/>
  <c r="AE10" i="1"/>
  <c r="AI10" i="1"/>
  <c r="AJ10" i="1"/>
  <c r="X11" i="1"/>
  <c r="AE11" i="1"/>
  <c r="AI11" i="1"/>
  <c r="AJ11" i="1"/>
  <c r="AL2" i="1"/>
  <c r="AL3" i="1"/>
  <c r="AL4" i="1"/>
  <c r="AL5" i="1"/>
  <c r="AL6" i="1"/>
  <c r="AL7" i="1"/>
  <c r="AL8" i="1"/>
  <c r="AL9" i="1"/>
  <c r="AL10" i="1"/>
  <c r="AL11" i="1"/>
  <c r="AK2" i="1"/>
  <c r="E2" i="1"/>
  <c r="L2" i="1"/>
  <c r="P2" i="1"/>
  <c r="S2" i="1"/>
  <c r="AK3" i="1"/>
  <c r="AK4" i="1"/>
  <c r="AK5" i="1"/>
  <c r="AK6" i="1"/>
  <c r="AK7" i="1"/>
  <c r="AK8" i="1"/>
  <c r="AK9" i="1"/>
  <c r="AK10" i="1"/>
  <c r="AK11" i="1"/>
  <c r="E3" i="1"/>
  <c r="L3" i="1"/>
  <c r="P3" i="1"/>
  <c r="S3" i="1"/>
  <c r="E4" i="1"/>
  <c r="L4" i="1"/>
  <c r="P4" i="1"/>
  <c r="S4" i="1"/>
  <c r="E5" i="1"/>
  <c r="L5" i="1"/>
  <c r="P5" i="1"/>
  <c r="S5" i="1"/>
  <c r="E6" i="1"/>
  <c r="L6" i="1"/>
  <c r="P6" i="1"/>
  <c r="S6" i="1"/>
  <c r="E7" i="1"/>
  <c r="L7" i="1"/>
  <c r="P7" i="1"/>
  <c r="S7" i="1"/>
  <c r="E8" i="1"/>
  <c r="L8" i="1"/>
  <c r="P8" i="1"/>
  <c r="S8" i="1"/>
  <c r="E9" i="1"/>
  <c r="L9" i="1"/>
  <c r="P9" i="1"/>
  <c r="S9" i="1"/>
  <c r="E10" i="1"/>
  <c r="L10" i="1"/>
  <c r="P10" i="1"/>
  <c r="S10" i="1"/>
  <c r="E11" i="1"/>
  <c r="L11" i="1"/>
  <c r="P11" i="1"/>
  <c r="S11" i="1"/>
  <c r="Q2" i="1"/>
  <c r="Q3" i="1"/>
  <c r="Q4" i="1"/>
  <c r="Q5" i="1"/>
  <c r="Q6" i="1"/>
  <c r="Q7" i="1"/>
  <c r="Q8" i="1"/>
  <c r="Q9" i="1"/>
  <c r="Q10" i="1"/>
  <c r="Q11" i="1"/>
  <c r="R2" i="1"/>
  <c r="R3" i="1"/>
  <c r="R4" i="1"/>
  <c r="R5" i="1"/>
  <c r="R6" i="1"/>
  <c r="R7" i="1"/>
  <c r="R8" i="1"/>
  <c r="R9" i="1"/>
  <c r="R10" i="1"/>
  <c r="R11" i="1"/>
</calcChain>
</file>

<file path=xl/sharedStrings.xml><?xml version="1.0" encoding="utf-8"?>
<sst xmlns="http://schemas.openxmlformats.org/spreadsheetml/2006/main" count="63" uniqueCount="36">
  <si>
    <t>sex</t>
  </si>
  <si>
    <t>bmi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</si>
  <si>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</si>
  <si>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</si>
  <si>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</si>
  <si>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</si>
  <si>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</si>
  <si>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</si>
  <si>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</si>
  <si>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</si>
  <si>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</si>
  <si>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</si>
  <si>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sexe</t>
  </si>
  <si>
    <t>poids</t>
  </si>
  <si>
    <t>taille</t>
  </si>
  <si>
    <t>var1</t>
  </si>
  <si>
    <t>var2</t>
  </si>
  <si>
    <t>var3a</t>
  </si>
  <si>
    <t>var3b</t>
  </si>
  <si>
    <t>var3c</t>
  </si>
  <si>
    <t>var3d</t>
  </si>
  <si>
    <t>DEFICIT</t>
  </si>
  <si>
    <t>var5</t>
  </si>
  <si>
    <t>var4a</t>
  </si>
  <si>
    <t>var4b</t>
  </si>
  <si>
    <t>TOTAL</t>
  </si>
  <si>
    <t>NO</t>
  </si>
  <si>
    <t>BETWEEN</t>
  </si>
  <si>
    <t>YES</t>
  </si>
  <si>
    <t>NOMT1</t>
  </si>
  <si>
    <t>NOMT0</t>
  </si>
  <si>
    <t>Y</t>
  </si>
  <si>
    <t>O</t>
  </si>
  <si>
    <t>T</t>
  </si>
  <si>
    <t>M</t>
  </si>
  <si>
    <t>SUIVI T0-T1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</si>
</sst>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2" fontId="0" fillId="3" borderId="0" xfId="0" applyNumberFormat="1" applyFill="1"/>
    <xf numFmtId="0" fontId="1" fillId="4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10" borderId="0" xfId="0" applyFill="1" applyBorder="1"/>
    <xf numFmtId="0" fontId="0" fillId="10" borderId="0" xfId="0" applyFill="1" applyBorder="1" applyAlignment="1">
      <alignment horizontal="center"/>
    </xf>
    <xf numFmtId="0" fontId="0" fillId="0" borderId="0" xfId="0" applyBorder="1"/>
    <xf numFmtId="1" fontId="0" fillId="0" borderId="0" xfId="0" applyNumberFormat="1"/>
    <xf numFmtId="2" fontId="0" fillId="0" borderId="0" xfId="0" applyNumberFormat="1"/>
    <xf numFmtId="1" fontId="1" fillId="0" borderId="0" xfId="0" applyNumberFormat="1" applyFont="1"/>
    <xf numFmtId="1" fontId="0" fillId="0" borderId="0" xfId="0" applyNumberFormat="1" applyBorder="1"/>
    <xf numFmtId="0" fontId="0" fillId="10" borderId="0" xfId="0" applyFill="1"/>
    <xf numFmtId="0" fontId="0" fillId="0" borderId="1" xfId="0" applyBorder="1"/>
    <xf numFmtId="0" fontId="0" fillId="9" borderId="0" xfId="0" applyFill="1" applyBorder="1"/>
    <xf numFmtId="0" fontId="0" fillId="2" borderId="1" xfId="0" applyFill="1" applyBorder="1"/>
    <xf numFmtId="0" fontId="0" fillId="4" borderId="0" xfId="0" applyFill="1"/>
    <xf numFmtId="0" fontId="0" fillId="9" borderId="0" xfId="0" applyFill="1"/>
    <xf numFmtId="0" fontId="0" fillId="11" borderId="0" xfId="0" applyFill="1"/>
    <xf numFmtId="0" fontId="0" fillId="11" borderId="0" xfId="0" applyFill="1" applyBorder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Q11"/>
  <sheetViews>
    <sheetView tabSelected="1" topLeftCell="AA1" zoomScale="75" zoomScaleNormal="75" zoomScalePageLayoutView="75" workbookViewId="0">
      <selection activeCell="AN2" sqref="AN2"/>
    </sheetView>
  </sheetViews>
  <sheetFormatPr baseColWidth="10" defaultRowHeight="15.75" x14ac:dyDescent="0.25"/>
  <cols>
    <col min="15" max="15" width="10.875" style="10"/>
    <col min="20" max="20" width="10.875" style="16"/>
  </cols>
  <sheetData>
    <row r="1" spans="1:43" x14ac:dyDescent="0.25">
      <c r="A1" s="1" t="s">
        <v>30</v>
      </c>
      <c r="B1" s="1" t="s">
        <v>12</v>
      </c>
      <c r="C1" s="1" t="s">
        <v>13</v>
      </c>
      <c r="D1" s="1" t="s">
        <v>14</v>
      </c>
      <c r="E1" s="2" t="s">
        <v>1</v>
      </c>
      <c r="F1" s="3" t="s">
        <v>15</v>
      </c>
      <c r="G1" s="4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6" t="s">
        <v>21</v>
      </c>
      <c r="M1" s="7" t="s">
        <v>23</v>
      </c>
      <c r="N1" s="7" t="s">
        <v>24</v>
      </c>
      <c r="O1" s="17" t="s">
        <v>22</v>
      </c>
      <c r="P1" s="8" t="s">
        <v>25</v>
      </c>
      <c r="Q1" s="9" t="s">
        <v>26</v>
      </c>
      <c r="R1" s="9" t="s">
        <v>27</v>
      </c>
      <c r="S1" s="9" t="s">
        <v>28</v>
      </c>
      <c r="T1" s="18" t="s">
        <v>29</v>
      </c>
      <c r="U1" s="1" t="s">
        <v>0</v>
      </c>
      <c r="V1" s="1" t="s">
        <v>13</v>
      </c>
      <c r="W1" s="1" t="s">
        <v>14</v>
      </c>
      <c r="X1" s="1" t="s">
        <v>1</v>
      </c>
      <c r="Y1" s="19" t="s">
        <v>15</v>
      </c>
      <c r="Z1" s="4" t="s">
        <v>16</v>
      </c>
      <c r="AA1" s="5" t="s">
        <v>17</v>
      </c>
      <c r="AB1" s="5" t="s">
        <v>18</v>
      </c>
      <c r="AC1" s="5" t="s">
        <v>19</v>
      </c>
      <c r="AD1" s="5" t="s">
        <v>20</v>
      </c>
      <c r="AE1" s="6" t="s">
        <v>21</v>
      </c>
      <c r="AF1" s="7" t="s">
        <v>23</v>
      </c>
      <c r="AG1" s="7" t="s">
        <v>24</v>
      </c>
      <c r="AH1" s="20" t="s">
        <v>22</v>
      </c>
      <c r="AI1" s="15" t="s">
        <v>25</v>
      </c>
      <c r="AJ1" s="15" t="s">
        <v>26</v>
      </c>
      <c r="AK1" s="15" t="s">
        <v>27</v>
      </c>
      <c r="AL1" s="15" t="s">
        <v>28</v>
      </c>
      <c r="AM1" s="21" t="s">
        <v>35</v>
      </c>
      <c r="AN1" s="21" t="s">
        <v>25</v>
      </c>
      <c r="AO1" s="21" t="s">
        <v>26</v>
      </c>
      <c r="AP1" s="22" t="s">
        <v>27</v>
      </c>
      <c r="AQ1" s="21" t="s">
        <v>28</v>
      </c>
    </row>
    <row r="2" spans="1:43" x14ac:dyDescent="0.25">
      <c r="A2" t="s">
        <v>2</v>
      </c>
      <c r="B2" s="11">
        <v>1</v>
      </c>
      <c r="C2" s="12">
        <v>67</v>
      </c>
      <c r="D2" s="12">
        <v>181</v>
      </c>
      <c r="E2" s="12">
        <f>C2/((D2/100)^2)</f>
        <v>20.451146179909038</v>
      </c>
      <c r="F2" s="13">
        <v>5</v>
      </c>
      <c r="G2" s="11">
        <v>2</v>
      </c>
      <c r="H2" s="11">
        <v>43</v>
      </c>
      <c r="I2" s="11">
        <v>37</v>
      </c>
      <c r="J2" s="11">
        <v>45</v>
      </c>
      <c r="K2" s="11">
        <v>44</v>
      </c>
      <c r="L2" s="11">
        <f>IF(B2=1,IF(E2&lt;=24,IF(COUNTIF(H2:K2,"&lt;=29")&gt;0,1,0),IF(E2&lt;=26,IF(COUNTIF(H2:K2,"&lt;=30")&gt;0,1,0),IF(E2&lt;=28,IF(COUNTIF(H2:K2,"&lt;=31")&gt;0,1,0),IF(COUNTIF(H2:K2,"&lt;=32")&gt;0,1,0)))),IF(E2&lt;=23,IF(COUNTIF(H2:K2,"&lt;=17")&gt;0,1,0),IF(E2&lt;=26,IF(COUNTIF(H2:K2,"&lt;=17,3")&gt;0,1,0),IF(E2&lt;=29,IF(COUNTIF(H2:K2,"&lt;=18")&gt;0,1,0),IF(COUNTIF(H2:K2,"&lt;=21")&gt;0,1,0)))))</f>
        <v>0</v>
      </c>
      <c r="M2" s="11">
        <v>0</v>
      </c>
      <c r="N2" s="11">
        <v>0</v>
      </c>
      <c r="O2" s="14">
        <v>2</v>
      </c>
      <c r="P2" s="14">
        <f>IF(F2=5,0,1)+IF(G2&gt;=2,0,1)+IF(L2=0,0,1)+IF(M2=0,0,1)+IF(N2=0,0.1)+IF(O2&lt;3,0,1)</f>
        <v>0.1</v>
      </c>
      <c r="Q2" s="14">
        <f t="shared" ref="Q2:Q11" si="0">IF(P2&lt;1,1,0)</f>
        <v>1</v>
      </c>
      <c r="R2" s="14">
        <f>IF(AND(Q2=0,S2=0),1,0)</f>
        <v>0</v>
      </c>
      <c r="S2" s="14">
        <f t="shared" ref="S2:S4" si="1">IF(P2&gt;=3,1,0)</f>
        <v>0</v>
      </c>
      <c r="T2" s="16" t="s">
        <v>31</v>
      </c>
      <c r="U2">
        <v>2</v>
      </c>
      <c r="V2">
        <v>70</v>
      </c>
      <c r="W2">
        <v>172</v>
      </c>
      <c r="X2">
        <f>(V2/(W2/100)^2)</f>
        <v>23.661438615467823</v>
      </c>
      <c r="Y2" s="11">
        <v>1</v>
      </c>
      <c r="Z2" s="11">
        <v>1</v>
      </c>
      <c r="AA2" s="11">
        <v>45</v>
      </c>
      <c r="AB2" s="11">
        <v>46</v>
      </c>
      <c r="AC2" s="11">
        <v>45</v>
      </c>
      <c r="AD2" s="11">
        <v>49</v>
      </c>
      <c r="AE2" s="11">
        <f>IF(U2=1,IF(X2&lt;=24,IF(COUNTIF(AA2:AD2,"&lt;=29")&gt;0,1,0),IF(X2&lt;=26,IF(COUNTIF(AA2:AD2,"&lt;=30")&gt;0,1,0),IF(X2&lt;=28,IF(COUNTIF(AA2:AD2,"&lt;=31")&gt;0,1,0),IF(COUNTIF(AA2:AD2,"&lt;=32")&gt;0,1,0)))),IF(X2&lt;=23,IF(COUNTIF(AA2:AD2,"&lt;=17")&gt;0,1,0),IF(X2&lt;=26,IF(COUNTIF(AA2:AD2,"&lt;=17,3")&gt;0,1,0),IF(X2&lt;=29,IF(COUNTIF(AA2:AD2,"&lt;=18")&gt;0,1,0),IF(COUNTIF(AA2:AD2,"&lt;=21")&gt;0,1,0)))))</f>
        <v>0</v>
      </c>
      <c r="AF2" s="11">
        <v>0</v>
      </c>
      <c r="AG2" s="11">
        <v>0</v>
      </c>
      <c r="AH2" s="11">
        <v>2</v>
      </c>
      <c r="AI2" s="14">
        <f>IF(Y2=5,0,1)+IF(Z2&gt;=2,0,1)+IF(AE2=0,0,1)+IF(AF2=0,0,1)+IF(AG2=0,0.1)+IF(AH2&lt;3,0,1)</f>
        <v>2.1</v>
      </c>
      <c r="AJ2" s="14">
        <f t="shared" ref="AJ2" si="2">IF(AI2&lt;1,1,0)</f>
        <v>0</v>
      </c>
      <c r="AK2" s="14">
        <f>IF(AND(AJ2=0,AL2=0),1,0)</f>
        <v>1</v>
      </c>
      <c r="AL2" s="14">
        <f t="shared" ref="AL2" si="3">IF(AI2&gt;=3,1,0)</f>
        <v>0</v>
      </c>
      <c r="AM2">
        <f>COUNTIF(A:A,T2)</f>
        <v>0</v>
      </c>
      <c r="AN2" t="str">
        <f ca="1">IF($AM2,AI2-OFFSET(AI$1,MATCH($T2,$A:$A,0)-1,-19),"")</f>
        <v/>
      </c>
      <c r="AO2" t="str">
        <f t="shared" ref="AO2:AQ2" ca="1" si="4">IF($AM2,AJ2-OFFSET(AJ$1,MATCH($T2,$A:$A,0)-1,-19),"")</f>
        <v/>
      </c>
      <c r="AP2" t="str">
        <f t="shared" ca="1" si="4"/>
        <v/>
      </c>
      <c r="AQ2" t="str">
        <f t="shared" ca="1" si="4"/>
        <v/>
      </c>
    </row>
    <row r="3" spans="1:43" x14ac:dyDescent="0.25">
      <c r="A3" t="s">
        <v>3</v>
      </c>
      <c r="B3" s="11">
        <v>1</v>
      </c>
      <c r="C3" s="12">
        <v>73</v>
      </c>
      <c r="D3" s="12">
        <v>169</v>
      </c>
      <c r="E3" s="12">
        <f t="shared" ref="E3:E11" si="5">C3/((D3/100)^2)</f>
        <v>25.559329155141629</v>
      </c>
      <c r="F3" s="13">
        <v>5</v>
      </c>
      <c r="G3" s="11">
        <v>2</v>
      </c>
      <c r="H3" s="11">
        <v>36</v>
      </c>
      <c r="I3" s="11">
        <v>41</v>
      </c>
      <c r="J3" s="11">
        <v>43</v>
      </c>
      <c r="K3" s="11">
        <v>43</v>
      </c>
      <c r="L3" s="11">
        <f t="shared" ref="L3:L11" si="6">IF(B3=1,IF(E3&lt;=24,IF(COUNTIF(H3:K3,"&lt;=29")&gt;0,1,0),IF(E3&lt;=26,IF(COUNTIF(H3:K3,"&lt;=30")&gt;0,1,0),IF(E3&lt;=28,IF(COUNTIF(H3:K3,"&lt;=31")&gt;0,1,0),IF(COUNTIF(H3:K3,"&lt;=32")&gt;0,1,0)))),IF(E3&lt;=23,IF(COUNTIF(H3:K3,"&lt;=17")&gt;0,1,0),IF(E3&lt;=26,IF(COUNTIF(H3:K3,"&lt;=17,3")&gt;0,1,0),IF(E3&lt;=29,IF(COUNTIF(H3:K3,"&lt;=18")&gt;0,1,0),IF(COUNTIF(H3:K3,"&lt;=21")&gt;0,1,0)))))</f>
        <v>0</v>
      </c>
      <c r="M3" s="11">
        <v>0</v>
      </c>
      <c r="N3" s="11">
        <v>0</v>
      </c>
      <c r="O3" s="14">
        <v>1</v>
      </c>
      <c r="P3" s="14">
        <f t="shared" ref="P3:P11" si="7">IF(F3=5,0,1)+IF(G3&gt;=2,0,1)+IF(L3=0,0,1)+IF(M3=0,0,1)+IF(N3=0,0.1)+IF(O3&lt;3,0,1)</f>
        <v>0.1</v>
      </c>
      <c r="Q3" s="14">
        <f t="shared" si="0"/>
        <v>1</v>
      </c>
      <c r="R3" s="14">
        <f t="shared" ref="R3:R11" si="8">IF(AND(Q3=0,S3=0),1,0)</f>
        <v>0</v>
      </c>
      <c r="S3" s="14">
        <f>IF(P3&gt;=3,1,0)</f>
        <v>0</v>
      </c>
      <c r="T3" s="16" t="s">
        <v>2</v>
      </c>
      <c r="U3">
        <v>1</v>
      </c>
      <c r="V3">
        <v>66</v>
      </c>
      <c r="W3">
        <v>181</v>
      </c>
      <c r="X3">
        <f t="shared" ref="X3:X11" si="9">(V3/(W3/100)^2)</f>
        <v>20.145905192149201</v>
      </c>
      <c r="Y3" s="11">
        <v>5</v>
      </c>
      <c r="Z3" s="11">
        <v>2</v>
      </c>
      <c r="AA3" s="11">
        <v>53</v>
      </c>
      <c r="AB3" s="11">
        <v>47</v>
      </c>
      <c r="AC3" s="11">
        <v>52</v>
      </c>
      <c r="AD3" s="11">
        <v>53</v>
      </c>
      <c r="AE3" s="11">
        <f t="shared" ref="AE3:AE11" si="10">IF(U3=1,IF(X3&lt;=24,IF(COUNTIF(AA3:AD3,"&lt;=29")&gt;0,1,0),IF(X3&lt;=26,IF(COUNTIF(AA3:AD3,"&lt;=30")&gt;0,1,0),IF(X3&lt;=28,IF(COUNTIF(AA3:AD3,"&lt;=31")&gt;0,1,0),IF(COUNTIF(AA3:AD3,"&lt;=32")&gt;0,1,0)))),IF(X3&lt;=23,IF(COUNTIF(AA3:AD3,"&lt;=17")&gt;0,1,0),IF(X3&lt;=26,IF(COUNTIF(AA3:AD3,"&lt;=17,3")&gt;0,1,0),IF(X3&lt;=29,IF(COUNTIF(AA3:AD3,"&lt;=18")&gt;0,1,0),IF(COUNTIF(AA3:AD3,"&lt;=21")&gt;0,1,0)))))</f>
        <v>0</v>
      </c>
      <c r="AF3" s="11">
        <v>0</v>
      </c>
      <c r="AG3" s="11">
        <v>0</v>
      </c>
      <c r="AH3" s="11">
        <v>1</v>
      </c>
      <c r="AI3" s="14">
        <f t="shared" ref="AI3:AI11" si="11">IF(Y3=5,0,1)+IF(Z3&gt;=2,0,1)+IF(AE3=0,0,1)+IF(AF3=0,0,1)+IF(AG3=0,0.1)+IF(AH3&lt;3,0,1)</f>
        <v>0.1</v>
      </c>
      <c r="AJ3" s="14">
        <f t="shared" ref="AJ3:AJ11" si="12">IF(AI3&lt;1,1,0)</f>
        <v>1</v>
      </c>
      <c r="AK3" s="14">
        <f t="shared" ref="AK3:AK11" si="13">IF(AND(AJ3=0,AL3=0),1,0)</f>
        <v>0</v>
      </c>
      <c r="AL3" s="14">
        <f t="shared" ref="AL3:AL11" si="14">IF(AI3&gt;=3,1,0)</f>
        <v>0</v>
      </c>
      <c r="AM3">
        <f t="shared" ref="AM3:AM11" si="15">COUNTIF(A:A,T3)</f>
        <v>1</v>
      </c>
      <c r="AN3">
        <f t="shared" ref="AN3:AN11" ca="1" si="16">IF($AM3,AI3-OFFSET(AI$1,MATCH($T3,$A:$A,0)-1,-19),"")</f>
        <v>0</v>
      </c>
      <c r="AO3">
        <f t="shared" ref="AO3:AO11" ca="1" si="17">IF($AM3,AJ3-OFFSET(AJ$1,MATCH($T3,$A:$A,0)-1,-19),"")</f>
        <v>0</v>
      </c>
      <c r="AP3">
        <f t="shared" ref="AP3:AP11" ca="1" si="18">IF($AM3,AK3-OFFSET(AK$1,MATCH($T3,$A:$A,0)-1,-19),"")</f>
        <v>0</v>
      </c>
      <c r="AQ3">
        <f t="shared" ref="AQ3:AQ11" ca="1" si="19">IF($AM3,AL3-OFFSET(AL$1,MATCH($T3,$A:$A,0)-1,-19),"")</f>
        <v>0</v>
      </c>
    </row>
    <row r="4" spans="1:43" x14ac:dyDescent="0.25">
      <c r="A4" t="s">
        <v>4</v>
      </c>
      <c r="B4" s="11">
        <v>1</v>
      </c>
      <c r="C4" s="12">
        <v>54</v>
      </c>
      <c r="D4" s="12">
        <v>183</v>
      </c>
      <c r="E4" s="12">
        <f t="shared" si="5"/>
        <v>16.124697661918837</v>
      </c>
      <c r="F4" s="13">
        <v>5</v>
      </c>
      <c r="G4" s="11">
        <v>2</v>
      </c>
      <c r="H4" s="11">
        <v>36</v>
      </c>
      <c r="I4" s="11">
        <v>43</v>
      </c>
      <c r="J4" s="11">
        <v>39</v>
      </c>
      <c r="K4" s="11">
        <v>42</v>
      </c>
      <c r="L4" s="11">
        <f t="shared" si="6"/>
        <v>0</v>
      </c>
      <c r="M4" s="11">
        <v>0</v>
      </c>
      <c r="N4" s="11">
        <v>1</v>
      </c>
      <c r="O4" s="14">
        <v>2</v>
      </c>
      <c r="P4" s="14">
        <f t="shared" si="7"/>
        <v>0</v>
      </c>
      <c r="Q4" s="14">
        <f>IF(P4&lt;1,1,0)</f>
        <v>1</v>
      </c>
      <c r="R4" s="14">
        <f t="shared" si="8"/>
        <v>0</v>
      </c>
      <c r="S4" s="14">
        <f t="shared" si="1"/>
        <v>0</v>
      </c>
      <c r="T4" s="16" t="s">
        <v>7</v>
      </c>
      <c r="U4">
        <v>2</v>
      </c>
      <c r="V4">
        <v>64</v>
      </c>
      <c r="W4">
        <v>160</v>
      </c>
      <c r="X4">
        <f t="shared" si="9"/>
        <v>24.999999999999996</v>
      </c>
      <c r="Y4" s="11">
        <v>1</v>
      </c>
      <c r="Z4" s="11">
        <v>2</v>
      </c>
      <c r="AA4" s="11">
        <v>26</v>
      </c>
      <c r="AB4" s="11">
        <v>22</v>
      </c>
      <c r="AC4" s="11">
        <v>27</v>
      </c>
      <c r="AD4" s="11">
        <v>27</v>
      </c>
      <c r="AE4" s="11">
        <f t="shared" si="10"/>
        <v>0</v>
      </c>
      <c r="AF4" s="11">
        <v>0</v>
      </c>
      <c r="AG4" s="11">
        <v>0</v>
      </c>
      <c r="AH4" s="11">
        <v>1</v>
      </c>
      <c r="AI4" s="14">
        <f t="shared" si="11"/>
        <v>1.1000000000000001</v>
      </c>
      <c r="AJ4" s="14">
        <f t="shared" si="12"/>
        <v>0</v>
      </c>
      <c r="AK4" s="14">
        <f t="shared" si="13"/>
        <v>1</v>
      </c>
      <c r="AL4" s="14">
        <f t="shared" si="14"/>
        <v>0</v>
      </c>
      <c r="AM4">
        <f t="shared" si="15"/>
        <v>1</v>
      </c>
      <c r="AN4">
        <f t="shared" ca="1" si="16"/>
        <v>0</v>
      </c>
      <c r="AO4">
        <f t="shared" ca="1" si="17"/>
        <v>0</v>
      </c>
      <c r="AP4">
        <f t="shared" ca="1" si="18"/>
        <v>0</v>
      </c>
      <c r="AQ4">
        <f t="shared" ca="1" si="19"/>
        <v>0</v>
      </c>
    </row>
    <row r="5" spans="1:43" x14ac:dyDescent="0.25">
      <c r="A5" t="s">
        <v>5</v>
      </c>
      <c r="B5" s="11">
        <v>2</v>
      </c>
      <c r="C5" s="12">
        <v>80</v>
      </c>
      <c r="D5" s="12">
        <v>164</v>
      </c>
      <c r="E5" s="12">
        <f t="shared" si="5"/>
        <v>29.744199881023206</v>
      </c>
      <c r="F5" s="13">
        <v>1</v>
      </c>
      <c r="G5" s="11">
        <v>1</v>
      </c>
      <c r="H5" s="11">
        <v>10</v>
      </c>
      <c r="I5" s="11">
        <v>10</v>
      </c>
      <c r="J5" s="11">
        <v>8</v>
      </c>
      <c r="K5" s="11">
        <v>9</v>
      </c>
      <c r="L5" s="11">
        <f t="shared" si="6"/>
        <v>1</v>
      </c>
      <c r="M5" s="11">
        <v>1</v>
      </c>
      <c r="N5" s="11">
        <v>1</v>
      </c>
      <c r="O5" s="14">
        <v>4</v>
      </c>
      <c r="P5" s="14">
        <f t="shared" si="7"/>
        <v>5</v>
      </c>
      <c r="Q5" s="14">
        <f t="shared" si="0"/>
        <v>0</v>
      </c>
      <c r="R5" s="14">
        <f t="shared" si="8"/>
        <v>0</v>
      </c>
      <c r="S5" s="14">
        <f>IF(P5&gt;=3,1,0)</f>
        <v>1</v>
      </c>
      <c r="T5" s="16" t="s">
        <v>3</v>
      </c>
      <c r="U5">
        <v>1</v>
      </c>
      <c r="V5">
        <v>75</v>
      </c>
      <c r="W5">
        <v>171</v>
      </c>
      <c r="X5">
        <f t="shared" si="9"/>
        <v>25.64891761567662</v>
      </c>
      <c r="Y5" s="11">
        <v>5</v>
      </c>
      <c r="Z5" s="11">
        <v>2</v>
      </c>
      <c r="AA5" s="11">
        <v>26</v>
      </c>
      <c r="AB5" s="11">
        <v>28</v>
      </c>
      <c r="AC5" s="11">
        <v>30</v>
      </c>
      <c r="AD5" s="11">
        <v>32</v>
      </c>
      <c r="AE5" s="11">
        <f t="shared" si="10"/>
        <v>1</v>
      </c>
      <c r="AF5" s="11">
        <v>0</v>
      </c>
      <c r="AG5" s="11">
        <v>0</v>
      </c>
      <c r="AH5" s="11">
        <v>1</v>
      </c>
      <c r="AI5" s="14">
        <f t="shared" si="11"/>
        <v>1.1000000000000001</v>
      </c>
      <c r="AJ5" s="14">
        <f t="shared" si="12"/>
        <v>0</v>
      </c>
      <c r="AK5" s="14">
        <f t="shared" si="13"/>
        <v>1</v>
      </c>
      <c r="AL5" s="14">
        <f t="shared" si="14"/>
        <v>0</v>
      </c>
      <c r="AM5">
        <f t="shared" si="15"/>
        <v>1</v>
      </c>
      <c r="AN5">
        <f t="shared" ca="1" si="16"/>
        <v>1</v>
      </c>
      <c r="AO5">
        <f t="shared" ca="1" si="17"/>
        <v>-1</v>
      </c>
      <c r="AP5">
        <f t="shared" ca="1" si="18"/>
        <v>1</v>
      </c>
      <c r="AQ5">
        <f t="shared" ca="1" si="19"/>
        <v>0</v>
      </c>
    </row>
    <row r="6" spans="1:43" x14ac:dyDescent="0.25">
      <c r="A6" t="s">
        <v>6</v>
      </c>
      <c r="B6" s="11">
        <v>1</v>
      </c>
      <c r="C6" s="12">
        <v>72</v>
      </c>
      <c r="D6" s="12">
        <v>168</v>
      </c>
      <c r="E6" s="12">
        <f t="shared" si="5"/>
        <v>25.510204081632658</v>
      </c>
      <c r="F6" s="13">
        <v>1</v>
      </c>
      <c r="G6" s="11">
        <v>2</v>
      </c>
      <c r="H6" s="11">
        <v>46</v>
      </c>
      <c r="I6" s="11">
        <v>45</v>
      </c>
      <c r="J6" s="11">
        <v>46</v>
      </c>
      <c r="K6" s="11">
        <v>46</v>
      </c>
      <c r="L6" s="11">
        <f t="shared" si="6"/>
        <v>0</v>
      </c>
      <c r="M6" s="11">
        <v>0</v>
      </c>
      <c r="N6" s="11">
        <v>0</v>
      </c>
      <c r="O6" s="14">
        <v>4</v>
      </c>
      <c r="P6" s="14">
        <f t="shared" si="7"/>
        <v>2.1</v>
      </c>
      <c r="Q6" s="14">
        <f t="shared" si="0"/>
        <v>0</v>
      </c>
      <c r="R6" s="14">
        <f t="shared" si="8"/>
        <v>1</v>
      </c>
      <c r="S6" s="14">
        <f t="shared" ref="S6:S11" si="20">IF(P6&gt;=3,1,0)</f>
        <v>0</v>
      </c>
      <c r="T6" s="16" t="s">
        <v>32</v>
      </c>
      <c r="U6">
        <v>2</v>
      </c>
      <c r="V6">
        <v>58</v>
      </c>
      <c r="W6">
        <v>156</v>
      </c>
      <c r="X6">
        <f t="shared" si="9"/>
        <v>23.83300460223537</v>
      </c>
      <c r="Y6" s="11">
        <v>1</v>
      </c>
      <c r="Z6" s="11">
        <v>2</v>
      </c>
      <c r="AA6" s="11">
        <v>22</v>
      </c>
      <c r="AB6" s="11">
        <v>20</v>
      </c>
      <c r="AC6" s="11">
        <v>23</v>
      </c>
      <c r="AD6" s="11">
        <v>21</v>
      </c>
      <c r="AE6" s="11">
        <f t="shared" si="10"/>
        <v>0</v>
      </c>
      <c r="AF6" s="11">
        <v>1</v>
      </c>
      <c r="AG6" s="11">
        <v>1</v>
      </c>
      <c r="AH6" s="11">
        <v>1</v>
      </c>
      <c r="AI6" s="14">
        <f t="shared" si="11"/>
        <v>2</v>
      </c>
      <c r="AJ6" s="14">
        <f t="shared" si="12"/>
        <v>0</v>
      </c>
      <c r="AK6" s="14">
        <f t="shared" si="13"/>
        <v>1</v>
      </c>
      <c r="AL6" s="14">
        <f t="shared" si="14"/>
        <v>0</v>
      </c>
      <c r="AM6">
        <f t="shared" si="15"/>
        <v>0</v>
      </c>
      <c r="AN6" t="str">
        <f t="shared" ca="1" si="16"/>
        <v/>
      </c>
      <c r="AO6" t="str">
        <f t="shared" ca="1" si="17"/>
        <v/>
      </c>
      <c r="AP6" t="str">
        <f t="shared" ca="1" si="18"/>
        <v/>
      </c>
      <c r="AQ6" t="str">
        <f t="shared" ca="1" si="19"/>
        <v/>
      </c>
    </row>
    <row r="7" spans="1:43" x14ac:dyDescent="0.25">
      <c r="A7" t="s">
        <v>7</v>
      </c>
      <c r="B7" s="11">
        <v>2</v>
      </c>
      <c r="C7" s="12">
        <v>49.6</v>
      </c>
      <c r="D7" s="12">
        <v>164</v>
      </c>
      <c r="E7" s="12">
        <f t="shared" si="5"/>
        <v>18.441403926234386</v>
      </c>
      <c r="F7" s="13">
        <v>5</v>
      </c>
      <c r="G7" s="11">
        <v>2</v>
      </c>
      <c r="H7" s="11">
        <v>32</v>
      </c>
      <c r="I7" s="11">
        <v>30</v>
      </c>
      <c r="J7" s="11">
        <v>28</v>
      </c>
      <c r="K7" s="11">
        <v>29</v>
      </c>
      <c r="L7" s="11">
        <f t="shared" si="6"/>
        <v>0</v>
      </c>
      <c r="M7" s="11">
        <v>0</v>
      </c>
      <c r="N7" s="11">
        <v>0</v>
      </c>
      <c r="O7" s="14">
        <v>4</v>
      </c>
      <c r="P7" s="14">
        <f t="shared" si="7"/>
        <v>1.1000000000000001</v>
      </c>
      <c r="Q7" s="14">
        <f t="shared" si="0"/>
        <v>0</v>
      </c>
      <c r="R7" s="14">
        <f t="shared" si="8"/>
        <v>1</v>
      </c>
      <c r="S7" s="14">
        <f t="shared" si="20"/>
        <v>0</v>
      </c>
      <c r="T7" s="16" t="s">
        <v>5</v>
      </c>
      <c r="U7">
        <v>2</v>
      </c>
      <c r="V7">
        <v>79</v>
      </c>
      <c r="W7">
        <v>164</v>
      </c>
      <c r="X7">
        <f t="shared" si="9"/>
        <v>29.372397382510414</v>
      </c>
      <c r="Y7" s="11">
        <v>1</v>
      </c>
      <c r="Z7" s="11">
        <v>1</v>
      </c>
      <c r="AA7" s="11">
        <v>17</v>
      </c>
      <c r="AB7" s="11">
        <v>19</v>
      </c>
      <c r="AC7" s="11">
        <v>24</v>
      </c>
      <c r="AD7" s="11">
        <v>24</v>
      </c>
      <c r="AE7" s="11">
        <f t="shared" si="10"/>
        <v>1</v>
      </c>
      <c r="AF7" s="11">
        <v>0</v>
      </c>
      <c r="AG7" s="11">
        <v>0</v>
      </c>
      <c r="AH7" s="11">
        <v>3</v>
      </c>
      <c r="AI7" s="14">
        <f t="shared" si="11"/>
        <v>4.0999999999999996</v>
      </c>
      <c r="AJ7" s="14">
        <f t="shared" si="12"/>
        <v>0</v>
      </c>
      <c r="AK7" s="14">
        <f t="shared" si="13"/>
        <v>0</v>
      </c>
      <c r="AL7" s="14">
        <f t="shared" si="14"/>
        <v>1</v>
      </c>
      <c r="AM7">
        <f t="shared" si="15"/>
        <v>1</v>
      </c>
      <c r="AN7">
        <f t="shared" ca="1" si="16"/>
        <v>-0.90000000000000036</v>
      </c>
      <c r="AO7">
        <f t="shared" ca="1" si="17"/>
        <v>0</v>
      </c>
      <c r="AP7">
        <f t="shared" ca="1" si="18"/>
        <v>0</v>
      </c>
      <c r="AQ7">
        <f t="shared" ca="1" si="19"/>
        <v>0</v>
      </c>
    </row>
    <row r="8" spans="1:43" x14ac:dyDescent="0.25">
      <c r="A8" t="s">
        <v>8</v>
      </c>
      <c r="B8" s="11">
        <v>1</v>
      </c>
      <c r="C8" s="12">
        <v>60</v>
      </c>
      <c r="D8" s="12">
        <v>156</v>
      </c>
      <c r="E8" s="12">
        <f t="shared" si="5"/>
        <v>24.654832347140037</v>
      </c>
      <c r="F8" s="13">
        <v>1</v>
      </c>
      <c r="G8" s="11">
        <v>2</v>
      </c>
      <c r="H8" s="11">
        <v>15</v>
      </c>
      <c r="I8" s="11">
        <v>15</v>
      </c>
      <c r="J8" s="11">
        <v>16</v>
      </c>
      <c r="K8" s="11">
        <v>17</v>
      </c>
      <c r="L8" s="11">
        <f t="shared" si="6"/>
        <v>1</v>
      </c>
      <c r="M8" s="11">
        <v>1</v>
      </c>
      <c r="N8" s="11">
        <v>0</v>
      </c>
      <c r="O8" s="14">
        <v>4</v>
      </c>
      <c r="P8" s="14">
        <f t="shared" si="7"/>
        <v>4.0999999999999996</v>
      </c>
      <c r="Q8" s="14">
        <f t="shared" si="0"/>
        <v>0</v>
      </c>
      <c r="R8" s="14">
        <f t="shared" si="8"/>
        <v>0</v>
      </c>
      <c r="S8" s="14">
        <f>IF(P8&gt;=3,1,0)</f>
        <v>1</v>
      </c>
      <c r="T8" s="16" t="s">
        <v>33</v>
      </c>
      <c r="U8">
        <v>1</v>
      </c>
      <c r="V8">
        <v>72</v>
      </c>
      <c r="W8">
        <v>190</v>
      </c>
      <c r="X8">
        <f t="shared" si="9"/>
        <v>19.94459833795014</v>
      </c>
      <c r="Y8" s="11">
        <v>5</v>
      </c>
      <c r="Z8" s="11">
        <v>2</v>
      </c>
      <c r="AA8" s="11">
        <v>44</v>
      </c>
      <c r="AB8" s="11">
        <v>42</v>
      </c>
      <c r="AC8" s="11">
        <v>47</v>
      </c>
      <c r="AD8" s="11">
        <v>47</v>
      </c>
      <c r="AE8" s="11">
        <f t="shared" si="10"/>
        <v>0</v>
      </c>
      <c r="AF8" s="11">
        <v>0</v>
      </c>
      <c r="AG8" s="11">
        <v>0</v>
      </c>
      <c r="AH8" s="11">
        <v>1</v>
      </c>
      <c r="AI8" s="14">
        <f t="shared" si="11"/>
        <v>0.1</v>
      </c>
      <c r="AJ8" s="14">
        <f t="shared" si="12"/>
        <v>1</v>
      </c>
      <c r="AK8" s="14">
        <f t="shared" si="13"/>
        <v>0</v>
      </c>
      <c r="AL8" s="14">
        <f t="shared" si="14"/>
        <v>0</v>
      </c>
      <c r="AM8">
        <f t="shared" si="15"/>
        <v>0</v>
      </c>
      <c r="AN8" t="str">
        <f t="shared" ca="1" si="16"/>
        <v/>
      </c>
      <c r="AO8" t="str">
        <f t="shared" ca="1" si="17"/>
        <v/>
      </c>
      <c r="AP8" t="str">
        <f t="shared" ca="1" si="18"/>
        <v/>
      </c>
      <c r="AQ8" t="str">
        <f t="shared" ca="1" si="19"/>
        <v/>
      </c>
    </row>
    <row r="9" spans="1:43" x14ac:dyDescent="0.25">
      <c r="A9" t="s">
        <v>9</v>
      </c>
      <c r="B9" s="11">
        <v>1</v>
      </c>
      <c r="C9" s="12">
        <v>74</v>
      </c>
      <c r="D9" s="12">
        <v>173</v>
      </c>
      <c r="E9" s="12">
        <f t="shared" si="5"/>
        <v>24.725182932941294</v>
      </c>
      <c r="F9" s="13">
        <v>5</v>
      </c>
      <c r="G9" s="11">
        <v>2</v>
      </c>
      <c r="H9" s="11">
        <v>38</v>
      </c>
      <c r="I9" s="11">
        <v>36</v>
      </c>
      <c r="J9" s="11">
        <v>38</v>
      </c>
      <c r="K9" s="11">
        <v>40</v>
      </c>
      <c r="L9" s="11">
        <f t="shared" si="6"/>
        <v>0</v>
      </c>
      <c r="M9" s="11">
        <v>0</v>
      </c>
      <c r="N9" s="11">
        <v>0</v>
      </c>
      <c r="O9" s="14">
        <v>2</v>
      </c>
      <c r="P9" s="14">
        <f t="shared" si="7"/>
        <v>0.1</v>
      </c>
      <c r="Q9" s="14">
        <f t="shared" si="0"/>
        <v>1</v>
      </c>
      <c r="R9" s="14">
        <f t="shared" si="8"/>
        <v>0</v>
      </c>
      <c r="S9" s="14">
        <f t="shared" si="20"/>
        <v>0</v>
      </c>
      <c r="T9" s="16" t="s">
        <v>4</v>
      </c>
      <c r="U9">
        <v>1</v>
      </c>
      <c r="V9">
        <v>54</v>
      </c>
      <c r="W9">
        <v>182</v>
      </c>
      <c r="X9">
        <f t="shared" si="9"/>
        <v>16.302378939741576</v>
      </c>
      <c r="Y9" s="11">
        <v>5</v>
      </c>
      <c r="Z9" s="11">
        <v>2</v>
      </c>
      <c r="AA9" s="11">
        <v>11</v>
      </c>
      <c r="AB9" s="11">
        <v>11</v>
      </c>
      <c r="AC9" s="11">
        <v>23</v>
      </c>
      <c r="AD9" s="11">
        <v>19</v>
      </c>
      <c r="AE9" s="11">
        <f t="shared" si="10"/>
        <v>1</v>
      </c>
      <c r="AF9" s="11">
        <v>0</v>
      </c>
      <c r="AG9" s="11">
        <v>0</v>
      </c>
      <c r="AH9" s="11">
        <v>2</v>
      </c>
      <c r="AI9" s="14">
        <f t="shared" si="11"/>
        <v>1.1000000000000001</v>
      </c>
      <c r="AJ9" s="14">
        <f t="shared" si="12"/>
        <v>0</v>
      </c>
      <c r="AK9" s="14">
        <f t="shared" si="13"/>
        <v>1</v>
      </c>
      <c r="AL9" s="14">
        <f t="shared" si="14"/>
        <v>0</v>
      </c>
      <c r="AM9">
        <f t="shared" si="15"/>
        <v>1</v>
      </c>
      <c r="AN9">
        <f t="shared" ca="1" si="16"/>
        <v>1.1000000000000001</v>
      </c>
      <c r="AO9">
        <f t="shared" ca="1" si="17"/>
        <v>-1</v>
      </c>
      <c r="AP9">
        <f t="shared" ca="1" si="18"/>
        <v>1</v>
      </c>
      <c r="AQ9">
        <f t="shared" ca="1" si="19"/>
        <v>0</v>
      </c>
    </row>
    <row r="10" spans="1:43" x14ac:dyDescent="0.25">
      <c r="A10" t="s">
        <v>10</v>
      </c>
      <c r="B10" s="11">
        <v>2</v>
      </c>
      <c r="C10" s="12">
        <v>54</v>
      </c>
      <c r="D10" s="12">
        <v>154</v>
      </c>
      <c r="E10" s="12">
        <f t="shared" si="5"/>
        <v>22.769438353853939</v>
      </c>
      <c r="F10" s="13">
        <v>5</v>
      </c>
      <c r="G10" s="11">
        <v>2</v>
      </c>
      <c r="H10" s="11">
        <v>17</v>
      </c>
      <c r="I10" s="11">
        <v>15</v>
      </c>
      <c r="J10" s="11">
        <v>24</v>
      </c>
      <c r="K10" s="11">
        <v>25</v>
      </c>
      <c r="L10" s="11">
        <f t="shared" si="6"/>
        <v>1</v>
      </c>
      <c r="M10" s="11">
        <v>0</v>
      </c>
      <c r="N10" s="11">
        <v>0</v>
      </c>
      <c r="O10" s="14">
        <v>1</v>
      </c>
      <c r="P10" s="14">
        <f t="shared" si="7"/>
        <v>1.1000000000000001</v>
      </c>
      <c r="Q10" s="14">
        <f t="shared" si="0"/>
        <v>0</v>
      </c>
      <c r="R10" s="14">
        <f t="shared" si="8"/>
        <v>1</v>
      </c>
      <c r="S10" s="14">
        <f t="shared" si="20"/>
        <v>0</v>
      </c>
      <c r="T10" s="16" t="s">
        <v>34</v>
      </c>
      <c r="U10">
        <v>2</v>
      </c>
      <c r="V10">
        <v>46</v>
      </c>
      <c r="W10">
        <v>149</v>
      </c>
      <c r="X10">
        <f t="shared" si="9"/>
        <v>20.719787396964101</v>
      </c>
      <c r="Y10" s="11">
        <v>5</v>
      </c>
      <c r="Z10" s="11">
        <v>2</v>
      </c>
      <c r="AA10" s="11">
        <v>35</v>
      </c>
      <c r="AB10" s="11">
        <v>36</v>
      </c>
      <c r="AC10" s="11">
        <v>35</v>
      </c>
      <c r="AD10" s="11">
        <v>34</v>
      </c>
      <c r="AE10" s="11">
        <f t="shared" si="10"/>
        <v>0</v>
      </c>
      <c r="AF10" s="11">
        <v>0</v>
      </c>
      <c r="AG10" s="11">
        <v>0</v>
      </c>
      <c r="AH10" s="11">
        <v>1</v>
      </c>
      <c r="AI10" s="14">
        <f t="shared" si="11"/>
        <v>0.1</v>
      </c>
      <c r="AJ10" s="14">
        <f t="shared" si="12"/>
        <v>1</v>
      </c>
      <c r="AK10" s="14">
        <f t="shared" si="13"/>
        <v>0</v>
      </c>
      <c r="AL10" s="14">
        <f t="shared" si="14"/>
        <v>0</v>
      </c>
      <c r="AM10">
        <f t="shared" si="15"/>
        <v>0</v>
      </c>
      <c r="AN10" t="str">
        <f t="shared" ca="1" si="16"/>
        <v/>
      </c>
      <c r="AO10" t="str">
        <f t="shared" ca="1" si="17"/>
        <v/>
      </c>
      <c r="AP10" t="str">
        <f t="shared" ca="1" si="18"/>
        <v/>
      </c>
      <c r="AQ10" t="str">
        <f t="shared" ca="1" si="19"/>
        <v/>
      </c>
    </row>
    <row r="11" spans="1:43" x14ac:dyDescent="0.25">
      <c r="A11" t="s">
        <v>11</v>
      </c>
      <c r="B11" s="11">
        <v>1</v>
      </c>
      <c r="C11" s="12">
        <v>53</v>
      </c>
      <c r="D11" s="12">
        <v>155</v>
      </c>
      <c r="E11" s="12">
        <f t="shared" si="5"/>
        <v>22.060353798126947</v>
      </c>
      <c r="F11" s="13">
        <v>5</v>
      </c>
      <c r="G11" s="11">
        <v>2</v>
      </c>
      <c r="H11" s="11">
        <v>14</v>
      </c>
      <c r="I11" s="11">
        <v>12</v>
      </c>
      <c r="J11" s="11">
        <v>15</v>
      </c>
      <c r="K11" s="11">
        <v>14</v>
      </c>
      <c r="L11" s="11">
        <f t="shared" si="6"/>
        <v>1</v>
      </c>
      <c r="M11" s="11">
        <v>0</v>
      </c>
      <c r="N11" s="11">
        <v>0</v>
      </c>
      <c r="O11" s="14">
        <v>2</v>
      </c>
      <c r="P11" s="14">
        <f t="shared" si="7"/>
        <v>1.1000000000000001</v>
      </c>
      <c r="Q11" s="14">
        <f t="shared" si="0"/>
        <v>0</v>
      </c>
      <c r="R11" s="14">
        <f t="shared" si="8"/>
        <v>1</v>
      </c>
      <c r="S11" s="14">
        <f t="shared" si="20"/>
        <v>0</v>
      </c>
      <c r="T11" s="16" t="s">
        <v>6</v>
      </c>
      <c r="U11">
        <v>1</v>
      </c>
      <c r="V11">
        <v>72</v>
      </c>
      <c r="W11">
        <v>167</v>
      </c>
      <c r="X11">
        <f t="shared" si="9"/>
        <v>25.816630212628635</v>
      </c>
      <c r="Y11" s="11">
        <v>5</v>
      </c>
      <c r="Z11" s="11">
        <v>2</v>
      </c>
      <c r="AA11" s="11">
        <v>43</v>
      </c>
      <c r="AB11" s="11">
        <v>42</v>
      </c>
      <c r="AC11" s="11">
        <v>46</v>
      </c>
      <c r="AD11" s="11">
        <v>42</v>
      </c>
      <c r="AE11" s="11">
        <f t="shared" si="10"/>
        <v>0</v>
      </c>
      <c r="AF11" s="11">
        <v>0</v>
      </c>
      <c r="AG11" s="11">
        <v>0</v>
      </c>
      <c r="AH11" s="11">
        <v>1</v>
      </c>
      <c r="AI11" s="14">
        <f t="shared" si="11"/>
        <v>0.1</v>
      </c>
      <c r="AJ11" s="14">
        <f t="shared" si="12"/>
        <v>1</v>
      </c>
      <c r="AK11" s="14">
        <f t="shared" si="13"/>
        <v>0</v>
      </c>
      <c r="AL11" s="14">
        <f t="shared" si="14"/>
        <v>0</v>
      </c>
      <c r="AM11">
        <f t="shared" si="15"/>
        <v>1</v>
      </c>
      <c r="AN11">
        <f t="shared" ca="1" si="16"/>
        <v>-2</v>
      </c>
      <c r="AO11">
        <f t="shared" ca="1" si="17"/>
        <v>1</v>
      </c>
      <c r="AP11">
        <f t="shared" ca="1" si="18"/>
        <v>-1</v>
      </c>
      <c r="AQ11">
        <f t="shared" ca="1" si="19"/>
        <v>0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</dc:creator>
  <cp:lastModifiedBy> </cp:lastModifiedBy>
  <dcterms:created xsi:type="dcterms:W3CDTF">2016-05-05T07:13:38Z</dcterms:created>
  <dcterms:modified xsi:type="dcterms:W3CDTF">2016-05-05T09:19:41Z</dcterms:modified>
</cp:coreProperties>
</file>