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730" windowHeight="11760" activeTab="2"/>
  </bookViews>
  <sheets>
    <sheet name="Agents" sheetId="10" r:id="rId1"/>
    <sheet name="hide" sheetId="2" r:id="rId2"/>
    <sheet name="Congés et HotLine 2015" sheetId="1" r:id="rId3"/>
    <sheet name="Vacances" sheetId="14" r:id="rId4"/>
    <sheet name="Feuil1" sheetId="15" r:id="rId5"/>
    <sheet name="S1" sheetId="9" r:id="rId6"/>
  </sheets>
  <functionGroups builtInGroupCount="17"/>
  <definedNames>
    <definedName name="_xlnm._FilterDatabase" localSheetId="2" hidden="1">'Congés et HotLine 2015'!$C$11:$BL$152</definedName>
    <definedName name="a">hide!$B$3</definedName>
    <definedName name="an">hide!$F$3</definedName>
    <definedName name="BOURGOIN">Agents!$B$2:$B$18</definedName>
    <definedName name="Case">'Congés et HotLine 2015'!$C$11:$BI$11</definedName>
    <definedName name="case2">'Congés et HotLine 2015'!$B$14</definedName>
    <definedName name="case3">'Congés et HotLine 2015'!$B$15</definedName>
    <definedName name="DATEREF">hide!$F$2</definedName>
    <definedName name="Excel_BuiltIn_Print_Area_55" localSheetId="2">#REF!</definedName>
    <definedName name="Excel_BuiltIn_Print_Area_55">#REF!</definedName>
    <definedName name="Excel_builtin_print_area_55bis" localSheetId="2">#REF!</definedName>
    <definedName name="Excel_builtin_print_area_55bis">#REF!</definedName>
    <definedName name="excel_builtin_print_area_55ter">#REF!</definedName>
    <definedName name="Excel_BuiltIn_Print_Area_56">#REF!</definedName>
    <definedName name="Excel_BuiltIn_Print_Area_57">#REF!</definedName>
    <definedName name="Listnum">'Congés et HotLine 2015'!$B$1:$B$53</definedName>
    <definedName name="_xlnm.Print_Area" localSheetId="2">'Congés et HotLine 2015'!$B$1:$BL$152</definedName>
  </definedNames>
  <calcPr calcId="145621"/>
</workbook>
</file>

<file path=xl/calcChain.xml><?xml version="1.0" encoding="utf-8"?>
<calcChain xmlns="http://schemas.openxmlformats.org/spreadsheetml/2006/main">
  <c r="E1" i="15" l="1"/>
  <c r="D1" i="15"/>
  <c r="A70" i="9" l="1"/>
  <c r="A67" i="9"/>
  <c r="A64" i="9"/>
  <c r="A61" i="9"/>
  <c r="A58" i="9"/>
  <c r="A55" i="9"/>
  <c r="A44" i="9"/>
  <c r="A41" i="9"/>
  <c r="A38" i="9"/>
  <c r="A35" i="9"/>
  <c r="A32" i="9"/>
  <c r="A29" i="9"/>
  <c r="A23" i="9"/>
  <c r="A20" i="9"/>
  <c r="A17" i="9"/>
  <c r="A14" i="9"/>
  <c r="A11" i="9"/>
  <c r="A8" i="9"/>
  <c r="A5" i="9"/>
  <c r="C4" i="9" l="1"/>
  <c r="C6" i="9" l="1"/>
  <c r="C5" i="9"/>
  <c r="G69" i="9" l="1"/>
  <c r="F69" i="9"/>
  <c r="E69" i="9"/>
  <c r="D69" i="9"/>
  <c r="C69" i="9"/>
  <c r="G66" i="9"/>
  <c r="F66" i="9"/>
  <c r="E66" i="9"/>
  <c r="D66" i="9"/>
  <c r="C66" i="9"/>
  <c r="G63" i="9"/>
  <c r="F63" i="9"/>
  <c r="E63" i="9"/>
  <c r="D63" i="9"/>
  <c r="C63" i="9"/>
  <c r="G60" i="9"/>
  <c r="F60" i="9"/>
  <c r="E60" i="9"/>
  <c r="D60" i="9"/>
  <c r="C60" i="9"/>
  <c r="G57" i="9"/>
  <c r="F57" i="9"/>
  <c r="E57" i="9"/>
  <c r="D57" i="9"/>
  <c r="C57" i="9"/>
  <c r="G54" i="9"/>
  <c r="F54" i="9"/>
  <c r="E54" i="9"/>
  <c r="D54" i="9"/>
  <c r="C54" i="9"/>
  <c r="B53" i="9"/>
  <c r="A53" i="9"/>
  <c r="G43" i="9"/>
  <c r="F43" i="9"/>
  <c r="E43" i="9"/>
  <c r="D43" i="9"/>
  <c r="C43" i="9"/>
  <c r="G40" i="9"/>
  <c r="F40" i="9"/>
  <c r="E40" i="9"/>
  <c r="D40" i="9"/>
  <c r="C40" i="9"/>
  <c r="G37" i="9"/>
  <c r="F37" i="9"/>
  <c r="E37" i="9"/>
  <c r="D37" i="9"/>
  <c r="C37" i="9"/>
  <c r="G34" i="9"/>
  <c r="F34" i="9"/>
  <c r="E34" i="9"/>
  <c r="D34" i="9"/>
  <c r="C34" i="9"/>
  <c r="G31" i="9"/>
  <c r="F31" i="9"/>
  <c r="E31" i="9"/>
  <c r="D31" i="9"/>
  <c r="C31" i="9"/>
  <c r="G28" i="9"/>
  <c r="F28" i="9"/>
  <c r="E28" i="9"/>
  <c r="D28" i="9"/>
  <c r="C28" i="9"/>
  <c r="A26" i="9"/>
  <c r="G25" i="9"/>
  <c r="F25" i="9"/>
  <c r="E25" i="9"/>
  <c r="D25" i="9"/>
  <c r="C25" i="9"/>
  <c r="G22" i="9"/>
  <c r="F22" i="9"/>
  <c r="E22" i="9"/>
  <c r="D22" i="9"/>
  <c r="C22" i="9"/>
  <c r="G19" i="9"/>
  <c r="F19" i="9"/>
  <c r="E19" i="9"/>
  <c r="D19" i="9"/>
  <c r="C19" i="9"/>
  <c r="G16" i="9"/>
  <c r="F16" i="9"/>
  <c r="E16" i="9"/>
  <c r="D16" i="9"/>
  <c r="C16" i="9"/>
  <c r="G13" i="9"/>
  <c r="F13" i="9"/>
  <c r="E13" i="9"/>
  <c r="D13" i="9"/>
  <c r="C13" i="9"/>
  <c r="G10" i="9"/>
  <c r="F10" i="9"/>
  <c r="E10" i="9"/>
  <c r="D10" i="9"/>
  <c r="C10" i="9"/>
  <c r="G7" i="9"/>
  <c r="F7" i="9"/>
  <c r="E7" i="9"/>
  <c r="D7" i="9"/>
  <c r="C7" i="9"/>
  <c r="G4" i="9"/>
  <c r="F4" i="9"/>
  <c r="E4" i="9"/>
  <c r="D4" i="9"/>
  <c r="J4" i="2"/>
  <c r="J3" i="2"/>
  <c r="F3" i="2"/>
  <c r="J2" i="2"/>
  <c r="BP2" i="1"/>
  <c r="B2" i="15" l="1"/>
  <c r="B1" i="15"/>
  <c r="R7" i="2"/>
  <c r="R8" i="2"/>
  <c r="R3" i="2"/>
  <c r="R9" i="2"/>
  <c r="R4" i="2"/>
  <c r="R10" i="2"/>
  <c r="R5" i="2"/>
  <c r="R11" i="2"/>
  <c r="R6" i="2"/>
  <c r="R12" i="2"/>
  <c r="F15" i="2"/>
  <c r="M57" i="2"/>
  <c r="M36" i="2"/>
  <c r="M42" i="2"/>
  <c r="M48" i="2"/>
  <c r="M9" i="2"/>
  <c r="M15" i="2"/>
  <c r="M21" i="2"/>
  <c r="M27" i="2"/>
  <c r="M33" i="2"/>
  <c r="R17" i="2"/>
  <c r="R23" i="2"/>
  <c r="R29" i="2"/>
  <c r="R35" i="2"/>
  <c r="R41" i="2"/>
  <c r="M58" i="2"/>
  <c r="M37" i="2"/>
  <c r="M43" i="2"/>
  <c r="M49" i="2"/>
  <c r="M10" i="2"/>
  <c r="M16" i="2"/>
  <c r="M22" i="2"/>
  <c r="M28" i="2"/>
  <c r="M34" i="2"/>
  <c r="R18" i="2"/>
  <c r="R24" i="2"/>
  <c r="R30" i="2"/>
  <c r="R36" i="2"/>
  <c r="R42" i="2"/>
  <c r="M53" i="2"/>
  <c r="M59" i="2"/>
  <c r="M38" i="2"/>
  <c r="M44" i="2"/>
  <c r="M50" i="2"/>
  <c r="M5" i="2"/>
  <c r="M11" i="2"/>
  <c r="M17" i="2"/>
  <c r="M23" i="2"/>
  <c r="M29" i="2"/>
  <c r="M4" i="2"/>
  <c r="R19" i="2"/>
  <c r="R25" i="2"/>
  <c r="R31" i="2"/>
  <c r="R37" i="2"/>
  <c r="R13" i="2"/>
  <c r="M54" i="2"/>
  <c r="M60" i="2"/>
  <c r="M39" i="2"/>
  <c r="M45" i="2"/>
  <c r="M51" i="2"/>
  <c r="M6" i="2"/>
  <c r="M12" i="2"/>
  <c r="M18" i="2"/>
  <c r="M24" i="2"/>
  <c r="M30" i="2"/>
  <c r="R14" i="2"/>
  <c r="R20" i="2"/>
  <c r="R26" i="2"/>
  <c r="R32" i="2"/>
  <c r="R38" i="2"/>
  <c r="M55" i="2"/>
  <c r="M61" i="2"/>
  <c r="M40" i="2"/>
  <c r="M46" i="2"/>
  <c r="M52" i="2"/>
  <c r="M7" i="2"/>
  <c r="M13" i="2"/>
  <c r="M19" i="2"/>
  <c r="M25" i="2"/>
  <c r="M31" i="2"/>
  <c r="R15" i="2"/>
  <c r="R21" i="2"/>
  <c r="R27" i="2"/>
  <c r="R33" i="2"/>
  <c r="R39" i="2"/>
  <c r="M56" i="2"/>
  <c r="M62" i="2"/>
  <c r="M41" i="2"/>
  <c r="M47" i="2"/>
  <c r="M35" i="2"/>
  <c r="M8" i="2"/>
  <c r="M14" i="2"/>
  <c r="R28" i="2"/>
  <c r="M20" i="2"/>
  <c r="R34" i="2"/>
  <c r="M26" i="2"/>
  <c r="R40" i="2"/>
  <c r="M32" i="2"/>
  <c r="R16" i="2"/>
  <c r="R22" i="2"/>
  <c r="F2" i="2"/>
  <c r="C12" i="1" s="1"/>
  <c r="F15" i="9"/>
  <c r="F14" i="9"/>
  <c r="C18" i="9"/>
  <c r="C17" i="9"/>
  <c r="E17" i="9"/>
  <c r="E18" i="9"/>
  <c r="C20" i="9"/>
  <c r="C21" i="9"/>
  <c r="E21" i="9"/>
  <c r="E20" i="9"/>
  <c r="G21" i="9"/>
  <c r="G20" i="9"/>
  <c r="C24" i="9"/>
  <c r="C23" i="9"/>
  <c r="E24" i="9"/>
  <c r="E23" i="9"/>
  <c r="G24" i="9"/>
  <c r="G23" i="9"/>
  <c r="C26" i="9"/>
  <c r="C27" i="9"/>
  <c r="E27" i="9"/>
  <c r="E26" i="9"/>
  <c r="G27" i="9"/>
  <c r="G26" i="9"/>
  <c r="C29" i="9"/>
  <c r="C30" i="9"/>
  <c r="E30" i="9"/>
  <c r="E29" i="9"/>
  <c r="G30" i="9"/>
  <c r="G29" i="9"/>
  <c r="C32" i="9"/>
  <c r="C33" i="9"/>
  <c r="E33" i="9"/>
  <c r="E32" i="9"/>
  <c r="G32" i="9"/>
  <c r="G33" i="9"/>
  <c r="C35" i="9"/>
  <c r="C36" i="9"/>
  <c r="E36" i="9"/>
  <c r="E35" i="9"/>
  <c r="C38" i="9"/>
  <c r="C39" i="9"/>
  <c r="E39" i="9"/>
  <c r="E38" i="9"/>
  <c r="G39" i="9"/>
  <c r="G38" i="9"/>
  <c r="C41" i="9"/>
  <c r="C42" i="9"/>
  <c r="E42" i="9"/>
  <c r="E41" i="9"/>
  <c r="G42" i="9"/>
  <c r="G41" i="9"/>
  <c r="C44" i="9"/>
  <c r="C45" i="9"/>
  <c r="E45" i="9"/>
  <c r="E44" i="9"/>
  <c r="G44" i="9"/>
  <c r="G45" i="9"/>
  <c r="C55" i="9"/>
  <c r="C56" i="9"/>
  <c r="E56" i="9"/>
  <c r="E55" i="9"/>
  <c r="G56" i="9"/>
  <c r="G55" i="9"/>
  <c r="C58" i="9"/>
  <c r="C59" i="9"/>
  <c r="E59" i="9"/>
  <c r="E58" i="9"/>
  <c r="G58" i="9"/>
  <c r="G59" i="9"/>
  <c r="C61" i="9"/>
  <c r="C62" i="9"/>
  <c r="E62" i="9"/>
  <c r="E61" i="9"/>
  <c r="C64" i="9"/>
  <c r="C65" i="9"/>
  <c r="G64" i="9"/>
  <c r="G65" i="9"/>
  <c r="C67" i="9"/>
  <c r="C68" i="9"/>
  <c r="E68" i="9"/>
  <c r="E67" i="9"/>
  <c r="G68" i="9"/>
  <c r="G67" i="9"/>
  <c r="C70" i="9"/>
  <c r="C71" i="9"/>
  <c r="E71" i="9"/>
  <c r="E70" i="9"/>
  <c r="G70" i="9"/>
  <c r="G71" i="9"/>
  <c r="D17" i="9"/>
  <c r="D18" i="9"/>
  <c r="D20" i="9"/>
  <c r="D21" i="9"/>
  <c r="F20" i="9"/>
  <c r="F21" i="9"/>
  <c r="D24" i="9"/>
  <c r="D23" i="9"/>
  <c r="D27" i="9"/>
  <c r="D26" i="9"/>
  <c r="F27" i="9"/>
  <c r="F26" i="9"/>
  <c r="D30" i="9"/>
  <c r="D29" i="9"/>
  <c r="F30" i="9"/>
  <c r="F29" i="9"/>
  <c r="D32" i="9"/>
  <c r="D33" i="9"/>
  <c r="D35" i="9"/>
  <c r="D36" i="9"/>
  <c r="F35" i="9"/>
  <c r="F36" i="9"/>
  <c r="D39" i="9"/>
  <c r="D38" i="9"/>
  <c r="F39" i="9"/>
  <c r="F38" i="9"/>
  <c r="D42" i="9"/>
  <c r="D41" i="9"/>
  <c r="F42" i="9"/>
  <c r="F41" i="9"/>
  <c r="D44" i="9"/>
  <c r="D45" i="9"/>
  <c r="D56" i="9"/>
  <c r="D55" i="9"/>
  <c r="F56" i="9"/>
  <c r="F55" i="9"/>
  <c r="D58" i="9"/>
  <c r="D59" i="9"/>
  <c r="D61" i="9"/>
  <c r="D62" i="9"/>
  <c r="F61" i="9"/>
  <c r="F62" i="9"/>
  <c r="D64" i="9"/>
  <c r="D65" i="9"/>
  <c r="F65" i="9"/>
  <c r="F64" i="9"/>
  <c r="D68" i="9"/>
  <c r="D67" i="9"/>
  <c r="F68" i="9"/>
  <c r="F67" i="9"/>
  <c r="D70" i="9"/>
  <c r="D71" i="9"/>
  <c r="D6" i="9"/>
  <c r="D5" i="9"/>
  <c r="F6" i="9"/>
  <c r="F5" i="9"/>
  <c r="D15" i="9"/>
  <c r="D14" i="9"/>
  <c r="E6" i="9"/>
  <c r="E5" i="9"/>
  <c r="G6" i="9"/>
  <c r="G5" i="9"/>
  <c r="C9" i="9"/>
  <c r="C8" i="9"/>
  <c r="E9" i="9"/>
  <c r="E8" i="9"/>
  <c r="G9" i="9"/>
  <c r="G8" i="9"/>
  <c r="C12" i="9"/>
  <c r="C11" i="9"/>
  <c r="E12" i="9"/>
  <c r="E11" i="9"/>
  <c r="G12" i="9"/>
  <c r="G11" i="9"/>
  <c r="C15" i="9"/>
  <c r="C14" i="9"/>
  <c r="G15" i="9"/>
  <c r="G14" i="9"/>
  <c r="D9" i="9"/>
  <c r="D8" i="9"/>
  <c r="F9" i="9"/>
  <c r="F8" i="9"/>
  <c r="D12" i="9"/>
  <c r="D11" i="9"/>
  <c r="F12" i="9"/>
  <c r="F11" i="9"/>
  <c r="G17" i="9"/>
  <c r="G18" i="9"/>
  <c r="F71" i="9"/>
  <c r="F70" i="9"/>
  <c r="E65" i="9"/>
  <c r="E64" i="9"/>
  <c r="G62" i="9"/>
  <c r="G61" i="9"/>
  <c r="F59" i="9"/>
  <c r="F58" i="9"/>
  <c r="F45" i="9"/>
  <c r="F44" i="9"/>
  <c r="G36" i="9"/>
  <c r="G35" i="9"/>
  <c r="F33" i="9"/>
  <c r="F32" i="9"/>
  <c r="F23" i="9"/>
  <c r="F24" i="9"/>
  <c r="F17" i="9"/>
  <c r="F18" i="9"/>
  <c r="E15" i="9"/>
  <c r="E14" i="9"/>
  <c r="F8" i="2"/>
  <c r="F14" i="2"/>
  <c r="F12" i="2"/>
  <c r="F4" i="2"/>
  <c r="F5" i="2"/>
  <c r="F7" i="2"/>
  <c r="F11" i="2"/>
  <c r="F13" i="2"/>
  <c r="C74" i="9" l="1"/>
  <c r="AC5" i="2"/>
  <c r="F6" i="2"/>
  <c r="AC6" i="2" s="1"/>
  <c r="C3" i="9"/>
  <c r="C53" i="9"/>
  <c r="D12" i="1"/>
  <c r="E12" i="1" s="1"/>
  <c r="C48" i="9" l="1"/>
  <c r="F9" i="2"/>
  <c r="AC7" i="2" s="1"/>
  <c r="F10" i="2"/>
  <c r="AC8" i="2" s="1"/>
  <c r="E74" i="9"/>
  <c r="D48" i="9"/>
  <c r="F12" i="1"/>
  <c r="C1" i="15" s="1"/>
  <c r="E3" i="9"/>
  <c r="E53" i="9"/>
  <c r="E48" i="9"/>
  <c r="D74" i="9"/>
  <c r="D53" i="9"/>
  <c r="D3" i="9"/>
  <c r="F3" i="9" l="1"/>
  <c r="F53" i="9"/>
  <c r="F48" i="9"/>
  <c r="F74" i="9"/>
  <c r="G12" i="1"/>
  <c r="G74" i="9" s="1"/>
  <c r="G53" i="9" l="1"/>
  <c r="G48" i="9"/>
  <c r="G3" i="9"/>
  <c r="H12" i="1"/>
  <c r="I12" i="1" s="1"/>
  <c r="J12" i="1" s="1"/>
  <c r="K12" i="1" l="1"/>
  <c r="L12" i="1" l="1"/>
  <c r="M12" i="1" l="1"/>
  <c r="N12" i="1" l="1"/>
  <c r="O12" i="1" l="1"/>
  <c r="P12" i="1" s="1"/>
  <c r="Q12" i="1" s="1"/>
  <c r="R12" i="1" l="1"/>
  <c r="S12" i="1" l="1"/>
  <c r="T12" i="1" l="1"/>
  <c r="U12" i="1" l="1"/>
  <c r="V12" i="1" l="1"/>
  <c r="W12" i="1" s="1"/>
  <c r="X12" i="1" s="1"/>
  <c r="Y12" i="1" l="1"/>
  <c r="Z12" i="1" l="1"/>
  <c r="AA12" i="1" l="1"/>
  <c r="AB12" i="1" l="1"/>
  <c r="AC12" i="1" l="1"/>
  <c r="AD12" i="1" s="1"/>
  <c r="AE12" i="1" s="1"/>
  <c r="AF12" i="1" s="1"/>
  <c r="AG12" i="1" l="1"/>
  <c r="AH12" i="1" l="1"/>
  <c r="AI12" i="1" l="1"/>
  <c r="AJ12" i="1" l="1"/>
  <c r="AK12" i="1" s="1"/>
  <c r="AL12" i="1" s="1"/>
  <c r="AM12" i="1" l="1"/>
  <c r="AN12" i="1" l="1"/>
  <c r="AO12" i="1" l="1"/>
  <c r="AP12" i="1" l="1"/>
  <c r="AQ12" i="1" l="1"/>
  <c r="AR12" i="1" s="1"/>
  <c r="AS12" i="1" s="1"/>
  <c r="AT12" i="1" l="1"/>
  <c r="AU12" i="1" l="1"/>
  <c r="AV12" i="1" l="1"/>
  <c r="AW12" i="1" l="1"/>
  <c r="AX12" i="1" l="1"/>
  <c r="AY12" i="1" s="1"/>
  <c r="AZ12" i="1" s="1"/>
  <c r="BA12" i="1" l="1"/>
  <c r="BB12" i="1" l="1"/>
  <c r="BC12" i="1" l="1"/>
  <c r="BD12" i="1" l="1"/>
  <c r="BE12" i="1" l="1"/>
  <c r="BF12" i="1" s="1"/>
  <c r="BG12" i="1" s="1"/>
  <c r="BH12" i="1" l="1"/>
  <c r="BI12" i="1" l="1"/>
  <c r="BJ12" i="1" l="1"/>
  <c r="BK12" i="1" l="1"/>
  <c r="BL12" i="1" l="1"/>
  <c r="BM12" i="1" s="1"/>
  <c r="C36" i="1" s="1"/>
  <c r="D36" i="1" l="1"/>
  <c r="E36" i="1" l="1"/>
  <c r="F36" i="1" l="1"/>
  <c r="G36" i="1" l="1"/>
  <c r="H36" i="1" l="1"/>
  <c r="I36" i="1" s="1"/>
  <c r="J36" i="1" s="1"/>
  <c r="K36" i="1" s="1"/>
  <c r="L36" i="1" s="1"/>
  <c r="M36" i="1" s="1"/>
  <c r="N36" i="1" s="1"/>
  <c r="O36" i="1" s="1"/>
  <c r="P36" i="1" s="1"/>
  <c r="Q36" i="1" s="1"/>
  <c r="R36" i="1" s="1"/>
  <c r="S36" i="1" s="1"/>
  <c r="T36" i="1" s="1"/>
  <c r="U36" i="1" s="1"/>
  <c r="V36" i="1" s="1"/>
  <c r="W36" i="1" s="1"/>
  <c r="X36" i="1" s="1"/>
  <c r="Y36" i="1" s="1"/>
  <c r="Z36" i="1" s="1"/>
  <c r="AA36" i="1" s="1"/>
  <c r="AB36" i="1" s="1"/>
  <c r="AC36" i="1" s="1"/>
  <c r="AD36" i="1" s="1"/>
  <c r="AE36" i="1" s="1"/>
  <c r="AF36" i="1" s="1"/>
  <c r="AG36" i="1" s="1"/>
  <c r="AH36" i="1" s="1"/>
  <c r="AI36" i="1" s="1"/>
  <c r="AJ36" i="1" s="1"/>
  <c r="AK36" i="1" s="1"/>
  <c r="AL36" i="1" s="1"/>
  <c r="AM36" i="1" s="1"/>
  <c r="AN36" i="1" s="1"/>
  <c r="AO36" i="1" s="1"/>
  <c r="AP36" i="1" s="1"/>
  <c r="AQ36" i="1" s="1"/>
  <c r="AR36" i="1" s="1"/>
  <c r="AS36" i="1" s="1"/>
  <c r="AT36" i="1" s="1"/>
  <c r="AU36" i="1" s="1"/>
  <c r="AV36" i="1" s="1"/>
  <c r="AW36" i="1" s="1"/>
  <c r="AX36" i="1" s="1"/>
  <c r="AY36" i="1" s="1"/>
  <c r="AZ36" i="1" s="1"/>
  <c r="BA36" i="1" s="1"/>
  <c r="BB36" i="1" s="1"/>
  <c r="BC36" i="1" s="1"/>
  <c r="BD36" i="1" s="1"/>
  <c r="BE36" i="1" s="1"/>
  <c r="BF36" i="1" s="1"/>
  <c r="BG36" i="1" s="1"/>
  <c r="BH36" i="1" s="1"/>
  <c r="BI36" i="1" s="1"/>
  <c r="BJ36" i="1" s="1"/>
  <c r="BK36" i="1" s="1"/>
  <c r="BL36" i="1" s="1"/>
  <c r="BM36" i="1" s="1"/>
  <c r="C60" i="1" s="1"/>
  <c r="D60" i="1" s="1"/>
  <c r="E60" i="1" s="1"/>
  <c r="F60" i="1" s="1"/>
  <c r="G60" i="1" s="1"/>
  <c r="H60" i="1" s="1"/>
  <c r="I60" i="1" s="1"/>
  <c r="J60" i="1" s="1"/>
  <c r="K60" i="1" s="1"/>
  <c r="L60" i="1" s="1"/>
  <c r="M60" i="1" s="1"/>
  <c r="N60" i="1" s="1"/>
  <c r="O60" i="1" s="1"/>
  <c r="P60" i="1" s="1"/>
  <c r="Q60" i="1" s="1"/>
  <c r="R60" i="1" s="1"/>
  <c r="S60" i="1" s="1"/>
  <c r="T60" i="1" s="1"/>
  <c r="U60" i="1" s="1"/>
  <c r="V60" i="1" s="1"/>
  <c r="W60" i="1" s="1"/>
  <c r="X60" i="1" s="1"/>
  <c r="Y60" i="1" s="1"/>
  <c r="Z60" i="1" s="1"/>
  <c r="AA60" i="1" s="1"/>
  <c r="AB60" i="1" s="1"/>
  <c r="AC60" i="1" s="1"/>
  <c r="AD60" i="1" s="1"/>
  <c r="AE60" i="1" s="1"/>
  <c r="AF60" i="1" s="1"/>
  <c r="AG60" i="1" s="1"/>
  <c r="AH60" i="1" s="1"/>
  <c r="AI60" i="1" s="1"/>
  <c r="AJ60" i="1" s="1"/>
  <c r="AK60" i="1" s="1"/>
  <c r="AL60" i="1" s="1"/>
  <c r="AM60" i="1" s="1"/>
  <c r="AN60" i="1" s="1"/>
  <c r="AO60" i="1" s="1"/>
  <c r="AP60" i="1" s="1"/>
  <c r="AQ60" i="1" s="1"/>
  <c r="AR60" i="1" s="1"/>
  <c r="AS60" i="1" s="1"/>
  <c r="AT60" i="1" s="1"/>
  <c r="AU60" i="1" s="1"/>
  <c r="AV60" i="1" s="1"/>
  <c r="AW60" i="1" s="1"/>
  <c r="AX60" i="1" s="1"/>
  <c r="AY60" i="1" s="1"/>
  <c r="AZ60" i="1" s="1"/>
  <c r="BA60" i="1" s="1"/>
  <c r="BB60" i="1" s="1"/>
  <c r="BC60" i="1" s="1"/>
  <c r="BD60" i="1" s="1"/>
  <c r="BE60" i="1" s="1"/>
  <c r="BF60" i="1" s="1"/>
  <c r="BG60" i="1" s="1"/>
  <c r="BH60" i="1" s="1"/>
  <c r="BI60" i="1" s="1"/>
  <c r="BJ60" i="1" s="1"/>
  <c r="BK60" i="1" s="1"/>
  <c r="BL60" i="1" s="1"/>
  <c r="BM60" i="1" s="1"/>
  <c r="C84" i="1" s="1"/>
  <c r="D84" i="1" s="1"/>
  <c r="E84" i="1" s="1"/>
  <c r="F84" i="1" s="1"/>
  <c r="G84" i="1" s="1"/>
  <c r="H84" i="1" s="1"/>
  <c r="I84" i="1" s="1"/>
  <c r="J84" i="1" s="1"/>
  <c r="K84" i="1" s="1"/>
  <c r="L84" i="1" s="1"/>
  <c r="M84" i="1" s="1"/>
  <c r="N84" i="1" s="1"/>
  <c r="O84" i="1" s="1"/>
  <c r="P84" i="1" s="1"/>
  <c r="Q84" i="1" s="1"/>
  <c r="R84" i="1" s="1"/>
  <c r="S84" i="1" s="1"/>
  <c r="T84" i="1" s="1"/>
  <c r="U84" i="1" s="1"/>
  <c r="V84" i="1" s="1"/>
  <c r="W84" i="1" s="1"/>
  <c r="X84" i="1" s="1"/>
  <c r="Y84" i="1" s="1"/>
  <c r="Z84" i="1" s="1"/>
  <c r="AA84" i="1" s="1"/>
  <c r="AB84" i="1" s="1"/>
  <c r="AC84" i="1" s="1"/>
  <c r="AD84" i="1" s="1"/>
  <c r="AE84" i="1" s="1"/>
  <c r="AF84" i="1" s="1"/>
  <c r="AG84" i="1" s="1"/>
  <c r="AH84" i="1" s="1"/>
  <c r="AI84" i="1" s="1"/>
  <c r="AJ84" i="1" s="1"/>
  <c r="AK84" i="1" s="1"/>
  <c r="AL84" i="1" s="1"/>
  <c r="AM84" i="1" s="1"/>
  <c r="AN84" i="1" s="1"/>
  <c r="AO84" i="1" s="1"/>
  <c r="AP84" i="1" s="1"/>
  <c r="AQ84" i="1" s="1"/>
  <c r="AR84" i="1" s="1"/>
  <c r="AS84" i="1" s="1"/>
  <c r="AT84" i="1" s="1"/>
  <c r="AU84" i="1" s="1"/>
  <c r="AV84" i="1" s="1"/>
  <c r="AW84" i="1" s="1"/>
  <c r="AX84" i="1" s="1"/>
  <c r="AY84" i="1" s="1"/>
  <c r="AZ84" i="1" s="1"/>
  <c r="BA84" i="1" s="1"/>
  <c r="BB84" i="1" s="1"/>
  <c r="BC84" i="1" s="1"/>
  <c r="BD84" i="1" s="1"/>
  <c r="BE84" i="1" s="1"/>
  <c r="BF84" i="1" s="1"/>
  <c r="BG84" i="1" s="1"/>
  <c r="BH84" i="1" s="1"/>
  <c r="BI84" i="1" s="1"/>
  <c r="BJ84" i="1" s="1"/>
  <c r="BK84" i="1" s="1"/>
  <c r="BL84" i="1" s="1"/>
  <c r="BM84" i="1" s="1"/>
  <c r="C108" i="1" s="1"/>
  <c r="D108" i="1" s="1"/>
  <c r="E108" i="1" s="1"/>
  <c r="F108" i="1" s="1"/>
  <c r="G108" i="1" s="1"/>
  <c r="H108" i="1" s="1"/>
  <c r="I108" i="1" s="1"/>
  <c r="J108" i="1" s="1"/>
  <c r="K108" i="1" s="1"/>
  <c r="L108" i="1" s="1"/>
  <c r="M108" i="1" s="1"/>
  <c r="N108" i="1" s="1"/>
  <c r="O108" i="1" s="1"/>
  <c r="P108" i="1" s="1"/>
  <c r="Q108" i="1" s="1"/>
  <c r="R108" i="1" s="1"/>
  <c r="S108" i="1" s="1"/>
  <c r="T108" i="1" s="1"/>
  <c r="U108" i="1" s="1"/>
  <c r="V108" i="1" s="1"/>
  <c r="W108" i="1" s="1"/>
  <c r="X108" i="1" s="1"/>
  <c r="Y108" i="1" s="1"/>
  <c r="Z108" i="1" s="1"/>
  <c r="AA108" i="1" s="1"/>
  <c r="AB108" i="1" s="1"/>
  <c r="AC108" i="1" s="1"/>
  <c r="AD108" i="1" s="1"/>
  <c r="AE108" i="1" s="1"/>
  <c r="AF108" i="1" s="1"/>
  <c r="AG108" i="1" s="1"/>
  <c r="AH108" i="1" s="1"/>
  <c r="AI108" i="1" s="1"/>
  <c r="AJ108" i="1" s="1"/>
  <c r="AK108" i="1" s="1"/>
  <c r="AL108" i="1" s="1"/>
  <c r="AM108" i="1" s="1"/>
  <c r="AN108" i="1" s="1"/>
  <c r="AO108" i="1" s="1"/>
  <c r="AP108" i="1" s="1"/>
  <c r="AQ108" i="1" s="1"/>
  <c r="AR108" i="1" s="1"/>
  <c r="AS108" i="1" s="1"/>
  <c r="AT108" i="1" s="1"/>
  <c r="AU108" i="1" s="1"/>
  <c r="AV108" i="1" s="1"/>
  <c r="AW108" i="1" s="1"/>
  <c r="AX108" i="1" s="1"/>
  <c r="AY108" i="1" s="1"/>
  <c r="AZ108" i="1" s="1"/>
  <c r="BA108" i="1" s="1"/>
  <c r="BB108" i="1" s="1"/>
  <c r="BC108" i="1" s="1"/>
  <c r="BD108" i="1" s="1"/>
  <c r="BE108" i="1" s="1"/>
  <c r="BF108" i="1" s="1"/>
  <c r="BG108" i="1" s="1"/>
  <c r="BH108" i="1" s="1"/>
  <c r="BI108" i="1" s="1"/>
  <c r="BJ108" i="1" s="1"/>
  <c r="BK108" i="1" s="1"/>
  <c r="BL108" i="1" s="1"/>
  <c r="BM108" i="1" s="1"/>
  <c r="C132" i="1" s="1"/>
  <c r="D132" i="1" s="1"/>
  <c r="E132" i="1" s="1"/>
  <c r="F132" i="1" s="1"/>
  <c r="G132" i="1" s="1"/>
  <c r="H132" i="1" s="1"/>
  <c r="I132" i="1" s="1"/>
  <c r="J132" i="1" s="1"/>
  <c r="K132" i="1" s="1"/>
  <c r="L132" i="1" s="1"/>
  <c r="M132" i="1" s="1"/>
  <c r="N132" i="1" s="1"/>
  <c r="O132" i="1" s="1"/>
  <c r="P132" i="1" s="1"/>
  <c r="Q132" i="1" s="1"/>
  <c r="R132" i="1" s="1"/>
  <c r="S132" i="1" s="1"/>
  <c r="T132" i="1" s="1"/>
  <c r="U132" i="1" s="1"/>
  <c r="V132" i="1" s="1"/>
  <c r="W132" i="1" s="1"/>
  <c r="X132" i="1" s="1"/>
  <c r="Y132" i="1" s="1"/>
  <c r="Z132" i="1" s="1"/>
  <c r="AA132" i="1" s="1"/>
  <c r="AB132" i="1" s="1"/>
  <c r="AC132" i="1" s="1"/>
  <c r="AD132" i="1" s="1"/>
  <c r="AE132" i="1" s="1"/>
  <c r="AF132" i="1" s="1"/>
  <c r="AG132" i="1" s="1"/>
  <c r="AH132" i="1" s="1"/>
  <c r="AI132" i="1" s="1"/>
  <c r="AJ132" i="1" s="1"/>
  <c r="AK132" i="1" s="1"/>
  <c r="AL132" i="1" s="1"/>
  <c r="AM132" i="1" s="1"/>
  <c r="AN132" i="1" s="1"/>
  <c r="AO132" i="1" s="1"/>
  <c r="AP132" i="1" s="1"/>
  <c r="AQ132" i="1" s="1"/>
  <c r="AR132" i="1" s="1"/>
  <c r="AS132" i="1" s="1"/>
  <c r="AT132" i="1" s="1"/>
  <c r="AU132" i="1" s="1"/>
  <c r="AV132" i="1" s="1"/>
  <c r="AW132" i="1" s="1"/>
  <c r="AX132" i="1" s="1"/>
  <c r="AY132" i="1" s="1"/>
  <c r="AZ132" i="1" s="1"/>
  <c r="BA132" i="1" s="1"/>
  <c r="BB132" i="1" s="1"/>
  <c r="BC132" i="1" s="1"/>
  <c r="BD132" i="1" s="1"/>
  <c r="BE132" i="1" s="1"/>
  <c r="BF132" i="1" s="1"/>
  <c r="BG132" i="1" s="1"/>
  <c r="BH132" i="1" s="1"/>
  <c r="BI132" i="1" s="1"/>
  <c r="BJ132" i="1" s="1"/>
  <c r="BK132" i="1" s="1"/>
  <c r="BL132" i="1" s="1"/>
  <c r="BM132" i="1" s="1"/>
</calcChain>
</file>

<file path=xl/connections.xml><?xml version="1.0" encoding="utf-8"?>
<connections xmlns="http://schemas.openxmlformats.org/spreadsheetml/2006/main">
  <connection id="1" sourceFile="C:\Users\dogge_000\Desktop\planning\UPI.accdb" odcFile="C:\Users\dogge_000\Documents\Mes sources de données\UPI Utilisateurs.odc" keepAlive="1" name="UPI Utilisateurs" type="5" refreshedVersion="0" new="1" background="1">
    <dbPr connection="Provider=Microsoft.ACE.OLEDB.12.0;Password=&quot;&quot;;User ID=Admin;Data Source=C:\Users\dogge_000\Desktop\planning\UPI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Utilisateurs" commandType="3"/>
  </connection>
</connections>
</file>

<file path=xl/sharedStrings.xml><?xml version="1.0" encoding="utf-8"?>
<sst xmlns="http://schemas.openxmlformats.org/spreadsheetml/2006/main" count="420" uniqueCount="177">
  <si>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</si>
  <si>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</si>
  <si>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</si>
  <si>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</si>
  <si>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</si>
  <si>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</si>
  <si>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</si>
  <si>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</si>
  <si>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</si>
  <si>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</si>
  <si>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</si>
  <si>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</si>
  <si>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</si>
  <si>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</si>
  <si>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</si>
  <si>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</si>
  <si>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</si>
  <si>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</si>
  <si>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</si>
  <si>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</si>
  <si>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</si>
  <si>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</si>
  <si>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</si>
  <si>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</si>
  <si>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</si>
  <si>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</si>
  <si>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</si>
  <si>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</si>
  <si>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</si>
  <si>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</si>
  <si>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</si>
  <si>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</si>
  <si>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</si>
  <si>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</si>
  <si>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</si>
  <si>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</si>
  <si>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</si>
  <si>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</si>
  <si>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</si>
  <si>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</si>
  <si>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</si>
  <si>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</si>
  <si>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</si>
  <si>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</si>
  <si>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</si>
  <si>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</si>
  <si>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</si>
  <si>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</si>
  <si>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</si>
  <si>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</si>
  <si>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</si>
  <si>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</si>
  <si>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</si>
  <si>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</si>
  <si>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</si>
  <si>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</si>
  <si>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</si>
  <si>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</si>
  <si>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</si>
  <si>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</si>
  <si>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</si>
  <si>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</si>
  <si>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année</t>
  </si>
  <si>
    <t>JOURS FERIES</t>
  </si>
  <si>
    <t>Jour de l'annee</t>
  </si>
  <si>
    <t>Pâques</t>
  </si>
  <si>
    <t>Lundi de Pâques</t>
  </si>
  <si>
    <t>1er mai</t>
  </si>
  <si>
    <t>8 mai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</si>
  <si>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</si>
  <si>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</si>
  <si>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</si>
  <si>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</si>
  <si>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</si>
  <si>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</si>
  <si>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</si>
  <si>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Années</t>
  </si>
  <si>
    <t>Prévisions de Congés et de Hot Line Annuel de l'UP Informatique PDL</t>
  </si>
  <si>
    <t>RP ou RQ Imposés</t>
  </si>
  <si>
    <t>Vacances Scolaires</t>
  </si>
  <si>
    <t>Astreinte</t>
  </si>
  <si>
    <t>Fériés</t>
  </si>
  <si>
    <t>Formations</t>
  </si>
  <si>
    <t>Horaire  7H30  à 11H30</t>
  </si>
  <si>
    <t xml:space="preserve">Fonction HOT Line  1      </t>
  </si>
  <si>
    <t xml:space="preserve"> 12H30  à  16H15</t>
  </si>
  <si>
    <t xml:space="preserve">Fonction HOT Line  2      </t>
  </si>
  <si>
    <t xml:space="preserve">Fonction HOT Line  3      </t>
  </si>
  <si>
    <t>Horaire 8H45  à 12H30</t>
  </si>
  <si>
    <t xml:space="preserve"> 13H30  à  17H30</t>
  </si>
  <si>
    <t xml:space="preserve">Tableau de service de l'agent   </t>
  </si>
  <si>
    <t>Vacances</t>
  </si>
  <si>
    <t>DATE REFERENCE</t>
  </si>
  <si>
    <t>Semaine  26</t>
  </si>
  <si>
    <t xml:space="preserve">Semaine </t>
  </si>
  <si>
    <t>Ouest</t>
  </si>
  <si>
    <t>Observations</t>
  </si>
  <si>
    <t>LEGENDE COULEURS</t>
  </si>
  <si>
    <t>Technicien d'Astreinte</t>
  </si>
  <si>
    <t>Technicien de HOT LINE à 7h30</t>
  </si>
  <si>
    <t>Station 703761-Agent 703918</t>
  </si>
  <si>
    <t>Technicien de HOT LINE à 8h45</t>
  </si>
  <si>
    <t>Station 703762-Agent 703919</t>
  </si>
  <si>
    <t>Agent Débordement</t>
  </si>
  <si>
    <t>Station 703763-Agent 703920</t>
  </si>
  <si>
    <t>Intervention sur le Réseau</t>
  </si>
  <si>
    <t>les activités utilisant une police " italique soulignée " ont fait l'objet d'un rendez-vous. En cas d'impossibilité, le technicien doit décommander</t>
  </si>
  <si>
    <t>Dates de réservation du Véhicule de Nantes</t>
  </si>
  <si>
    <t>Matin</t>
  </si>
  <si>
    <t>Après-Midi</t>
  </si>
  <si>
    <t>Est</t>
  </si>
  <si>
    <t>Dates de réservation du Véhicule du Mans</t>
  </si>
  <si>
    <t>Prenom</t>
  </si>
  <si>
    <t>Patrice</t>
  </si>
  <si>
    <t xml:space="preserve">Murielle </t>
  </si>
  <si>
    <t>CORBINEAU</t>
  </si>
  <si>
    <t>Cédric</t>
  </si>
  <si>
    <t>GAUDY</t>
  </si>
  <si>
    <t xml:space="preserve">William </t>
  </si>
  <si>
    <t>Julien</t>
  </si>
  <si>
    <t>LEFEUVRE</t>
  </si>
  <si>
    <t xml:space="preserve">Chantal </t>
  </si>
  <si>
    <t>MILIN</t>
  </si>
  <si>
    <t>Morgan</t>
  </si>
  <si>
    <t>PENICAUD</t>
  </si>
  <si>
    <t xml:space="preserve">Manuel  </t>
  </si>
  <si>
    <t>PERRISSEAU</t>
  </si>
  <si>
    <t xml:space="preserve">Denis </t>
  </si>
  <si>
    <t>RABUT</t>
  </si>
  <si>
    <t xml:space="preserve">Yves </t>
  </si>
  <si>
    <t>ROGER</t>
  </si>
  <si>
    <t xml:space="preserve">Amélie </t>
  </si>
  <si>
    <t>THEBAUD</t>
  </si>
  <si>
    <t xml:space="preserve">Josette </t>
  </si>
  <si>
    <t>BENYAKhOU</t>
  </si>
  <si>
    <t xml:space="preserve">Julien </t>
  </si>
  <si>
    <t>BEY</t>
  </si>
  <si>
    <t xml:space="preserve">Alexandre    </t>
  </si>
  <si>
    <t>GLEIZE</t>
  </si>
  <si>
    <t xml:space="preserve">Michel </t>
  </si>
  <si>
    <t>GOSME</t>
  </si>
  <si>
    <t xml:space="preserve">Lara </t>
  </si>
  <si>
    <t>ADRAGNA</t>
  </si>
  <si>
    <t>BOURGOIN</t>
  </si>
  <si>
    <t>Arnaud</t>
  </si>
  <si>
    <t>HARTMANN</t>
  </si>
  <si>
    <t>MANGEANT</t>
  </si>
  <si>
    <t>semaine 1</t>
  </si>
  <si>
    <t>mai</t>
  </si>
  <si>
    <t>avril</t>
  </si>
  <si>
    <t>juin</t>
  </si>
  <si>
    <t>Calcul auto jours fériés</t>
  </si>
  <si>
    <t xml:space="preserve">samedi 17 octobre 2015 </t>
  </si>
  <si>
    <t xml:space="preserve"> lundi 2 novembre 2015 </t>
  </si>
  <si>
    <t>samedi 19 décembre 2015</t>
  </si>
  <si>
    <t>lundi 4 janvier 2016</t>
  </si>
  <si>
    <t>Vacances d'hiver</t>
  </si>
  <si>
    <t>samedi 6 février 2016</t>
  </si>
  <si>
    <t>lundi 22 février 2016</t>
  </si>
  <si>
    <t>Vacances de printemps</t>
  </si>
  <si>
    <t>samedi 2 avril 2016</t>
  </si>
  <si>
    <t>lundi 18 avril 2016</t>
  </si>
  <si>
    <t>Vacances d'été</t>
  </si>
  <si>
    <t>mardi 5 juillet 2016</t>
  </si>
  <si>
    <t>2015 /2016</t>
  </si>
  <si>
    <t>2016 /2017</t>
  </si>
  <si>
    <t>2017 /2018</t>
  </si>
  <si>
    <t>Samedi 7 juillet 2018</t>
  </si>
  <si>
    <t xml:space="preserve">Nom </t>
  </si>
  <si>
    <t>Prénom</t>
  </si>
  <si>
    <t/>
  </si>
  <si>
    <t>modification agents semaines</t>
  </si>
  <si>
    <t>GOURGON</t>
  </si>
  <si>
    <t>Janvier</t>
  </si>
  <si>
    <t>FÉVRIER</t>
  </si>
  <si>
    <t>AOÛT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</si>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</sst>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"/>
    <numFmt numFmtId="165" formatCode="dddd\ dd"/>
    <numFmt numFmtId="166" formatCode="dd"/>
    <numFmt numFmtId="167" formatCode="dd/mm/yy;@"/>
    <numFmt numFmtId="168" formatCode="[$-F800]dddd\,\ mmmm\ dd\,\ yyyy"/>
    <numFmt numFmtId="169" formatCode="\R000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6"/>
      <name val="Arial"/>
      <family val="2"/>
    </font>
    <font>
      <b/>
      <sz val="8"/>
      <color theme="1"/>
      <name val="Arial"/>
      <family val="2"/>
    </font>
    <font>
      <sz val="14"/>
      <color indexed="8"/>
      <name val="Arial"/>
      <family val="2"/>
    </font>
    <font>
      <b/>
      <sz val="14"/>
      <name val="Arial"/>
      <family val="2"/>
    </font>
    <font>
      <b/>
      <sz val="10"/>
      <color theme="6" tint="-0.499984740745262"/>
      <name val="Arial"/>
      <family val="2"/>
    </font>
    <font>
      <b/>
      <sz val="10"/>
      <color theme="5" tint="-0.499984740745262"/>
      <name val="Arial"/>
      <family val="2"/>
    </font>
    <font>
      <b/>
      <sz val="10"/>
      <color theme="4" tint="-0.249977111117893"/>
      <name val="Arial"/>
      <family val="2"/>
    </font>
    <font>
      <b/>
      <sz val="10"/>
      <color theme="2" tint="-0.749992370372631"/>
      <name val="Arial"/>
      <family val="2"/>
    </font>
    <font>
      <b/>
      <sz val="10"/>
      <color theme="8" tint="-0.249977111117893"/>
      <name val="Arial"/>
      <family val="2"/>
    </font>
    <font>
      <b/>
      <i/>
      <sz val="11"/>
      <color indexed="8"/>
      <name val="Arial"/>
      <family val="2"/>
    </font>
    <font>
      <b/>
      <sz val="11"/>
      <name val="Arial"/>
      <family val="2"/>
    </font>
    <font>
      <b/>
      <sz val="14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i/>
      <u/>
      <sz val="14"/>
      <color indexed="8"/>
      <name val="Arial"/>
      <family val="2"/>
    </font>
    <font>
      <b/>
      <sz val="12"/>
      <color indexed="8"/>
      <name val="Arial"/>
      <family val="2"/>
    </font>
    <font>
      <sz val="16"/>
      <color indexed="8"/>
      <name val="Arial"/>
      <family val="2"/>
    </font>
    <font>
      <b/>
      <i/>
      <sz val="12"/>
      <color indexed="8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b/>
      <sz val="11"/>
      <color rgb="FF000000"/>
      <name val="Calibri"/>
      <family val="2"/>
    </font>
  </fonts>
  <fills count="2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FF"/>
        <bgColor indexed="34"/>
      </patternFill>
    </fill>
    <fill>
      <patternFill patternType="solid">
        <fgColor rgb="FFF79646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34"/>
      </patternFill>
    </fill>
    <fill>
      <patternFill patternType="solid">
        <fgColor rgb="FFFFFF99"/>
        <bgColor indexed="26"/>
      </patternFill>
    </fill>
    <fill>
      <patternFill patternType="solid">
        <fgColor rgb="FFFFC000"/>
        <bgColor indexed="60"/>
      </patternFill>
    </fill>
    <fill>
      <patternFill patternType="solid">
        <fgColor rgb="FF9999FF"/>
        <bgColor indexed="46"/>
      </patternFill>
    </fill>
    <fill>
      <patternFill patternType="solid">
        <fgColor indexed="57"/>
        <bgColor indexed="21"/>
      </patternFill>
    </fill>
    <fill>
      <patternFill patternType="solid">
        <fgColor rgb="FFFFC000"/>
        <bgColor indexed="51"/>
      </patternFill>
    </fill>
    <fill>
      <patternFill patternType="solid">
        <fgColor rgb="FFCCFFCC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indexed="43"/>
        <bgColor indexed="26"/>
      </patternFill>
    </fill>
    <fill>
      <patternFill patternType="solid">
        <fgColor theme="9" tint="0.39997558519241921"/>
        <bgColor indexed="26"/>
      </patternFill>
    </fill>
    <fill>
      <patternFill patternType="solid">
        <fgColor rgb="FFFF00FF"/>
        <bgColor indexed="33"/>
      </patternFill>
    </fill>
    <fill>
      <patternFill patternType="solid">
        <fgColor indexed="9"/>
        <bgColor indexed="26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</fills>
  <borders count="145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/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/>
      <right/>
      <top style="thin">
        <color indexed="8"/>
      </top>
      <bottom style="medium">
        <color rgb="FF00B0F0"/>
      </bottom>
      <diagonal/>
    </border>
    <border>
      <left/>
      <right style="thin">
        <color indexed="8"/>
      </right>
      <top style="thin">
        <color indexed="8"/>
      </top>
      <bottom style="medium">
        <color rgb="FF00B0F0"/>
      </bottom>
      <diagonal/>
    </border>
    <border>
      <left/>
      <right/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/>
      <diagonal/>
    </border>
    <border>
      <left style="thin">
        <color indexed="8"/>
      </left>
      <right style="thin">
        <color indexed="8"/>
      </right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medium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00B0F0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/>
      <top style="medium">
        <color rgb="FF00B0F0"/>
      </top>
      <bottom/>
      <diagonal/>
    </border>
    <border>
      <left style="thin">
        <color indexed="8"/>
      </left>
      <right/>
      <top style="thin">
        <color indexed="8"/>
      </top>
      <bottom style="medium">
        <color rgb="FF00B0F0"/>
      </bottom>
      <diagonal/>
    </border>
    <border>
      <left style="thin">
        <color indexed="8"/>
      </left>
      <right/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rgb="FF00B0F0"/>
      </bottom>
      <diagonal/>
    </border>
    <border>
      <left/>
      <right/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/>
      <bottom style="medium">
        <color rgb="FF00B0F0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/>
      <diagonal/>
    </border>
    <border>
      <left/>
      <right style="medium">
        <color indexed="64"/>
      </right>
      <top style="medium">
        <color indexed="8"/>
      </top>
      <bottom/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medium">
        <color indexed="64"/>
      </bottom>
      <diagonal/>
    </border>
    <border>
      <left style="thin">
        <color indexed="8"/>
      </left>
      <right/>
      <top style="medium">
        <color rgb="FF00B0F0"/>
      </top>
      <bottom style="medium">
        <color indexed="64"/>
      </bottom>
      <diagonal/>
    </border>
    <border>
      <left/>
      <right/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rgb="FF00B0F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rgb="FF00B0F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rgb="FF00B0F0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0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</cellStyleXfs>
  <cellXfs count="45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14" fontId="0" fillId="2" borderId="0" xfId="0" applyNumberFormat="1" applyFill="1"/>
    <xf numFmtId="14" fontId="0" fillId="2" borderId="0" xfId="0" applyNumberFormat="1" applyFill="1" applyAlignment="1">
      <alignment wrapText="1"/>
    </xf>
    <xf numFmtId="16" fontId="0" fillId="2" borderId="0" xfId="0" quotePrefix="1" applyNumberFormat="1" applyFill="1"/>
    <xf numFmtId="0" fontId="2" fillId="2" borderId="0" xfId="1" applyFill="1" applyAlignment="1">
      <alignment horizontal="center"/>
    </xf>
    <xf numFmtId="0" fontId="2" fillId="2" borderId="0" xfId="1" applyFill="1"/>
    <xf numFmtId="0" fontId="2" fillId="2" borderId="0" xfId="1" applyFill="1" applyBorder="1" applyAlignment="1">
      <alignment horizontal="center"/>
    </xf>
    <xf numFmtId="0" fontId="2" fillId="3" borderId="0" xfId="1" applyFill="1" applyAlignment="1">
      <alignment horizontal="center"/>
    </xf>
    <xf numFmtId="0" fontId="2" fillId="2" borderId="0" xfId="1" applyFill="1" applyBorder="1"/>
    <xf numFmtId="0" fontId="4" fillId="2" borderId="0" xfId="1" applyFont="1" applyFill="1" applyAlignment="1">
      <alignment horizontal="center"/>
    </xf>
    <xf numFmtId="0" fontId="2" fillId="2" borderId="0" xfId="1" applyFill="1" applyAlignment="1"/>
    <xf numFmtId="0" fontId="2" fillId="2" borderId="0" xfId="2" applyFill="1" applyAlignment="1">
      <alignment horizontal="center"/>
    </xf>
    <xf numFmtId="0" fontId="5" fillId="2" borderId="0" xfId="1" applyFont="1" applyFill="1" applyBorder="1" applyAlignment="1">
      <alignment horizontal="center"/>
    </xf>
    <xf numFmtId="0" fontId="2" fillId="2" borderId="0" xfId="2" applyFill="1"/>
    <xf numFmtId="0" fontId="2" fillId="2" borderId="0" xfId="2" applyFill="1" applyBorder="1"/>
    <xf numFmtId="0" fontId="2" fillId="6" borderId="0" xfId="1" applyFill="1"/>
    <xf numFmtId="0" fontId="2" fillId="2" borderId="0" xfId="1" applyFont="1" applyFill="1" applyBorder="1" applyAlignment="1">
      <alignment horizontal="center"/>
    </xf>
    <xf numFmtId="0" fontId="2" fillId="6" borderId="0" xfId="1" applyFill="1" applyAlignment="1">
      <alignment horizontal="center"/>
    </xf>
    <xf numFmtId="0" fontId="2" fillId="8" borderId="10" xfId="1" applyFill="1" applyBorder="1" applyAlignment="1">
      <alignment horizontal="center"/>
    </xf>
    <xf numFmtId="0" fontId="2" fillId="9" borderId="10" xfId="1" applyFill="1" applyBorder="1" applyAlignment="1">
      <alignment horizontal="center"/>
    </xf>
    <xf numFmtId="0" fontId="2" fillId="10" borderId="10" xfId="1" applyFill="1" applyBorder="1" applyAlignment="1">
      <alignment horizontal="center"/>
    </xf>
    <xf numFmtId="0" fontId="2" fillId="11" borderId="10" xfId="1" applyFont="1" applyFill="1" applyBorder="1" applyAlignment="1">
      <alignment horizontal="center"/>
    </xf>
    <xf numFmtId="0" fontId="2" fillId="12" borderId="10" xfId="1" applyFill="1" applyBorder="1"/>
    <xf numFmtId="0" fontId="2" fillId="0" borderId="0" xfId="1" applyFill="1" applyAlignment="1">
      <alignment horizontal="center"/>
    </xf>
    <xf numFmtId="0" fontId="4" fillId="0" borderId="10" xfId="1" applyFont="1" applyFill="1" applyBorder="1" applyAlignment="1">
      <alignment horizontal="center"/>
    </xf>
    <xf numFmtId="0" fontId="3" fillId="6" borderId="0" xfId="1" applyFont="1" applyFill="1" applyBorder="1" applyAlignment="1">
      <alignment vertical="center"/>
    </xf>
    <xf numFmtId="0" fontId="2" fillId="0" borderId="10" xfId="1" applyBorder="1" applyAlignment="1"/>
    <xf numFmtId="0" fontId="2" fillId="2" borderId="0" xfId="2" applyFill="1" applyBorder="1" applyAlignment="1">
      <alignment horizontal="center"/>
    </xf>
    <xf numFmtId="164" fontId="7" fillId="2" borderId="16" xfId="1" applyNumberFormat="1" applyFont="1" applyFill="1" applyBorder="1" applyAlignment="1">
      <alignment horizontal="center"/>
    </xf>
    <xf numFmtId="164" fontId="7" fillId="2" borderId="17" xfId="1" applyNumberFormat="1" applyFont="1" applyFill="1" applyBorder="1" applyAlignment="1">
      <alignment horizontal="center"/>
    </xf>
    <xf numFmtId="0" fontId="6" fillId="0" borderId="37" xfId="1" applyFont="1" applyFill="1" applyBorder="1" applyAlignment="1">
      <alignment horizontal="center"/>
    </xf>
    <xf numFmtId="0" fontId="6" fillId="0" borderId="38" xfId="1" applyFont="1" applyFill="1" applyBorder="1" applyAlignment="1">
      <alignment horizontal="center"/>
    </xf>
    <xf numFmtId="0" fontId="6" fillId="0" borderId="49" xfId="1" applyFont="1" applyFill="1" applyBorder="1" applyAlignment="1">
      <alignment horizontal="center"/>
    </xf>
    <xf numFmtId="0" fontId="6" fillId="0" borderId="50" xfId="1" applyFont="1" applyFill="1" applyBorder="1" applyAlignment="1">
      <alignment horizontal="center"/>
    </xf>
    <xf numFmtId="0" fontId="0" fillId="0" borderId="50" xfId="0" applyFill="1" applyBorder="1"/>
    <xf numFmtId="0" fontId="6" fillId="0" borderId="52" xfId="1" applyFont="1" applyFill="1" applyBorder="1" applyAlignment="1">
      <alignment horizontal="center"/>
    </xf>
    <xf numFmtId="0" fontId="6" fillId="0" borderId="53" xfId="1" applyFont="1" applyFill="1" applyBorder="1" applyAlignment="1">
      <alignment horizontal="center"/>
    </xf>
    <xf numFmtId="0" fontId="6" fillId="0" borderId="11" xfId="1" applyFont="1" applyFill="1" applyBorder="1" applyAlignment="1">
      <alignment horizontal="center"/>
    </xf>
    <xf numFmtId="0" fontId="6" fillId="0" borderId="22" xfId="1" applyFont="1" applyFill="1" applyBorder="1" applyAlignment="1">
      <alignment horizontal="center"/>
    </xf>
    <xf numFmtId="0" fontId="6" fillId="0" borderId="23" xfId="1" applyFont="1" applyFill="1" applyBorder="1" applyAlignment="1">
      <alignment horizontal="center"/>
    </xf>
    <xf numFmtId="0" fontId="7" fillId="0" borderId="23" xfId="1" applyFont="1" applyFill="1" applyBorder="1" applyAlignment="1">
      <alignment horizontal="center"/>
    </xf>
    <xf numFmtId="0" fontId="7" fillId="0" borderId="50" xfId="1" applyFont="1" applyFill="1" applyBorder="1" applyAlignment="1">
      <alignment horizontal="center"/>
    </xf>
    <xf numFmtId="0" fontId="6" fillId="0" borderId="42" xfId="1" applyFont="1" applyFill="1" applyBorder="1" applyAlignment="1">
      <alignment horizontal="center"/>
    </xf>
    <xf numFmtId="0" fontId="6" fillId="0" borderId="11" xfId="2" applyFont="1" applyFill="1" applyBorder="1" applyAlignment="1">
      <alignment horizontal="center"/>
    </xf>
    <xf numFmtId="0" fontId="6" fillId="0" borderId="23" xfId="2" applyFont="1" applyFill="1" applyBorder="1" applyAlignment="1">
      <alignment horizontal="center"/>
    </xf>
    <xf numFmtId="0" fontId="6" fillId="0" borderId="50" xfId="2" applyFont="1" applyFill="1" applyBorder="1" applyAlignment="1">
      <alignment horizontal="center"/>
    </xf>
    <xf numFmtId="0" fontId="6" fillId="0" borderId="53" xfId="2" applyFont="1" applyFill="1" applyBorder="1" applyAlignment="1">
      <alignment horizontal="center"/>
    </xf>
    <xf numFmtId="0" fontId="6" fillId="0" borderId="44" xfId="1" applyFont="1" applyFill="1" applyBorder="1" applyAlignment="1">
      <alignment horizontal="center"/>
    </xf>
    <xf numFmtId="0" fontId="6" fillId="0" borderId="45" xfId="1" applyFont="1" applyFill="1" applyBorder="1" applyAlignment="1">
      <alignment horizontal="center"/>
    </xf>
    <xf numFmtId="0" fontId="6" fillId="0" borderId="77" xfId="1" applyFont="1" applyFill="1" applyBorder="1" applyAlignment="1">
      <alignment horizontal="center"/>
    </xf>
    <xf numFmtId="0" fontId="6" fillId="0" borderId="66" xfId="1" applyFont="1" applyFill="1" applyBorder="1" applyAlignment="1">
      <alignment horizontal="center"/>
    </xf>
    <xf numFmtId="0" fontId="6" fillId="0" borderId="67" xfId="1" applyFont="1" applyFill="1" applyBorder="1" applyAlignment="1">
      <alignment horizontal="center"/>
    </xf>
    <xf numFmtId="0" fontId="6" fillId="0" borderId="70" xfId="1" applyFont="1" applyFill="1" applyBorder="1" applyAlignment="1">
      <alignment horizontal="center"/>
    </xf>
    <xf numFmtId="0" fontId="6" fillId="0" borderId="71" xfId="1" applyFont="1" applyFill="1" applyBorder="1" applyAlignment="1">
      <alignment horizontal="center"/>
    </xf>
    <xf numFmtId="0" fontId="6" fillId="0" borderId="74" xfId="1" applyFont="1" applyFill="1" applyBorder="1" applyAlignment="1">
      <alignment horizontal="center"/>
    </xf>
    <xf numFmtId="0" fontId="0" fillId="0" borderId="76" xfId="0" applyFill="1" applyBorder="1"/>
    <xf numFmtId="0" fontId="6" fillId="0" borderId="59" xfId="1" applyFont="1" applyFill="1" applyBorder="1" applyAlignment="1">
      <alignment horizontal="center"/>
    </xf>
    <xf numFmtId="0" fontId="6" fillId="0" borderId="75" xfId="1" applyFont="1" applyFill="1" applyBorder="1" applyAlignment="1">
      <alignment horizontal="center"/>
    </xf>
    <xf numFmtId="0" fontId="6" fillId="0" borderId="60" xfId="1" applyFont="1" applyFill="1" applyBorder="1" applyAlignment="1">
      <alignment horizontal="center"/>
    </xf>
    <xf numFmtId="0" fontId="6" fillId="0" borderId="78" xfId="1" applyFont="1" applyFill="1" applyBorder="1" applyAlignment="1">
      <alignment horizontal="center"/>
    </xf>
    <xf numFmtId="0" fontId="6" fillId="0" borderId="4" xfId="1" applyFont="1" applyFill="1" applyBorder="1" applyAlignment="1">
      <alignment horizontal="center"/>
    </xf>
    <xf numFmtId="0" fontId="6" fillId="0" borderId="4" xfId="2" applyFont="1" applyFill="1" applyBorder="1" applyAlignment="1">
      <alignment horizontal="center"/>
    </xf>
    <xf numFmtId="0" fontId="6" fillId="0" borderId="5" xfId="1" applyFont="1" applyFill="1" applyBorder="1" applyAlignment="1">
      <alignment horizontal="center"/>
    </xf>
    <xf numFmtId="0" fontId="6" fillId="0" borderId="6" xfId="1" applyFont="1" applyFill="1" applyBorder="1" applyAlignment="1">
      <alignment horizontal="center"/>
    </xf>
    <xf numFmtId="0" fontId="6" fillId="0" borderId="21" xfId="1" applyFont="1" applyFill="1" applyBorder="1" applyAlignment="1">
      <alignment horizontal="center"/>
    </xf>
    <xf numFmtId="0" fontId="7" fillId="0" borderId="71" xfId="1" applyFont="1" applyFill="1" applyBorder="1" applyAlignment="1">
      <alignment horizontal="center"/>
    </xf>
    <xf numFmtId="0" fontId="8" fillId="0" borderId="71" xfId="1" applyFont="1" applyFill="1" applyBorder="1" applyAlignment="1">
      <alignment horizontal="center"/>
    </xf>
    <xf numFmtId="0" fontId="6" fillId="0" borderId="71" xfId="2" applyFont="1" applyFill="1" applyBorder="1" applyAlignment="1">
      <alignment horizontal="center"/>
    </xf>
    <xf numFmtId="0" fontId="6" fillId="0" borderId="60" xfId="2" applyFont="1" applyFill="1" applyBorder="1" applyAlignment="1">
      <alignment horizontal="center"/>
    </xf>
    <xf numFmtId="0" fontId="6" fillId="0" borderId="7" xfId="1" applyFont="1" applyFill="1" applyBorder="1" applyAlignment="1">
      <alignment horizontal="center"/>
    </xf>
    <xf numFmtId="0" fontId="6" fillId="0" borderId="72" xfId="1" applyFont="1" applyFill="1" applyBorder="1" applyAlignment="1">
      <alignment horizontal="center"/>
    </xf>
    <xf numFmtId="0" fontId="6" fillId="0" borderId="6" xfId="2" applyFont="1" applyFill="1" applyBorder="1" applyAlignment="1">
      <alignment horizontal="center"/>
    </xf>
    <xf numFmtId="0" fontId="6" fillId="0" borderId="48" xfId="1" applyFont="1" applyFill="1" applyBorder="1" applyAlignment="1">
      <alignment horizontal="center"/>
    </xf>
    <xf numFmtId="0" fontId="6" fillId="0" borderId="69" xfId="1" applyFont="1" applyFill="1" applyBorder="1" applyAlignment="1">
      <alignment horizontal="center"/>
    </xf>
    <xf numFmtId="0" fontId="6" fillId="0" borderId="65" xfId="1" applyFont="1" applyFill="1" applyBorder="1" applyAlignment="1">
      <alignment horizontal="center"/>
    </xf>
    <xf numFmtId="0" fontId="6" fillId="0" borderId="73" xfId="1" applyFont="1" applyFill="1" applyBorder="1" applyAlignment="1">
      <alignment horizontal="center"/>
    </xf>
    <xf numFmtId="0" fontId="6" fillId="0" borderId="19" xfId="1" applyFont="1" applyFill="1" applyBorder="1" applyAlignment="1">
      <alignment horizontal="center"/>
    </xf>
    <xf numFmtId="0" fontId="6" fillId="0" borderId="20" xfId="1" applyFont="1" applyFill="1" applyBorder="1" applyAlignment="1">
      <alignment horizontal="center"/>
    </xf>
    <xf numFmtId="0" fontId="7" fillId="0" borderId="6" xfId="1" applyFont="1" applyFill="1" applyBorder="1" applyAlignment="1">
      <alignment horizontal="center"/>
    </xf>
    <xf numFmtId="0" fontId="7" fillId="0" borderId="60" xfId="1" applyFont="1" applyFill="1" applyBorder="1" applyAlignment="1">
      <alignment horizontal="center"/>
    </xf>
    <xf numFmtId="0" fontId="6" fillId="0" borderId="58" xfId="1" applyFont="1" applyFill="1" applyBorder="1" applyAlignment="1">
      <alignment horizontal="center"/>
    </xf>
    <xf numFmtId="0" fontId="6" fillId="0" borderId="58" xfId="2" applyFont="1" applyFill="1" applyBorder="1" applyAlignment="1">
      <alignment horizontal="center"/>
    </xf>
    <xf numFmtId="0" fontId="9" fillId="0" borderId="50" xfId="1" applyFont="1" applyFill="1" applyBorder="1" applyAlignment="1">
      <alignment horizontal="center"/>
    </xf>
    <xf numFmtId="0" fontId="9" fillId="0" borderId="53" xfId="1" applyFont="1" applyFill="1" applyBorder="1" applyAlignment="1">
      <alignment horizontal="center"/>
    </xf>
    <xf numFmtId="0" fontId="10" fillId="0" borderId="44" xfId="0" applyFont="1" applyFill="1" applyBorder="1" applyAlignment="1">
      <alignment horizontal="center" vertical="center"/>
    </xf>
    <xf numFmtId="0" fontId="10" fillId="0" borderId="45" xfId="0" applyFont="1" applyFill="1" applyBorder="1" applyAlignment="1">
      <alignment horizontal="center" vertical="center"/>
    </xf>
    <xf numFmtId="0" fontId="6" fillId="0" borderId="51" xfId="1" applyFont="1" applyFill="1" applyBorder="1" applyAlignment="1">
      <alignment horizontal="center"/>
    </xf>
    <xf numFmtId="0" fontId="6" fillId="0" borderId="54" xfId="1" applyFont="1" applyFill="1" applyBorder="1" applyAlignment="1">
      <alignment horizontal="center"/>
    </xf>
    <xf numFmtId="0" fontId="7" fillId="0" borderId="11" xfId="1" applyFont="1" applyFill="1" applyBorder="1" applyAlignment="1">
      <alignment horizontal="center"/>
    </xf>
    <xf numFmtId="0" fontId="8" fillId="0" borderId="23" xfId="1" applyFont="1" applyFill="1" applyBorder="1" applyAlignment="1">
      <alignment horizontal="center"/>
    </xf>
    <xf numFmtId="0" fontId="6" fillId="0" borderId="55" xfId="1" applyFont="1" applyFill="1" applyBorder="1" applyAlignment="1">
      <alignment horizontal="center"/>
    </xf>
    <xf numFmtId="0" fontId="6" fillId="0" borderId="47" xfId="1" applyFont="1" applyFill="1" applyBorder="1" applyAlignment="1">
      <alignment horizontal="center"/>
    </xf>
    <xf numFmtId="0" fontId="6" fillId="0" borderId="56" xfId="1" applyFont="1" applyFill="1" applyBorder="1" applyAlignment="1">
      <alignment horizontal="center"/>
    </xf>
    <xf numFmtId="0" fontId="6" fillId="0" borderId="57" xfId="1" applyFont="1" applyFill="1" applyBorder="1" applyAlignment="1">
      <alignment horizontal="center"/>
    </xf>
    <xf numFmtId="0" fontId="6" fillId="0" borderId="39" xfId="1" applyFont="1" applyFill="1" applyBorder="1" applyAlignment="1">
      <alignment horizontal="center"/>
    </xf>
    <xf numFmtId="0" fontId="7" fillId="0" borderId="53" xfId="1" applyFont="1" applyFill="1" applyBorder="1" applyAlignment="1">
      <alignment horizontal="center"/>
    </xf>
    <xf numFmtId="0" fontId="6" fillId="0" borderId="61" xfId="1" applyFont="1" applyFill="1" applyBorder="1" applyAlignment="1">
      <alignment horizontal="center"/>
    </xf>
    <xf numFmtId="0" fontId="6" fillId="0" borderId="62" xfId="1" applyFont="1" applyFill="1" applyBorder="1" applyAlignment="1">
      <alignment horizontal="center"/>
    </xf>
    <xf numFmtId="0" fontId="6" fillId="0" borderId="62" xfId="2" applyFont="1" applyFill="1" applyBorder="1" applyAlignment="1">
      <alignment horizontal="center"/>
    </xf>
    <xf numFmtId="0" fontId="6" fillId="0" borderId="45" xfId="2" applyFont="1" applyFill="1" applyBorder="1" applyAlignment="1">
      <alignment horizontal="center"/>
    </xf>
    <xf numFmtId="1" fontId="0" fillId="2" borderId="0" xfId="0" applyNumberFormat="1" applyFill="1"/>
    <xf numFmtId="164" fontId="7" fillId="6" borderId="0" xfId="1" applyNumberFormat="1" applyFont="1" applyFill="1" applyBorder="1" applyAlignment="1">
      <alignment horizontal="center"/>
    </xf>
    <xf numFmtId="1" fontId="6" fillId="6" borderId="0" xfId="1" applyNumberFormat="1" applyFont="1" applyFill="1" applyBorder="1" applyAlignment="1"/>
    <xf numFmtId="0" fontId="2" fillId="6" borderId="0" xfId="1" applyFill="1" applyBorder="1"/>
    <xf numFmtId="0" fontId="2" fillId="0" borderId="0" xfId="8"/>
    <xf numFmtId="0" fontId="21" fillId="0" borderId="0" xfId="8" applyFont="1" applyFill="1" applyAlignment="1">
      <alignment horizontal="center" wrapText="1"/>
    </xf>
    <xf numFmtId="0" fontId="3" fillId="0" borderId="6" xfId="8" applyFont="1" applyBorder="1" applyAlignment="1">
      <alignment horizontal="center" vertical="center"/>
    </xf>
    <xf numFmtId="0" fontId="4" fillId="0" borderId="21" xfId="8" applyFont="1" applyBorder="1" applyAlignment="1" applyProtection="1">
      <alignment horizontal="center" vertical="center" wrapText="1"/>
      <protection locked="0"/>
    </xf>
    <xf numFmtId="0" fontId="3" fillId="0" borderId="21" xfId="8" applyFont="1" applyBorder="1" applyAlignment="1" applyProtection="1">
      <alignment horizontal="center" vertical="center"/>
      <protection locked="0"/>
    </xf>
    <xf numFmtId="0" fontId="2" fillId="0" borderId="4" xfId="8" applyBorder="1" applyAlignment="1" applyProtection="1">
      <alignment horizontal="center" vertical="center"/>
      <protection locked="0"/>
    </xf>
    <xf numFmtId="0" fontId="23" fillId="0" borderId="84" xfId="8" applyFont="1" applyFill="1" applyBorder="1" applyAlignment="1" applyProtection="1">
      <alignment horizontal="center" vertical="center" wrapText="1"/>
      <protection locked="0"/>
    </xf>
    <xf numFmtId="0" fontId="11" fillId="13" borderId="85" xfId="8" applyFont="1" applyFill="1" applyBorder="1" applyAlignment="1">
      <alignment horizontal="center" vertical="center" wrapText="1"/>
    </xf>
    <xf numFmtId="0" fontId="24" fillId="14" borderId="86" xfId="8" applyFont="1" applyFill="1" applyBorder="1" applyAlignment="1" applyProtection="1">
      <alignment horizontal="center" vertical="center" wrapText="1"/>
      <protection locked="0"/>
    </xf>
    <xf numFmtId="0" fontId="11" fillId="15" borderId="86" xfId="8" applyFont="1" applyFill="1" applyBorder="1" applyAlignment="1" applyProtection="1">
      <alignment horizontal="center" vertical="center" wrapText="1"/>
      <protection locked="0"/>
    </xf>
    <xf numFmtId="0" fontId="24" fillId="9" borderId="86" xfId="8" applyFont="1" applyFill="1" applyBorder="1" applyAlignment="1" applyProtection="1">
      <alignment horizontal="center" vertical="center" wrapText="1"/>
      <protection locked="0"/>
    </xf>
    <xf numFmtId="0" fontId="11" fillId="16" borderId="86" xfId="8" applyFont="1" applyFill="1" applyBorder="1" applyAlignment="1" applyProtection="1">
      <alignment horizontal="center" vertical="center" wrapText="1"/>
      <protection locked="0"/>
    </xf>
    <xf numFmtId="0" fontId="25" fillId="17" borderId="86" xfId="8" applyFont="1" applyFill="1" applyBorder="1" applyAlignment="1" applyProtection="1">
      <alignment horizontal="center" vertical="center" wrapText="1"/>
      <protection locked="0"/>
    </xf>
    <xf numFmtId="0" fontId="22" fillId="0" borderId="0" xfId="8" applyFont="1" applyFill="1" applyAlignment="1">
      <alignment horizontal="left"/>
    </xf>
    <xf numFmtId="0" fontId="11" fillId="17" borderId="86" xfId="8" applyFont="1" applyFill="1" applyBorder="1" applyAlignment="1" applyProtection="1">
      <alignment horizontal="center" vertical="center" wrapText="1"/>
      <protection locked="0"/>
    </xf>
    <xf numFmtId="0" fontId="26" fillId="19" borderId="0" xfId="8" applyFont="1" applyFill="1" applyAlignment="1">
      <alignment vertical="center"/>
    </xf>
    <xf numFmtId="0" fontId="27" fillId="19" borderId="0" xfId="8" applyFont="1" applyFill="1"/>
    <xf numFmtId="0" fontId="2" fillId="19" borderId="0" xfId="8" applyFill="1" applyBorder="1" applyAlignment="1"/>
    <xf numFmtId="0" fontId="2" fillId="19" borderId="0" xfId="8" applyFill="1"/>
    <xf numFmtId="0" fontId="28" fillId="0" borderId="87" xfId="8" applyFont="1" applyBorder="1" applyAlignment="1" applyProtection="1">
      <alignment horizontal="center"/>
      <protection locked="0"/>
    </xf>
    <xf numFmtId="0" fontId="28" fillId="0" borderId="88" xfId="8" applyFont="1" applyBorder="1" applyAlignment="1" applyProtection="1">
      <alignment horizontal="center"/>
      <protection locked="0"/>
    </xf>
    <xf numFmtId="0" fontId="28" fillId="0" borderId="8" xfId="8" applyFont="1" applyBorder="1" applyAlignment="1" applyProtection="1">
      <alignment horizontal="center"/>
      <protection locked="0"/>
    </xf>
    <xf numFmtId="0" fontId="28" fillId="0" borderId="9" xfId="8" applyFont="1" applyBorder="1" applyAlignment="1" applyProtection="1">
      <alignment horizontal="center"/>
      <protection locked="0"/>
    </xf>
    <xf numFmtId="0" fontId="28" fillId="0" borderId="89" xfId="8" applyFont="1" applyBorder="1" applyAlignment="1" applyProtection="1">
      <alignment horizontal="center"/>
      <protection locked="0"/>
    </xf>
    <xf numFmtId="0" fontId="28" fillId="0" borderId="90" xfId="8" applyFont="1" applyBorder="1" applyAlignment="1" applyProtection="1">
      <alignment horizontal="center"/>
      <protection locked="0"/>
    </xf>
    <xf numFmtId="0" fontId="28" fillId="0" borderId="91" xfId="8" applyFont="1" applyBorder="1" applyAlignment="1" applyProtection="1">
      <alignment horizontal="center"/>
      <protection locked="0"/>
    </xf>
    <xf numFmtId="0" fontId="28" fillId="0" borderId="92" xfId="8" applyFont="1" applyBorder="1" applyAlignment="1" applyProtection="1">
      <alignment horizontal="center"/>
      <protection locked="0"/>
    </xf>
    <xf numFmtId="0" fontId="19" fillId="0" borderId="0" xfId="8" applyFont="1" applyBorder="1" applyAlignment="1">
      <alignment horizontal="center"/>
    </xf>
    <xf numFmtId="0" fontId="28" fillId="0" borderId="0" xfId="8" applyFont="1" applyBorder="1" applyAlignment="1" applyProtection="1">
      <alignment horizontal="center"/>
      <protection locked="0"/>
    </xf>
    <xf numFmtId="0" fontId="2" fillId="0" borderId="94" xfId="8" applyBorder="1"/>
    <xf numFmtId="0" fontId="4" fillId="0" borderId="21" xfId="8" applyFont="1" applyBorder="1" applyAlignment="1" applyProtection="1">
      <alignment horizontal="center" vertical="center"/>
      <protection locked="0"/>
    </xf>
    <xf numFmtId="0" fontId="2" fillId="0" borderId="21" xfId="8" applyBorder="1" applyAlignment="1" applyProtection="1">
      <alignment horizontal="center" vertical="center"/>
      <protection locked="0"/>
    </xf>
    <xf numFmtId="0" fontId="18" fillId="19" borderId="0" xfId="8" applyFont="1" applyFill="1" applyAlignment="1"/>
    <xf numFmtId="0" fontId="4" fillId="0" borderId="3" xfId="1" applyFont="1" applyBorder="1" applyAlignment="1">
      <alignment horizontal="left"/>
    </xf>
    <xf numFmtId="0" fontId="11" fillId="18" borderId="96" xfId="8" applyFont="1" applyFill="1" applyBorder="1" applyAlignment="1" applyProtection="1">
      <alignment horizontal="center" vertical="center" wrapText="1"/>
      <protection locked="0"/>
    </xf>
    <xf numFmtId="0" fontId="25" fillId="0" borderId="0" xfId="8" applyFont="1" applyFill="1" applyBorder="1" applyAlignment="1" applyProtection="1">
      <alignment horizontal="center" vertical="center" wrapText="1"/>
      <protection locked="0"/>
    </xf>
    <xf numFmtId="165" fontId="22" fillId="0" borderId="80" xfId="8" applyNumberFormat="1" applyFont="1" applyFill="1" applyBorder="1" applyAlignment="1">
      <alignment horizontal="center" vertical="center" wrapText="1"/>
    </xf>
    <xf numFmtId="165" fontId="22" fillId="0" borderId="83" xfId="8" applyNumberFormat="1" applyFont="1" applyFill="1" applyBorder="1" applyAlignment="1">
      <alignment horizontal="center" vertical="center" wrapText="1"/>
    </xf>
    <xf numFmtId="165" fontId="22" fillId="0" borderId="97" xfId="8" applyNumberFormat="1" applyFont="1" applyFill="1" applyBorder="1" applyAlignment="1">
      <alignment horizontal="center" vertical="center" wrapText="1"/>
    </xf>
    <xf numFmtId="165" fontId="22" fillId="0" borderId="26" xfId="8" applyNumberFormat="1" applyFont="1" applyFill="1" applyBorder="1" applyAlignment="1">
      <alignment horizontal="center" vertical="center" wrapText="1"/>
    </xf>
    <xf numFmtId="165" fontId="22" fillId="0" borderId="0" xfId="8" applyNumberFormat="1" applyFont="1" applyFill="1" applyBorder="1" applyAlignment="1">
      <alignment horizontal="center" vertical="center" wrapText="1"/>
    </xf>
    <xf numFmtId="0" fontId="22" fillId="0" borderId="0" xfId="8" applyFont="1" applyFill="1" applyBorder="1" applyAlignment="1">
      <alignment horizontal="center" wrapText="1"/>
    </xf>
    <xf numFmtId="0" fontId="11" fillId="0" borderId="26" xfId="8" applyFont="1" applyFill="1" applyBorder="1" applyAlignment="1" applyProtection="1">
      <alignment horizontal="center" vertical="center" wrapText="1"/>
      <protection locked="0"/>
    </xf>
    <xf numFmtId="0" fontId="20" fillId="0" borderId="88" xfId="8" applyFont="1" applyFill="1" applyBorder="1" applyAlignment="1" applyProtection="1">
      <alignment horizontal="center" vertical="center" wrapText="1"/>
      <protection locked="0"/>
    </xf>
    <xf numFmtId="0" fontId="20" fillId="0" borderId="82" xfId="8" applyFont="1" applyFill="1" applyBorder="1" applyAlignment="1" applyProtection="1">
      <alignment horizontal="center" vertical="center" wrapText="1"/>
      <protection locked="0"/>
    </xf>
    <xf numFmtId="0" fontId="22" fillId="0" borderId="81" xfId="8" applyFont="1" applyFill="1" applyBorder="1" applyAlignment="1">
      <alignment horizontal="center"/>
    </xf>
    <xf numFmtId="165" fontId="22" fillId="0" borderId="95" xfId="8" applyNumberFormat="1" applyFont="1" applyFill="1" applyBorder="1" applyAlignment="1">
      <alignment horizontal="center" vertical="center"/>
    </xf>
    <xf numFmtId="0" fontId="19" fillId="22" borderId="95" xfId="8" applyFont="1" applyFill="1" applyBorder="1" applyAlignment="1">
      <alignment horizontal="center" wrapText="1"/>
    </xf>
    <xf numFmtId="0" fontId="19" fillId="22" borderId="95" xfId="8" applyFont="1" applyFill="1" applyBorder="1" applyAlignment="1">
      <alignment horizontal="center" vertical="center" wrapText="1"/>
    </xf>
    <xf numFmtId="0" fontId="6" fillId="0" borderId="108" xfId="1" applyFont="1" applyFill="1" applyBorder="1" applyAlignment="1">
      <alignment horizontal="center"/>
    </xf>
    <xf numFmtId="0" fontId="6" fillId="7" borderId="108" xfId="1" applyFont="1" applyFill="1" applyBorder="1" applyAlignment="1">
      <alignment horizontal="center"/>
    </xf>
    <xf numFmtId="0" fontId="4" fillId="0" borderId="110" xfId="1" applyFont="1" applyBorder="1" applyAlignment="1">
      <alignment horizontal="left"/>
    </xf>
    <xf numFmtId="164" fontId="7" fillId="2" borderId="68" xfId="1" applyNumberFormat="1" applyFont="1" applyFill="1" applyBorder="1" applyAlignment="1">
      <alignment horizontal="center"/>
    </xf>
    <xf numFmtId="164" fontId="7" fillId="2" borderId="77" xfId="1" applyNumberFormat="1" applyFont="1" applyFill="1" applyBorder="1" applyAlignment="1">
      <alignment horizontal="center"/>
    </xf>
    <xf numFmtId="164" fontId="7" fillId="2" borderId="66" xfId="1" applyNumberFormat="1" applyFont="1" applyFill="1" applyBorder="1" applyAlignment="1">
      <alignment horizontal="center"/>
    </xf>
    <xf numFmtId="0" fontId="6" fillId="0" borderId="111" xfId="1" applyFont="1" applyFill="1" applyBorder="1" applyAlignment="1">
      <alignment horizontal="center"/>
    </xf>
    <xf numFmtId="0" fontId="6" fillId="0" borderId="112" xfId="1" applyFont="1" applyFill="1" applyBorder="1" applyAlignment="1">
      <alignment horizontal="center"/>
    </xf>
    <xf numFmtId="0" fontId="6" fillId="0" borderId="113" xfId="1" applyFont="1" applyFill="1" applyBorder="1" applyAlignment="1">
      <alignment horizontal="center"/>
    </xf>
    <xf numFmtId="0" fontId="6" fillId="0" borderId="114" xfId="1" applyFont="1" applyFill="1" applyBorder="1" applyAlignment="1">
      <alignment horizontal="center"/>
    </xf>
    <xf numFmtId="0" fontId="6" fillId="0" borderId="115" xfId="1" applyFont="1" applyFill="1" applyBorder="1" applyAlignment="1">
      <alignment horizontal="center"/>
    </xf>
    <xf numFmtId="0" fontId="6" fillId="0" borderId="116" xfId="1" applyFont="1" applyFill="1" applyBorder="1" applyAlignment="1">
      <alignment horizontal="center"/>
    </xf>
    <xf numFmtId="0" fontId="0" fillId="0" borderId="117" xfId="0" applyFill="1" applyBorder="1"/>
    <xf numFmtId="0" fontId="6" fillId="0" borderId="118" xfId="1" applyFont="1" applyFill="1" applyBorder="1" applyAlignment="1">
      <alignment horizontal="center"/>
    </xf>
    <xf numFmtId="0" fontId="7" fillId="0" borderId="21" xfId="1" applyFont="1" applyFill="1" applyBorder="1" applyAlignment="1">
      <alignment horizontal="center"/>
    </xf>
    <xf numFmtId="0" fontId="6" fillId="0" borderId="119" xfId="1" applyFont="1" applyFill="1" applyBorder="1" applyAlignment="1">
      <alignment horizontal="center"/>
    </xf>
    <xf numFmtId="0" fontId="6" fillId="0" borderId="21" xfId="2" applyFont="1" applyFill="1" applyBorder="1" applyAlignment="1">
      <alignment horizontal="center"/>
    </xf>
    <xf numFmtId="0" fontId="6" fillId="0" borderId="121" xfId="1" applyFont="1" applyFill="1" applyBorder="1" applyAlignment="1">
      <alignment horizontal="center"/>
    </xf>
    <xf numFmtId="0" fontId="6" fillId="0" borderId="122" xfId="1" applyFont="1" applyFill="1" applyBorder="1" applyAlignment="1">
      <alignment horizontal="center"/>
    </xf>
    <xf numFmtId="0" fontId="6" fillId="0" borderId="123" xfId="1" applyFont="1" applyFill="1" applyBorder="1" applyAlignment="1">
      <alignment horizontal="center"/>
    </xf>
    <xf numFmtId="0" fontId="6" fillId="0" borderId="124" xfId="1" applyFont="1" applyFill="1" applyBorder="1" applyAlignment="1">
      <alignment horizontal="center"/>
    </xf>
    <xf numFmtId="0" fontId="6" fillId="0" borderId="125" xfId="1" applyFont="1" applyFill="1" applyBorder="1" applyAlignment="1">
      <alignment horizontal="center"/>
    </xf>
    <xf numFmtId="164" fontId="7" fillId="2" borderId="126" xfId="1" applyNumberFormat="1" applyFont="1" applyFill="1" applyBorder="1" applyAlignment="1">
      <alignment horizontal="center"/>
    </xf>
    <xf numFmtId="0" fontId="6" fillId="0" borderId="129" xfId="1" applyFont="1" applyFill="1" applyBorder="1" applyAlignment="1">
      <alignment horizontal="center"/>
    </xf>
    <xf numFmtId="0" fontId="11" fillId="0" borderId="0" xfId="2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/>
    <xf numFmtId="0" fontId="0" fillId="0" borderId="71" xfId="0" applyFill="1" applyBorder="1"/>
    <xf numFmtId="0" fontId="22" fillId="0" borderId="27" xfId="9" applyFont="1" applyFill="1" applyBorder="1" applyAlignment="1">
      <alignment horizontal="center" vertical="center" wrapText="1"/>
    </xf>
    <xf numFmtId="0" fontId="22" fillId="0" borderId="34" xfId="9" applyFont="1" applyFill="1" applyBorder="1" applyAlignment="1">
      <alignment horizontal="center" vertical="center" wrapText="1"/>
    </xf>
    <xf numFmtId="0" fontId="19" fillId="0" borderId="27" xfId="9" applyFont="1" applyFill="1" applyBorder="1" applyAlignment="1">
      <alignment horizontal="center" vertical="center" wrapText="1"/>
    </xf>
    <xf numFmtId="0" fontId="19" fillId="0" borderId="34" xfId="9" applyFont="1" applyFill="1" applyBorder="1" applyAlignment="1">
      <alignment horizontal="center" vertical="center" wrapText="1"/>
    </xf>
    <xf numFmtId="0" fontId="22" fillId="0" borderId="102" xfId="8" applyFont="1" applyFill="1" applyBorder="1" applyAlignment="1">
      <alignment horizontal="center" vertical="center" wrapText="1"/>
    </xf>
    <xf numFmtId="0" fontId="22" fillId="0" borderId="103" xfId="8" applyFont="1" applyFill="1" applyBorder="1" applyAlignment="1">
      <alignment horizontal="center" vertical="center" wrapText="1"/>
    </xf>
    <xf numFmtId="0" fontId="22" fillId="0" borderId="98" xfId="8" applyFont="1" applyFill="1" applyBorder="1" applyAlignment="1">
      <alignment horizontal="center" vertical="center" wrapText="1"/>
    </xf>
    <xf numFmtId="0" fontId="22" fillId="0" borderId="99" xfId="8" applyFont="1" applyFill="1" applyBorder="1" applyAlignment="1">
      <alignment horizontal="center" vertical="center" wrapText="1"/>
    </xf>
    <xf numFmtId="0" fontId="18" fillId="0" borderId="98" xfId="8" applyFont="1" applyFill="1" applyBorder="1" applyAlignment="1">
      <alignment horizontal="center" vertical="center" wrapText="1"/>
    </xf>
    <xf numFmtId="0" fontId="18" fillId="0" borderId="99" xfId="8" applyFont="1" applyFill="1" applyBorder="1" applyAlignment="1">
      <alignment horizontal="center" vertical="center" wrapText="1"/>
    </xf>
    <xf numFmtId="0" fontId="22" fillId="0" borderId="0" xfId="8" applyFont="1" applyFill="1" applyBorder="1" applyAlignment="1">
      <alignment horizontal="center"/>
    </xf>
    <xf numFmtId="0" fontId="19" fillId="22" borderId="30" xfId="8" applyFont="1" applyFill="1" applyBorder="1" applyAlignment="1">
      <alignment horizontal="center" wrapText="1"/>
    </xf>
    <xf numFmtId="0" fontId="3" fillId="0" borderId="21" xfId="8" applyFont="1" applyBorder="1" applyAlignment="1">
      <alignment horizontal="center" vertical="center"/>
    </xf>
    <xf numFmtId="0" fontId="19" fillId="0" borderId="27" xfId="9" applyFont="1" applyBorder="1" applyAlignment="1">
      <alignment horizontal="center" vertical="center" wrapText="1"/>
    </xf>
    <xf numFmtId="0" fontId="19" fillId="0" borderId="34" xfId="9" applyFont="1" applyBorder="1" applyAlignment="1">
      <alignment horizontal="center" vertical="center" wrapText="1"/>
    </xf>
    <xf numFmtId="0" fontId="19" fillId="6" borderId="27" xfId="9" applyFont="1" applyFill="1" applyBorder="1" applyAlignment="1">
      <alignment horizontal="center" vertical="center" wrapText="1"/>
    </xf>
    <xf numFmtId="0" fontId="19" fillId="6" borderId="34" xfId="9" applyFont="1" applyFill="1" applyBorder="1" applyAlignment="1">
      <alignment horizontal="center" vertical="center" wrapText="1"/>
    </xf>
    <xf numFmtId="0" fontId="2" fillId="0" borderId="0" xfId="8" applyBorder="1" applyAlignment="1" applyProtection="1">
      <alignment horizontal="center" vertical="center"/>
      <protection locked="0"/>
    </xf>
    <xf numFmtId="0" fontId="23" fillId="0" borderId="132" xfId="8" applyFont="1" applyFill="1" applyBorder="1" applyAlignment="1" applyProtection="1">
      <alignment horizontal="center" vertical="center" wrapText="1"/>
      <protection locked="0"/>
    </xf>
    <xf numFmtId="0" fontId="11" fillId="18" borderId="0" xfId="8" applyFont="1" applyFill="1" applyBorder="1" applyAlignment="1" applyProtection="1">
      <alignment horizontal="center" vertical="center" wrapText="1"/>
      <protection locked="0"/>
    </xf>
    <xf numFmtId="165" fontId="22" fillId="0" borderId="28" xfId="8" applyNumberFormat="1" applyFont="1" applyFill="1" applyBorder="1" applyAlignment="1">
      <alignment horizontal="center" vertical="center"/>
    </xf>
    <xf numFmtId="0" fontId="19" fillId="22" borderId="30" xfId="8" applyFont="1" applyFill="1" applyBorder="1" applyAlignment="1">
      <alignment horizontal="center" vertical="center" wrapText="1"/>
    </xf>
    <xf numFmtId="0" fontId="22" fillId="0" borderId="27" xfId="8" applyFont="1" applyFill="1" applyBorder="1" applyAlignment="1">
      <alignment horizontal="center" vertical="center" wrapText="1"/>
    </xf>
    <xf numFmtId="0" fontId="22" fillId="0" borderId="34" xfId="8" applyFont="1" applyFill="1" applyBorder="1" applyAlignment="1">
      <alignment horizontal="center" vertical="center" wrapText="1"/>
    </xf>
    <xf numFmtId="0" fontId="22" fillId="0" borderId="131" xfId="8" applyNumberFormat="1" applyFont="1" applyFill="1" applyBorder="1" applyAlignment="1">
      <alignment horizontal="center" vertical="center" wrapText="1"/>
    </xf>
    <xf numFmtId="0" fontId="6" fillId="0" borderId="108" xfId="2" applyFont="1" applyFill="1" applyBorder="1" applyAlignment="1">
      <alignment horizontal="center"/>
    </xf>
    <xf numFmtId="0" fontId="6" fillId="24" borderId="135" xfId="1" applyFont="1" applyFill="1" applyBorder="1" applyAlignment="1">
      <alignment horizontal="center"/>
    </xf>
    <xf numFmtId="0" fontId="2" fillId="0" borderId="0" xfId="1" applyFill="1"/>
    <xf numFmtId="164" fontId="7" fillId="23" borderId="17" xfId="1" applyNumberFormat="1" applyFont="1" applyFill="1" applyBorder="1" applyAlignment="1">
      <alignment horizontal="center"/>
    </xf>
    <xf numFmtId="0" fontId="6" fillId="23" borderId="38" xfId="1" applyFont="1" applyFill="1" applyBorder="1" applyAlignment="1">
      <alignment horizontal="center"/>
    </xf>
    <xf numFmtId="0" fontId="6" fillId="23" borderId="50" xfId="1" applyFont="1" applyFill="1" applyBorder="1" applyAlignment="1">
      <alignment horizontal="center"/>
    </xf>
    <xf numFmtId="0" fontId="6" fillId="23" borderId="53" xfId="1" applyFont="1" applyFill="1" applyBorder="1" applyAlignment="1">
      <alignment horizontal="center"/>
    </xf>
    <xf numFmtId="0" fontId="6" fillId="23" borderId="109" xfId="1" applyFont="1" applyFill="1" applyBorder="1" applyAlignment="1">
      <alignment horizontal="center"/>
    </xf>
    <xf numFmtId="164" fontId="7" fillId="23" borderId="127" xfId="1" applyNumberFormat="1" applyFont="1" applyFill="1" applyBorder="1" applyAlignment="1">
      <alignment horizontal="center"/>
    </xf>
    <xf numFmtId="164" fontId="7" fillId="23" borderId="128" xfId="1" applyNumberFormat="1" applyFont="1" applyFill="1" applyBorder="1" applyAlignment="1">
      <alignment horizontal="center"/>
    </xf>
    <xf numFmtId="0" fontId="2" fillId="23" borderId="41" xfId="1" applyFill="1" applyBorder="1"/>
    <xf numFmtId="0" fontId="2" fillId="23" borderId="63" xfId="1" applyFill="1" applyBorder="1"/>
    <xf numFmtId="0" fontId="2" fillId="23" borderId="64" xfId="1" applyFill="1" applyBorder="1"/>
    <xf numFmtId="0" fontId="6" fillId="23" borderId="11" xfId="1" applyFont="1" applyFill="1" applyBorder="1" applyAlignment="1">
      <alignment horizontal="center"/>
    </xf>
    <xf numFmtId="0" fontId="2" fillId="23" borderId="43" xfId="1" applyFill="1" applyBorder="1"/>
    <xf numFmtId="0" fontId="6" fillId="23" borderId="23" xfId="1" applyFont="1" applyFill="1" applyBorder="1" applyAlignment="1">
      <alignment horizontal="center"/>
    </xf>
    <xf numFmtId="0" fontId="2" fillId="23" borderId="24" xfId="1" applyFill="1" applyBorder="1"/>
    <xf numFmtId="0" fontId="6" fillId="23" borderId="45" xfId="1" applyFont="1" applyFill="1" applyBorder="1" applyAlignment="1">
      <alignment horizontal="center"/>
    </xf>
    <xf numFmtId="0" fontId="2" fillId="23" borderId="46" xfId="1" applyFill="1" applyBorder="1"/>
    <xf numFmtId="0" fontId="0" fillId="23" borderId="50" xfId="0" applyFill="1" applyBorder="1"/>
    <xf numFmtId="0" fontId="0" fillId="23" borderId="109" xfId="0" applyFill="1" applyBorder="1"/>
    <xf numFmtId="164" fontId="7" fillId="23" borderId="18" xfId="1" applyNumberFormat="1" applyFont="1" applyFill="1" applyBorder="1" applyAlignment="1">
      <alignment horizontal="center"/>
    </xf>
    <xf numFmtId="0" fontId="2" fillId="23" borderId="38" xfId="1" applyFill="1" applyBorder="1"/>
    <xf numFmtId="0" fontId="0" fillId="23" borderId="63" xfId="0" applyFill="1" applyBorder="1"/>
    <xf numFmtId="0" fontId="2" fillId="23" borderId="53" xfId="1" applyFill="1" applyBorder="1"/>
    <xf numFmtId="0" fontId="0" fillId="23" borderId="11" xfId="0" applyFill="1" applyBorder="1"/>
    <xf numFmtId="0" fontId="0" fillId="23" borderId="43" xfId="0" applyFill="1" applyBorder="1"/>
    <xf numFmtId="0" fontId="2" fillId="23" borderId="23" xfId="1" applyFill="1" applyBorder="1"/>
    <xf numFmtId="0" fontId="0" fillId="23" borderId="45" xfId="0" applyFill="1" applyBorder="1"/>
    <xf numFmtId="0" fontId="0" fillId="23" borderId="46" xfId="0" applyFill="1" applyBorder="1"/>
    <xf numFmtId="0" fontId="6" fillId="23" borderId="40" xfId="1" applyFont="1" applyFill="1" applyBorder="1" applyAlignment="1">
      <alignment horizontal="center"/>
    </xf>
    <xf numFmtId="0" fontId="2" fillId="23" borderId="50" xfId="1" applyFill="1" applyBorder="1"/>
    <xf numFmtId="0" fontId="2" fillId="23" borderId="11" xfId="1" applyFill="1" applyBorder="1"/>
    <xf numFmtId="0" fontId="2" fillId="23" borderId="45" xfId="1" applyFill="1" applyBorder="1"/>
    <xf numFmtId="0" fontId="6" fillId="23" borderId="21" xfId="1" applyFont="1" applyFill="1" applyBorder="1" applyAlignment="1">
      <alignment horizontal="center"/>
    </xf>
    <xf numFmtId="0" fontId="6" fillId="23" borderId="71" xfId="1" applyFont="1" applyFill="1" applyBorder="1" applyAlignment="1">
      <alignment horizontal="center"/>
    </xf>
    <xf numFmtId="0" fontId="6" fillId="23" borderId="60" xfId="1" applyFont="1" applyFill="1" applyBorder="1" applyAlignment="1">
      <alignment horizontal="center"/>
    </xf>
    <xf numFmtId="0" fontId="6" fillId="23" borderId="114" xfId="1" applyFont="1" applyFill="1" applyBorder="1" applyAlignment="1">
      <alignment horizontal="center"/>
    </xf>
    <xf numFmtId="0" fontId="6" fillId="23" borderId="119" xfId="1" applyFont="1" applyFill="1" applyBorder="1" applyAlignment="1">
      <alignment horizontal="center"/>
    </xf>
    <xf numFmtId="0" fontId="2" fillId="23" borderId="120" xfId="1" applyFill="1" applyBorder="1"/>
    <xf numFmtId="0" fontId="2" fillId="23" borderId="130" xfId="1" applyFill="1" applyBorder="1"/>
    <xf numFmtId="164" fontId="7" fillId="23" borderId="66" xfId="1" applyNumberFormat="1" applyFont="1" applyFill="1" applyBorder="1" applyAlignment="1">
      <alignment horizontal="center"/>
    </xf>
    <xf numFmtId="0" fontId="6" fillId="23" borderId="66" xfId="1" applyFont="1" applyFill="1" applyBorder="1" applyAlignment="1">
      <alignment horizontal="center"/>
    </xf>
    <xf numFmtId="164" fontId="7" fillId="23" borderId="68" xfId="1" applyNumberFormat="1" applyFont="1" applyFill="1" applyBorder="1" applyAlignment="1">
      <alignment horizontal="center"/>
    </xf>
    <xf numFmtId="0" fontId="2" fillId="0" borderId="0" xfId="8" applyAlignment="1">
      <alignment horizontal="center" vertical="center"/>
    </xf>
    <xf numFmtId="0" fontId="2" fillId="25" borderId="0" xfId="1" applyFill="1" applyAlignment="1">
      <alignment horizontal="center"/>
    </xf>
    <xf numFmtId="14" fontId="0" fillId="21" borderId="0" xfId="0" applyNumberFormat="1" applyFill="1"/>
    <xf numFmtId="0" fontId="2" fillId="6" borderId="0" xfId="1" applyFill="1" applyAlignment="1"/>
    <xf numFmtId="0" fontId="6" fillId="24" borderId="119" xfId="1" applyFont="1" applyFill="1" applyBorder="1" applyAlignment="1">
      <alignment horizontal="center"/>
    </xf>
    <xf numFmtId="0" fontId="6" fillId="24" borderId="74" xfId="1" applyFont="1" applyFill="1" applyBorder="1" applyAlignment="1">
      <alignment horizontal="center"/>
    </xf>
    <xf numFmtId="0" fontId="6" fillId="24" borderId="73" xfId="1" applyFont="1" applyFill="1" applyBorder="1" applyAlignment="1">
      <alignment horizontal="center"/>
    </xf>
    <xf numFmtId="0" fontId="6" fillId="24" borderId="116" xfId="1" applyFont="1" applyFill="1" applyBorder="1" applyAlignment="1">
      <alignment horizontal="center"/>
    </xf>
    <xf numFmtId="0" fontId="6" fillId="24" borderId="66" xfId="1" applyFont="1" applyFill="1" applyBorder="1" applyAlignment="1">
      <alignment horizontal="center"/>
    </xf>
    <xf numFmtId="0" fontId="6" fillId="24" borderId="71" xfId="1" applyFont="1" applyFill="1" applyBorder="1" applyAlignment="1">
      <alignment horizontal="center"/>
    </xf>
    <xf numFmtId="0" fontId="6" fillId="24" borderId="60" xfId="1" applyFont="1" applyFill="1" applyBorder="1" applyAlignment="1">
      <alignment horizontal="center"/>
    </xf>
    <xf numFmtId="0" fontId="6" fillId="24" borderId="4" xfId="1" applyFont="1" applyFill="1" applyBorder="1" applyAlignment="1">
      <alignment horizontal="center"/>
    </xf>
    <xf numFmtId="0" fontId="6" fillId="24" borderId="6" xfId="1" applyFont="1" applyFill="1" applyBorder="1" applyAlignment="1">
      <alignment horizontal="center"/>
    </xf>
    <xf numFmtId="0" fontId="6" fillId="24" borderId="4" xfId="2" applyFont="1" applyFill="1" applyBorder="1" applyAlignment="1">
      <alignment horizontal="center"/>
    </xf>
    <xf numFmtId="0" fontId="6" fillId="24" borderId="6" xfId="2" applyFont="1" applyFill="1" applyBorder="1" applyAlignment="1">
      <alignment horizontal="center"/>
    </xf>
    <xf numFmtId="0" fontId="6" fillId="24" borderId="71" xfId="2" applyFont="1" applyFill="1" applyBorder="1" applyAlignment="1">
      <alignment horizontal="center"/>
    </xf>
    <xf numFmtId="0" fontId="6" fillId="24" borderId="60" xfId="2" applyFont="1" applyFill="1" applyBorder="1" applyAlignment="1">
      <alignment horizontal="center"/>
    </xf>
    <xf numFmtId="0" fontId="6" fillId="24" borderId="48" xfId="1" applyFont="1" applyFill="1" applyBorder="1" applyAlignment="1">
      <alignment horizontal="center"/>
    </xf>
    <xf numFmtId="0" fontId="6" fillId="24" borderId="38" xfId="1" applyFont="1" applyFill="1" applyBorder="1" applyAlignment="1">
      <alignment horizontal="center"/>
    </xf>
    <xf numFmtId="0" fontId="6" fillId="24" borderId="50" xfId="1" applyFont="1" applyFill="1" applyBorder="1" applyAlignment="1">
      <alignment horizontal="center"/>
    </xf>
    <xf numFmtId="0" fontId="6" fillId="24" borderId="53" xfId="1" applyFont="1" applyFill="1" applyBorder="1" applyAlignment="1">
      <alignment horizontal="center"/>
    </xf>
    <xf numFmtId="0" fontId="6" fillId="24" borderId="11" xfId="1" applyFont="1" applyFill="1" applyBorder="1" applyAlignment="1">
      <alignment horizontal="center"/>
    </xf>
    <xf numFmtId="0" fontId="6" fillId="24" borderId="23" xfId="1" applyFont="1" applyFill="1" applyBorder="1" applyAlignment="1">
      <alignment horizontal="center"/>
    </xf>
    <xf numFmtId="0" fontId="6" fillId="24" borderId="45" xfId="1" applyFont="1" applyFill="1" applyBorder="1" applyAlignment="1">
      <alignment horizontal="center"/>
    </xf>
    <xf numFmtId="0" fontId="6" fillId="24" borderId="62" xfId="1" applyFont="1" applyFill="1" applyBorder="1" applyAlignment="1">
      <alignment horizontal="center"/>
    </xf>
    <xf numFmtId="164" fontId="7" fillId="6" borderId="66" xfId="1" applyNumberFormat="1" applyFont="1" applyFill="1" applyBorder="1" applyAlignment="1">
      <alignment horizontal="center"/>
    </xf>
    <xf numFmtId="164" fontId="7" fillId="6" borderId="17" xfId="1" applyNumberFormat="1" applyFont="1" applyFill="1" applyBorder="1" applyAlignment="1">
      <alignment horizontal="center"/>
    </xf>
    <xf numFmtId="0" fontId="6" fillId="24" borderId="114" xfId="1" applyFont="1" applyFill="1" applyBorder="1" applyAlignment="1">
      <alignment horizontal="center"/>
    </xf>
    <xf numFmtId="0" fontId="6" fillId="24" borderId="109" xfId="1" applyFont="1" applyFill="1" applyBorder="1" applyAlignment="1">
      <alignment horizontal="center"/>
    </xf>
    <xf numFmtId="166" fontId="0" fillId="2" borderId="0" xfId="0" applyNumberFormat="1" applyFill="1" applyAlignment="1">
      <alignment wrapText="1"/>
    </xf>
    <xf numFmtId="0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6" fillId="24" borderId="21" xfId="1" applyFont="1" applyFill="1" applyBorder="1" applyAlignment="1">
      <alignment horizontal="center"/>
    </xf>
    <xf numFmtId="0" fontId="0" fillId="2" borderId="0" xfId="0" applyNumberFormat="1" applyFill="1"/>
    <xf numFmtId="14" fontId="2" fillId="2" borderId="0" xfId="1" applyNumberFormat="1" applyFill="1" applyAlignment="1">
      <alignment horizontal="center"/>
    </xf>
    <xf numFmtId="14" fontId="2" fillId="6" borderId="0" xfId="1" applyNumberFormat="1" applyFill="1" applyAlignment="1">
      <alignment horizontal="center"/>
    </xf>
    <xf numFmtId="0" fontId="0" fillId="24" borderId="76" xfId="0" applyFill="1" applyBorder="1"/>
    <xf numFmtId="15" fontId="0" fillId="0" borderId="0" xfId="0" applyNumberFormat="1"/>
    <xf numFmtId="168" fontId="0" fillId="0" borderId="0" xfId="0" applyNumberFormat="1"/>
    <xf numFmtId="164" fontId="7" fillId="6" borderId="37" xfId="1" applyNumberFormat="1" applyFont="1" applyFill="1" applyBorder="1" applyAlignment="1">
      <alignment horizontal="center"/>
    </xf>
    <xf numFmtId="164" fontId="7" fillId="0" borderId="37" xfId="1" applyNumberFormat="1" applyFont="1" applyFill="1" applyBorder="1" applyAlignment="1">
      <alignment horizontal="center"/>
    </xf>
    <xf numFmtId="164" fontId="7" fillId="23" borderId="37" xfId="1" applyNumberFormat="1" applyFont="1" applyFill="1" applyBorder="1" applyAlignment="1">
      <alignment horizontal="center"/>
    </xf>
    <xf numFmtId="164" fontId="7" fillId="23" borderId="136" xfId="1" applyNumberFormat="1" applyFont="1" applyFill="1" applyBorder="1" applyAlignment="1">
      <alignment horizontal="center"/>
    </xf>
    <xf numFmtId="0" fontId="6" fillId="0" borderId="10" xfId="1" applyFont="1" applyFill="1" applyBorder="1" applyAlignment="1">
      <alignment horizontal="center"/>
    </xf>
    <xf numFmtId="0" fontId="6" fillId="24" borderId="10" xfId="1" applyFont="1" applyFill="1" applyBorder="1" applyAlignment="1">
      <alignment horizontal="center"/>
    </xf>
    <xf numFmtId="0" fontId="6" fillId="23" borderId="10" xfId="1" applyFont="1" applyFill="1" applyBorder="1" applyAlignment="1">
      <alignment horizontal="center"/>
    </xf>
    <xf numFmtId="0" fontId="2" fillId="23" borderId="10" xfId="1" applyFill="1" applyBorder="1"/>
    <xf numFmtId="0" fontId="7" fillId="0" borderId="10" xfId="1" applyFont="1" applyFill="1" applyBorder="1" applyAlignment="1">
      <alignment horizontal="center"/>
    </xf>
    <xf numFmtId="0" fontId="7" fillId="24" borderId="10" xfId="1" applyFont="1" applyFill="1" applyBorder="1" applyAlignment="1">
      <alignment horizontal="center"/>
    </xf>
    <xf numFmtId="0" fontId="8" fillId="0" borderId="10" xfId="1" applyFont="1" applyFill="1" applyBorder="1" applyAlignment="1">
      <alignment horizontal="center"/>
    </xf>
    <xf numFmtId="0" fontId="6" fillId="0" borderId="10" xfId="2" applyFont="1" applyFill="1" applyBorder="1" applyAlignment="1">
      <alignment horizontal="center"/>
    </xf>
    <xf numFmtId="0" fontId="6" fillId="24" borderId="10" xfId="2" applyFont="1" applyFill="1" applyBorder="1" applyAlignment="1">
      <alignment horizontal="center"/>
    </xf>
    <xf numFmtId="14" fontId="6" fillId="0" borderId="10" xfId="1" applyNumberFormat="1" applyFont="1" applyFill="1" applyBorder="1" applyAlignment="1">
      <alignment horizontal="center"/>
    </xf>
    <xf numFmtId="0" fontId="2" fillId="0" borderId="10" xfId="1" applyFill="1" applyBorder="1"/>
    <xf numFmtId="0" fontId="6" fillId="0" borderId="137" xfId="1" applyFont="1" applyFill="1" applyBorder="1" applyAlignment="1">
      <alignment horizontal="center"/>
    </xf>
    <xf numFmtId="0" fontId="6" fillId="0" borderId="138" xfId="1" applyFont="1" applyFill="1" applyBorder="1" applyAlignment="1">
      <alignment horizontal="center"/>
    </xf>
    <xf numFmtId="0" fontId="6" fillId="24" borderId="138" xfId="1" applyFont="1" applyFill="1" applyBorder="1" applyAlignment="1">
      <alignment horizontal="center"/>
    </xf>
    <xf numFmtId="0" fontId="6" fillId="23" borderId="138" xfId="1" applyFont="1" applyFill="1" applyBorder="1" applyAlignment="1">
      <alignment horizontal="center"/>
    </xf>
    <xf numFmtId="0" fontId="2" fillId="23" borderId="138" xfId="1" applyFill="1" applyBorder="1"/>
    <xf numFmtId="0" fontId="6" fillId="23" borderId="139" xfId="1" applyFont="1" applyFill="1" applyBorder="1" applyAlignment="1">
      <alignment horizontal="center"/>
    </xf>
    <xf numFmtId="0" fontId="6" fillId="0" borderId="140" xfId="1" applyFont="1" applyFill="1" applyBorder="1" applyAlignment="1">
      <alignment horizontal="center"/>
    </xf>
    <xf numFmtId="0" fontId="6" fillId="23" borderId="141" xfId="1" applyFont="1" applyFill="1" applyBorder="1" applyAlignment="1">
      <alignment horizontal="center"/>
    </xf>
    <xf numFmtId="0" fontId="7" fillId="0" borderId="140" xfId="1" applyFont="1" applyFill="1" applyBorder="1" applyAlignment="1">
      <alignment horizontal="center"/>
    </xf>
    <xf numFmtId="0" fontId="6" fillId="0" borderId="140" xfId="2" applyFont="1" applyFill="1" applyBorder="1" applyAlignment="1">
      <alignment horizontal="center"/>
    </xf>
    <xf numFmtId="0" fontId="6" fillId="0" borderId="142" xfId="1" applyFont="1" applyFill="1" applyBorder="1" applyAlignment="1">
      <alignment horizontal="center"/>
    </xf>
    <xf numFmtId="0" fontId="6" fillId="0" borderId="143" xfId="1" applyFont="1" applyFill="1" applyBorder="1" applyAlignment="1">
      <alignment horizontal="center"/>
    </xf>
    <xf numFmtId="0" fontId="6" fillId="24" borderId="143" xfId="1" applyFont="1" applyFill="1" applyBorder="1" applyAlignment="1">
      <alignment horizontal="center"/>
    </xf>
    <xf numFmtId="0" fontId="6" fillId="23" borderId="143" xfId="1" applyFont="1" applyFill="1" applyBorder="1" applyAlignment="1">
      <alignment horizontal="center"/>
    </xf>
    <xf numFmtId="14" fontId="6" fillId="0" borderId="143" xfId="1" applyNumberFormat="1" applyFont="1" applyFill="1" applyBorder="1" applyAlignment="1">
      <alignment horizontal="center"/>
    </xf>
    <xf numFmtId="0" fontId="2" fillId="0" borderId="143" xfId="1" applyFill="1" applyBorder="1"/>
    <xf numFmtId="0" fontId="2" fillId="23" borderId="143" xfId="1" applyFill="1" applyBorder="1"/>
    <xf numFmtId="0" fontId="6" fillId="23" borderId="144" xfId="1" applyFont="1" applyFill="1" applyBorder="1" applyAlignment="1">
      <alignment horizontal="center"/>
    </xf>
    <xf numFmtId="166" fontId="7" fillId="6" borderId="37" xfId="1" applyNumberFormat="1" applyFont="1" applyFill="1" applyBorder="1" applyAlignment="1">
      <alignment horizontal="center"/>
    </xf>
    <xf numFmtId="14" fontId="3" fillId="6" borderId="0" xfId="1" applyNumberFormat="1" applyFont="1" applyFill="1" applyAlignment="1">
      <alignment horizontal="center"/>
    </xf>
    <xf numFmtId="169" fontId="0" fillId="0" borderId="0" xfId="0" applyNumberFormat="1"/>
    <xf numFmtId="0" fontId="0" fillId="0" borderId="0" xfId="0" applyFill="1"/>
    <xf numFmtId="0" fontId="3" fillId="0" borderId="0" xfId="1" applyFont="1" applyFill="1" applyAlignment="1">
      <alignment horizontal="center"/>
    </xf>
    <xf numFmtId="167" fontId="3" fillId="6" borderId="0" xfId="1" applyNumberFormat="1" applyFont="1" applyFill="1" applyBorder="1" applyAlignment="1">
      <alignment vertical="center"/>
    </xf>
    <xf numFmtId="0" fontId="2" fillId="6" borderId="0" xfId="1" applyNumberFormat="1" applyFill="1" applyAlignment="1">
      <alignment horizontal="center"/>
    </xf>
    <xf numFmtId="17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14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Fill="1" applyBorder="1"/>
    <xf numFmtId="0" fontId="2" fillId="23" borderId="0" xfId="1" applyFill="1" applyAlignment="1">
      <alignment horizontal="center"/>
    </xf>
    <xf numFmtId="0" fontId="2" fillId="2" borderId="95" xfId="1" applyFill="1" applyBorder="1" applyAlignment="1">
      <alignment horizontal="center"/>
    </xf>
    <xf numFmtId="0" fontId="7" fillId="6" borderId="0" xfId="1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2" fillId="2" borderId="12" xfId="1" applyFill="1" applyBorder="1" applyAlignment="1">
      <alignment horizontal="center"/>
    </xf>
    <xf numFmtId="0" fontId="2" fillId="2" borderId="15" xfId="1" applyFill="1" applyBorder="1" applyAlignment="1">
      <alignment horizontal="center"/>
    </xf>
    <xf numFmtId="0" fontId="2" fillId="2" borderId="14" xfId="1" applyFill="1" applyBorder="1" applyAlignment="1">
      <alignment horizontal="center"/>
    </xf>
    <xf numFmtId="0" fontId="17" fillId="2" borderId="12" xfId="1" applyFont="1" applyFill="1" applyBorder="1" applyAlignment="1">
      <alignment horizontal="center"/>
    </xf>
    <xf numFmtId="0" fontId="17" fillId="2" borderId="15" xfId="1" applyFont="1" applyFill="1" applyBorder="1" applyAlignment="1">
      <alignment horizontal="center"/>
    </xf>
    <xf numFmtId="0" fontId="17" fillId="2" borderId="14" xfId="1" applyFont="1" applyFill="1" applyBorder="1" applyAlignment="1">
      <alignment horizontal="center"/>
    </xf>
    <xf numFmtId="0" fontId="13" fillId="2" borderId="12" xfId="1" applyFont="1" applyFill="1" applyBorder="1" applyAlignment="1">
      <alignment horizontal="center"/>
    </xf>
    <xf numFmtId="0" fontId="13" fillId="2" borderId="15" xfId="1" applyFont="1" applyFill="1" applyBorder="1" applyAlignment="1">
      <alignment horizontal="center"/>
    </xf>
    <xf numFmtId="0" fontId="13" fillId="2" borderId="14" xfId="1" applyFont="1" applyFill="1" applyBorder="1" applyAlignment="1">
      <alignment horizontal="center"/>
    </xf>
    <xf numFmtId="0" fontId="14" fillId="2" borderId="12" xfId="1" applyFont="1" applyFill="1" applyBorder="1" applyAlignment="1">
      <alignment horizontal="center"/>
    </xf>
    <xf numFmtId="0" fontId="14" fillId="2" borderId="15" xfId="1" applyFont="1" applyFill="1" applyBorder="1" applyAlignment="1">
      <alignment horizontal="center"/>
    </xf>
    <xf numFmtId="0" fontId="14" fillId="2" borderId="14" xfId="1" applyFont="1" applyFill="1" applyBorder="1" applyAlignment="1">
      <alignment horizontal="center"/>
    </xf>
    <xf numFmtId="0" fontId="16" fillId="2" borderId="12" xfId="1" applyFont="1" applyFill="1" applyBorder="1" applyAlignment="1">
      <alignment horizontal="center"/>
    </xf>
    <xf numFmtId="0" fontId="16" fillId="2" borderId="15" xfId="1" applyFont="1" applyFill="1" applyBorder="1" applyAlignment="1">
      <alignment horizontal="center"/>
    </xf>
    <xf numFmtId="0" fontId="16" fillId="2" borderId="14" xfId="1" applyFont="1" applyFill="1" applyBorder="1" applyAlignment="1">
      <alignment horizontal="center"/>
    </xf>
    <xf numFmtId="0" fontId="15" fillId="2" borderId="12" xfId="1" applyFont="1" applyFill="1" applyBorder="1" applyAlignment="1">
      <alignment horizontal="center"/>
    </xf>
    <xf numFmtId="0" fontId="15" fillId="2" borderId="15" xfId="1" applyFont="1" applyFill="1" applyBorder="1" applyAlignment="1">
      <alignment horizontal="center"/>
    </xf>
    <xf numFmtId="0" fontId="15" fillId="2" borderId="14" xfId="1" applyFont="1" applyFill="1" applyBorder="1" applyAlignment="1">
      <alignment horizontal="center"/>
    </xf>
    <xf numFmtId="1" fontId="6" fillId="5" borderId="12" xfId="1" applyNumberFormat="1" applyFont="1" applyFill="1" applyBorder="1" applyAlignment="1">
      <alignment horizontal="center" vertical="center"/>
    </xf>
    <xf numFmtId="1" fontId="6" fillId="5" borderId="15" xfId="1" applyNumberFormat="1" applyFont="1" applyFill="1" applyBorder="1" applyAlignment="1">
      <alignment horizontal="center" vertical="center"/>
    </xf>
    <xf numFmtId="1" fontId="6" fillId="5" borderId="14" xfId="1" applyNumberFormat="1" applyFont="1" applyFill="1" applyBorder="1" applyAlignment="1">
      <alignment horizontal="center" vertical="center"/>
    </xf>
    <xf numFmtId="1" fontId="6" fillId="4" borderId="12" xfId="1" applyNumberFormat="1" applyFont="1" applyFill="1" applyBorder="1" applyAlignment="1">
      <alignment horizontal="center" vertical="center"/>
    </xf>
    <xf numFmtId="1" fontId="6" fillId="4" borderId="15" xfId="1" applyNumberFormat="1" applyFont="1" applyFill="1" applyBorder="1" applyAlignment="1">
      <alignment horizontal="center" vertical="center"/>
    </xf>
    <xf numFmtId="1" fontId="6" fillId="4" borderId="14" xfId="1" applyNumberFormat="1" applyFont="1" applyFill="1" applyBorder="1" applyAlignment="1">
      <alignment horizontal="center" vertical="center"/>
    </xf>
    <xf numFmtId="1" fontId="6" fillId="5" borderId="13" xfId="1" applyNumberFormat="1" applyFont="1" applyFill="1" applyBorder="1" applyAlignment="1">
      <alignment horizontal="center" vertical="center"/>
    </xf>
    <xf numFmtId="1" fontId="6" fillId="5" borderId="79" xfId="1" applyNumberFormat="1" applyFont="1" applyFill="1" applyBorder="1" applyAlignment="1">
      <alignment horizontal="center" vertical="center"/>
    </xf>
    <xf numFmtId="1" fontId="6" fillId="4" borderId="13" xfId="1" applyNumberFormat="1" applyFont="1" applyFill="1" applyBorder="1" applyAlignment="1">
      <alignment horizontal="center" vertical="center"/>
    </xf>
    <xf numFmtId="1" fontId="6" fillId="4" borderId="79" xfId="1" applyNumberFormat="1" applyFont="1" applyFill="1" applyBorder="1" applyAlignment="1">
      <alignment horizontal="center" vertical="center"/>
    </xf>
    <xf numFmtId="1" fontId="6" fillId="5" borderId="32" xfId="1" applyNumberFormat="1" applyFont="1" applyFill="1" applyBorder="1" applyAlignment="1">
      <alignment horizontal="center" vertical="center"/>
    </xf>
    <xf numFmtId="1" fontId="6" fillId="5" borderId="33" xfId="1" applyNumberFormat="1" applyFont="1" applyFill="1" applyBorder="1" applyAlignment="1">
      <alignment horizontal="center" vertical="center"/>
    </xf>
    <xf numFmtId="1" fontId="6" fillId="4" borderId="31" xfId="1" applyNumberFormat="1" applyFont="1" applyFill="1" applyBorder="1" applyAlignment="1">
      <alignment horizontal="center" vertical="center"/>
    </xf>
    <xf numFmtId="1" fontId="6" fillId="4" borderId="32" xfId="1" applyNumberFormat="1" applyFont="1" applyFill="1" applyBorder="1" applyAlignment="1">
      <alignment horizontal="center" vertical="center"/>
    </xf>
    <xf numFmtId="1" fontId="6" fillId="4" borderId="33" xfId="1" applyNumberFormat="1" applyFont="1" applyFill="1" applyBorder="1" applyAlignment="1">
      <alignment horizontal="center" vertical="center"/>
    </xf>
    <xf numFmtId="1" fontId="6" fillId="5" borderId="31" xfId="1" applyNumberFormat="1" applyFont="1" applyFill="1" applyBorder="1" applyAlignment="1">
      <alignment horizontal="center" vertical="center"/>
    </xf>
    <xf numFmtId="1" fontId="6" fillId="5" borderId="13" xfId="1" applyNumberFormat="1" applyFont="1" applyFill="1" applyBorder="1" applyAlignment="1">
      <alignment horizontal="center"/>
    </xf>
    <xf numFmtId="1" fontId="6" fillId="5" borderId="15" xfId="1" applyNumberFormat="1" applyFont="1" applyFill="1" applyBorder="1" applyAlignment="1">
      <alignment horizontal="center"/>
    </xf>
    <xf numFmtId="1" fontId="6" fillId="5" borderId="14" xfId="1" applyNumberFormat="1" applyFont="1" applyFill="1" applyBorder="1" applyAlignment="1">
      <alignment horizontal="center"/>
    </xf>
    <xf numFmtId="0" fontId="12" fillId="6" borderId="0" xfId="1" applyFont="1" applyFill="1" applyBorder="1" applyAlignment="1">
      <alignment horizontal="center" vertical="center" wrapText="1"/>
    </xf>
    <xf numFmtId="14" fontId="6" fillId="4" borderId="15" xfId="1" applyNumberFormat="1" applyFont="1" applyFill="1" applyBorder="1" applyAlignment="1">
      <alignment horizontal="center" vertical="center"/>
    </xf>
    <xf numFmtId="1" fontId="6" fillId="4" borderId="15" xfId="1" applyNumberFormat="1" applyFont="1" applyFill="1" applyBorder="1" applyAlignment="1">
      <alignment horizontal="center"/>
    </xf>
    <xf numFmtId="1" fontId="6" fillId="4" borderId="79" xfId="1" applyNumberFormat="1" applyFont="1" applyFill="1" applyBorder="1" applyAlignment="1">
      <alignment horizontal="center"/>
    </xf>
    <xf numFmtId="1" fontId="6" fillId="5" borderId="79" xfId="1" applyNumberFormat="1" applyFont="1" applyFill="1" applyBorder="1" applyAlignment="1">
      <alignment horizontal="center"/>
    </xf>
    <xf numFmtId="1" fontId="6" fillId="4" borderId="13" xfId="1" applyNumberFormat="1" applyFont="1" applyFill="1" applyBorder="1" applyAlignment="1">
      <alignment horizontal="center"/>
    </xf>
    <xf numFmtId="0" fontId="0" fillId="0" borderId="10" xfId="1" applyFont="1" applyBorder="1" applyAlignment="1">
      <alignment horizontal="center"/>
    </xf>
    <xf numFmtId="0" fontId="2" fillId="0" borderId="10" xfId="1" applyFont="1" applyBorder="1" applyAlignment="1">
      <alignment horizontal="center"/>
    </xf>
    <xf numFmtId="0" fontId="3" fillId="6" borderId="28" xfId="1" applyFont="1" applyFill="1" applyBorder="1" applyAlignment="1">
      <alignment horizontal="center" vertical="center"/>
    </xf>
    <xf numFmtId="0" fontId="3" fillId="6" borderId="29" xfId="1" applyFont="1" applyFill="1" applyBorder="1" applyAlignment="1">
      <alignment horizontal="center" vertical="center"/>
    </xf>
    <xf numFmtId="14" fontId="3" fillId="6" borderId="29" xfId="1" applyNumberFormat="1" applyFont="1" applyFill="1" applyBorder="1" applyAlignment="1">
      <alignment horizontal="center" vertical="center"/>
    </xf>
    <xf numFmtId="0" fontId="3" fillId="6" borderId="30" xfId="1" applyFont="1" applyFill="1" applyBorder="1" applyAlignment="1">
      <alignment horizontal="center" vertical="center"/>
    </xf>
    <xf numFmtId="0" fontId="3" fillId="6" borderId="31" xfId="1" applyFont="1" applyFill="1" applyBorder="1" applyAlignment="1">
      <alignment horizontal="center" vertical="center"/>
    </xf>
    <xf numFmtId="0" fontId="3" fillId="6" borderId="32" xfId="1" applyFont="1" applyFill="1" applyBorder="1" applyAlignment="1">
      <alignment horizontal="center" vertical="center"/>
    </xf>
    <xf numFmtId="14" fontId="3" fillId="6" borderId="32" xfId="1" applyNumberFormat="1" applyFont="1" applyFill="1" applyBorder="1" applyAlignment="1">
      <alignment horizontal="center" vertical="center"/>
    </xf>
    <xf numFmtId="0" fontId="3" fillId="6" borderId="33" xfId="1" applyFont="1" applyFill="1" applyBorder="1" applyAlignment="1">
      <alignment horizontal="center" vertical="center"/>
    </xf>
    <xf numFmtId="0" fontId="2" fillId="0" borderId="10" xfId="1" applyBorder="1" applyAlignment="1">
      <alignment horizontal="center"/>
    </xf>
    <xf numFmtId="0" fontId="2" fillId="0" borderId="35" xfId="1" applyBorder="1" applyAlignment="1">
      <alignment horizontal="center"/>
    </xf>
    <xf numFmtId="0" fontId="2" fillId="0" borderId="36" xfId="1" applyBorder="1" applyAlignment="1">
      <alignment horizontal="center"/>
    </xf>
    <xf numFmtId="0" fontId="2" fillId="0" borderId="25" xfId="1" applyBorder="1" applyAlignment="1">
      <alignment horizontal="center"/>
    </xf>
    <xf numFmtId="164" fontId="12" fillId="6" borderId="28" xfId="1" applyNumberFormat="1" applyFont="1" applyFill="1" applyBorder="1" applyAlignment="1">
      <alignment horizontal="center" vertical="center"/>
    </xf>
    <xf numFmtId="164" fontId="12" fillId="6" borderId="29" xfId="1" applyNumberFormat="1" applyFont="1" applyFill="1" applyBorder="1" applyAlignment="1">
      <alignment horizontal="center" vertical="center"/>
    </xf>
    <xf numFmtId="164" fontId="12" fillId="6" borderId="30" xfId="1" applyNumberFormat="1" applyFont="1" applyFill="1" applyBorder="1" applyAlignment="1">
      <alignment horizontal="center" vertical="center"/>
    </xf>
    <xf numFmtId="164" fontId="12" fillId="6" borderId="27" xfId="1" applyNumberFormat="1" applyFont="1" applyFill="1" applyBorder="1" applyAlignment="1">
      <alignment horizontal="center" vertical="center"/>
    </xf>
    <xf numFmtId="164" fontId="12" fillId="6" borderId="0" xfId="1" applyNumberFormat="1" applyFont="1" applyFill="1" applyBorder="1" applyAlignment="1">
      <alignment horizontal="center" vertical="center"/>
    </xf>
    <xf numFmtId="164" fontId="12" fillId="6" borderId="34" xfId="1" applyNumberFormat="1" applyFont="1" applyFill="1" applyBorder="1" applyAlignment="1">
      <alignment horizontal="center" vertical="center"/>
    </xf>
    <xf numFmtId="164" fontId="12" fillId="6" borderId="31" xfId="1" applyNumberFormat="1" applyFont="1" applyFill="1" applyBorder="1" applyAlignment="1">
      <alignment horizontal="center" vertical="center"/>
    </xf>
    <xf numFmtId="164" fontId="12" fillId="6" borderId="32" xfId="1" applyNumberFormat="1" applyFont="1" applyFill="1" applyBorder="1" applyAlignment="1">
      <alignment horizontal="center" vertical="center"/>
    </xf>
    <xf numFmtId="164" fontId="12" fillId="6" borderId="33" xfId="1" applyNumberFormat="1" applyFont="1" applyFill="1" applyBorder="1" applyAlignment="1">
      <alignment horizontal="center" vertical="center"/>
    </xf>
    <xf numFmtId="1" fontId="6" fillId="5" borderId="12" xfId="1" applyNumberFormat="1" applyFont="1" applyFill="1" applyBorder="1" applyAlignment="1">
      <alignment horizontal="center"/>
    </xf>
    <xf numFmtId="1" fontId="6" fillId="4" borderId="12" xfId="1" applyNumberFormat="1" applyFont="1" applyFill="1" applyBorder="1" applyAlignment="1">
      <alignment horizontal="center"/>
    </xf>
    <xf numFmtId="1" fontId="6" fillId="4" borderId="14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22" fillId="0" borderId="133" xfId="8" applyFont="1" applyFill="1" applyBorder="1" applyAlignment="1">
      <alignment horizontal="center" vertical="center" wrapText="1"/>
    </xf>
    <xf numFmtId="0" fontId="22" fillId="0" borderId="134" xfId="8" applyFont="1" applyFill="1" applyBorder="1" applyAlignment="1">
      <alignment horizontal="center" vertical="center" wrapText="1"/>
    </xf>
    <xf numFmtId="0" fontId="22" fillId="0" borderId="27" xfId="9" applyFont="1" applyFill="1" applyBorder="1" applyAlignment="1">
      <alignment horizontal="center" vertical="center" wrapText="1"/>
    </xf>
    <xf numFmtId="0" fontId="22" fillId="0" borderId="34" xfId="9" applyFont="1" applyFill="1" applyBorder="1" applyAlignment="1">
      <alignment horizontal="center" vertical="center" wrapText="1"/>
    </xf>
    <xf numFmtId="0" fontId="22" fillId="0" borderId="31" xfId="9" applyFont="1" applyFill="1" applyBorder="1" applyAlignment="1">
      <alignment horizontal="center" vertical="center" wrapText="1"/>
    </xf>
    <xf numFmtId="0" fontId="22" fillId="0" borderId="33" xfId="9" applyFont="1" applyFill="1" applyBorder="1" applyAlignment="1">
      <alignment horizontal="center" vertical="center" wrapText="1"/>
    </xf>
    <xf numFmtId="0" fontId="19" fillId="0" borderId="28" xfId="9" applyFont="1" applyFill="1" applyBorder="1" applyAlignment="1">
      <alignment horizontal="center" vertical="center" wrapText="1"/>
    </xf>
    <xf numFmtId="0" fontId="19" fillId="0" borderId="30" xfId="9" applyFont="1" applyFill="1" applyBorder="1" applyAlignment="1">
      <alignment horizontal="center" vertical="center" wrapText="1"/>
    </xf>
    <xf numFmtId="0" fontId="19" fillId="0" borderId="98" xfId="9" applyFont="1" applyFill="1" applyBorder="1" applyAlignment="1">
      <alignment horizontal="center" vertical="center" wrapText="1"/>
    </xf>
    <xf numFmtId="0" fontId="19" fillId="0" borderId="99" xfId="9" applyFont="1" applyFill="1" applyBorder="1" applyAlignment="1">
      <alignment horizontal="center" vertical="center" wrapText="1"/>
    </xf>
    <xf numFmtId="0" fontId="19" fillId="6" borderId="102" xfId="9" applyFont="1" applyFill="1" applyBorder="1" applyAlignment="1">
      <alignment horizontal="center" vertical="center" wrapText="1"/>
    </xf>
    <xf numFmtId="0" fontId="19" fillId="6" borderId="103" xfId="9" applyFont="1" applyFill="1" applyBorder="1" applyAlignment="1">
      <alignment horizontal="center" vertical="center" wrapText="1"/>
    </xf>
    <xf numFmtId="0" fontId="19" fillId="6" borderId="98" xfId="9" applyFont="1" applyFill="1" applyBorder="1" applyAlignment="1">
      <alignment horizontal="center" vertical="center" wrapText="1"/>
    </xf>
    <xf numFmtId="0" fontId="19" fillId="6" borderId="99" xfId="9" applyFont="1" applyFill="1" applyBorder="1" applyAlignment="1">
      <alignment horizontal="center" vertical="center" wrapText="1"/>
    </xf>
    <xf numFmtId="0" fontId="19" fillId="0" borderId="102" xfId="9" applyFont="1" applyFill="1" applyBorder="1" applyAlignment="1">
      <alignment horizontal="center" vertical="center" wrapText="1"/>
    </xf>
    <xf numFmtId="0" fontId="19" fillId="26" borderId="102" xfId="9" applyFont="1" applyFill="1" applyBorder="1" applyAlignment="1">
      <alignment horizontal="center" vertical="center" wrapText="1"/>
    </xf>
    <xf numFmtId="0" fontId="19" fillId="0" borderId="103" xfId="9" applyFont="1" applyFill="1" applyBorder="1" applyAlignment="1">
      <alignment horizontal="center" vertical="center" wrapText="1"/>
    </xf>
    <xf numFmtId="0" fontId="22" fillId="0" borderId="102" xfId="9" applyFont="1" applyFill="1" applyBorder="1" applyAlignment="1">
      <alignment horizontal="center" vertical="center" wrapText="1"/>
    </xf>
    <xf numFmtId="0" fontId="22" fillId="0" borderId="103" xfId="9" applyFont="1" applyFill="1" applyBorder="1" applyAlignment="1">
      <alignment horizontal="center" vertical="center" wrapText="1"/>
    </xf>
    <xf numFmtId="0" fontId="22" fillId="0" borderId="98" xfId="9" applyFont="1" applyFill="1" applyBorder="1" applyAlignment="1">
      <alignment horizontal="center" vertical="center" wrapText="1"/>
    </xf>
    <xf numFmtId="0" fontId="22" fillId="0" borderId="99" xfId="9" applyFont="1" applyFill="1" applyBorder="1" applyAlignment="1">
      <alignment horizontal="center" vertical="center" wrapText="1"/>
    </xf>
    <xf numFmtId="0" fontId="19" fillId="21" borderId="98" xfId="8" applyFont="1" applyFill="1" applyBorder="1" applyAlignment="1">
      <alignment horizontal="center" wrapText="1"/>
    </xf>
    <xf numFmtId="0" fontId="19" fillId="21" borderId="0" xfId="8" applyFont="1" applyFill="1" applyBorder="1" applyAlignment="1">
      <alignment horizontal="center" wrapText="1"/>
    </xf>
    <xf numFmtId="0" fontId="19" fillId="21" borderId="93" xfId="8" applyFont="1" applyFill="1" applyBorder="1" applyAlignment="1">
      <alignment horizontal="center" wrapText="1"/>
    </xf>
    <xf numFmtId="0" fontId="22" fillId="0" borderId="102" xfId="8" applyFont="1" applyFill="1" applyBorder="1" applyAlignment="1">
      <alignment horizontal="center" vertical="center" wrapText="1"/>
    </xf>
    <xf numFmtId="0" fontId="22" fillId="0" borderId="103" xfId="8" applyFont="1" applyFill="1" applyBorder="1" applyAlignment="1">
      <alignment horizontal="center" vertical="center" wrapText="1"/>
    </xf>
    <xf numFmtId="0" fontId="22" fillId="0" borderId="98" xfId="8" applyFont="1" applyFill="1" applyBorder="1" applyAlignment="1">
      <alignment horizontal="center" vertical="center" wrapText="1"/>
    </xf>
    <xf numFmtId="0" fontId="22" fillId="0" borderId="99" xfId="8" applyFont="1" applyFill="1" applyBorder="1" applyAlignment="1">
      <alignment horizontal="center" vertical="center" wrapText="1"/>
    </xf>
    <xf numFmtId="0" fontId="19" fillId="0" borderId="1" xfId="8" applyFont="1" applyBorder="1" applyAlignment="1">
      <alignment horizontal="center"/>
    </xf>
    <xf numFmtId="0" fontId="19" fillId="0" borderId="2" xfId="8" applyFont="1" applyBorder="1" applyAlignment="1">
      <alignment horizontal="center"/>
    </xf>
    <xf numFmtId="0" fontId="19" fillId="0" borderId="106" xfId="8" applyFont="1" applyBorder="1" applyAlignment="1">
      <alignment horizontal="center"/>
    </xf>
    <xf numFmtId="0" fontId="19" fillId="0" borderId="107" xfId="8" applyFont="1" applyBorder="1" applyAlignment="1">
      <alignment horizontal="center"/>
    </xf>
    <xf numFmtId="0" fontId="22" fillId="0" borderId="28" xfId="9" applyFont="1" applyFill="1" applyBorder="1" applyAlignment="1">
      <alignment horizontal="center" vertical="center" wrapText="1"/>
    </xf>
    <xf numFmtId="0" fontId="22" fillId="0" borderId="30" xfId="9" applyFont="1" applyFill="1" applyBorder="1" applyAlignment="1">
      <alignment horizontal="center" vertical="center" wrapText="1"/>
    </xf>
    <xf numFmtId="0" fontId="4" fillId="20" borderId="12" xfId="8" applyFont="1" applyFill="1" applyBorder="1" applyAlignment="1">
      <alignment horizontal="center"/>
    </xf>
    <xf numFmtId="0" fontId="4" fillId="20" borderId="15" xfId="8" applyFont="1" applyFill="1" applyBorder="1" applyAlignment="1">
      <alignment horizontal="center"/>
    </xf>
    <xf numFmtId="0" fontId="4" fillId="20" borderId="14" xfId="8" applyFont="1" applyFill="1" applyBorder="1" applyAlignment="1">
      <alignment horizontal="center"/>
    </xf>
    <xf numFmtId="0" fontId="22" fillId="19" borderId="0" xfId="8" applyFont="1" applyFill="1" applyBorder="1" applyAlignment="1">
      <alignment horizontal="center"/>
    </xf>
    <xf numFmtId="0" fontId="18" fillId="0" borderId="28" xfId="8" applyFont="1" applyFill="1" applyBorder="1" applyAlignment="1">
      <alignment horizontal="center" vertical="center" wrapText="1"/>
    </xf>
    <xf numFmtId="0" fontId="18" fillId="0" borderId="30" xfId="8" applyFont="1" applyFill="1" applyBorder="1" applyAlignment="1">
      <alignment horizontal="center" vertical="center" wrapText="1"/>
    </xf>
    <xf numFmtId="0" fontId="18" fillId="0" borderId="98" xfId="8" applyFont="1" applyFill="1" applyBorder="1" applyAlignment="1">
      <alignment horizontal="center" vertical="center" wrapText="1"/>
    </xf>
    <xf numFmtId="0" fontId="18" fillId="0" borderId="99" xfId="8" applyFont="1" applyFill="1" applyBorder="1" applyAlignment="1">
      <alignment horizontal="center" vertical="center" wrapText="1"/>
    </xf>
    <xf numFmtId="0" fontId="22" fillId="0" borderId="100" xfId="8" applyFont="1" applyFill="1" applyBorder="1" applyAlignment="1">
      <alignment horizontal="center" vertical="center" wrapText="1"/>
    </xf>
    <xf numFmtId="0" fontId="22" fillId="0" borderId="101" xfId="8" applyFont="1" applyFill="1" applyBorder="1" applyAlignment="1">
      <alignment horizontal="center" vertical="center" wrapText="1"/>
    </xf>
    <xf numFmtId="0" fontId="22" fillId="0" borderId="104" xfId="8" applyFont="1" applyFill="1" applyBorder="1" applyAlignment="1">
      <alignment horizontal="center" vertical="center" wrapText="1"/>
    </xf>
    <xf numFmtId="0" fontId="22" fillId="0" borderId="105" xfId="8" applyFont="1" applyFill="1" applyBorder="1" applyAlignment="1">
      <alignment horizontal="center" vertical="center" wrapText="1"/>
    </xf>
    <xf numFmtId="0" fontId="22" fillId="19" borderId="93" xfId="8" applyFont="1" applyFill="1" applyBorder="1" applyAlignment="1">
      <alignment horizontal="center"/>
    </xf>
  </cellXfs>
  <cellStyles count="10">
    <cellStyle name="Normal" xfId="0" builtinId="0"/>
    <cellStyle name="Normal 2" xfId="2"/>
    <cellStyle name="Normal 2 2" xfId="3"/>
    <cellStyle name="Normal 2 3" xfId="4"/>
    <cellStyle name="Normal 2 3 2" xfId="5"/>
    <cellStyle name="Normal 3" xfId="6"/>
    <cellStyle name="Normal 4" xfId="7"/>
    <cellStyle name="Normal 4 2" xfId="8"/>
    <cellStyle name="Normal_Planning agents 2012" xfId="9"/>
    <cellStyle name="Normal_Previsions Congés 2010_pat 2" xfId="1"/>
  </cellStyles>
  <dxfs count="6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</dxfs>
  <tableStyles count="0" defaultTableStyle="TableStyleMedium2" defaultPivotStyle="PivotStyleLight16"/>
  <colors>
    <mruColors>
      <color rgb="FFFFC000"/>
      <color rgb="FFFFFF00"/>
      <color rgb="FF000000"/>
      <color rgb="FF9999FF"/>
      <color rgb="FFDA9694"/>
      <color rgb="FF95B3D7"/>
      <color rgb="FFF79646"/>
      <color rgb="FFFF9966"/>
      <color rgb="FFFFCC66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Drop" dropStyle="combo" dx="16" fmlaLink="hide!$F$1" fmlaRange="hide!$H$1:$H$16" noThreeD="1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19050</xdr:colOff>
          <xdr:row>5</xdr:row>
          <xdr:rowOff>47625</xdr:rowOff>
        </xdr:from>
        <xdr:to>
          <xdr:col>63</xdr:col>
          <xdr:colOff>180975</xdr:colOff>
          <xdr:row>7</xdr:row>
          <xdr:rowOff>161925</xdr:rowOff>
        </xdr:to>
        <xdr:sp macro="" textlink="">
          <xdr:nvSpPr>
            <xdr:cNvPr id="1115" name="Drop Dow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56</xdr:col>
      <xdr:colOff>33482</xdr:colOff>
      <xdr:row>1</xdr:row>
      <xdr:rowOff>84996</xdr:rowOff>
    </xdr:from>
    <xdr:to>
      <xdr:col>56</xdr:col>
      <xdr:colOff>186241</xdr:colOff>
      <xdr:row>1</xdr:row>
      <xdr:rowOff>130715</xdr:rowOff>
    </xdr:to>
    <xdr:sp macro="" textlink="">
      <xdr:nvSpPr>
        <xdr:cNvPr id="2" name="Flèche droite rayée 1"/>
        <xdr:cNvSpPr/>
      </xdr:nvSpPr>
      <xdr:spPr>
        <a:xfrm>
          <a:off x="12719347" y="15023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33482</xdr:colOff>
      <xdr:row>2</xdr:row>
      <xdr:rowOff>84996</xdr:rowOff>
    </xdr:from>
    <xdr:to>
      <xdr:col>56</xdr:col>
      <xdr:colOff>186241</xdr:colOff>
      <xdr:row>2</xdr:row>
      <xdr:rowOff>130715</xdr:rowOff>
    </xdr:to>
    <xdr:sp macro="" textlink="">
      <xdr:nvSpPr>
        <xdr:cNvPr id="9" name="Flèche droite rayée 8"/>
        <xdr:cNvSpPr/>
      </xdr:nvSpPr>
      <xdr:spPr>
        <a:xfrm>
          <a:off x="12548504" y="151257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57150</xdr:colOff>
          <xdr:row>8</xdr:row>
          <xdr:rowOff>142875</xdr:rowOff>
        </xdr:from>
        <xdr:to>
          <xdr:col>1</xdr:col>
          <xdr:colOff>904875</xdr:colOff>
          <xdr:row>11</xdr:row>
          <xdr:rowOff>114300</xdr:rowOff>
        </xdr:to>
        <xdr:sp macro="" textlink="">
          <xdr:nvSpPr>
            <xdr:cNvPr id="1140" name="Button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Gestion des Agents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5</xdr:row>
          <xdr:rowOff>66675</xdr:rowOff>
        </xdr:from>
        <xdr:to>
          <xdr:col>9</xdr:col>
          <xdr:colOff>171450</xdr:colOff>
          <xdr:row>8</xdr:row>
          <xdr:rowOff>28575</xdr:rowOff>
        </xdr:to>
        <xdr:sp macro="" textlink="">
          <xdr:nvSpPr>
            <xdr:cNvPr id="1147" name="Button 123" hidden="1">
              <a:extLst>
                <a:ext uri="{63B3BB69-23CF-44E3-9099-C40C66FF867C}">
                  <a14:compatExt spid="_x0000_s1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Gestion des vacances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Member"/>
  <dimension ref="A1:D18"/>
  <sheetViews>
    <sheetView workbookViewId="0">
      <selection activeCell="B5" sqref="B5"/>
    </sheetView>
  </sheetViews>
  <sheetFormatPr baseColWidth="10" defaultRowHeight="15" x14ac:dyDescent="0.25"/>
  <cols>
    <col min="2" max="4" width="36.28515625" customWidth="1"/>
  </cols>
  <sheetData>
    <row r="1" spans="1:4" x14ac:dyDescent="0.25">
      <c r="B1" t="s">
        <v>168</v>
      </c>
      <c r="C1" t="s">
        <v>112</v>
      </c>
      <c r="D1" t="s">
        <v>169</v>
      </c>
    </row>
    <row r="2" spans="1:4" x14ac:dyDescent="0.25">
      <c r="B2" t="s">
        <v>142</v>
      </c>
      <c r="D2" t="s">
        <v>113</v>
      </c>
    </row>
    <row r="3" spans="1:4" x14ac:dyDescent="0.25">
      <c r="B3" t="s">
        <v>143</v>
      </c>
      <c r="C3" t="s">
        <v>146</v>
      </c>
      <c r="D3" t="s">
        <v>114</v>
      </c>
    </row>
    <row r="4" spans="1:4" x14ac:dyDescent="0.25">
      <c r="B4" t="s">
        <v>115</v>
      </c>
      <c r="D4" t="s">
        <v>116</v>
      </c>
    </row>
    <row r="5" spans="1:4" x14ac:dyDescent="0.25">
      <c r="B5" t="s">
        <v>117</v>
      </c>
      <c r="D5" t="s">
        <v>118</v>
      </c>
    </row>
    <row r="6" spans="1:4" x14ac:dyDescent="0.25">
      <c r="A6" s="324">
        <v>1</v>
      </c>
      <c r="B6" t="s">
        <v>172</v>
      </c>
      <c r="C6" t="s">
        <v>170</v>
      </c>
      <c r="D6" t="s">
        <v>119</v>
      </c>
    </row>
    <row r="7" spans="1:4" x14ac:dyDescent="0.25">
      <c r="B7" t="s">
        <v>120</v>
      </c>
      <c r="D7" t="s">
        <v>121</v>
      </c>
    </row>
    <row r="8" spans="1:4" x14ac:dyDescent="0.25">
      <c r="B8" t="s">
        <v>122</v>
      </c>
      <c r="D8" t="s">
        <v>123</v>
      </c>
    </row>
    <row r="9" spans="1:4" x14ac:dyDescent="0.25">
      <c r="B9" t="s">
        <v>124</v>
      </c>
      <c r="D9" t="s">
        <v>125</v>
      </c>
    </row>
    <row r="10" spans="1:4" x14ac:dyDescent="0.25">
      <c r="B10" t="s">
        <v>126</v>
      </c>
      <c r="D10" t="s">
        <v>127</v>
      </c>
    </row>
    <row r="11" spans="1:4" x14ac:dyDescent="0.25">
      <c r="B11" t="s">
        <v>128</v>
      </c>
      <c r="D11" t="s">
        <v>129</v>
      </c>
    </row>
    <row r="12" spans="1:4" x14ac:dyDescent="0.25">
      <c r="B12" t="s">
        <v>130</v>
      </c>
      <c r="D12" t="s">
        <v>131</v>
      </c>
    </row>
    <row r="13" spans="1:4" x14ac:dyDescent="0.25">
      <c r="B13" t="s">
        <v>132</v>
      </c>
      <c r="D13" t="s">
        <v>133</v>
      </c>
    </row>
    <row r="14" spans="1:4" x14ac:dyDescent="0.25">
      <c r="B14" t="s">
        <v>134</v>
      </c>
      <c r="D14" t="s">
        <v>135</v>
      </c>
    </row>
    <row r="15" spans="1:4" x14ac:dyDescent="0.25">
      <c r="B15" t="s">
        <v>136</v>
      </c>
      <c r="D15" t="s">
        <v>137</v>
      </c>
    </row>
    <row r="16" spans="1:4" x14ac:dyDescent="0.25">
      <c r="B16" t="s">
        <v>138</v>
      </c>
      <c r="D16" t="s">
        <v>139</v>
      </c>
    </row>
    <row r="17" spans="2:4" x14ac:dyDescent="0.25">
      <c r="B17" t="s">
        <v>140</v>
      </c>
      <c r="D17" t="s">
        <v>141</v>
      </c>
    </row>
    <row r="18" spans="2:4" x14ac:dyDescent="0.25">
      <c r="B18" t="s">
        <v>145</v>
      </c>
      <c r="D18" t="s">
        <v>144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62"/>
  <sheetViews>
    <sheetView workbookViewId="0">
      <selection activeCell="F1" sqref="F1"/>
    </sheetView>
  </sheetViews>
  <sheetFormatPr baseColWidth="10" defaultRowHeight="15" x14ac:dyDescent="0.25"/>
  <cols>
    <col min="1" max="4" width="11.42578125" style="1"/>
    <col min="5" max="5" width="19.5703125" style="1" customWidth="1"/>
    <col min="6" max="6" width="17.85546875" style="1" bestFit="1" customWidth="1"/>
    <col min="7" max="9" width="11.42578125" style="1"/>
    <col min="10" max="10" width="30" style="1" customWidth="1"/>
    <col min="11" max="12" width="2" style="1" bestFit="1" customWidth="1"/>
    <col min="13" max="13" width="10.7109375" style="1" bestFit="1" customWidth="1"/>
    <col min="14" max="15" width="2" style="1" bestFit="1" customWidth="1"/>
    <col min="16" max="16" width="3" style="1" bestFit="1" customWidth="1"/>
    <col min="17" max="17" width="2" style="1" bestFit="1" customWidth="1"/>
    <col min="18" max="18" width="10.7109375" style="1" bestFit="1" customWidth="1"/>
    <col min="19" max="19" width="3" style="1" bestFit="1" customWidth="1"/>
    <col min="20" max="20" width="10.7109375" style="1" bestFit="1" customWidth="1"/>
    <col min="21" max="27" width="3" style="1" bestFit="1" customWidth="1"/>
    <col min="28" max="28" width="15.42578125" style="1" bestFit="1" customWidth="1"/>
    <col min="29" max="29" width="10.7109375" style="1" bestFit="1" customWidth="1"/>
    <col min="30" max="40" width="3" style="1" bestFit="1" customWidth="1"/>
    <col min="41" max="16384" width="11.42578125" style="1"/>
  </cols>
  <sheetData>
    <row r="1" spans="1:38" x14ac:dyDescent="0.25">
      <c r="A1" s="1" t="s">
        <v>9</v>
      </c>
      <c r="B1" s="1">
        <v>1</v>
      </c>
      <c r="C1" s="1">
        <v>17</v>
      </c>
      <c r="E1" s="1" t="s">
        <v>62</v>
      </c>
      <c r="F1" s="1">
        <v>1</v>
      </c>
      <c r="H1" s="1">
        <v>2015</v>
      </c>
      <c r="I1" s="1">
        <v>1</v>
      </c>
      <c r="J1" s="102" t="s">
        <v>147</v>
      </c>
      <c r="N1" s="102"/>
      <c r="R1" s="102"/>
      <c r="V1" s="102"/>
      <c r="Z1" s="102"/>
      <c r="AD1" s="102"/>
      <c r="AH1" s="102"/>
      <c r="AL1" s="102"/>
    </row>
    <row r="2" spans="1:38" x14ac:dyDescent="0.25">
      <c r="A2" s="1" t="s">
        <v>10</v>
      </c>
      <c r="B2" s="1">
        <v>2</v>
      </c>
      <c r="E2" s="1" t="s">
        <v>92</v>
      </c>
      <c r="F2" s="3">
        <f>DATE(an,1,1)</f>
        <v>42005</v>
      </c>
      <c r="H2" s="2">
        <v>2016</v>
      </c>
      <c r="I2" s="1">
        <v>2</v>
      </c>
      <c r="J2" s="102" t="str">
        <f>'Congés et HotLine 2015'!J11</f>
        <v>Semaine 2</v>
      </c>
    </row>
    <row r="3" spans="1:38" x14ac:dyDescent="0.25">
      <c r="A3" s="1" t="s">
        <v>11</v>
      </c>
      <c r="B3" s="1">
        <v>3</v>
      </c>
      <c r="E3" s="1" t="s">
        <v>63</v>
      </c>
      <c r="F3" s="1">
        <f>IF(F1=1,H1,IF(F1=2,H2,IF(F1=3,H3,IF(F1=4,H4,IF(F1=5,H5,IF(F1=6,H6,IF(F1=7,H7,IF(F1=8,H8,IF(F1=9,H9,IF(F1=10,H10,IF(F1=11,H11,IF(F1=12,H12,IF(F1=13,H13,IF(F1=14,H14,IF(F1=15,H15,IF(F1=16,H16,"erreur"))))))))))))))))</f>
        <v>2015</v>
      </c>
      <c r="H3" s="1">
        <v>2017</v>
      </c>
      <c r="I3" s="1">
        <v>3</v>
      </c>
      <c r="J3" s="102" t="str">
        <f>'Congés et HotLine 2015'!Q11</f>
        <v>Semaine 3</v>
      </c>
      <c r="R3" s="253">
        <f t="shared" ref="R3:R12" si="0">DATE(an,3,T3)</f>
        <v>42085</v>
      </c>
      <c r="T3" s="1">
        <v>22</v>
      </c>
    </row>
    <row r="4" spans="1:38" x14ac:dyDescent="0.25">
      <c r="A4" s="1" t="s">
        <v>12</v>
      </c>
      <c r="B4" s="1">
        <v>4</v>
      </c>
      <c r="E4" s="1" t="s">
        <v>64</v>
      </c>
      <c r="F4" s="253">
        <f>DATE(F3,1,1)</f>
        <v>42005</v>
      </c>
      <c r="H4" s="2">
        <v>2018</v>
      </c>
      <c r="I4" s="1">
        <v>4</v>
      </c>
      <c r="J4" s="102" t="str">
        <f>'Congés et HotLine 2015'!X11</f>
        <v>Semaine 4</v>
      </c>
      <c r="M4" s="283">
        <f t="shared" ref="M4:M34" si="1">DATE(an,5,P4)</f>
        <v>42125</v>
      </c>
      <c r="P4" s="1">
        <v>1</v>
      </c>
      <c r="R4" s="253">
        <f t="shared" si="0"/>
        <v>42086</v>
      </c>
      <c r="T4" s="1">
        <v>23</v>
      </c>
    </row>
    <row r="5" spans="1:38" x14ac:dyDescent="0.25">
      <c r="A5" s="1" t="s">
        <v>13</v>
      </c>
      <c r="B5" s="1">
        <v>5</v>
      </c>
      <c r="E5" s="1" t="s">
        <v>65</v>
      </c>
      <c r="F5" s="4">
        <f>DATE(an,IF((25-MOD((11*MOD(an-1900,19)+4
-INT((7*MOD(an-1900,19)+1)/19)),29)-MOD(an-1900
+INT((an-1900)/4)+31-MOD((11*MOD(an-1900,19)+4
-INT((7*MOD(an-1900,19)+1)/19)),29),7))&gt;0,4,3),
IF((25-MOD((11*MOD(an-1900,19)+4
-INT((7*MOD(an-1900,19)+1)/19)),29)
-MOD(an-1900+INT((an-1900)/4)+31
-MOD((11*MOD(an-1900,19)+4-INT((7*MOD(an-1900,19)
+1)/19)),29),7))&gt;0,(25-MOD((11*MOD(an-1900,19)+4
-INT((7*MOD(an-1900,19)+1)/19)),29)-MOD(an-1900
+INT((an-1900)/4)+31-MOD((11*MOD(an-1900,19)+4
-INT((7*MOD(an-1900,19)+1)/19)),29),7)),31
+(25-MOD((11*MOD(an-1900,19)+4
-INT((7*MOD(an-1900,19)+1)/19)),29)
-MOD(an-1900+INT((an-1900)/4)+31
-MOD((11*MOD(an-1900,19)+4
-INT((7*MOD(an-1900,19)+1)/19)),29),7))))</f>
        <v>42099</v>
      </c>
      <c r="H5" s="1">
        <v>2019</v>
      </c>
      <c r="I5" s="1">
        <v>5</v>
      </c>
      <c r="J5" s="102" t="s">
        <v>13</v>
      </c>
      <c r="M5" s="283">
        <f t="shared" si="1"/>
        <v>42126</v>
      </c>
      <c r="P5" s="1">
        <v>2</v>
      </c>
      <c r="R5" s="253">
        <f t="shared" si="0"/>
        <v>42087</v>
      </c>
      <c r="T5" s="1">
        <v>24</v>
      </c>
      <c r="AB5" s="1" t="s">
        <v>65</v>
      </c>
      <c r="AC5" s="1">
        <f>VLOOKUP(F5,R3:T42,3)</f>
        <v>5</v>
      </c>
      <c r="AF5" s="1" t="s">
        <v>149</v>
      </c>
    </row>
    <row r="6" spans="1:38" x14ac:dyDescent="0.25">
      <c r="A6" s="1" t="s">
        <v>14</v>
      </c>
      <c r="B6" s="1">
        <v>6</v>
      </c>
      <c r="E6" s="1" t="s">
        <v>66</v>
      </c>
      <c r="F6" s="280">
        <f>F5+1</f>
        <v>42100</v>
      </c>
      <c r="H6" s="2">
        <v>2020</v>
      </c>
      <c r="I6" s="1">
        <v>6</v>
      </c>
      <c r="J6" s="102" t="s">
        <v>14</v>
      </c>
      <c r="M6" s="283">
        <f t="shared" si="1"/>
        <v>42127</v>
      </c>
      <c r="P6" s="1">
        <v>3</v>
      </c>
      <c r="R6" s="253">
        <f t="shared" si="0"/>
        <v>42088</v>
      </c>
      <c r="T6" s="1">
        <v>25</v>
      </c>
      <c r="AB6" s="1" t="s">
        <v>66</v>
      </c>
      <c r="AC6" s="1">
        <f>VLOOKUP(F6,R3:T42,3)</f>
        <v>6</v>
      </c>
      <c r="AF6" s="1" t="s">
        <v>149</v>
      </c>
    </row>
    <row r="7" spans="1:38" x14ac:dyDescent="0.25">
      <c r="A7" s="1" t="s">
        <v>15</v>
      </c>
      <c r="B7" s="1">
        <v>7</v>
      </c>
      <c r="E7" s="1" t="s">
        <v>67</v>
      </c>
      <c r="F7" s="253">
        <f>DATE(an,5,1)</f>
        <v>42125</v>
      </c>
      <c r="H7" s="1">
        <v>2021</v>
      </c>
      <c r="I7" s="1">
        <v>7</v>
      </c>
      <c r="J7" s="102" t="s">
        <v>15</v>
      </c>
      <c r="M7" s="283">
        <f t="shared" si="1"/>
        <v>42128</v>
      </c>
      <c r="P7" s="1">
        <v>4</v>
      </c>
      <c r="R7" s="253">
        <f t="shared" si="0"/>
        <v>42089</v>
      </c>
      <c r="T7" s="1">
        <v>26</v>
      </c>
      <c r="AB7" s="1" t="s">
        <v>69</v>
      </c>
      <c r="AC7" s="1">
        <f>VLOOKUP(F9,M4:P62,4)</f>
        <v>14</v>
      </c>
      <c r="AF7" s="1" t="s">
        <v>148</v>
      </c>
    </row>
    <row r="8" spans="1:38" x14ac:dyDescent="0.25">
      <c r="A8" s="1" t="s">
        <v>16</v>
      </c>
      <c r="B8" s="1">
        <v>8</v>
      </c>
      <c r="E8" s="5" t="s">
        <v>68</v>
      </c>
      <c r="F8" s="253">
        <f>DATE(an,5,8)</f>
        <v>42132</v>
      </c>
      <c r="H8" s="2">
        <v>2022</v>
      </c>
      <c r="I8" s="1">
        <v>8</v>
      </c>
      <c r="J8" s="102" t="s">
        <v>16</v>
      </c>
      <c r="M8" s="283">
        <f t="shared" si="1"/>
        <v>42129</v>
      </c>
      <c r="P8" s="1">
        <v>5</v>
      </c>
      <c r="R8" s="253">
        <f t="shared" si="0"/>
        <v>42090</v>
      </c>
      <c r="T8" s="1">
        <v>27</v>
      </c>
      <c r="AB8" s="1" t="s">
        <v>70</v>
      </c>
      <c r="AC8" s="1">
        <f>VLOOKUP(F10,M4:P62,4)</f>
        <v>25</v>
      </c>
      <c r="AF8" s="1" t="s">
        <v>150</v>
      </c>
    </row>
    <row r="9" spans="1:38" x14ac:dyDescent="0.25">
      <c r="A9" s="1" t="s">
        <v>17</v>
      </c>
      <c r="B9" s="1">
        <v>9</v>
      </c>
      <c r="E9" s="1" t="s">
        <v>69</v>
      </c>
      <c r="F9" s="3">
        <f>F6+38</f>
        <v>42138</v>
      </c>
      <c r="H9" s="1">
        <v>2023</v>
      </c>
      <c r="I9" s="1">
        <v>9</v>
      </c>
      <c r="J9" s="102" t="s">
        <v>17</v>
      </c>
      <c r="M9" s="283">
        <f t="shared" si="1"/>
        <v>42130</v>
      </c>
      <c r="P9" s="1">
        <v>6</v>
      </c>
      <c r="R9" s="253">
        <f t="shared" si="0"/>
        <v>42091</v>
      </c>
      <c r="T9" s="1">
        <v>28</v>
      </c>
    </row>
    <row r="10" spans="1:38" x14ac:dyDescent="0.25">
      <c r="A10" s="1" t="s">
        <v>18</v>
      </c>
      <c r="B10" s="1">
        <v>10</v>
      </c>
      <c r="E10" s="1" t="s">
        <v>70</v>
      </c>
      <c r="F10" s="3">
        <f>F6+49</f>
        <v>42149</v>
      </c>
      <c r="H10" s="2">
        <v>2024</v>
      </c>
      <c r="I10" s="1">
        <v>10</v>
      </c>
      <c r="J10" s="102" t="s">
        <v>18</v>
      </c>
      <c r="M10" s="283">
        <f t="shared" si="1"/>
        <v>42131</v>
      </c>
      <c r="P10" s="1">
        <v>7</v>
      </c>
      <c r="R10" s="253">
        <f t="shared" si="0"/>
        <v>42092</v>
      </c>
      <c r="T10" s="1">
        <v>29</v>
      </c>
    </row>
    <row r="11" spans="1:38" x14ac:dyDescent="0.25">
      <c r="A11" s="1" t="s">
        <v>19</v>
      </c>
      <c r="B11" s="1">
        <v>11</v>
      </c>
      <c r="E11" s="1" t="s">
        <v>71</v>
      </c>
      <c r="F11" s="253">
        <f>DATE(an,7,14)</f>
        <v>42199</v>
      </c>
      <c r="H11" s="1">
        <v>2025</v>
      </c>
      <c r="I11" s="1">
        <v>11</v>
      </c>
      <c r="J11" s="102" t="s">
        <v>19</v>
      </c>
      <c r="M11" s="283">
        <f t="shared" si="1"/>
        <v>42132</v>
      </c>
      <c r="P11" s="1">
        <v>8</v>
      </c>
      <c r="R11" s="253">
        <f t="shared" si="0"/>
        <v>42093</v>
      </c>
      <c r="T11" s="1">
        <v>30</v>
      </c>
    </row>
    <row r="12" spans="1:38" x14ac:dyDescent="0.25">
      <c r="A12" s="1" t="s">
        <v>20</v>
      </c>
      <c r="B12" s="1">
        <v>12</v>
      </c>
      <c r="E12" s="1" t="s">
        <v>72</v>
      </c>
      <c r="F12" s="253">
        <f>DATE(an,8,15)</f>
        <v>42231</v>
      </c>
      <c r="H12" s="2">
        <v>2026</v>
      </c>
      <c r="I12" s="1">
        <v>12</v>
      </c>
      <c r="J12" s="102" t="s">
        <v>20</v>
      </c>
      <c r="M12" s="283">
        <f t="shared" si="1"/>
        <v>42133</v>
      </c>
      <c r="P12" s="1">
        <v>9</v>
      </c>
      <c r="R12" s="253">
        <f t="shared" si="0"/>
        <v>42094</v>
      </c>
      <c r="T12" s="1">
        <v>31</v>
      </c>
    </row>
    <row r="13" spans="1:38" x14ac:dyDescent="0.25">
      <c r="A13" s="1" t="s">
        <v>21</v>
      </c>
      <c r="B13" s="1">
        <v>13</v>
      </c>
      <c r="E13" s="1" t="s">
        <v>73</v>
      </c>
      <c r="F13" s="253">
        <f>DATE(an,11,1)</f>
        <v>42309</v>
      </c>
      <c r="H13" s="1">
        <v>2027</v>
      </c>
      <c r="I13" s="1">
        <v>13</v>
      </c>
      <c r="J13" s="102" t="s">
        <v>21</v>
      </c>
      <c r="M13" s="283">
        <f t="shared" si="1"/>
        <v>42134</v>
      </c>
      <c r="P13" s="1">
        <v>10</v>
      </c>
      <c r="R13" s="253">
        <f t="shared" ref="R13:R42" si="2">DATE(an,4,T13)</f>
        <v>42095</v>
      </c>
      <c r="T13" s="1">
        <v>1</v>
      </c>
    </row>
    <row r="14" spans="1:38" x14ac:dyDescent="0.25">
      <c r="A14" s="1" t="s">
        <v>22</v>
      </c>
      <c r="B14" s="1">
        <v>14</v>
      </c>
      <c r="E14" s="1" t="s">
        <v>74</v>
      </c>
      <c r="F14" s="253">
        <f>DATE(an,11,11)</f>
        <v>42319</v>
      </c>
      <c r="H14" s="2">
        <v>2028</v>
      </c>
      <c r="I14" s="1">
        <v>14</v>
      </c>
      <c r="J14" s="102" t="s">
        <v>22</v>
      </c>
      <c r="M14" s="283">
        <f t="shared" si="1"/>
        <v>42135</v>
      </c>
      <c r="P14" s="1">
        <v>11</v>
      </c>
      <c r="R14" s="253">
        <f t="shared" si="2"/>
        <v>42096</v>
      </c>
      <c r="T14" s="1">
        <v>2</v>
      </c>
    </row>
    <row r="15" spans="1:38" x14ac:dyDescent="0.25">
      <c r="A15" s="1" t="s">
        <v>23</v>
      </c>
      <c r="B15" s="1">
        <v>15</v>
      </c>
      <c r="E15" s="1" t="s">
        <v>75</v>
      </c>
      <c r="F15" s="253">
        <f>DATE(an,12,25)</f>
        <v>42363</v>
      </c>
      <c r="H15" s="1">
        <v>2029</v>
      </c>
      <c r="I15" s="1">
        <v>15</v>
      </c>
      <c r="J15" s="102" t="s">
        <v>23</v>
      </c>
      <c r="M15" s="283">
        <f t="shared" si="1"/>
        <v>42136</v>
      </c>
      <c r="P15" s="1">
        <v>12</v>
      </c>
      <c r="R15" s="253">
        <f t="shared" si="2"/>
        <v>42097</v>
      </c>
      <c r="T15" s="1">
        <v>3</v>
      </c>
    </row>
    <row r="16" spans="1:38" x14ac:dyDescent="0.25">
      <c r="A16" s="1" t="s">
        <v>24</v>
      </c>
      <c r="B16" s="1">
        <v>16</v>
      </c>
      <c r="E16" s="335" t="s">
        <v>151</v>
      </c>
      <c r="F16" s="335"/>
      <c r="H16" s="2">
        <v>2030</v>
      </c>
      <c r="I16" s="1">
        <v>16</v>
      </c>
      <c r="J16" s="102" t="s">
        <v>24</v>
      </c>
      <c r="M16" s="283">
        <f t="shared" si="1"/>
        <v>42137</v>
      </c>
      <c r="P16" s="1">
        <v>13</v>
      </c>
      <c r="R16" s="253">
        <f t="shared" si="2"/>
        <v>42098</v>
      </c>
      <c r="T16" s="1">
        <v>4</v>
      </c>
    </row>
    <row r="17" spans="1:20" x14ac:dyDescent="0.25">
      <c r="A17" s="1" t="s">
        <v>25</v>
      </c>
      <c r="B17" s="1">
        <v>17</v>
      </c>
      <c r="I17" s="1">
        <v>17</v>
      </c>
      <c r="J17" s="102" t="s">
        <v>25</v>
      </c>
      <c r="M17" s="283">
        <f t="shared" si="1"/>
        <v>42138</v>
      </c>
      <c r="P17" s="1">
        <v>14</v>
      </c>
      <c r="R17" s="253">
        <f t="shared" si="2"/>
        <v>42099</v>
      </c>
      <c r="T17" s="1">
        <v>5</v>
      </c>
    </row>
    <row r="18" spans="1:20" x14ac:dyDescent="0.25">
      <c r="A18" s="1" t="s">
        <v>26</v>
      </c>
      <c r="B18" s="1">
        <v>18</v>
      </c>
      <c r="I18" s="1">
        <v>18</v>
      </c>
      <c r="J18" s="102" t="s">
        <v>26</v>
      </c>
      <c r="M18" s="283">
        <f t="shared" si="1"/>
        <v>42139</v>
      </c>
      <c r="P18" s="1">
        <v>15</v>
      </c>
      <c r="R18" s="253">
        <f t="shared" si="2"/>
        <v>42100</v>
      </c>
      <c r="T18" s="1">
        <v>6</v>
      </c>
    </row>
    <row r="19" spans="1:20" ht="18" x14ac:dyDescent="0.25">
      <c r="A19" s="1" t="s">
        <v>27</v>
      </c>
      <c r="B19" s="1">
        <v>19</v>
      </c>
      <c r="E19" s="281"/>
      <c r="F19" s="179"/>
      <c r="I19" s="1">
        <v>19</v>
      </c>
      <c r="J19" s="102" t="s">
        <v>27</v>
      </c>
      <c r="M19" s="283">
        <f t="shared" si="1"/>
        <v>42140</v>
      </c>
      <c r="P19" s="1">
        <v>16</v>
      </c>
      <c r="R19" s="253">
        <f t="shared" si="2"/>
        <v>42101</v>
      </c>
      <c r="T19" s="1">
        <v>7</v>
      </c>
    </row>
    <row r="20" spans="1:20" x14ac:dyDescent="0.25">
      <c r="A20" s="1" t="s">
        <v>28</v>
      </c>
      <c r="B20" s="1">
        <v>20</v>
      </c>
      <c r="I20" s="1">
        <v>20</v>
      </c>
      <c r="J20" s="102" t="s">
        <v>28</v>
      </c>
      <c r="M20" s="283">
        <f t="shared" si="1"/>
        <v>42141</v>
      </c>
      <c r="P20" s="1">
        <v>17</v>
      </c>
      <c r="R20" s="253">
        <f t="shared" si="2"/>
        <v>42102</v>
      </c>
      <c r="T20" s="1">
        <v>8</v>
      </c>
    </row>
    <row r="21" spans="1:20" x14ac:dyDescent="0.25">
      <c r="A21" s="1" t="s">
        <v>29</v>
      </c>
      <c r="B21" s="1">
        <v>21</v>
      </c>
      <c r="I21" s="1">
        <v>21</v>
      </c>
      <c r="J21" s="102" t="s">
        <v>29</v>
      </c>
      <c r="M21" s="283">
        <f t="shared" si="1"/>
        <v>42142</v>
      </c>
      <c r="P21" s="1">
        <v>18</v>
      </c>
      <c r="R21" s="253">
        <f t="shared" si="2"/>
        <v>42103</v>
      </c>
      <c r="T21" s="1">
        <v>9</v>
      </c>
    </row>
    <row r="22" spans="1:20" x14ac:dyDescent="0.25">
      <c r="A22" s="1" t="s">
        <v>30</v>
      </c>
      <c r="B22" s="1">
        <v>22</v>
      </c>
      <c r="I22" s="1">
        <v>22</v>
      </c>
      <c r="J22" s="102" t="s">
        <v>30</v>
      </c>
      <c r="M22" s="283">
        <f t="shared" si="1"/>
        <v>42143</v>
      </c>
      <c r="P22" s="1">
        <v>19</v>
      </c>
      <c r="R22" s="253">
        <f t="shared" si="2"/>
        <v>42104</v>
      </c>
      <c r="T22" s="1">
        <v>10</v>
      </c>
    </row>
    <row r="23" spans="1:20" x14ac:dyDescent="0.25">
      <c r="A23" s="1" t="s">
        <v>31</v>
      </c>
      <c r="B23" s="1">
        <v>23</v>
      </c>
      <c r="I23" s="1">
        <v>23</v>
      </c>
      <c r="J23" s="102" t="s">
        <v>31</v>
      </c>
      <c r="M23" s="283">
        <f t="shared" si="1"/>
        <v>42144</v>
      </c>
      <c r="P23" s="1">
        <v>20</v>
      </c>
      <c r="R23" s="253">
        <f t="shared" si="2"/>
        <v>42105</v>
      </c>
      <c r="T23" s="1">
        <v>11</v>
      </c>
    </row>
    <row r="24" spans="1:20" x14ac:dyDescent="0.25">
      <c r="A24" s="1" t="s">
        <v>32</v>
      </c>
      <c r="B24" s="1">
        <v>24</v>
      </c>
      <c r="I24" s="1">
        <v>24</v>
      </c>
      <c r="J24" s="102" t="s">
        <v>32</v>
      </c>
      <c r="M24" s="283">
        <f t="shared" si="1"/>
        <v>42145</v>
      </c>
      <c r="P24" s="1">
        <v>21</v>
      </c>
      <c r="R24" s="253">
        <f t="shared" si="2"/>
        <v>42106</v>
      </c>
      <c r="T24" s="1">
        <v>12</v>
      </c>
    </row>
    <row r="25" spans="1:20" x14ac:dyDescent="0.25">
      <c r="A25" s="1" t="s">
        <v>33</v>
      </c>
      <c r="B25" s="1">
        <v>25</v>
      </c>
      <c r="E25" s="283"/>
      <c r="I25" s="1">
        <v>25</v>
      </c>
      <c r="J25" s="102" t="s">
        <v>33</v>
      </c>
      <c r="M25" s="283">
        <f t="shared" si="1"/>
        <v>42146</v>
      </c>
      <c r="P25" s="1">
        <v>22</v>
      </c>
      <c r="R25" s="253">
        <f t="shared" si="2"/>
        <v>42107</v>
      </c>
      <c r="T25" s="1">
        <v>13</v>
      </c>
    </row>
    <row r="26" spans="1:20" x14ac:dyDescent="0.25">
      <c r="A26" s="1" t="s">
        <v>34</v>
      </c>
      <c r="B26" s="1">
        <v>26</v>
      </c>
      <c r="E26" s="283"/>
      <c r="I26" s="1">
        <v>26</v>
      </c>
      <c r="J26" s="102" t="s">
        <v>34</v>
      </c>
      <c r="M26" s="283">
        <f t="shared" si="1"/>
        <v>42147</v>
      </c>
      <c r="P26" s="1">
        <v>23</v>
      </c>
      <c r="R26" s="253">
        <f t="shared" si="2"/>
        <v>42108</v>
      </c>
      <c r="T26" s="1">
        <v>14</v>
      </c>
    </row>
    <row r="27" spans="1:20" x14ac:dyDescent="0.25">
      <c r="A27" s="1" t="s">
        <v>35</v>
      </c>
      <c r="B27" s="1">
        <v>27</v>
      </c>
      <c r="E27" s="283"/>
      <c r="I27" s="1">
        <v>27</v>
      </c>
      <c r="J27" s="102" t="s">
        <v>35</v>
      </c>
      <c r="M27" s="283">
        <f t="shared" si="1"/>
        <v>42148</v>
      </c>
      <c r="P27" s="1">
        <v>24</v>
      </c>
      <c r="R27" s="253">
        <f t="shared" si="2"/>
        <v>42109</v>
      </c>
      <c r="T27" s="1">
        <v>15</v>
      </c>
    </row>
    <row r="28" spans="1:20" x14ac:dyDescent="0.25">
      <c r="A28" s="1" t="s">
        <v>36</v>
      </c>
      <c r="B28" s="1">
        <v>28</v>
      </c>
      <c r="E28" s="283"/>
      <c r="I28" s="1">
        <v>28</v>
      </c>
      <c r="J28" s="102" t="s">
        <v>36</v>
      </c>
      <c r="M28" s="283">
        <f t="shared" si="1"/>
        <v>42149</v>
      </c>
      <c r="P28" s="1">
        <v>25</v>
      </c>
      <c r="R28" s="253">
        <f t="shared" si="2"/>
        <v>42110</v>
      </c>
      <c r="T28" s="1">
        <v>16</v>
      </c>
    </row>
    <row r="29" spans="1:20" x14ac:dyDescent="0.25">
      <c r="A29" s="1" t="s">
        <v>37</v>
      </c>
      <c r="B29" s="1">
        <v>29</v>
      </c>
      <c r="E29" s="283"/>
      <c r="I29" s="1">
        <v>29</v>
      </c>
      <c r="J29" s="102" t="s">
        <v>37</v>
      </c>
      <c r="M29" s="283">
        <f t="shared" si="1"/>
        <v>42150</v>
      </c>
      <c r="P29" s="1">
        <v>26</v>
      </c>
      <c r="R29" s="253">
        <f t="shared" si="2"/>
        <v>42111</v>
      </c>
      <c r="T29" s="1">
        <v>17</v>
      </c>
    </row>
    <row r="30" spans="1:20" x14ac:dyDescent="0.25">
      <c r="A30" s="1" t="s">
        <v>38</v>
      </c>
      <c r="B30" s="1">
        <v>30</v>
      </c>
      <c r="E30" s="283"/>
      <c r="I30" s="1">
        <v>30</v>
      </c>
      <c r="J30" s="102" t="s">
        <v>38</v>
      </c>
      <c r="M30" s="283">
        <f t="shared" si="1"/>
        <v>42151</v>
      </c>
      <c r="P30" s="1">
        <v>27</v>
      </c>
      <c r="R30" s="253">
        <f t="shared" si="2"/>
        <v>42112</v>
      </c>
      <c r="T30" s="1">
        <v>18</v>
      </c>
    </row>
    <row r="31" spans="1:20" x14ac:dyDescent="0.25">
      <c r="A31" s="1" t="s">
        <v>39</v>
      </c>
      <c r="B31" s="1">
        <v>31</v>
      </c>
      <c r="I31" s="1">
        <v>31</v>
      </c>
      <c r="J31" s="102" t="s">
        <v>39</v>
      </c>
      <c r="M31" s="283">
        <f t="shared" si="1"/>
        <v>42152</v>
      </c>
      <c r="P31" s="1">
        <v>28</v>
      </c>
      <c r="R31" s="253">
        <f t="shared" si="2"/>
        <v>42113</v>
      </c>
      <c r="T31" s="1">
        <v>19</v>
      </c>
    </row>
    <row r="32" spans="1:20" x14ac:dyDescent="0.25">
      <c r="A32" s="1" t="s">
        <v>40</v>
      </c>
      <c r="B32" s="1">
        <v>32</v>
      </c>
      <c r="I32" s="1">
        <v>32</v>
      </c>
      <c r="J32" s="102" t="s">
        <v>40</v>
      </c>
      <c r="M32" s="283">
        <f t="shared" si="1"/>
        <v>42153</v>
      </c>
      <c r="P32" s="1">
        <v>29</v>
      </c>
      <c r="R32" s="253">
        <f t="shared" si="2"/>
        <v>42114</v>
      </c>
      <c r="T32" s="1">
        <v>20</v>
      </c>
    </row>
    <row r="33" spans="1:20" x14ac:dyDescent="0.25">
      <c r="A33" s="1" t="s">
        <v>41</v>
      </c>
      <c r="B33" s="1">
        <v>33</v>
      </c>
      <c r="I33" s="1">
        <v>33</v>
      </c>
      <c r="J33" s="102" t="s">
        <v>41</v>
      </c>
      <c r="M33" s="283">
        <f t="shared" si="1"/>
        <v>42154</v>
      </c>
      <c r="P33" s="1">
        <v>30</v>
      </c>
      <c r="R33" s="253">
        <f t="shared" si="2"/>
        <v>42115</v>
      </c>
      <c r="T33" s="1">
        <v>21</v>
      </c>
    </row>
    <row r="34" spans="1:20" x14ac:dyDescent="0.25">
      <c r="A34" s="1" t="s">
        <v>42</v>
      </c>
      <c r="B34" s="1">
        <v>34</v>
      </c>
      <c r="I34" s="1">
        <v>34</v>
      </c>
      <c r="J34" s="102" t="s">
        <v>42</v>
      </c>
      <c r="M34" s="283">
        <f t="shared" si="1"/>
        <v>42155</v>
      </c>
      <c r="P34" s="1">
        <v>31</v>
      </c>
      <c r="R34" s="253">
        <f t="shared" si="2"/>
        <v>42116</v>
      </c>
      <c r="T34" s="1">
        <v>22</v>
      </c>
    </row>
    <row r="35" spans="1:20" x14ac:dyDescent="0.25">
      <c r="A35" s="1" t="s">
        <v>43</v>
      </c>
      <c r="B35" s="1">
        <v>35</v>
      </c>
      <c r="I35" s="1">
        <v>35</v>
      </c>
      <c r="J35" s="102" t="s">
        <v>43</v>
      </c>
      <c r="M35" s="283">
        <f t="shared" ref="M35:M62" si="3">DATE(an,6,P35)</f>
        <v>42156</v>
      </c>
      <c r="P35" s="1">
        <v>1</v>
      </c>
      <c r="R35" s="253">
        <f t="shared" si="2"/>
        <v>42117</v>
      </c>
      <c r="T35" s="1">
        <v>23</v>
      </c>
    </row>
    <row r="36" spans="1:20" x14ac:dyDescent="0.25">
      <c r="A36" s="1" t="s">
        <v>44</v>
      </c>
      <c r="B36" s="1">
        <v>36</v>
      </c>
      <c r="I36" s="1">
        <v>36</v>
      </c>
      <c r="J36" s="102" t="s">
        <v>44</v>
      </c>
      <c r="M36" s="283">
        <f t="shared" si="3"/>
        <v>42157</v>
      </c>
      <c r="P36" s="1">
        <v>2</v>
      </c>
      <c r="R36" s="253">
        <f t="shared" si="2"/>
        <v>42118</v>
      </c>
      <c r="T36" s="1">
        <v>24</v>
      </c>
    </row>
    <row r="37" spans="1:20" x14ac:dyDescent="0.25">
      <c r="A37" s="1" t="s">
        <v>45</v>
      </c>
      <c r="B37" s="1">
        <v>37</v>
      </c>
      <c r="I37" s="1">
        <v>37</v>
      </c>
      <c r="J37" s="102" t="s">
        <v>45</v>
      </c>
      <c r="M37" s="283">
        <f t="shared" si="3"/>
        <v>42158</v>
      </c>
      <c r="P37" s="1">
        <v>3</v>
      </c>
      <c r="R37" s="253">
        <f t="shared" si="2"/>
        <v>42119</v>
      </c>
      <c r="T37" s="1">
        <v>25</v>
      </c>
    </row>
    <row r="38" spans="1:20" x14ac:dyDescent="0.25">
      <c r="A38" s="1" t="s">
        <v>46</v>
      </c>
      <c r="B38" s="1">
        <v>38</v>
      </c>
      <c r="I38" s="1">
        <v>38</v>
      </c>
      <c r="J38" s="102" t="s">
        <v>46</v>
      </c>
      <c r="M38" s="283">
        <f t="shared" si="3"/>
        <v>42159</v>
      </c>
      <c r="P38" s="1">
        <v>4</v>
      </c>
      <c r="R38" s="253">
        <f t="shared" si="2"/>
        <v>42120</v>
      </c>
      <c r="T38" s="1">
        <v>26</v>
      </c>
    </row>
    <row r="39" spans="1:20" x14ac:dyDescent="0.25">
      <c r="A39" s="1" t="s">
        <v>47</v>
      </c>
      <c r="B39" s="1">
        <v>39</v>
      </c>
      <c r="I39" s="1">
        <v>39</v>
      </c>
      <c r="J39" s="102" t="s">
        <v>47</v>
      </c>
      <c r="M39" s="283">
        <f t="shared" si="3"/>
        <v>42160</v>
      </c>
      <c r="P39" s="1">
        <v>5</v>
      </c>
      <c r="R39" s="253">
        <f t="shared" si="2"/>
        <v>42121</v>
      </c>
      <c r="T39" s="1">
        <v>27</v>
      </c>
    </row>
    <row r="40" spans="1:20" x14ac:dyDescent="0.25">
      <c r="A40" s="1" t="s">
        <v>48</v>
      </c>
      <c r="B40" s="1">
        <v>40</v>
      </c>
      <c r="I40" s="1">
        <v>40</v>
      </c>
      <c r="J40" s="102" t="s">
        <v>48</v>
      </c>
      <c r="M40" s="283">
        <f t="shared" si="3"/>
        <v>42161</v>
      </c>
      <c r="P40" s="1">
        <v>6</v>
      </c>
      <c r="R40" s="253">
        <f t="shared" si="2"/>
        <v>42122</v>
      </c>
      <c r="T40" s="1">
        <v>28</v>
      </c>
    </row>
    <row r="41" spans="1:20" x14ac:dyDescent="0.25">
      <c r="A41" s="1" t="s">
        <v>49</v>
      </c>
      <c r="B41" s="1">
        <v>41</v>
      </c>
      <c r="I41" s="1">
        <v>41</v>
      </c>
      <c r="J41" s="102" t="s">
        <v>49</v>
      </c>
      <c r="M41" s="283">
        <f t="shared" si="3"/>
        <v>42162</v>
      </c>
      <c r="P41" s="1">
        <v>7</v>
      </c>
      <c r="R41" s="253">
        <f t="shared" si="2"/>
        <v>42123</v>
      </c>
      <c r="T41" s="1">
        <v>29</v>
      </c>
    </row>
    <row r="42" spans="1:20" x14ac:dyDescent="0.25">
      <c r="A42" s="1" t="s">
        <v>50</v>
      </c>
      <c r="B42" s="1">
        <v>42</v>
      </c>
      <c r="I42" s="1">
        <v>42</v>
      </c>
      <c r="J42" s="102" t="s">
        <v>50</v>
      </c>
      <c r="M42" s="283">
        <f t="shared" si="3"/>
        <v>42163</v>
      </c>
      <c r="P42" s="1">
        <v>8</v>
      </c>
      <c r="R42" s="253">
        <f t="shared" si="2"/>
        <v>42124</v>
      </c>
      <c r="T42" s="1">
        <v>30</v>
      </c>
    </row>
    <row r="43" spans="1:20" x14ac:dyDescent="0.25">
      <c r="A43" s="1" t="s">
        <v>51</v>
      </c>
      <c r="B43" s="1">
        <v>43</v>
      </c>
      <c r="I43" s="1">
        <v>43</v>
      </c>
      <c r="J43" s="102" t="s">
        <v>51</v>
      </c>
      <c r="M43" s="283">
        <f t="shared" si="3"/>
        <v>42164</v>
      </c>
      <c r="P43" s="1">
        <v>9</v>
      </c>
    </row>
    <row r="44" spans="1:20" x14ac:dyDescent="0.25">
      <c r="A44" s="1" t="s">
        <v>52</v>
      </c>
      <c r="B44" s="1">
        <v>44</v>
      </c>
      <c r="I44" s="1">
        <v>44</v>
      </c>
      <c r="J44" s="102" t="s">
        <v>52</v>
      </c>
      <c r="M44" s="283">
        <f t="shared" si="3"/>
        <v>42165</v>
      </c>
      <c r="P44" s="1">
        <v>10</v>
      </c>
    </row>
    <row r="45" spans="1:20" x14ac:dyDescent="0.25">
      <c r="A45" s="1" t="s">
        <v>53</v>
      </c>
      <c r="B45" s="1">
        <v>45</v>
      </c>
      <c r="I45" s="1">
        <v>45</v>
      </c>
      <c r="J45" s="102" t="s">
        <v>53</v>
      </c>
      <c r="M45" s="283">
        <f t="shared" si="3"/>
        <v>42166</v>
      </c>
      <c r="P45" s="1">
        <v>11</v>
      </c>
    </row>
    <row r="46" spans="1:20" x14ac:dyDescent="0.25">
      <c r="A46" s="1" t="s">
        <v>54</v>
      </c>
      <c r="B46" s="1">
        <v>46</v>
      </c>
      <c r="I46" s="1">
        <v>46</v>
      </c>
      <c r="J46" s="102" t="s">
        <v>54</v>
      </c>
      <c r="M46" s="283">
        <f t="shared" si="3"/>
        <v>42167</v>
      </c>
      <c r="P46" s="1">
        <v>12</v>
      </c>
    </row>
    <row r="47" spans="1:20" x14ac:dyDescent="0.25">
      <c r="A47" s="1" t="s">
        <v>55</v>
      </c>
      <c r="B47" s="1">
        <v>47</v>
      </c>
      <c r="I47" s="1">
        <v>47</v>
      </c>
      <c r="J47" s="102" t="s">
        <v>55</v>
      </c>
      <c r="M47" s="283">
        <f t="shared" si="3"/>
        <v>42168</v>
      </c>
      <c r="P47" s="1">
        <v>13</v>
      </c>
    </row>
    <row r="48" spans="1:20" x14ac:dyDescent="0.25">
      <c r="A48" s="1" t="s">
        <v>56</v>
      </c>
      <c r="B48" s="1">
        <v>48</v>
      </c>
      <c r="I48" s="1">
        <v>48</v>
      </c>
      <c r="J48" s="102" t="s">
        <v>56</v>
      </c>
      <c r="M48" s="283">
        <f t="shared" si="3"/>
        <v>42169</v>
      </c>
      <c r="P48" s="1">
        <v>14</v>
      </c>
    </row>
    <row r="49" spans="1:16" x14ac:dyDescent="0.25">
      <c r="A49" s="1" t="s">
        <v>57</v>
      </c>
      <c r="B49" s="1">
        <v>49</v>
      </c>
      <c r="I49" s="1">
        <v>49</v>
      </c>
      <c r="J49" s="102" t="s">
        <v>57</v>
      </c>
      <c r="M49" s="283">
        <f t="shared" si="3"/>
        <v>42170</v>
      </c>
      <c r="P49" s="1">
        <v>15</v>
      </c>
    </row>
    <row r="50" spans="1:16" x14ac:dyDescent="0.25">
      <c r="A50" s="1" t="s">
        <v>58</v>
      </c>
      <c r="B50" s="1">
        <v>50</v>
      </c>
      <c r="I50" s="1">
        <v>50</v>
      </c>
      <c r="J50" s="102" t="s">
        <v>58</v>
      </c>
      <c r="M50" s="283">
        <f t="shared" si="3"/>
        <v>42171</v>
      </c>
      <c r="P50" s="1">
        <v>16</v>
      </c>
    </row>
    <row r="51" spans="1:16" x14ac:dyDescent="0.25">
      <c r="A51" s="1" t="s">
        <v>59</v>
      </c>
      <c r="B51" s="1">
        <v>51</v>
      </c>
      <c r="I51" s="1">
        <v>51</v>
      </c>
      <c r="J51" s="102" t="s">
        <v>59</v>
      </c>
      <c r="M51" s="283">
        <f t="shared" si="3"/>
        <v>42172</v>
      </c>
      <c r="P51" s="1">
        <v>17</v>
      </c>
    </row>
    <row r="52" spans="1:16" x14ac:dyDescent="0.25">
      <c r="A52" s="1" t="s">
        <v>60</v>
      </c>
      <c r="B52" s="1">
        <v>52</v>
      </c>
      <c r="I52" s="1">
        <v>52</v>
      </c>
      <c r="J52" s="102" t="s">
        <v>60</v>
      </c>
      <c r="M52" s="283">
        <f t="shared" si="3"/>
        <v>42173</v>
      </c>
      <c r="P52" s="1">
        <v>18</v>
      </c>
    </row>
    <row r="53" spans="1:16" x14ac:dyDescent="0.25">
      <c r="A53" s="1" t="s">
        <v>61</v>
      </c>
      <c r="B53" s="1">
        <v>53</v>
      </c>
      <c r="I53" s="1">
        <v>53</v>
      </c>
      <c r="J53" s="102" t="s">
        <v>61</v>
      </c>
      <c r="M53" s="283">
        <f t="shared" si="3"/>
        <v>42174</v>
      </c>
      <c r="P53" s="1">
        <v>19</v>
      </c>
    </row>
    <row r="54" spans="1:16" x14ac:dyDescent="0.25">
      <c r="M54" s="283">
        <f t="shared" si="3"/>
        <v>42175</v>
      </c>
      <c r="P54" s="1">
        <v>20</v>
      </c>
    </row>
    <row r="55" spans="1:16" x14ac:dyDescent="0.25">
      <c r="M55" s="283">
        <f t="shared" si="3"/>
        <v>42176</v>
      </c>
      <c r="P55" s="1">
        <v>21</v>
      </c>
    </row>
    <row r="56" spans="1:16" x14ac:dyDescent="0.25">
      <c r="M56" s="283">
        <f t="shared" si="3"/>
        <v>42177</v>
      </c>
      <c r="P56" s="1">
        <v>22</v>
      </c>
    </row>
    <row r="57" spans="1:16" x14ac:dyDescent="0.25">
      <c r="M57" s="283">
        <f t="shared" si="3"/>
        <v>42178</v>
      </c>
      <c r="P57" s="1">
        <v>23</v>
      </c>
    </row>
    <row r="58" spans="1:16" x14ac:dyDescent="0.25">
      <c r="M58" s="283">
        <f t="shared" si="3"/>
        <v>42179</v>
      </c>
      <c r="P58" s="1">
        <v>24</v>
      </c>
    </row>
    <row r="59" spans="1:16" x14ac:dyDescent="0.25">
      <c r="M59" s="283">
        <f t="shared" si="3"/>
        <v>42180</v>
      </c>
      <c r="P59" s="1">
        <v>25</v>
      </c>
    </row>
    <row r="60" spans="1:16" x14ac:dyDescent="0.25">
      <c r="M60" s="283">
        <f t="shared" si="3"/>
        <v>42181</v>
      </c>
      <c r="P60" s="1">
        <v>26</v>
      </c>
    </row>
    <row r="61" spans="1:16" x14ac:dyDescent="0.25">
      <c r="M61" s="283">
        <f t="shared" si="3"/>
        <v>42182</v>
      </c>
      <c r="P61" s="1">
        <v>27</v>
      </c>
    </row>
    <row r="62" spans="1:16" x14ac:dyDescent="0.25">
      <c r="M62" s="283">
        <f t="shared" si="3"/>
        <v>42183</v>
      </c>
      <c r="P62" s="1">
        <v>28</v>
      </c>
    </row>
  </sheetData>
  <mergeCells count="1">
    <mergeCell ref="E16:F1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K154"/>
  <sheetViews>
    <sheetView tabSelected="1" workbookViewId="0">
      <selection activeCell="C130" sqref="C130:S130"/>
    </sheetView>
  </sheetViews>
  <sheetFormatPr baseColWidth="10" defaultRowHeight="12.75" x14ac:dyDescent="0.2"/>
  <cols>
    <col min="1" max="1" width="1.5703125" style="7" customWidth="1"/>
    <col min="2" max="2" width="14.85546875" style="6" customWidth="1"/>
    <col min="3" max="3" width="3.5703125" style="6" customWidth="1"/>
    <col min="4" max="17" width="3.28515625" style="6" customWidth="1"/>
    <col min="18" max="18" width="2.7109375" style="6" bestFit="1" customWidth="1"/>
    <col min="19" max="61" width="3.28515625" style="6" customWidth="1"/>
    <col min="62" max="64" width="3.28515625" style="7" customWidth="1"/>
    <col min="65" max="65" width="3" style="7" customWidth="1"/>
    <col min="66" max="66" width="3.42578125" style="7" customWidth="1"/>
    <col min="67" max="16384" width="11.42578125" style="7"/>
  </cols>
  <sheetData>
    <row r="1" spans="1:76" ht="3" customHeight="1" x14ac:dyDescent="0.2">
      <c r="A1" s="17"/>
      <c r="B1" s="252"/>
    </row>
    <row r="2" spans="1:76" ht="15.75" customHeight="1" x14ac:dyDescent="0.25">
      <c r="C2" s="20"/>
      <c r="D2" s="379" t="s">
        <v>78</v>
      </c>
      <c r="E2" s="379"/>
      <c r="F2" s="379"/>
      <c r="G2" s="379"/>
      <c r="H2" s="379"/>
      <c r="I2" s="379"/>
      <c r="K2" s="21"/>
      <c r="L2" s="380" t="s">
        <v>79</v>
      </c>
      <c r="M2" s="380"/>
      <c r="N2" s="380"/>
      <c r="O2" s="380"/>
      <c r="P2" s="380"/>
      <c r="Q2" s="380"/>
      <c r="S2" s="22"/>
      <c r="T2" s="380" t="s">
        <v>80</v>
      </c>
      <c r="U2" s="380"/>
      <c r="V2" s="380"/>
      <c r="W2" s="380"/>
      <c r="X2" s="380"/>
      <c r="Z2" s="23"/>
      <c r="AA2" s="380" t="s">
        <v>81</v>
      </c>
      <c r="AB2" s="380"/>
      <c r="AC2" s="380"/>
      <c r="AD2" s="380"/>
      <c r="AE2" s="380"/>
      <c r="AG2" s="24"/>
      <c r="AH2" s="389" t="s">
        <v>82</v>
      </c>
      <c r="AI2" s="389"/>
      <c r="AJ2" s="389"/>
      <c r="AK2" s="389"/>
      <c r="AL2" s="389"/>
      <c r="AM2" s="17"/>
      <c r="AN2" s="9"/>
      <c r="AO2" s="26">
        <v>1</v>
      </c>
      <c r="AP2" s="390" t="s">
        <v>84</v>
      </c>
      <c r="AQ2" s="391"/>
      <c r="AR2" s="391"/>
      <c r="AS2" s="391"/>
      <c r="AT2" s="391"/>
      <c r="AU2" s="391"/>
      <c r="AV2" s="391"/>
      <c r="AW2" s="392"/>
      <c r="AX2" s="390" t="s">
        <v>83</v>
      </c>
      <c r="AY2" s="391"/>
      <c r="AZ2" s="391"/>
      <c r="BA2" s="391"/>
      <c r="BB2" s="391"/>
      <c r="BC2" s="391"/>
      <c r="BD2" s="392"/>
      <c r="BE2" s="28"/>
      <c r="BF2" s="390" t="s">
        <v>85</v>
      </c>
      <c r="BG2" s="391"/>
      <c r="BH2" s="391"/>
      <c r="BI2" s="391"/>
      <c r="BJ2" s="392"/>
      <c r="BP2" s="13" t="str">
        <f>IF(COUNTIF($C10:$BK10,2)=0,"",COUNTIF($C10:$BK10,2))</f>
        <v/>
      </c>
      <c r="BQ2" s="19"/>
      <c r="BR2" s="19"/>
      <c r="BS2" s="17"/>
      <c r="BT2" s="17"/>
      <c r="BU2" s="17"/>
      <c r="BV2" s="17"/>
      <c r="BW2" s="17"/>
      <c r="BX2" s="17"/>
    </row>
    <row r="3" spans="1:76" ht="16.5" customHeight="1" x14ac:dyDescent="0.25">
      <c r="B3" s="326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O3" s="26">
        <v>2</v>
      </c>
      <c r="AP3" s="390" t="s">
        <v>86</v>
      </c>
      <c r="AQ3" s="391"/>
      <c r="AR3" s="391"/>
      <c r="AS3" s="391"/>
      <c r="AT3" s="391"/>
      <c r="AU3" s="391"/>
      <c r="AV3" s="391"/>
      <c r="AW3" s="392"/>
      <c r="AX3" s="390" t="s">
        <v>88</v>
      </c>
      <c r="AY3" s="391"/>
      <c r="AZ3" s="391"/>
      <c r="BA3" s="391"/>
      <c r="BB3" s="391"/>
      <c r="BC3" s="391"/>
      <c r="BD3" s="392"/>
      <c r="BE3" s="28"/>
      <c r="BF3" s="390" t="s">
        <v>89</v>
      </c>
      <c r="BG3" s="391"/>
      <c r="BH3" s="391"/>
      <c r="BI3" s="391"/>
      <c r="BJ3" s="392"/>
      <c r="BP3" s="13"/>
      <c r="BQ3" s="19"/>
      <c r="BR3" s="19"/>
    </row>
    <row r="4" spans="1:76" ht="17.25" customHeight="1" x14ac:dyDescent="0.25">
      <c r="B4" s="323"/>
      <c r="C4" s="19"/>
      <c r="D4" s="17"/>
      <c r="E4" s="17"/>
      <c r="F4" s="17"/>
      <c r="G4" s="17"/>
      <c r="H4" s="17"/>
      <c r="I4" s="17"/>
      <c r="J4" s="17"/>
      <c r="K4" s="17"/>
      <c r="L4" s="17"/>
      <c r="M4" s="27"/>
      <c r="N4" s="27"/>
      <c r="O4" s="27"/>
      <c r="P4" s="27"/>
      <c r="Q4" s="27"/>
      <c r="R4" s="327"/>
      <c r="S4" s="19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6">
        <v>3</v>
      </c>
      <c r="AP4" s="390" t="s">
        <v>87</v>
      </c>
      <c r="AQ4" s="391"/>
      <c r="AR4" s="391"/>
      <c r="AS4" s="391"/>
      <c r="AT4" s="391"/>
      <c r="AU4" s="391"/>
      <c r="AV4" s="391"/>
      <c r="AW4" s="392"/>
      <c r="AX4" s="390" t="s">
        <v>90</v>
      </c>
      <c r="AY4" s="391"/>
      <c r="AZ4" s="391"/>
      <c r="BA4" s="391"/>
      <c r="BB4" s="391"/>
      <c r="BC4" s="391"/>
      <c r="BD4" s="391"/>
      <c r="BE4" s="391"/>
      <c r="BF4" s="391"/>
      <c r="BG4" s="391"/>
      <c r="BH4" s="391"/>
      <c r="BI4" s="391"/>
      <c r="BJ4" s="392"/>
      <c r="BP4" s="13"/>
      <c r="BQ4" s="19"/>
      <c r="BR4" s="25"/>
    </row>
    <row r="5" spans="1:76" ht="6" customHeight="1" thickBot="1" x14ac:dyDescent="0.25">
      <c r="B5" s="19"/>
      <c r="C5" s="19"/>
      <c r="D5" s="19"/>
      <c r="E5" s="19"/>
      <c r="F5" s="328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285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O5" s="13"/>
      <c r="BP5" s="13"/>
    </row>
    <row r="6" spans="1:76" ht="6" customHeight="1" thickBot="1" x14ac:dyDescent="0.25">
      <c r="B6" s="328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285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393" t="s">
        <v>76</v>
      </c>
      <c r="BE6" s="394"/>
      <c r="BF6" s="394"/>
      <c r="BG6" s="395"/>
      <c r="BH6" s="19"/>
      <c r="BI6" s="19"/>
      <c r="BJ6" s="17"/>
      <c r="BK6" s="373"/>
      <c r="BL6" s="373"/>
      <c r="BM6" s="373"/>
      <c r="BN6" s="373"/>
      <c r="BO6" s="29"/>
      <c r="BP6" s="29"/>
    </row>
    <row r="7" spans="1:76" ht="6.75" customHeight="1" x14ac:dyDescent="0.2">
      <c r="B7" s="19"/>
      <c r="C7" s="19"/>
      <c r="D7" s="19"/>
      <c r="E7" s="19"/>
      <c r="F7" s="19"/>
      <c r="G7" s="19"/>
      <c r="H7" s="19"/>
      <c r="I7" s="19"/>
      <c r="J7" s="19"/>
      <c r="K7" s="19"/>
      <c r="L7" s="381" t="s">
        <v>77</v>
      </c>
      <c r="M7" s="382"/>
      <c r="N7" s="382"/>
      <c r="O7" s="382"/>
      <c r="P7" s="382"/>
      <c r="Q7" s="382"/>
      <c r="R7" s="383"/>
      <c r="S7" s="382"/>
      <c r="T7" s="382"/>
      <c r="U7" s="382"/>
      <c r="V7" s="382"/>
      <c r="W7" s="382"/>
      <c r="X7" s="382"/>
      <c r="Y7" s="382"/>
      <c r="Z7" s="382"/>
      <c r="AA7" s="382"/>
      <c r="AB7" s="382"/>
      <c r="AC7" s="382"/>
      <c r="AD7" s="382"/>
      <c r="AE7" s="382"/>
      <c r="AF7" s="382"/>
      <c r="AG7" s="382"/>
      <c r="AH7" s="382"/>
      <c r="AI7" s="382"/>
      <c r="AJ7" s="382"/>
      <c r="AK7" s="382"/>
      <c r="AL7" s="382"/>
      <c r="AM7" s="382"/>
      <c r="AN7" s="382"/>
      <c r="AO7" s="382"/>
      <c r="AP7" s="382"/>
      <c r="AQ7" s="382"/>
      <c r="AR7" s="382"/>
      <c r="AS7" s="382"/>
      <c r="AT7" s="382"/>
      <c r="AU7" s="382"/>
      <c r="AV7" s="382"/>
      <c r="AW7" s="382"/>
      <c r="AX7" s="382"/>
      <c r="AY7" s="382"/>
      <c r="AZ7" s="382"/>
      <c r="BA7" s="384"/>
      <c r="BB7" s="19"/>
      <c r="BC7" s="19"/>
      <c r="BD7" s="396"/>
      <c r="BE7" s="397"/>
      <c r="BF7" s="397"/>
      <c r="BG7" s="398"/>
      <c r="BH7" s="19"/>
      <c r="BI7" s="19"/>
      <c r="BJ7" s="17"/>
      <c r="BK7" s="373"/>
      <c r="BL7" s="373"/>
      <c r="BM7" s="373"/>
      <c r="BN7" s="373"/>
      <c r="BO7" s="29"/>
      <c r="BP7" s="29"/>
    </row>
    <row r="8" spans="1:76" ht="23.25" customHeight="1" thickBot="1" x14ac:dyDescent="0.25">
      <c r="B8" s="254"/>
      <c r="C8" s="254"/>
      <c r="D8" s="254"/>
      <c r="E8" s="254"/>
      <c r="F8" s="254"/>
      <c r="G8" s="254"/>
      <c r="H8" s="254"/>
      <c r="I8" s="254"/>
      <c r="J8" s="254"/>
      <c r="K8" s="254"/>
      <c r="L8" s="385"/>
      <c r="M8" s="386"/>
      <c r="N8" s="386"/>
      <c r="O8" s="386"/>
      <c r="P8" s="386"/>
      <c r="Q8" s="386"/>
      <c r="R8" s="387"/>
      <c r="S8" s="386"/>
      <c r="T8" s="386"/>
      <c r="U8" s="386"/>
      <c r="V8" s="386"/>
      <c r="W8" s="386"/>
      <c r="X8" s="386"/>
      <c r="Y8" s="386"/>
      <c r="Z8" s="386"/>
      <c r="AA8" s="386"/>
      <c r="AB8" s="386"/>
      <c r="AC8" s="386"/>
      <c r="AD8" s="386"/>
      <c r="AE8" s="386"/>
      <c r="AF8" s="386"/>
      <c r="AG8" s="386"/>
      <c r="AH8" s="386"/>
      <c r="AI8" s="386"/>
      <c r="AJ8" s="386"/>
      <c r="AK8" s="386"/>
      <c r="AL8" s="386"/>
      <c r="AM8" s="386"/>
      <c r="AN8" s="386"/>
      <c r="AO8" s="386"/>
      <c r="AP8" s="386"/>
      <c r="AQ8" s="386"/>
      <c r="AR8" s="386"/>
      <c r="AS8" s="386"/>
      <c r="AT8" s="386"/>
      <c r="AU8" s="386"/>
      <c r="AV8" s="386"/>
      <c r="AW8" s="386"/>
      <c r="AX8" s="386"/>
      <c r="AY8" s="386"/>
      <c r="AZ8" s="386"/>
      <c r="BA8" s="388"/>
      <c r="BB8" s="19"/>
      <c r="BC8" s="19"/>
      <c r="BD8" s="399"/>
      <c r="BE8" s="400"/>
      <c r="BF8" s="400"/>
      <c r="BG8" s="401"/>
      <c r="BH8" s="19"/>
      <c r="BI8" s="19"/>
      <c r="BJ8" s="17"/>
      <c r="BK8" s="373"/>
      <c r="BL8" s="373"/>
      <c r="BM8" s="373"/>
      <c r="BN8" s="373"/>
      <c r="BO8" s="29"/>
      <c r="BP8" s="29"/>
    </row>
    <row r="9" spans="1:76" ht="13.5" thickBot="1" x14ac:dyDescent="0.25">
      <c r="B9" s="12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285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7"/>
      <c r="BK9" s="17"/>
      <c r="BL9" s="17"/>
      <c r="BM9" s="17"/>
      <c r="BN9" s="17"/>
      <c r="BO9" s="29"/>
      <c r="BP9" s="29"/>
    </row>
    <row r="10" spans="1:76" ht="15" customHeight="1" thickBot="1" x14ac:dyDescent="0.25">
      <c r="A10" s="8"/>
      <c r="B10" s="8"/>
      <c r="C10" s="336"/>
      <c r="D10" s="337"/>
      <c r="E10" s="338"/>
      <c r="F10" s="336" t="s">
        <v>0</v>
      </c>
      <c r="G10" s="337"/>
      <c r="H10" s="337"/>
      <c r="I10" s="337"/>
      <c r="J10" s="337"/>
      <c r="K10" s="337"/>
      <c r="L10" s="337"/>
      <c r="M10" s="337"/>
      <c r="N10" s="337"/>
      <c r="O10" s="337"/>
      <c r="P10" s="337"/>
      <c r="Q10" s="337"/>
      <c r="R10" s="337"/>
      <c r="S10" s="337"/>
      <c r="T10" s="337"/>
      <c r="U10" s="337"/>
      <c r="V10" s="337"/>
      <c r="W10" s="337"/>
      <c r="X10" s="337"/>
      <c r="Y10" s="337"/>
      <c r="Z10" s="337"/>
      <c r="AA10" s="337"/>
      <c r="AB10" s="337"/>
      <c r="AC10" s="337"/>
      <c r="AD10" s="337"/>
      <c r="AE10" s="337"/>
      <c r="AF10" s="337"/>
      <c r="AG10" s="337"/>
      <c r="AH10" s="337"/>
      <c r="AI10" s="337"/>
      <c r="AJ10" s="338"/>
      <c r="AK10" s="336" t="s">
        <v>174</v>
      </c>
      <c r="AL10" s="337"/>
      <c r="AM10" s="337"/>
      <c r="AN10" s="337"/>
      <c r="AO10" s="337"/>
      <c r="AP10" s="337"/>
      <c r="AQ10" s="337"/>
      <c r="AR10" s="337"/>
      <c r="AS10" s="337"/>
      <c r="AT10" s="337"/>
      <c r="AU10" s="337"/>
      <c r="AV10" s="337"/>
      <c r="AW10" s="337"/>
      <c r="AX10" s="337"/>
      <c r="AY10" s="337"/>
      <c r="AZ10" s="337"/>
      <c r="BA10" s="337"/>
      <c r="BB10" s="337"/>
      <c r="BC10" s="337"/>
      <c r="BD10" s="337"/>
      <c r="BE10" s="337"/>
      <c r="BF10" s="337"/>
      <c r="BG10" s="337"/>
      <c r="BH10" s="337"/>
      <c r="BI10" s="337"/>
      <c r="BJ10" s="337"/>
      <c r="BK10" s="337"/>
      <c r="BL10" s="338"/>
      <c r="BM10" s="333"/>
      <c r="BN10" s="17"/>
    </row>
    <row r="11" spans="1:76" ht="15.75" customHeight="1" thickBot="1" x14ac:dyDescent="0.25">
      <c r="B11" s="14"/>
      <c r="C11" s="357" t="s">
        <v>9</v>
      </c>
      <c r="D11" s="358"/>
      <c r="E11" s="358"/>
      <c r="F11" s="358"/>
      <c r="G11" s="358"/>
      <c r="H11" s="358"/>
      <c r="I11" s="363"/>
      <c r="J11" s="360" t="s">
        <v>10</v>
      </c>
      <c r="K11" s="355"/>
      <c r="L11" s="355"/>
      <c r="M11" s="355"/>
      <c r="N11" s="355"/>
      <c r="O11" s="355"/>
      <c r="P11" s="361"/>
      <c r="Q11" s="362" t="s">
        <v>11</v>
      </c>
      <c r="R11" s="374"/>
      <c r="S11" s="358"/>
      <c r="T11" s="358"/>
      <c r="U11" s="358"/>
      <c r="V11" s="358"/>
      <c r="W11" s="363"/>
      <c r="X11" s="360" t="s">
        <v>12</v>
      </c>
      <c r="Y11" s="355"/>
      <c r="Z11" s="355"/>
      <c r="AA11" s="355"/>
      <c r="AB11" s="355"/>
      <c r="AC11" s="355"/>
      <c r="AD11" s="361"/>
      <c r="AE11" s="362" t="s">
        <v>13</v>
      </c>
      <c r="AF11" s="358"/>
      <c r="AG11" s="358"/>
      <c r="AH11" s="358"/>
      <c r="AI11" s="358"/>
      <c r="AJ11" s="358"/>
      <c r="AK11" s="363"/>
      <c r="AL11" s="360" t="s">
        <v>14</v>
      </c>
      <c r="AM11" s="355"/>
      <c r="AN11" s="355"/>
      <c r="AO11" s="355"/>
      <c r="AP11" s="355"/>
      <c r="AQ11" s="355"/>
      <c r="AR11" s="361"/>
      <c r="AS11" s="362" t="s">
        <v>15</v>
      </c>
      <c r="AT11" s="358"/>
      <c r="AU11" s="358"/>
      <c r="AV11" s="358"/>
      <c r="AW11" s="358"/>
      <c r="AX11" s="358"/>
      <c r="AY11" s="363"/>
      <c r="AZ11" s="360" t="s">
        <v>16</v>
      </c>
      <c r="BA11" s="355"/>
      <c r="BB11" s="355"/>
      <c r="BC11" s="355"/>
      <c r="BD11" s="355"/>
      <c r="BE11" s="355"/>
      <c r="BF11" s="355"/>
      <c r="BG11" s="357" t="s">
        <v>17</v>
      </c>
      <c r="BH11" s="358"/>
      <c r="BI11" s="358"/>
      <c r="BJ11" s="358"/>
      <c r="BK11" s="358"/>
      <c r="BL11" s="358"/>
      <c r="BM11" s="359"/>
      <c r="BN11" s="104"/>
    </row>
    <row r="12" spans="1:76" ht="15" customHeight="1" thickBot="1" x14ac:dyDescent="0.25">
      <c r="B12" s="14"/>
      <c r="C12" s="289">
        <f>DATEREF-WEEKDAY(DATEREF+2)+4</f>
        <v>42002</v>
      </c>
      <c r="D12" s="289">
        <f>C12+1</f>
        <v>42003</v>
      </c>
      <c r="E12" s="289">
        <f t="shared" ref="E12:BM12" si="0">D12+1</f>
        <v>42004</v>
      </c>
      <c r="F12" s="289">
        <f t="shared" si="0"/>
        <v>42005</v>
      </c>
      <c r="G12" s="290">
        <f t="shared" si="0"/>
        <v>42006</v>
      </c>
      <c r="H12" s="291">
        <f t="shared" si="0"/>
        <v>42007</v>
      </c>
      <c r="I12" s="291">
        <f t="shared" si="0"/>
        <v>42008</v>
      </c>
      <c r="J12" s="289">
        <f t="shared" si="0"/>
        <v>42009</v>
      </c>
      <c r="K12" s="289">
        <f t="shared" si="0"/>
        <v>42010</v>
      </c>
      <c r="L12" s="289">
        <f t="shared" si="0"/>
        <v>42011</v>
      </c>
      <c r="M12" s="289">
        <f t="shared" si="0"/>
        <v>42012</v>
      </c>
      <c r="N12" s="289">
        <f t="shared" si="0"/>
        <v>42013</v>
      </c>
      <c r="O12" s="291">
        <f t="shared" si="0"/>
        <v>42014</v>
      </c>
      <c r="P12" s="291">
        <f t="shared" si="0"/>
        <v>42015</v>
      </c>
      <c r="Q12" s="289">
        <f t="shared" si="0"/>
        <v>42016</v>
      </c>
      <c r="R12" s="322">
        <f t="shared" si="0"/>
        <v>42017</v>
      </c>
      <c r="S12" s="289">
        <f t="shared" si="0"/>
        <v>42018</v>
      </c>
      <c r="T12" s="289">
        <f t="shared" si="0"/>
        <v>42019</v>
      </c>
      <c r="U12" s="289">
        <f t="shared" si="0"/>
        <v>42020</v>
      </c>
      <c r="V12" s="291">
        <f t="shared" si="0"/>
        <v>42021</v>
      </c>
      <c r="W12" s="291">
        <f t="shared" si="0"/>
        <v>42022</v>
      </c>
      <c r="X12" s="289">
        <f t="shared" si="0"/>
        <v>42023</v>
      </c>
      <c r="Y12" s="289">
        <f t="shared" si="0"/>
        <v>42024</v>
      </c>
      <c r="Z12" s="289">
        <f t="shared" si="0"/>
        <v>42025</v>
      </c>
      <c r="AA12" s="289">
        <f t="shared" si="0"/>
        <v>42026</v>
      </c>
      <c r="AB12" s="289">
        <f t="shared" si="0"/>
        <v>42027</v>
      </c>
      <c r="AC12" s="291">
        <f t="shared" si="0"/>
        <v>42028</v>
      </c>
      <c r="AD12" s="291">
        <f t="shared" si="0"/>
        <v>42029</v>
      </c>
      <c r="AE12" s="289">
        <f t="shared" si="0"/>
        <v>42030</v>
      </c>
      <c r="AF12" s="289">
        <f t="shared" si="0"/>
        <v>42031</v>
      </c>
      <c r="AG12" s="289">
        <f t="shared" si="0"/>
        <v>42032</v>
      </c>
      <c r="AH12" s="289">
        <f t="shared" si="0"/>
        <v>42033</v>
      </c>
      <c r="AI12" s="289">
        <f t="shared" si="0"/>
        <v>42034</v>
      </c>
      <c r="AJ12" s="291">
        <f t="shared" si="0"/>
        <v>42035</v>
      </c>
      <c r="AK12" s="291">
        <f t="shared" si="0"/>
        <v>42036</v>
      </c>
      <c r="AL12" s="289">
        <f t="shared" si="0"/>
        <v>42037</v>
      </c>
      <c r="AM12" s="289">
        <f t="shared" si="0"/>
        <v>42038</v>
      </c>
      <c r="AN12" s="289">
        <f t="shared" si="0"/>
        <v>42039</v>
      </c>
      <c r="AO12" s="289">
        <f t="shared" si="0"/>
        <v>42040</v>
      </c>
      <c r="AP12" s="289">
        <f t="shared" si="0"/>
        <v>42041</v>
      </c>
      <c r="AQ12" s="291">
        <f t="shared" si="0"/>
        <v>42042</v>
      </c>
      <c r="AR12" s="291">
        <f t="shared" si="0"/>
        <v>42043</v>
      </c>
      <c r="AS12" s="289">
        <f t="shared" si="0"/>
        <v>42044</v>
      </c>
      <c r="AT12" s="289">
        <f t="shared" si="0"/>
        <v>42045</v>
      </c>
      <c r="AU12" s="289">
        <f t="shared" si="0"/>
        <v>42046</v>
      </c>
      <c r="AV12" s="289">
        <f t="shared" si="0"/>
        <v>42047</v>
      </c>
      <c r="AW12" s="289">
        <f t="shared" si="0"/>
        <v>42048</v>
      </c>
      <c r="AX12" s="291">
        <f t="shared" si="0"/>
        <v>42049</v>
      </c>
      <c r="AY12" s="291">
        <f t="shared" si="0"/>
        <v>42050</v>
      </c>
      <c r="AZ12" s="289">
        <f t="shared" si="0"/>
        <v>42051</v>
      </c>
      <c r="BA12" s="289">
        <f t="shared" si="0"/>
        <v>42052</v>
      </c>
      <c r="BB12" s="289">
        <f t="shared" si="0"/>
        <v>42053</v>
      </c>
      <c r="BC12" s="289">
        <f t="shared" si="0"/>
        <v>42054</v>
      </c>
      <c r="BD12" s="289">
        <f t="shared" si="0"/>
        <v>42055</v>
      </c>
      <c r="BE12" s="291">
        <f t="shared" si="0"/>
        <v>42056</v>
      </c>
      <c r="BF12" s="291">
        <f t="shared" si="0"/>
        <v>42057</v>
      </c>
      <c r="BG12" s="289">
        <f t="shared" si="0"/>
        <v>42058</v>
      </c>
      <c r="BH12" s="289">
        <f t="shared" si="0"/>
        <v>42059</v>
      </c>
      <c r="BI12" s="289">
        <f t="shared" si="0"/>
        <v>42060</v>
      </c>
      <c r="BJ12" s="289">
        <f t="shared" si="0"/>
        <v>42061</v>
      </c>
      <c r="BK12" s="289">
        <f t="shared" si="0"/>
        <v>42062</v>
      </c>
      <c r="BL12" s="291">
        <f t="shared" si="0"/>
        <v>42063</v>
      </c>
      <c r="BM12" s="292">
        <f t="shared" si="0"/>
        <v>42064</v>
      </c>
      <c r="BN12" s="103"/>
    </row>
    <row r="13" spans="1:76" x14ac:dyDescent="0.2">
      <c r="B13" s="139" t="s">
        <v>142</v>
      </c>
      <c r="C13" s="304"/>
      <c r="D13" s="305"/>
      <c r="E13" s="305"/>
      <c r="F13" s="306"/>
      <c r="G13" s="305"/>
      <c r="H13" s="307"/>
      <c r="I13" s="307"/>
      <c r="J13" s="305"/>
      <c r="K13" s="305"/>
      <c r="L13" s="305"/>
      <c r="M13" s="305"/>
      <c r="N13" s="305"/>
      <c r="O13" s="307"/>
      <c r="P13" s="307"/>
      <c r="Q13" s="305"/>
      <c r="R13" s="305"/>
      <c r="S13" s="305"/>
      <c r="T13" s="305"/>
      <c r="U13" s="305"/>
      <c r="V13" s="307"/>
      <c r="W13" s="307"/>
      <c r="X13" s="305"/>
      <c r="Y13" s="305"/>
      <c r="Z13" s="305"/>
      <c r="AA13" s="305"/>
      <c r="AB13" s="305"/>
      <c r="AC13" s="307"/>
      <c r="AD13" s="307"/>
      <c r="AE13" s="305"/>
      <c r="AF13" s="305"/>
      <c r="AG13" s="305"/>
      <c r="AH13" s="305"/>
      <c r="AI13" s="305"/>
      <c r="AJ13" s="307"/>
      <c r="AK13" s="307"/>
      <c r="AL13" s="305"/>
      <c r="AM13" s="305"/>
      <c r="AN13" s="305"/>
      <c r="AO13" s="305"/>
      <c r="AP13" s="305"/>
      <c r="AQ13" s="307"/>
      <c r="AR13" s="307"/>
      <c r="AS13" s="305"/>
      <c r="AT13" s="305"/>
      <c r="AU13" s="305"/>
      <c r="AV13" s="305"/>
      <c r="AW13" s="305"/>
      <c r="AX13" s="307"/>
      <c r="AY13" s="307"/>
      <c r="AZ13" s="305"/>
      <c r="BA13" s="305"/>
      <c r="BB13" s="305"/>
      <c r="BC13" s="305"/>
      <c r="BD13" s="305"/>
      <c r="BE13" s="307"/>
      <c r="BF13" s="307"/>
      <c r="BG13" s="305"/>
      <c r="BH13" s="305"/>
      <c r="BI13" s="305"/>
      <c r="BJ13" s="305"/>
      <c r="BK13" s="305"/>
      <c r="BL13" s="308"/>
      <c r="BM13" s="309"/>
      <c r="BN13" s="105"/>
      <c r="BO13" s="17"/>
      <c r="BQ13" s="13"/>
    </row>
    <row r="14" spans="1:76" ht="15" customHeight="1" x14ac:dyDescent="0.25">
      <c r="B14" s="139" t="s">
        <v>143</v>
      </c>
      <c r="C14" s="310"/>
      <c r="D14" s="293"/>
      <c r="E14" s="293"/>
      <c r="F14" s="294"/>
      <c r="G14" s="293"/>
      <c r="H14" s="295"/>
      <c r="I14" s="295"/>
      <c r="J14" s="293"/>
      <c r="K14" s="293"/>
      <c r="L14" s="293"/>
      <c r="M14" s="293"/>
      <c r="N14" s="293"/>
      <c r="O14" s="295"/>
      <c r="P14" s="295"/>
      <c r="Q14" s="293"/>
      <c r="R14" s="293"/>
      <c r="S14" s="293"/>
      <c r="T14" s="293"/>
      <c r="U14" s="293"/>
      <c r="V14" s="295"/>
      <c r="W14" s="295"/>
      <c r="X14" s="293"/>
      <c r="Y14" s="293"/>
      <c r="Z14" s="293"/>
      <c r="AA14" s="293"/>
      <c r="AB14" s="293"/>
      <c r="AC14" s="295"/>
      <c r="AD14" s="295"/>
      <c r="AE14" s="293"/>
      <c r="AF14" s="293"/>
      <c r="AG14" s="293"/>
      <c r="AH14" s="293"/>
      <c r="AI14" s="293"/>
      <c r="AJ14" s="295"/>
      <c r="AK14" s="295"/>
      <c r="AL14" s="293"/>
      <c r="AM14" s="293"/>
      <c r="AN14" s="293"/>
      <c r="AO14" s="293"/>
      <c r="AP14" s="293"/>
      <c r="AQ14" s="295"/>
      <c r="AR14" s="295"/>
      <c r="AS14" s="293"/>
      <c r="AT14" s="293"/>
      <c r="AU14" s="293"/>
      <c r="AV14" s="293"/>
      <c r="AW14" s="293"/>
      <c r="AX14" s="295"/>
      <c r="AY14" s="295"/>
      <c r="AZ14" s="293"/>
      <c r="BA14" s="293"/>
      <c r="BB14" s="293"/>
      <c r="BC14" s="293"/>
      <c r="BD14" s="293"/>
      <c r="BE14" s="295"/>
      <c r="BF14" s="295"/>
      <c r="BG14" s="331"/>
      <c r="BH14" s="293"/>
      <c r="BI14" s="293"/>
      <c r="BJ14" s="293"/>
      <c r="BK14" s="293"/>
      <c r="BL14" s="296"/>
      <c r="BM14" s="311"/>
      <c r="BN14" s="105"/>
      <c r="BQ14" s="13"/>
    </row>
    <row r="15" spans="1:76" ht="13.5" customHeight="1" x14ac:dyDescent="0.2">
      <c r="B15" s="139"/>
      <c r="C15" s="310"/>
      <c r="D15" s="293"/>
      <c r="E15" s="293"/>
      <c r="F15" s="294"/>
      <c r="G15" s="293"/>
      <c r="H15" s="295"/>
      <c r="I15" s="295"/>
      <c r="J15" s="293"/>
      <c r="K15" s="293"/>
      <c r="L15" s="293"/>
      <c r="M15" s="293"/>
      <c r="N15" s="293"/>
      <c r="O15" s="295"/>
      <c r="P15" s="295"/>
      <c r="Q15" s="293"/>
      <c r="R15" s="293"/>
      <c r="S15" s="293"/>
      <c r="T15" s="293"/>
      <c r="U15" s="293"/>
      <c r="V15" s="295"/>
      <c r="W15" s="295"/>
      <c r="X15" s="293"/>
      <c r="Y15" s="293"/>
      <c r="Z15" s="293"/>
      <c r="AA15" s="293"/>
      <c r="AB15" s="293"/>
      <c r="AC15" s="295"/>
      <c r="AD15" s="295"/>
      <c r="AE15" s="293"/>
      <c r="AF15" s="293"/>
      <c r="AG15" s="293"/>
      <c r="AH15" s="293"/>
      <c r="AI15" s="293"/>
      <c r="AJ15" s="295"/>
      <c r="AK15" s="295"/>
      <c r="AL15" s="293"/>
      <c r="AM15" s="293"/>
      <c r="AN15" s="293"/>
      <c r="AO15" s="293"/>
      <c r="AP15" s="293"/>
      <c r="AQ15" s="295"/>
      <c r="AR15" s="295"/>
      <c r="AS15" s="293"/>
      <c r="AT15" s="293"/>
      <c r="AU15" s="293"/>
      <c r="AV15" s="293"/>
      <c r="AW15" s="293"/>
      <c r="AX15" s="295"/>
      <c r="AY15" s="295"/>
      <c r="AZ15" s="293"/>
      <c r="BA15" s="293"/>
      <c r="BB15" s="293"/>
      <c r="BC15" s="293"/>
      <c r="BD15" s="293"/>
      <c r="BE15" s="295"/>
      <c r="BF15" s="295"/>
      <c r="BG15" s="293"/>
      <c r="BH15" s="293"/>
      <c r="BI15" s="293"/>
      <c r="BJ15" s="293"/>
      <c r="BK15" s="293"/>
      <c r="BL15" s="296"/>
      <c r="BM15" s="311"/>
      <c r="BN15" s="105"/>
      <c r="BO15" s="17"/>
      <c r="BQ15" s="13"/>
    </row>
    <row r="16" spans="1:76" ht="15" customHeight="1" x14ac:dyDescent="0.2">
      <c r="A16" s="15"/>
      <c r="B16" s="139" t="s">
        <v>115</v>
      </c>
      <c r="C16" s="312"/>
      <c r="D16" s="297"/>
      <c r="E16" s="297"/>
      <c r="F16" s="298"/>
      <c r="G16" s="293"/>
      <c r="H16" s="295"/>
      <c r="I16" s="295"/>
      <c r="J16" s="293"/>
      <c r="K16" s="293"/>
      <c r="L16" s="293"/>
      <c r="M16" s="293"/>
      <c r="N16" s="293"/>
      <c r="O16" s="295"/>
      <c r="P16" s="295"/>
      <c r="Q16" s="293"/>
      <c r="R16" s="293"/>
      <c r="S16" s="293"/>
      <c r="T16" s="293"/>
      <c r="U16" s="293"/>
      <c r="V16" s="295"/>
      <c r="W16" s="295"/>
      <c r="X16" s="293"/>
      <c r="Y16" s="293"/>
      <c r="Z16" s="293"/>
      <c r="AA16" s="293"/>
      <c r="AB16" s="293"/>
      <c r="AC16" s="295"/>
      <c r="AD16" s="295"/>
      <c r="AE16" s="293"/>
      <c r="AF16" s="293"/>
      <c r="AG16" s="293"/>
      <c r="AH16" s="293"/>
      <c r="AI16" s="293"/>
      <c r="AJ16" s="295"/>
      <c r="AK16" s="295"/>
      <c r="AL16" s="293"/>
      <c r="AM16" s="293"/>
      <c r="AN16" s="293"/>
      <c r="AO16" s="293"/>
      <c r="AP16" s="293"/>
      <c r="AQ16" s="295"/>
      <c r="AR16" s="295"/>
      <c r="AS16" s="293"/>
      <c r="AT16" s="293"/>
      <c r="AU16" s="293"/>
      <c r="AV16" s="293"/>
      <c r="AW16" s="293"/>
      <c r="AX16" s="295"/>
      <c r="AY16" s="295"/>
      <c r="AZ16" s="293"/>
      <c r="BA16" s="293"/>
      <c r="BB16" s="293"/>
      <c r="BC16" s="293"/>
      <c r="BD16" s="293"/>
      <c r="BE16" s="295"/>
      <c r="BF16" s="295"/>
      <c r="BG16" s="293"/>
      <c r="BH16" s="293"/>
      <c r="BI16" s="293"/>
      <c r="BJ16" s="293"/>
      <c r="BK16" s="293"/>
      <c r="BL16" s="296"/>
      <c r="BM16" s="311"/>
      <c r="BN16" s="105"/>
      <c r="BO16" s="17"/>
      <c r="BQ16" s="13"/>
    </row>
    <row r="17" spans="1:214" x14ac:dyDescent="0.2">
      <c r="A17" s="10"/>
      <c r="B17" s="139" t="s">
        <v>117</v>
      </c>
      <c r="C17" s="310"/>
      <c r="D17" s="293"/>
      <c r="E17" s="293"/>
      <c r="F17" s="294"/>
      <c r="G17" s="293"/>
      <c r="H17" s="295"/>
      <c r="I17" s="295"/>
      <c r="J17" s="293"/>
      <c r="K17" s="293"/>
      <c r="L17" s="293"/>
      <c r="M17" s="293"/>
      <c r="N17" s="293"/>
      <c r="O17" s="295"/>
      <c r="P17" s="295"/>
      <c r="Q17" s="293"/>
      <c r="R17" s="293"/>
      <c r="S17" s="293"/>
      <c r="T17" s="293"/>
      <c r="U17" s="293"/>
      <c r="V17" s="295"/>
      <c r="W17" s="295"/>
      <c r="X17" s="293"/>
      <c r="Y17" s="293"/>
      <c r="Z17" s="293"/>
      <c r="AA17" s="293"/>
      <c r="AB17" s="293"/>
      <c r="AC17" s="295"/>
      <c r="AD17" s="295"/>
      <c r="AE17" s="293"/>
      <c r="AF17" s="297"/>
      <c r="AG17" s="297"/>
      <c r="AH17" s="293"/>
      <c r="AI17" s="293"/>
      <c r="AJ17" s="295"/>
      <c r="AK17" s="295"/>
      <c r="AL17" s="293"/>
      <c r="AM17" s="293"/>
      <c r="AN17" s="293"/>
      <c r="AO17" s="293"/>
      <c r="AP17" s="293"/>
      <c r="AQ17" s="295"/>
      <c r="AR17" s="295"/>
      <c r="AS17" s="293"/>
      <c r="AT17" s="293"/>
      <c r="AU17" s="293"/>
      <c r="AV17" s="293"/>
      <c r="AW17" s="293"/>
      <c r="AX17" s="295"/>
      <c r="AY17" s="295"/>
      <c r="AZ17" s="293"/>
      <c r="BA17" s="293"/>
      <c r="BB17" s="293"/>
      <c r="BC17" s="293"/>
      <c r="BD17" s="293"/>
      <c r="BE17" s="295"/>
      <c r="BF17" s="295"/>
      <c r="BG17" s="293"/>
      <c r="BH17" s="293"/>
      <c r="BI17" s="293"/>
      <c r="BJ17" s="293"/>
      <c r="BK17" s="293"/>
      <c r="BL17" s="296"/>
      <c r="BM17" s="311"/>
      <c r="BN17" s="105"/>
      <c r="BQ17" s="13"/>
    </row>
    <row r="18" spans="1:214" x14ac:dyDescent="0.2">
      <c r="A18" s="10"/>
      <c r="B18" s="139" t="s">
        <v>172</v>
      </c>
      <c r="C18" s="310"/>
      <c r="D18" s="293"/>
      <c r="E18" s="293"/>
      <c r="F18" s="294"/>
      <c r="G18" s="293"/>
      <c r="H18" s="295"/>
      <c r="I18" s="295"/>
      <c r="J18" s="293"/>
      <c r="K18" s="293"/>
      <c r="L18" s="299"/>
      <c r="M18" s="293"/>
      <c r="N18" s="293"/>
      <c r="O18" s="295"/>
      <c r="P18" s="295"/>
      <c r="Q18" s="293"/>
      <c r="R18" s="293"/>
      <c r="S18" s="299"/>
      <c r="T18" s="293"/>
      <c r="U18" s="293"/>
      <c r="V18" s="295"/>
      <c r="W18" s="295"/>
      <c r="X18" s="293"/>
      <c r="Y18" s="293"/>
      <c r="Z18" s="293"/>
      <c r="AA18" s="293"/>
      <c r="AB18" s="293"/>
      <c r="AC18" s="295"/>
      <c r="AD18" s="295"/>
      <c r="AE18" s="293"/>
      <c r="AF18" s="297"/>
      <c r="AG18" s="293"/>
      <c r="AH18" s="293"/>
      <c r="AI18" s="293"/>
      <c r="AJ18" s="295"/>
      <c r="AK18" s="295"/>
      <c r="AL18" s="293"/>
      <c r="AM18" s="293"/>
      <c r="AN18" s="293"/>
      <c r="AO18" s="293"/>
      <c r="AP18" s="293"/>
      <c r="AQ18" s="295"/>
      <c r="AR18" s="295"/>
      <c r="AS18" s="293"/>
      <c r="AT18" s="293"/>
      <c r="AU18" s="293"/>
      <c r="AV18" s="293"/>
      <c r="AW18" s="293"/>
      <c r="AX18" s="295"/>
      <c r="AY18" s="295"/>
      <c r="AZ18" s="293"/>
      <c r="BA18" s="293"/>
      <c r="BB18" s="293"/>
      <c r="BC18" s="293"/>
      <c r="BD18" s="293"/>
      <c r="BE18" s="295"/>
      <c r="BF18" s="295"/>
      <c r="BG18" s="293"/>
      <c r="BH18" s="293"/>
      <c r="BI18" s="293"/>
      <c r="BJ18" s="293"/>
      <c r="BK18" s="293"/>
      <c r="BL18" s="296"/>
      <c r="BM18" s="311"/>
      <c r="BN18" s="105"/>
      <c r="BO18" s="13"/>
      <c r="BP18" s="13"/>
      <c r="BQ18" s="13"/>
    </row>
    <row r="19" spans="1:214" x14ac:dyDescent="0.2">
      <c r="A19" s="15"/>
      <c r="B19" s="139" t="s">
        <v>120</v>
      </c>
      <c r="C19" s="310"/>
      <c r="D19" s="293"/>
      <c r="E19" s="293"/>
      <c r="F19" s="294"/>
      <c r="G19" s="293"/>
      <c r="H19" s="295"/>
      <c r="I19" s="295"/>
      <c r="J19" s="293"/>
      <c r="K19" s="293"/>
      <c r="L19" s="293"/>
      <c r="M19" s="293"/>
      <c r="N19" s="293"/>
      <c r="O19" s="295"/>
      <c r="P19" s="295"/>
      <c r="Q19" s="293"/>
      <c r="R19" s="293"/>
      <c r="S19" s="293"/>
      <c r="T19" s="293"/>
      <c r="U19" s="293"/>
      <c r="V19" s="295"/>
      <c r="W19" s="295"/>
      <c r="X19" s="293"/>
      <c r="Y19" s="293"/>
      <c r="Z19" s="293"/>
      <c r="AA19" s="293"/>
      <c r="AB19" s="293"/>
      <c r="AC19" s="295"/>
      <c r="AD19" s="295"/>
      <c r="AE19" s="293"/>
      <c r="AF19" s="293"/>
      <c r="AG19" s="293"/>
      <c r="AH19" s="293"/>
      <c r="AI19" s="293"/>
      <c r="AJ19" s="295"/>
      <c r="AK19" s="295"/>
      <c r="AL19" s="293"/>
      <c r="AM19" s="293"/>
      <c r="AN19" s="293"/>
      <c r="AO19" s="293"/>
      <c r="AP19" s="293"/>
      <c r="AQ19" s="295"/>
      <c r="AR19" s="295"/>
      <c r="AS19" s="293"/>
      <c r="AT19" s="293"/>
      <c r="AU19" s="293"/>
      <c r="AV19" s="293"/>
      <c r="AW19" s="293"/>
      <c r="AX19" s="295"/>
      <c r="AY19" s="295"/>
      <c r="AZ19" s="293"/>
      <c r="BA19" s="293"/>
      <c r="BB19" s="293"/>
      <c r="BC19" s="293"/>
      <c r="BD19" s="293"/>
      <c r="BE19" s="295"/>
      <c r="BF19" s="295"/>
      <c r="BG19" s="293"/>
      <c r="BH19" s="293"/>
      <c r="BI19" s="293"/>
      <c r="BJ19" s="293"/>
      <c r="BK19" s="293"/>
      <c r="BL19" s="296"/>
      <c r="BM19" s="311"/>
      <c r="BN19" s="105"/>
      <c r="BO19" s="13"/>
      <c r="BP19" s="13"/>
      <c r="BQ19" s="13"/>
    </row>
    <row r="20" spans="1:214" x14ac:dyDescent="0.2">
      <c r="A20" s="15"/>
      <c r="B20" s="139" t="s">
        <v>122</v>
      </c>
      <c r="C20" s="310"/>
      <c r="D20" s="293"/>
      <c r="E20" s="293"/>
      <c r="F20" s="294"/>
      <c r="G20" s="293"/>
      <c r="H20" s="295"/>
      <c r="I20" s="295"/>
      <c r="J20" s="293"/>
      <c r="K20" s="293"/>
      <c r="L20" s="293"/>
      <c r="M20" s="293"/>
      <c r="N20" s="293"/>
      <c r="O20" s="295"/>
      <c r="P20" s="295"/>
      <c r="Q20" s="293"/>
      <c r="R20" s="293"/>
      <c r="S20" s="293"/>
      <c r="T20" s="293"/>
      <c r="U20" s="293"/>
      <c r="V20" s="295"/>
      <c r="W20" s="295"/>
      <c r="X20" s="293"/>
      <c r="Y20" s="293"/>
      <c r="Z20" s="293"/>
      <c r="AA20" s="293"/>
      <c r="AB20" s="293"/>
      <c r="AC20" s="295"/>
      <c r="AD20" s="295"/>
      <c r="AE20" s="293"/>
      <c r="AF20" s="293"/>
      <c r="AG20" s="293"/>
      <c r="AH20" s="293"/>
      <c r="AI20" s="293"/>
      <c r="AJ20" s="295"/>
      <c r="AK20" s="295"/>
      <c r="AL20" s="293"/>
      <c r="AM20" s="293"/>
      <c r="AN20" s="293"/>
      <c r="AO20" s="293"/>
      <c r="AP20" s="293"/>
      <c r="AQ20" s="295"/>
      <c r="AR20" s="295"/>
      <c r="AS20" s="293"/>
      <c r="AT20" s="293"/>
      <c r="AU20" s="293"/>
      <c r="AV20" s="293"/>
      <c r="AW20" s="293"/>
      <c r="AX20" s="295"/>
      <c r="AY20" s="295"/>
      <c r="AZ20" s="293"/>
      <c r="BA20" s="293"/>
      <c r="BB20" s="293"/>
      <c r="BC20" s="293"/>
      <c r="BD20" s="293"/>
      <c r="BE20" s="295"/>
      <c r="BF20" s="295"/>
      <c r="BG20" s="293"/>
      <c r="BH20" s="293"/>
      <c r="BI20" s="293"/>
      <c r="BJ20" s="293"/>
      <c r="BK20" s="293"/>
      <c r="BL20" s="296"/>
      <c r="BM20" s="311"/>
      <c r="BN20" s="105"/>
      <c r="BO20" s="13"/>
      <c r="BP20" s="13"/>
      <c r="BQ20" s="13"/>
    </row>
    <row r="21" spans="1:214" x14ac:dyDescent="0.2">
      <c r="B21" s="139" t="s">
        <v>124</v>
      </c>
      <c r="C21" s="310"/>
      <c r="D21" s="293"/>
      <c r="E21" s="293"/>
      <c r="F21" s="294"/>
      <c r="G21" s="293"/>
      <c r="H21" s="295"/>
      <c r="I21" s="295"/>
      <c r="J21" s="293"/>
      <c r="K21" s="293"/>
      <c r="L21" s="293"/>
      <c r="M21" s="293"/>
      <c r="N21" s="293"/>
      <c r="O21" s="295"/>
      <c r="P21" s="295"/>
      <c r="Q21" s="293"/>
      <c r="R21" s="293"/>
      <c r="S21" s="293"/>
      <c r="T21" s="293"/>
      <c r="U21" s="293"/>
      <c r="V21" s="295"/>
      <c r="W21" s="295"/>
      <c r="X21" s="293"/>
      <c r="Y21" s="293"/>
      <c r="Z21" s="293"/>
      <c r="AA21" s="293"/>
      <c r="AB21" s="293"/>
      <c r="AC21" s="295"/>
      <c r="AD21" s="295"/>
      <c r="AE21" s="293"/>
      <c r="AF21" s="293"/>
      <c r="AG21" s="293"/>
      <c r="AH21" s="293"/>
      <c r="AI21" s="293"/>
      <c r="AJ21" s="295"/>
      <c r="AK21" s="295"/>
      <c r="AL21" s="293"/>
      <c r="AM21" s="293"/>
      <c r="AN21" s="293"/>
      <c r="AO21" s="293"/>
      <c r="AP21" s="293"/>
      <c r="AQ21" s="295"/>
      <c r="AR21" s="295"/>
      <c r="AS21" s="293"/>
      <c r="AT21" s="293"/>
      <c r="AU21" s="293"/>
      <c r="AV21" s="293"/>
      <c r="AW21" s="293"/>
      <c r="AX21" s="295"/>
      <c r="AY21" s="295"/>
      <c r="AZ21" s="293"/>
      <c r="BA21" s="293"/>
      <c r="BB21" s="293"/>
      <c r="BC21" s="293"/>
      <c r="BD21" s="293"/>
      <c r="BE21" s="295"/>
      <c r="BF21" s="295"/>
      <c r="BG21" s="293"/>
      <c r="BH21" s="293"/>
      <c r="BI21" s="293"/>
      <c r="BJ21" s="293"/>
      <c r="BK21" s="293"/>
      <c r="BL21" s="296"/>
      <c r="BM21" s="311"/>
      <c r="BN21" s="105"/>
      <c r="BO21" s="13"/>
      <c r="BP21" s="13"/>
      <c r="BQ21" s="13"/>
    </row>
    <row r="22" spans="1:214" x14ac:dyDescent="0.2">
      <c r="B22" s="139" t="s">
        <v>126</v>
      </c>
      <c r="C22" s="310"/>
      <c r="D22" s="293"/>
      <c r="E22" s="293"/>
      <c r="F22" s="294"/>
      <c r="G22" s="293"/>
      <c r="H22" s="295"/>
      <c r="I22" s="295"/>
      <c r="J22" s="293"/>
      <c r="K22" s="293"/>
      <c r="L22" s="293"/>
      <c r="M22" s="293"/>
      <c r="N22" s="293"/>
      <c r="O22" s="295"/>
      <c r="P22" s="295"/>
      <c r="Q22" s="293"/>
      <c r="R22" s="293"/>
      <c r="S22" s="293"/>
      <c r="T22" s="293"/>
      <c r="U22" s="293"/>
      <c r="V22" s="295"/>
      <c r="W22" s="295"/>
      <c r="X22" s="293"/>
      <c r="Y22" s="293"/>
      <c r="Z22" s="293"/>
      <c r="AA22" s="293"/>
      <c r="AB22" s="293"/>
      <c r="AC22" s="295"/>
      <c r="AD22" s="295"/>
      <c r="AE22" s="293"/>
      <c r="AF22" s="293"/>
      <c r="AG22" s="293"/>
      <c r="AH22" s="293"/>
      <c r="AI22" s="293"/>
      <c r="AJ22" s="295"/>
      <c r="AK22" s="295"/>
      <c r="AL22" s="293"/>
      <c r="AM22" s="293"/>
      <c r="AN22" s="293"/>
      <c r="AO22" s="293"/>
      <c r="AP22" s="293"/>
      <c r="AQ22" s="295"/>
      <c r="AR22" s="295"/>
      <c r="AS22" s="293"/>
      <c r="AT22" s="293"/>
      <c r="AU22" s="293"/>
      <c r="AV22" s="293"/>
      <c r="AW22" s="293"/>
      <c r="AX22" s="295"/>
      <c r="AY22" s="295"/>
      <c r="AZ22" s="293"/>
      <c r="BA22" s="293"/>
      <c r="BB22" s="293"/>
      <c r="BC22" s="293"/>
      <c r="BD22" s="293"/>
      <c r="BE22" s="295"/>
      <c r="BF22" s="295"/>
      <c r="BG22" s="293"/>
      <c r="BH22" s="293"/>
      <c r="BI22" s="293"/>
      <c r="BJ22" s="293"/>
      <c r="BK22" s="293"/>
      <c r="BL22" s="296"/>
      <c r="BM22" s="311"/>
      <c r="BN22" s="105"/>
      <c r="BO22" s="13"/>
      <c r="BP22" s="13"/>
      <c r="BQ22" s="13"/>
    </row>
    <row r="23" spans="1:214" x14ac:dyDescent="0.2">
      <c r="B23" s="139" t="s">
        <v>128</v>
      </c>
      <c r="C23" s="310"/>
      <c r="D23" s="293"/>
      <c r="E23" s="293"/>
      <c r="F23" s="294"/>
      <c r="G23" s="293"/>
      <c r="H23" s="295"/>
      <c r="I23" s="295"/>
      <c r="J23" s="293"/>
      <c r="K23" s="293"/>
      <c r="L23" s="293"/>
      <c r="M23" s="293"/>
      <c r="N23" s="293"/>
      <c r="O23" s="295"/>
      <c r="P23" s="295"/>
      <c r="Q23" s="293"/>
      <c r="R23" s="293"/>
      <c r="S23" s="293"/>
      <c r="T23" s="293"/>
      <c r="U23" s="293"/>
      <c r="V23" s="295"/>
      <c r="W23" s="295"/>
      <c r="X23" s="293"/>
      <c r="Y23" s="293"/>
      <c r="Z23" s="293"/>
      <c r="AA23" s="293"/>
      <c r="AB23" s="293"/>
      <c r="AC23" s="295"/>
      <c r="AD23" s="295"/>
      <c r="AE23" s="293"/>
      <c r="AF23" s="293"/>
      <c r="AG23" s="293"/>
      <c r="AH23" s="293"/>
      <c r="AI23" s="293"/>
      <c r="AJ23" s="295"/>
      <c r="AK23" s="295"/>
      <c r="AL23" s="293"/>
      <c r="AM23" s="293"/>
      <c r="AN23" s="293"/>
      <c r="AO23" s="293"/>
      <c r="AP23" s="293"/>
      <c r="AQ23" s="295"/>
      <c r="AR23" s="295"/>
      <c r="AS23" s="293"/>
      <c r="AT23" s="293"/>
      <c r="AU23" s="293"/>
      <c r="AV23" s="293"/>
      <c r="AW23" s="293"/>
      <c r="AX23" s="295"/>
      <c r="AY23" s="295"/>
      <c r="AZ23" s="293"/>
      <c r="BA23" s="293"/>
      <c r="BB23" s="293"/>
      <c r="BC23" s="293"/>
      <c r="BD23" s="293"/>
      <c r="BE23" s="295"/>
      <c r="BF23" s="295"/>
      <c r="BG23" s="293"/>
      <c r="BH23" s="293"/>
      <c r="BI23" s="293"/>
      <c r="BJ23" s="293"/>
      <c r="BK23" s="293"/>
      <c r="BL23" s="296"/>
      <c r="BM23" s="311"/>
      <c r="BN23" s="105"/>
      <c r="BO23" s="13"/>
      <c r="BP23" s="13"/>
      <c r="BQ23" s="13"/>
    </row>
    <row r="24" spans="1:214" x14ac:dyDescent="0.2">
      <c r="B24" s="139" t="s">
        <v>130</v>
      </c>
      <c r="C24" s="310"/>
      <c r="D24" s="293"/>
      <c r="E24" s="293"/>
      <c r="F24" s="294"/>
      <c r="G24" s="293"/>
      <c r="H24" s="295"/>
      <c r="I24" s="295"/>
      <c r="J24" s="293"/>
      <c r="K24" s="293"/>
      <c r="L24" s="293"/>
      <c r="M24" s="293"/>
      <c r="N24" s="293"/>
      <c r="O24" s="295"/>
      <c r="P24" s="295"/>
      <c r="Q24" s="293"/>
      <c r="R24" s="293"/>
      <c r="S24" s="293"/>
      <c r="T24" s="293"/>
      <c r="U24" s="293"/>
      <c r="V24" s="295"/>
      <c r="W24" s="295"/>
      <c r="X24" s="293"/>
      <c r="Y24" s="293"/>
      <c r="Z24" s="293"/>
      <c r="AA24" s="293"/>
      <c r="AB24" s="293"/>
      <c r="AC24" s="295"/>
      <c r="AD24" s="295"/>
      <c r="AE24" s="293"/>
      <c r="AF24" s="293"/>
      <c r="AG24" s="293"/>
      <c r="AH24" s="293"/>
      <c r="AI24" s="293"/>
      <c r="AJ24" s="295"/>
      <c r="AK24" s="295"/>
      <c r="AL24" s="293"/>
      <c r="AM24" s="293"/>
      <c r="AN24" s="293"/>
      <c r="AO24" s="293"/>
      <c r="AP24" s="293"/>
      <c r="AQ24" s="295"/>
      <c r="AR24" s="295"/>
      <c r="AS24" s="293"/>
      <c r="AT24" s="293"/>
      <c r="AU24" s="293"/>
      <c r="AV24" s="293"/>
      <c r="AW24" s="293"/>
      <c r="AX24" s="295"/>
      <c r="AY24" s="295"/>
      <c r="AZ24" s="293"/>
      <c r="BA24" s="293"/>
      <c r="BB24" s="293"/>
      <c r="BC24" s="293"/>
      <c r="BD24" s="293"/>
      <c r="BE24" s="295"/>
      <c r="BF24" s="295"/>
      <c r="BG24" s="293"/>
      <c r="BH24" s="293"/>
      <c r="BI24" s="293"/>
      <c r="BJ24" s="293"/>
      <c r="BK24" s="293"/>
      <c r="BL24" s="296"/>
      <c r="BM24" s="311"/>
      <c r="BN24" s="105"/>
      <c r="BO24" s="13" t="s">
        <v>91</v>
      </c>
      <c r="BP24" s="13"/>
      <c r="BQ24" s="13"/>
    </row>
    <row r="25" spans="1:214" x14ac:dyDescent="0.2">
      <c r="B25" s="139" t="s">
        <v>132</v>
      </c>
      <c r="C25" s="310"/>
      <c r="D25" s="293"/>
      <c r="E25" s="293"/>
      <c r="F25" s="294"/>
      <c r="G25" s="293"/>
      <c r="H25" s="295"/>
      <c r="I25" s="295"/>
      <c r="J25" s="293"/>
      <c r="K25" s="293"/>
      <c r="L25" s="293"/>
      <c r="M25" s="293"/>
      <c r="N25" s="293"/>
      <c r="O25" s="295"/>
      <c r="P25" s="295"/>
      <c r="Q25" s="293"/>
      <c r="R25" s="293"/>
      <c r="S25" s="293"/>
      <c r="T25" s="293"/>
      <c r="U25" s="293"/>
      <c r="V25" s="295"/>
      <c r="W25" s="295"/>
      <c r="X25" s="293"/>
      <c r="Y25" s="293"/>
      <c r="Z25" s="293"/>
      <c r="AA25" s="293"/>
      <c r="AB25" s="293"/>
      <c r="AC25" s="295"/>
      <c r="AD25" s="295"/>
      <c r="AE25" s="293"/>
      <c r="AF25" s="293"/>
      <c r="AG25" s="293"/>
      <c r="AH25" s="293"/>
      <c r="AI25" s="293"/>
      <c r="AJ25" s="295"/>
      <c r="AK25" s="295"/>
      <c r="AL25" s="293"/>
      <c r="AM25" s="293"/>
      <c r="AN25" s="293"/>
      <c r="AO25" s="293"/>
      <c r="AP25" s="293"/>
      <c r="AQ25" s="295"/>
      <c r="AR25" s="295"/>
      <c r="AS25" s="293"/>
      <c r="AT25" s="293"/>
      <c r="AU25" s="293"/>
      <c r="AV25" s="293"/>
      <c r="AW25" s="293"/>
      <c r="AX25" s="295"/>
      <c r="AY25" s="295"/>
      <c r="AZ25" s="293"/>
      <c r="BA25" s="293"/>
      <c r="BB25" s="293"/>
      <c r="BC25" s="293"/>
      <c r="BD25" s="293"/>
      <c r="BE25" s="295"/>
      <c r="BF25" s="295"/>
      <c r="BG25" s="293"/>
      <c r="BH25" s="293"/>
      <c r="BI25" s="293"/>
      <c r="BJ25" s="293"/>
      <c r="BK25" s="293"/>
      <c r="BL25" s="296"/>
      <c r="BM25" s="311"/>
      <c r="BN25" s="105"/>
      <c r="BO25" s="13" t="s">
        <v>80</v>
      </c>
      <c r="BP25" s="13"/>
      <c r="BQ25" s="13"/>
    </row>
    <row r="26" spans="1:214" x14ac:dyDescent="0.2">
      <c r="B26" s="139"/>
      <c r="C26" s="310"/>
      <c r="D26" s="293"/>
      <c r="E26" s="293"/>
      <c r="F26" s="294"/>
      <c r="G26" s="293"/>
      <c r="H26" s="295"/>
      <c r="I26" s="295"/>
      <c r="J26" s="293"/>
      <c r="K26" s="293"/>
      <c r="L26" s="293"/>
      <c r="M26" s="293"/>
      <c r="N26" s="293"/>
      <c r="O26" s="295"/>
      <c r="P26" s="295"/>
      <c r="Q26" s="293"/>
      <c r="R26" s="293"/>
      <c r="S26" s="293"/>
      <c r="T26" s="293"/>
      <c r="U26" s="293"/>
      <c r="V26" s="295"/>
      <c r="W26" s="295"/>
      <c r="X26" s="293"/>
      <c r="Y26" s="293"/>
      <c r="Z26" s="293"/>
      <c r="AA26" s="293"/>
      <c r="AB26" s="293"/>
      <c r="AC26" s="295"/>
      <c r="AD26" s="295"/>
      <c r="AE26" s="293"/>
      <c r="AF26" s="293"/>
      <c r="AG26" s="293"/>
      <c r="AH26" s="293"/>
      <c r="AI26" s="293"/>
      <c r="AJ26" s="295"/>
      <c r="AK26" s="295"/>
      <c r="AL26" s="293"/>
      <c r="AM26" s="293"/>
      <c r="AN26" s="293"/>
      <c r="AO26" s="293"/>
      <c r="AP26" s="293"/>
      <c r="AQ26" s="295"/>
      <c r="AR26" s="295"/>
      <c r="AS26" s="293"/>
      <c r="AT26" s="293"/>
      <c r="AU26" s="293"/>
      <c r="AV26" s="293"/>
      <c r="AW26" s="293"/>
      <c r="AX26" s="295"/>
      <c r="AY26" s="295"/>
      <c r="AZ26" s="293"/>
      <c r="BA26" s="293"/>
      <c r="BB26" s="293"/>
      <c r="BC26" s="293"/>
      <c r="BD26" s="293"/>
      <c r="BE26" s="295"/>
      <c r="BF26" s="295"/>
      <c r="BG26" s="293"/>
      <c r="BH26" s="293"/>
      <c r="BI26" s="293"/>
      <c r="BJ26" s="293"/>
      <c r="BK26" s="293"/>
      <c r="BL26" s="296"/>
      <c r="BM26" s="311"/>
      <c r="BN26" s="105"/>
      <c r="BO26" s="13" t="s">
        <v>171</v>
      </c>
      <c r="BP26" s="13"/>
      <c r="BQ26" s="13"/>
    </row>
    <row r="27" spans="1:214" x14ac:dyDescent="0.2">
      <c r="B27" s="139" t="s">
        <v>134</v>
      </c>
      <c r="C27" s="310"/>
      <c r="D27" s="293"/>
      <c r="E27" s="293"/>
      <c r="F27" s="294"/>
      <c r="G27" s="293"/>
      <c r="H27" s="295"/>
      <c r="I27" s="295"/>
      <c r="J27" s="293"/>
      <c r="K27" s="293"/>
      <c r="L27" s="293"/>
      <c r="M27" s="293"/>
      <c r="N27" s="293"/>
      <c r="O27" s="295"/>
      <c r="P27" s="295"/>
      <c r="Q27" s="293"/>
      <c r="R27" s="293"/>
      <c r="S27" s="293"/>
      <c r="T27" s="293"/>
      <c r="U27" s="293"/>
      <c r="V27" s="295"/>
      <c r="W27" s="295"/>
      <c r="X27" s="293"/>
      <c r="Y27" s="293"/>
      <c r="Z27" s="293"/>
      <c r="AA27" s="293"/>
      <c r="AB27" s="293"/>
      <c r="AC27" s="295"/>
      <c r="AD27" s="295"/>
      <c r="AE27" s="293"/>
      <c r="AF27" s="293"/>
      <c r="AG27" s="293"/>
      <c r="AH27" s="293"/>
      <c r="AI27" s="293"/>
      <c r="AJ27" s="295"/>
      <c r="AK27" s="295"/>
      <c r="AL27" s="293"/>
      <c r="AM27" s="293"/>
      <c r="AN27" s="293"/>
      <c r="AO27" s="293"/>
      <c r="AP27" s="293"/>
      <c r="AQ27" s="295"/>
      <c r="AR27" s="295"/>
      <c r="AS27" s="293"/>
      <c r="AT27" s="293"/>
      <c r="AU27" s="293"/>
      <c r="AV27" s="293"/>
      <c r="AW27" s="293"/>
      <c r="AX27" s="295"/>
      <c r="AY27" s="295"/>
      <c r="AZ27" s="293"/>
      <c r="BA27" s="293"/>
      <c r="BB27" s="293"/>
      <c r="BC27" s="293"/>
      <c r="BD27" s="293"/>
      <c r="BE27" s="295"/>
      <c r="BF27" s="295"/>
      <c r="BG27" s="293"/>
      <c r="BH27" s="293"/>
      <c r="BI27" s="293"/>
      <c r="BJ27" s="293"/>
      <c r="BK27" s="293"/>
      <c r="BL27" s="296"/>
      <c r="BM27" s="311"/>
      <c r="BN27" s="105"/>
      <c r="BO27" s="13"/>
      <c r="BP27" s="13"/>
      <c r="BQ27" s="13"/>
    </row>
    <row r="28" spans="1:214" x14ac:dyDescent="0.2">
      <c r="B28" s="139" t="s">
        <v>136</v>
      </c>
      <c r="C28" s="313"/>
      <c r="D28" s="300"/>
      <c r="E28" s="300"/>
      <c r="F28" s="301"/>
      <c r="G28" s="293"/>
      <c r="H28" s="295"/>
      <c r="I28" s="295"/>
      <c r="J28" s="293"/>
      <c r="K28" s="293"/>
      <c r="L28" s="293"/>
      <c r="M28" s="293"/>
      <c r="N28" s="293"/>
      <c r="O28" s="295"/>
      <c r="P28" s="295"/>
      <c r="Q28" s="293"/>
      <c r="R28" s="293"/>
      <c r="S28" s="293"/>
      <c r="T28" s="293"/>
      <c r="U28" s="293"/>
      <c r="V28" s="295"/>
      <c r="W28" s="295"/>
      <c r="X28" s="293"/>
      <c r="Y28" s="300"/>
      <c r="Z28" s="300"/>
      <c r="AA28" s="293"/>
      <c r="AB28" s="293"/>
      <c r="AC28" s="295"/>
      <c r="AD28" s="295"/>
      <c r="AE28" s="293"/>
      <c r="AF28" s="300"/>
      <c r="AG28" s="300"/>
      <c r="AH28" s="293"/>
      <c r="AI28" s="293"/>
      <c r="AJ28" s="295"/>
      <c r="AK28" s="295"/>
      <c r="AL28" s="293"/>
      <c r="AM28" s="300"/>
      <c r="AN28" s="300"/>
      <c r="AO28" s="293"/>
      <c r="AP28" s="293"/>
      <c r="AQ28" s="295"/>
      <c r="AR28" s="295"/>
      <c r="AS28" s="293"/>
      <c r="AT28" s="300"/>
      <c r="AU28" s="300"/>
      <c r="AV28" s="293"/>
      <c r="AW28" s="293"/>
      <c r="AX28" s="295"/>
      <c r="AY28" s="295"/>
      <c r="AZ28" s="293"/>
      <c r="BA28" s="300"/>
      <c r="BB28" s="300"/>
      <c r="BC28" s="293"/>
      <c r="BD28" s="293"/>
      <c r="BE28" s="295"/>
      <c r="BF28" s="295"/>
      <c r="BG28" s="293"/>
      <c r="BH28" s="300"/>
      <c r="BI28" s="300"/>
      <c r="BJ28" s="300"/>
      <c r="BK28" s="293"/>
      <c r="BL28" s="296"/>
      <c r="BM28" s="311"/>
      <c r="BN28" s="105"/>
      <c r="BO28" s="13"/>
      <c r="BP28" s="13"/>
      <c r="BQ28" s="13"/>
    </row>
    <row r="29" spans="1:214" x14ac:dyDescent="0.2">
      <c r="B29" s="139" t="s">
        <v>138</v>
      </c>
      <c r="C29" s="313"/>
      <c r="D29" s="300"/>
      <c r="E29" s="300"/>
      <c r="F29" s="294"/>
      <c r="G29" s="293"/>
      <c r="H29" s="295"/>
      <c r="I29" s="295"/>
      <c r="J29" s="293"/>
      <c r="K29" s="293"/>
      <c r="L29" s="293"/>
      <c r="M29" s="293"/>
      <c r="N29" s="293"/>
      <c r="O29" s="295"/>
      <c r="P29" s="295"/>
      <c r="Q29" s="293"/>
      <c r="R29" s="293"/>
      <c r="S29" s="293"/>
      <c r="T29" s="293"/>
      <c r="U29" s="293"/>
      <c r="V29" s="295"/>
      <c r="W29" s="295"/>
      <c r="X29" s="293"/>
      <c r="Y29" s="293"/>
      <c r="Z29" s="293"/>
      <c r="AA29" s="293"/>
      <c r="AB29" s="293"/>
      <c r="AC29" s="295"/>
      <c r="AD29" s="295"/>
      <c r="AE29" s="293"/>
      <c r="AF29" s="293"/>
      <c r="AG29" s="293"/>
      <c r="AH29" s="293"/>
      <c r="AI29" s="293"/>
      <c r="AJ29" s="295"/>
      <c r="AK29" s="295"/>
      <c r="AL29" s="293"/>
      <c r="AM29" s="300"/>
      <c r="AN29" s="300"/>
      <c r="AO29" s="293"/>
      <c r="AP29" s="293"/>
      <c r="AQ29" s="295"/>
      <c r="AR29" s="295"/>
      <c r="AS29" s="293"/>
      <c r="AT29" s="293"/>
      <c r="AU29" s="293"/>
      <c r="AV29" s="293"/>
      <c r="AW29" s="293"/>
      <c r="AX29" s="295"/>
      <c r="AY29" s="295"/>
      <c r="AZ29" s="293"/>
      <c r="BA29" s="293"/>
      <c r="BB29" s="293"/>
      <c r="BC29" s="293"/>
      <c r="BD29" s="293"/>
      <c r="BE29" s="295"/>
      <c r="BF29" s="295"/>
      <c r="BG29" s="293"/>
      <c r="BH29" s="293"/>
      <c r="BI29" s="293"/>
      <c r="BJ29" s="293"/>
      <c r="BK29" s="293"/>
      <c r="BL29" s="296"/>
      <c r="BM29" s="311"/>
      <c r="BN29" s="105"/>
      <c r="BO29" s="13"/>
      <c r="BP29" s="13"/>
      <c r="BQ29" s="13"/>
    </row>
    <row r="30" spans="1:214" x14ac:dyDescent="0.2">
      <c r="B30" s="139" t="s">
        <v>140</v>
      </c>
      <c r="C30" s="313"/>
      <c r="D30" s="300"/>
      <c r="E30" s="300"/>
      <c r="F30" s="294"/>
      <c r="G30" s="293"/>
      <c r="H30" s="295"/>
      <c r="I30" s="295"/>
      <c r="J30" s="293"/>
      <c r="K30" s="293"/>
      <c r="L30" s="293"/>
      <c r="M30" s="293"/>
      <c r="N30" s="293"/>
      <c r="O30" s="295"/>
      <c r="P30" s="295"/>
      <c r="Q30" s="293"/>
      <c r="R30" s="293"/>
      <c r="S30" s="293"/>
      <c r="T30" s="293"/>
      <c r="U30" s="293"/>
      <c r="V30" s="295"/>
      <c r="W30" s="295"/>
      <c r="X30" s="293"/>
      <c r="Y30" s="293"/>
      <c r="Z30" s="293"/>
      <c r="AA30" s="293"/>
      <c r="AB30" s="293"/>
      <c r="AC30" s="295"/>
      <c r="AD30" s="295"/>
      <c r="AE30" s="293"/>
      <c r="AF30" s="293"/>
      <c r="AG30" s="293"/>
      <c r="AH30" s="293"/>
      <c r="AI30" s="293"/>
      <c r="AJ30" s="295"/>
      <c r="AK30" s="295"/>
      <c r="AL30" s="293"/>
      <c r="AM30" s="293"/>
      <c r="AN30" s="293"/>
      <c r="AO30" s="293"/>
      <c r="AP30" s="293"/>
      <c r="AQ30" s="295"/>
      <c r="AR30" s="295"/>
      <c r="AS30" s="293"/>
      <c r="AT30" s="293"/>
      <c r="AU30" s="293"/>
      <c r="AV30" s="293"/>
      <c r="AW30" s="293"/>
      <c r="AX30" s="295"/>
      <c r="AY30" s="295"/>
      <c r="AZ30" s="293"/>
      <c r="BA30" s="293"/>
      <c r="BB30" s="293"/>
      <c r="BC30" s="293"/>
      <c r="BD30" s="293"/>
      <c r="BE30" s="295"/>
      <c r="BF30" s="295"/>
      <c r="BG30" s="293"/>
      <c r="BH30" s="293"/>
      <c r="BI30" s="293"/>
      <c r="BJ30" s="293"/>
      <c r="BK30" s="293"/>
      <c r="BL30" s="296"/>
      <c r="BM30" s="311"/>
      <c r="BN30" s="105"/>
      <c r="BO30" s="13"/>
      <c r="BP30" s="13"/>
      <c r="BQ30" s="13"/>
    </row>
    <row r="31" spans="1:214" x14ac:dyDescent="0.2">
      <c r="B31" s="139" t="s">
        <v>145</v>
      </c>
      <c r="C31" s="310"/>
      <c r="D31" s="293"/>
      <c r="E31" s="293"/>
      <c r="F31" s="294"/>
      <c r="G31" s="293"/>
      <c r="H31" s="295"/>
      <c r="I31" s="295"/>
      <c r="J31" s="293"/>
      <c r="K31" s="293"/>
      <c r="L31" s="293"/>
      <c r="M31" s="293"/>
      <c r="N31" s="293"/>
      <c r="O31" s="295"/>
      <c r="P31" s="295"/>
      <c r="Q31" s="293"/>
      <c r="R31" s="302"/>
      <c r="S31" s="293"/>
      <c r="T31" s="293"/>
      <c r="U31" s="293"/>
      <c r="V31" s="295"/>
      <c r="W31" s="295"/>
      <c r="X31" s="293"/>
      <c r="Y31" s="293"/>
      <c r="Z31" s="293"/>
      <c r="AA31" s="293"/>
      <c r="AB31" s="293"/>
      <c r="AC31" s="295"/>
      <c r="AD31" s="295"/>
      <c r="AE31" s="293"/>
      <c r="AF31" s="293"/>
      <c r="AG31" s="293"/>
      <c r="AH31" s="293"/>
      <c r="AI31" s="293"/>
      <c r="AJ31" s="295"/>
      <c r="AK31" s="295"/>
      <c r="AL31" s="293"/>
      <c r="AM31" s="293"/>
      <c r="AN31" s="293"/>
      <c r="AO31" s="293"/>
      <c r="AP31" s="293"/>
      <c r="AQ31" s="295"/>
      <c r="AR31" s="295"/>
      <c r="AS31" s="293"/>
      <c r="AT31" s="293"/>
      <c r="AU31" s="293"/>
      <c r="AV31" s="293"/>
      <c r="AW31" s="293"/>
      <c r="AX31" s="295"/>
      <c r="AY31" s="295"/>
      <c r="AZ31" s="293"/>
      <c r="BA31" s="293"/>
      <c r="BB31" s="293"/>
      <c r="BC31" s="293"/>
      <c r="BD31" s="293"/>
      <c r="BE31" s="295"/>
      <c r="BF31" s="295"/>
      <c r="BG31" s="293"/>
      <c r="BH31" s="293"/>
      <c r="BI31" s="293"/>
      <c r="BJ31" s="303"/>
      <c r="BK31" s="293"/>
      <c r="BL31" s="296"/>
      <c r="BM31" s="311"/>
      <c r="BN31" s="105"/>
      <c r="BO31" s="13"/>
      <c r="BP31" s="13"/>
      <c r="BQ31" s="13"/>
    </row>
    <row r="32" spans="1:214" ht="13.5" thickBot="1" x14ac:dyDescent="0.25">
      <c r="A32" s="15"/>
      <c r="B32" s="139"/>
      <c r="C32" s="314"/>
      <c r="D32" s="315"/>
      <c r="E32" s="315"/>
      <c r="F32" s="316"/>
      <c r="G32" s="315"/>
      <c r="H32" s="317"/>
      <c r="I32" s="317"/>
      <c r="J32" s="315"/>
      <c r="K32" s="315"/>
      <c r="L32" s="315"/>
      <c r="M32" s="315"/>
      <c r="N32" s="315"/>
      <c r="O32" s="317"/>
      <c r="P32" s="317"/>
      <c r="Q32" s="315"/>
      <c r="R32" s="318"/>
      <c r="S32" s="315"/>
      <c r="T32" s="315"/>
      <c r="U32" s="315"/>
      <c r="V32" s="317"/>
      <c r="W32" s="317"/>
      <c r="X32" s="315"/>
      <c r="Y32" s="315"/>
      <c r="Z32" s="315"/>
      <c r="AA32" s="315"/>
      <c r="AB32" s="315"/>
      <c r="AC32" s="317"/>
      <c r="AD32" s="317"/>
      <c r="AE32" s="315"/>
      <c r="AF32" s="315"/>
      <c r="AG32" s="315"/>
      <c r="AH32" s="315"/>
      <c r="AI32" s="315"/>
      <c r="AJ32" s="317"/>
      <c r="AK32" s="317"/>
      <c r="AL32" s="315"/>
      <c r="AM32" s="315"/>
      <c r="AN32" s="315"/>
      <c r="AO32" s="315"/>
      <c r="AP32" s="315"/>
      <c r="AQ32" s="317"/>
      <c r="AR32" s="317"/>
      <c r="AS32" s="315"/>
      <c r="AT32" s="315"/>
      <c r="AU32" s="315"/>
      <c r="AV32" s="315"/>
      <c r="AW32" s="315"/>
      <c r="AX32" s="317"/>
      <c r="AY32" s="317"/>
      <c r="AZ32" s="315"/>
      <c r="BA32" s="315"/>
      <c r="BB32" s="315"/>
      <c r="BC32" s="315"/>
      <c r="BD32" s="315"/>
      <c r="BE32" s="317"/>
      <c r="BF32" s="317"/>
      <c r="BG32" s="315"/>
      <c r="BH32" s="315"/>
      <c r="BI32" s="315"/>
      <c r="BJ32" s="319"/>
      <c r="BK32" s="315"/>
      <c r="BL32" s="320"/>
      <c r="BM32" s="321"/>
      <c r="BN32" s="105"/>
      <c r="BO32" s="13"/>
      <c r="BP32" s="13"/>
      <c r="BQ32" s="13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5"/>
      <c r="CG32" s="15"/>
      <c r="CH32" s="15"/>
      <c r="CI32" s="15"/>
      <c r="CJ32" s="15"/>
      <c r="CK32" s="15"/>
      <c r="CL32" s="15"/>
      <c r="CM32" s="15"/>
      <c r="CN32" s="15"/>
      <c r="CO32" s="15"/>
      <c r="CP32" s="15"/>
      <c r="CQ32" s="15"/>
      <c r="CR32" s="15"/>
      <c r="CS32" s="15"/>
      <c r="CT32" s="15"/>
      <c r="CU32" s="15"/>
      <c r="CV32" s="15"/>
      <c r="CW32" s="15"/>
      <c r="CX32" s="15"/>
      <c r="CY32" s="15"/>
      <c r="CZ32" s="15"/>
      <c r="DA32" s="15"/>
      <c r="DB32" s="15"/>
      <c r="DC32" s="15"/>
      <c r="DD32" s="15"/>
      <c r="DE32" s="15"/>
      <c r="DF32" s="15"/>
      <c r="DG32" s="15"/>
      <c r="DH32" s="15"/>
      <c r="DI32" s="15"/>
      <c r="DJ32" s="15"/>
      <c r="DK32" s="15"/>
      <c r="DL32" s="15"/>
      <c r="DM32" s="15"/>
      <c r="DN32" s="15"/>
      <c r="DO32" s="15"/>
      <c r="DP32" s="15"/>
      <c r="DQ32" s="15"/>
      <c r="DR32" s="15"/>
      <c r="DS32" s="15"/>
      <c r="DT32" s="15"/>
      <c r="DU32" s="15"/>
      <c r="DV32" s="15"/>
      <c r="DW32" s="15"/>
      <c r="DX32" s="15"/>
      <c r="DY32" s="15"/>
      <c r="DZ32" s="15"/>
      <c r="EA32" s="15"/>
      <c r="EB32" s="15"/>
      <c r="EC32" s="15"/>
      <c r="ED32" s="15"/>
      <c r="EE32" s="15"/>
      <c r="EF32" s="15"/>
      <c r="EG32" s="15"/>
      <c r="EH32" s="15"/>
      <c r="EI32" s="15"/>
      <c r="EJ32" s="15"/>
      <c r="EK32" s="15"/>
      <c r="EL32" s="15"/>
      <c r="EM32" s="15"/>
      <c r="EN32" s="15"/>
      <c r="EO32" s="15"/>
      <c r="EP32" s="15"/>
      <c r="EQ32" s="15"/>
      <c r="ER32" s="15"/>
      <c r="ES32" s="15"/>
      <c r="ET32" s="15"/>
      <c r="EU32" s="15"/>
      <c r="EV32" s="15"/>
      <c r="EW32" s="15"/>
      <c r="EX32" s="15"/>
      <c r="EY32" s="15"/>
      <c r="EZ32" s="15"/>
      <c r="FA32" s="15"/>
      <c r="FB32" s="15"/>
      <c r="FC32" s="15"/>
      <c r="FD32" s="15"/>
      <c r="FE32" s="15"/>
      <c r="FF32" s="15"/>
      <c r="FG32" s="15"/>
      <c r="FH32" s="15"/>
      <c r="FI32" s="15"/>
      <c r="FJ32" s="15"/>
      <c r="FK32" s="15"/>
      <c r="FL32" s="15"/>
      <c r="FM32" s="15"/>
      <c r="FN32" s="15"/>
      <c r="FO32" s="15"/>
      <c r="FP32" s="15"/>
      <c r="FQ32" s="15"/>
      <c r="FR32" s="15"/>
      <c r="FS32" s="15"/>
      <c r="FT32" s="15"/>
      <c r="FU32" s="15"/>
      <c r="FV32" s="15"/>
      <c r="FW32" s="15"/>
      <c r="FX32" s="15"/>
      <c r="FY32" s="15"/>
      <c r="FZ32" s="15"/>
      <c r="GA32" s="15"/>
      <c r="GB32" s="15"/>
      <c r="GC32" s="15"/>
      <c r="GD32" s="15"/>
      <c r="GE32" s="15"/>
      <c r="GF32" s="15"/>
      <c r="GG32" s="15"/>
      <c r="GH32" s="15"/>
      <c r="GI32" s="15"/>
      <c r="GJ32" s="15"/>
      <c r="GK32" s="15"/>
      <c r="GL32" s="15"/>
      <c r="GM32" s="15"/>
      <c r="GN32" s="15"/>
      <c r="GO32" s="15"/>
      <c r="GP32" s="15"/>
      <c r="GQ32" s="15"/>
      <c r="GR32" s="15"/>
      <c r="GS32" s="15"/>
      <c r="GT32" s="15"/>
      <c r="GU32" s="15"/>
      <c r="GV32" s="15"/>
      <c r="GW32" s="15"/>
      <c r="GX32" s="15"/>
      <c r="GY32" s="15"/>
      <c r="GZ32" s="15"/>
      <c r="HA32" s="15"/>
      <c r="HB32" s="15"/>
      <c r="HC32" s="15"/>
      <c r="HD32" s="15"/>
      <c r="HE32" s="15"/>
      <c r="HF32" s="15"/>
    </row>
    <row r="33" spans="1:219" ht="13.5" thickBot="1" x14ac:dyDescent="0.25">
      <c r="O33" s="332"/>
      <c r="P33" s="332"/>
      <c r="Q33" s="19"/>
      <c r="R33" s="284"/>
      <c r="BL33" s="209"/>
      <c r="BM33" s="209"/>
      <c r="BN33" s="17"/>
      <c r="BO33" s="13"/>
      <c r="BP33" s="13"/>
      <c r="BQ33" s="13"/>
    </row>
    <row r="34" spans="1:219" ht="15.75" customHeight="1" thickBot="1" x14ac:dyDescent="0.25">
      <c r="C34" s="339" t="s">
        <v>1</v>
      </c>
      <c r="D34" s="340"/>
      <c r="E34" s="340"/>
      <c r="F34" s="340"/>
      <c r="G34" s="340"/>
      <c r="H34" s="340"/>
      <c r="I34" s="340"/>
      <c r="J34" s="340"/>
      <c r="K34" s="340"/>
      <c r="L34" s="340"/>
      <c r="M34" s="340"/>
      <c r="N34" s="340"/>
      <c r="O34" s="340"/>
      <c r="P34" s="340"/>
      <c r="Q34" s="340"/>
      <c r="R34" s="340"/>
      <c r="S34" s="340"/>
      <c r="T34" s="340"/>
      <c r="U34" s="340"/>
      <c r="V34" s="340"/>
      <c r="W34" s="340"/>
      <c r="X34" s="340"/>
      <c r="Y34" s="340"/>
      <c r="Z34" s="340"/>
      <c r="AA34" s="340"/>
      <c r="AB34" s="340"/>
      <c r="AC34" s="340"/>
      <c r="AD34" s="340"/>
      <c r="AE34" s="340"/>
      <c r="AF34" s="341"/>
      <c r="AG34" s="339" t="s">
        <v>2</v>
      </c>
      <c r="AH34" s="340"/>
      <c r="AI34" s="340"/>
      <c r="AJ34" s="340"/>
      <c r="AK34" s="340"/>
      <c r="AL34" s="340"/>
      <c r="AM34" s="340"/>
      <c r="AN34" s="340"/>
      <c r="AO34" s="340"/>
      <c r="AP34" s="340"/>
      <c r="AQ34" s="340"/>
      <c r="AR34" s="340"/>
      <c r="AS34" s="340"/>
      <c r="AT34" s="340"/>
      <c r="AU34" s="340"/>
      <c r="AV34" s="340"/>
      <c r="AW34" s="340"/>
      <c r="AX34" s="340"/>
      <c r="AY34" s="340"/>
      <c r="AZ34" s="340"/>
      <c r="BA34" s="340"/>
      <c r="BB34" s="340"/>
      <c r="BC34" s="340"/>
      <c r="BD34" s="340"/>
      <c r="BE34" s="340"/>
      <c r="BF34" s="340"/>
      <c r="BG34" s="340"/>
      <c r="BH34" s="340"/>
      <c r="BI34" s="340"/>
      <c r="BJ34" s="341"/>
      <c r="BK34" s="339"/>
      <c r="BL34" s="340"/>
      <c r="BM34" s="341"/>
      <c r="BN34" s="17"/>
      <c r="BO34" s="13"/>
      <c r="BP34" s="13"/>
      <c r="BQ34" s="13"/>
    </row>
    <row r="35" spans="1:219" ht="15.75" customHeight="1" thickBot="1" x14ac:dyDescent="0.25">
      <c r="B35" s="14"/>
      <c r="C35" s="354" t="s">
        <v>18</v>
      </c>
      <c r="D35" s="355"/>
      <c r="E35" s="355"/>
      <c r="F35" s="355"/>
      <c r="G35" s="355"/>
      <c r="H35" s="355"/>
      <c r="I35" s="361"/>
      <c r="J35" s="362" t="s">
        <v>19</v>
      </c>
      <c r="K35" s="358"/>
      <c r="L35" s="358"/>
      <c r="M35" s="358"/>
      <c r="N35" s="358"/>
      <c r="O35" s="358"/>
      <c r="P35" s="363"/>
      <c r="Q35" s="360" t="s">
        <v>20</v>
      </c>
      <c r="R35" s="355"/>
      <c r="S35" s="355"/>
      <c r="T35" s="355"/>
      <c r="U35" s="355"/>
      <c r="V35" s="355"/>
      <c r="W35" s="361"/>
      <c r="X35" s="362" t="s">
        <v>21</v>
      </c>
      <c r="Y35" s="358"/>
      <c r="Z35" s="358"/>
      <c r="AA35" s="358"/>
      <c r="AB35" s="358"/>
      <c r="AC35" s="358"/>
      <c r="AD35" s="363"/>
      <c r="AE35" s="360" t="s">
        <v>22</v>
      </c>
      <c r="AF35" s="355"/>
      <c r="AG35" s="355"/>
      <c r="AH35" s="355"/>
      <c r="AI35" s="355"/>
      <c r="AJ35" s="355"/>
      <c r="AK35" s="361"/>
      <c r="AL35" s="362" t="s">
        <v>23</v>
      </c>
      <c r="AM35" s="358"/>
      <c r="AN35" s="358"/>
      <c r="AO35" s="358"/>
      <c r="AP35" s="358"/>
      <c r="AQ35" s="358"/>
      <c r="AR35" s="363"/>
      <c r="AS35" s="360" t="s">
        <v>24</v>
      </c>
      <c r="AT35" s="355"/>
      <c r="AU35" s="355"/>
      <c r="AV35" s="355"/>
      <c r="AW35" s="355"/>
      <c r="AX35" s="355"/>
      <c r="AY35" s="361"/>
      <c r="AZ35" s="362" t="s">
        <v>25</v>
      </c>
      <c r="BA35" s="358"/>
      <c r="BB35" s="358"/>
      <c r="BC35" s="358"/>
      <c r="BD35" s="358"/>
      <c r="BE35" s="358"/>
      <c r="BF35" s="358"/>
      <c r="BG35" s="354" t="s">
        <v>26</v>
      </c>
      <c r="BH35" s="355"/>
      <c r="BI35" s="355"/>
      <c r="BJ35" s="355"/>
      <c r="BK35" s="355"/>
      <c r="BL35" s="355"/>
      <c r="BM35" s="356"/>
      <c r="BO35" s="13"/>
      <c r="BP35" s="13"/>
      <c r="BQ35" s="13"/>
    </row>
    <row r="36" spans="1:219" ht="15" customHeight="1" thickBot="1" x14ac:dyDescent="0.25">
      <c r="B36" s="14"/>
      <c r="C36" s="30">
        <f>BM12+1</f>
        <v>42065</v>
      </c>
      <c r="D36" s="31">
        <f>C36+1</f>
        <v>42066</v>
      </c>
      <c r="E36" s="31">
        <f t="shared" ref="E36:BM36" si="1">D36+1</f>
        <v>42067</v>
      </c>
      <c r="F36" s="31">
        <f t="shared" si="1"/>
        <v>42068</v>
      </c>
      <c r="G36" s="31">
        <f t="shared" si="1"/>
        <v>42069</v>
      </c>
      <c r="H36" s="210">
        <f t="shared" si="1"/>
        <v>42070</v>
      </c>
      <c r="I36" s="210">
        <f t="shared" si="1"/>
        <v>42071</v>
      </c>
      <c r="J36" s="31">
        <f t="shared" si="1"/>
        <v>42072</v>
      </c>
      <c r="K36" s="31">
        <f t="shared" si="1"/>
        <v>42073</v>
      </c>
      <c r="L36" s="31">
        <f t="shared" si="1"/>
        <v>42074</v>
      </c>
      <c r="M36" s="31">
        <f t="shared" si="1"/>
        <v>42075</v>
      </c>
      <c r="N36" s="31">
        <f t="shared" si="1"/>
        <v>42076</v>
      </c>
      <c r="O36" s="210">
        <f t="shared" si="1"/>
        <v>42077</v>
      </c>
      <c r="P36" s="210">
        <f t="shared" si="1"/>
        <v>42078</v>
      </c>
      <c r="Q36" s="31">
        <f t="shared" si="1"/>
        <v>42079</v>
      </c>
      <c r="R36" s="31">
        <f t="shared" si="1"/>
        <v>42080</v>
      </c>
      <c r="S36" s="31">
        <f t="shared" si="1"/>
        <v>42081</v>
      </c>
      <c r="T36" s="31">
        <f t="shared" si="1"/>
        <v>42082</v>
      </c>
      <c r="U36" s="31">
        <f t="shared" si="1"/>
        <v>42083</v>
      </c>
      <c r="V36" s="210">
        <f t="shared" si="1"/>
        <v>42084</v>
      </c>
      <c r="W36" s="210">
        <f t="shared" si="1"/>
        <v>42085</v>
      </c>
      <c r="X36" s="31">
        <f t="shared" si="1"/>
        <v>42086</v>
      </c>
      <c r="Y36" s="31">
        <f t="shared" si="1"/>
        <v>42087</v>
      </c>
      <c r="Z36" s="31">
        <f t="shared" si="1"/>
        <v>42088</v>
      </c>
      <c r="AA36" s="31">
        <f t="shared" si="1"/>
        <v>42089</v>
      </c>
      <c r="AB36" s="31">
        <f t="shared" si="1"/>
        <v>42090</v>
      </c>
      <c r="AC36" s="210">
        <f t="shared" si="1"/>
        <v>42091</v>
      </c>
      <c r="AD36" s="210">
        <f t="shared" si="1"/>
        <v>42092</v>
      </c>
      <c r="AE36" s="31">
        <f t="shared" si="1"/>
        <v>42093</v>
      </c>
      <c r="AF36" s="31">
        <f t="shared" si="1"/>
        <v>42094</v>
      </c>
      <c r="AG36" s="31">
        <f t="shared" si="1"/>
        <v>42095</v>
      </c>
      <c r="AH36" s="31">
        <f t="shared" si="1"/>
        <v>42096</v>
      </c>
      <c r="AI36" s="31">
        <f t="shared" si="1"/>
        <v>42097</v>
      </c>
      <c r="AJ36" s="210">
        <f t="shared" si="1"/>
        <v>42098</v>
      </c>
      <c r="AK36" s="210">
        <f t="shared" si="1"/>
        <v>42099</v>
      </c>
      <c r="AL36" s="31">
        <f t="shared" si="1"/>
        <v>42100</v>
      </c>
      <c r="AM36" s="31">
        <f t="shared" si="1"/>
        <v>42101</v>
      </c>
      <c r="AN36" s="31">
        <f t="shared" si="1"/>
        <v>42102</v>
      </c>
      <c r="AO36" s="31">
        <f t="shared" si="1"/>
        <v>42103</v>
      </c>
      <c r="AP36" s="31">
        <f t="shared" si="1"/>
        <v>42104</v>
      </c>
      <c r="AQ36" s="210">
        <f t="shared" si="1"/>
        <v>42105</v>
      </c>
      <c r="AR36" s="210">
        <f t="shared" si="1"/>
        <v>42106</v>
      </c>
      <c r="AS36" s="31">
        <f t="shared" si="1"/>
        <v>42107</v>
      </c>
      <c r="AT36" s="31">
        <f t="shared" si="1"/>
        <v>42108</v>
      </c>
      <c r="AU36" s="31">
        <f t="shared" si="1"/>
        <v>42109</v>
      </c>
      <c r="AV36" s="31">
        <f t="shared" si="1"/>
        <v>42110</v>
      </c>
      <c r="AW36" s="31">
        <f t="shared" si="1"/>
        <v>42111</v>
      </c>
      <c r="AX36" s="210">
        <f t="shared" si="1"/>
        <v>42112</v>
      </c>
      <c r="AY36" s="210">
        <f t="shared" si="1"/>
        <v>42113</v>
      </c>
      <c r="AZ36" s="31">
        <f t="shared" si="1"/>
        <v>42114</v>
      </c>
      <c r="BA36" s="31">
        <f t="shared" si="1"/>
        <v>42115</v>
      </c>
      <c r="BB36" s="31">
        <f t="shared" si="1"/>
        <v>42116</v>
      </c>
      <c r="BC36" s="31">
        <f t="shared" si="1"/>
        <v>42117</v>
      </c>
      <c r="BD36" s="31">
        <f t="shared" si="1"/>
        <v>42118</v>
      </c>
      <c r="BE36" s="210">
        <f t="shared" si="1"/>
        <v>42119</v>
      </c>
      <c r="BF36" s="210">
        <f t="shared" si="1"/>
        <v>42120</v>
      </c>
      <c r="BG36" s="31">
        <f t="shared" si="1"/>
        <v>42121</v>
      </c>
      <c r="BH36" s="31">
        <f t="shared" si="1"/>
        <v>42122</v>
      </c>
      <c r="BI36" s="31">
        <f t="shared" si="1"/>
        <v>42123</v>
      </c>
      <c r="BJ36" s="31">
        <f t="shared" si="1"/>
        <v>42124</v>
      </c>
      <c r="BK36" s="277">
        <f t="shared" si="1"/>
        <v>42125</v>
      </c>
      <c r="BL36" s="210">
        <f t="shared" si="1"/>
        <v>42126</v>
      </c>
      <c r="BM36" s="228">
        <f t="shared" si="1"/>
        <v>42127</v>
      </c>
      <c r="BO36" s="13"/>
      <c r="BP36" s="13"/>
      <c r="BQ36" s="13"/>
    </row>
    <row r="37" spans="1:219" ht="13.5" thickBot="1" x14ac:dyDescent="0.25">
      <c r="B37" s="139" t="s">
        <v>143</v>
      </c>
      <c r="C37" s="168"/>
      <c r="D37" s="169"/>
      <c r="E37" s="66"/>
      <c r="F37" s="66"/>
      <c r="G37" s="66"/>
      <c r="H37" s="241"/>
      <c r="I37" s="241"/>
      <c r="J37" s="66"/>
      <c r="K37" s="66"/>
      <c r="L37" s="66"/>
      <c r="M37" s="66"/>
      <c r="N37" s="66"/>
      <c r="O37" s="241"/>
      <c r="P37" s="241"/>
      <c r="Q37" s="62"/>
      <c r="R37" s="62"/>
      <c r="S37" s="62"/>
      <c r="T37" s="62"/>
      <c r="U37" s="62"/>
      <c r="V37" s="241"/>
      <c r="W37" s="241"/>
      <c r="X37" s="66"/>
      <c r="Y37" s="66"/>
      <c r="Z37" s="66"/>
      <c r="AA37" s="66"/>
      <c r="AB37" s="66"/>
      <c r="AC37" s="241"/>
      <c r="AD37" s="245"/>
      <c r="AE37" s="66"/>
      <c r="AF37" s="66"/>
      <c r="AG37" s="66"/>
      <c r="AH37" s="66"/>
      <c r="AI37" s="66"/>
      <c r="AJ37" s="241"/>
      <c r="AK37" s="282"/>
      <c r="AL37" s="282"/>
      <c r="AM37" s="66"/>
      <c r="AN37" s="66"/>
      <c r="AO37" s="66"/>
      <c r="AP37" s="66"/>
      <c r="AQ37" s="241"/>
      <c r="AR37" s="241"/>
      <c r="AS37" s="66"/>
      <c r="AT37" s="66"/>
      <c r="AU37" s="171"/>
      <c r="AV37" s="171"/>
      <c r="AW37" s="66"/>
      <c r="AX37" s="241"/>
      <c r="AY37" s="241"/>
      <c r="AZ37" s="66"/>
      <c r="BA37" s="66"/>
      <c r="BB37" s="171"/>
      <c r="BC37" s="171"/>
      <c r="BD37" s="66"/>
      <c r="BE37" s="241"/>
      <c r="BF37" s="241"/>
      <c r="BG37" s="66"/>
      <c r="BH37" s="66"/>
      <c r="BI37" s="66"/>
      <c r="BJ37" s="170"/>
      <c r="BK37" s="255"/>
      <c r="BL37" s="246"/>
      <c r="BM37" s="247"/>
      <c r="BO37" s="13"/>
      <c r="BP37" s="13"/>
      <c r="BQ37" s="13"/>
    </row>
    <row r="38" spans="1:219" ht="15" x14ac:dyDescent="0.25">
      <c r="A38" s="1"/>
      <c r="B38" s="139" t="s">
        <v>143</v>
      </c>
      <c r="C38" s="54"/>
      <c r="D38" s="55"/>
      <c r="E38" s="55"/>
      <c r="F38" s="55"/>
      <c r="G38" s="55"/>
      <c r="H38" s="242"/>
      <c r="I38" s="242"/>
      <c r="J38" s="56"/>
      <c r="K38" s="55"/>
      <c r="L38" s="55"/>
      <c r="M38" s="55"/>
      <c r="N38" s="55"/>
      <c r="O38" s="242"/>
      <c r="P38" s="242"/>
      <c r="Q38" s="155"/>
      <c r="R38" s="62"/>
      <c r="S38" s="155"/>
      <c r="T38" s="155"/>
      <c r="U38" s="155"/>
      <c r="V38" s="242"/>
      <c r="W38" s="242"/>
      <c r="X38" s="55"/>
      <c r="Y38" s="55"/>
      <c r="Z38" s="55"/>
      <c r="AA38" s="55"/>
      <c r="AB38" s="55"/>
      <c r="AC38" s="242"/>
      <c r="AD38" s="242"/>
      <c r="AE38" s="56"/>
      <c r="AF38" s="55"/>
      <c r="AG38" s="55"/>
      <c r="AH38" s="55"/>
      <c r="AI38" s="55"/>
      <c r="AJ38" s="242"/>
      <c r="AK38" s="260"/>
      <c r="AL38" s="260"/>
      <c r="AM38" s="55"/>
      <c r="AN38" s="181"/>
      <c r="AO38" s="55"/>
      <c r="AP38" s="55"/>
      <c r="AQ38" s="242"/>
      <c r="AR38" s="242"/>
      <c r="AS38" s="55"/>
      <c r="AT38" s="55"/>
      <c r="AU38" s="55"/>
      <c r="AV38" s="55"/>
      <c r="AW38" s="55"/>
      <c r="AX38" s="242"/>
      <c r="AY38" s="242"/>
      <c r="AZ38" s="55"/>
      <c r="BA38" s="55"/>
      <c r="BB38" s="55"/>
      <c r="BC38" s="55"/>
      <c r="BD38" s="55"/>
      <c r="BE38" s="242"/>
      <c r="BF38" s="242"/>
      <c r="BG38" s="55"/>
      <c r="BH38" s="55"/>
      <c r="BI38" s="55"/>
      <c r="BJ38" s="55"/>
      <c r="BK38" s="256"/>
      <c r="BL38" s="226"/>
      <c r="BM38" s="218"/>
      <c r="BN38" s="1"/>
      <c r="BO38" s="13"/>
      <c r="BP38" s="13"/>
      <c r="BQ38" s="13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</row>
    <row r="39" spans="1:219" ht="13.5" thickBot="1" x14ac:dyDescent="0.25">
      <c r="B39" s="139" t="s">
        <v>143</v>
      </c>
      <c r="C39" s="58"/>
      <c r="D39" s="59"/>
      <c r="E39" s="59"/>
      <c r="F39" s="60"/>
      <c r="G39" s="60"/>
      <c r="H39" s="243"/>
      <c r="I39" s="243"/>
      <c r="J39" s="60"/>
      <c r="K39" s="59"/>
      <c r="L39" s="59"/>
      <c r="M39" s="60"/>
      <c r="N39" s="60"/>
      <c r="O39" s="243"/>
      <c r="P39" s="243"/>
      <c r="Q39" s="155"/>
      <c r="R39" s="62"/>
      <c r="S39" s="62"/>
      <c r="T39" s="155"/>
      <c r="U39" s="155"/>
      <c r="V39" s="243"/>
      <c r="W39" s="243"/>
      <c r="X39" s="60"/>
      <c r="Y39" s="59"/>
      <c r="Z39" s="59"/>
      <c r="AA39" s="60"/>
      <c r="AB39" s="60"/>
      <c r="AC39" s="243"/>
      <c r="AD39" s="243"/>
      <c r="AE39" s="60"/>
      <c r="AF39" s="60"/>
      <c r="AG39" s="60"/>
      <c r="AH39" s="60"/>
      <c r="AI39" s="60"/>
      <c r="AJ39" s="243"/>
      <c r="AK39" s="261"/>
      <c r="AL39" s="261"/>
      <c r="AM39" s="59"/>
      <c r="AN39" s="60"/>
      <c r="AO39" s="60"/>
      <c r="AP39" s="60"/>
      <c r="AQ39" s="243"/>
      <c r="AR39" s="243"/>
      <c r="AS39" s="60"/>
      <c r="AT39" s="59"/>
      <c r="AU39" s="59"/>
      <c r="AV39" s="60"/>
      <c r="AW39" s="60"/>
      <c r="AX39" s="243"/>
      <c r="AY39" s="243"/>
      <c r="AZ39" s="60"/>
      <c r="BA39" s="59"/>
      <c r="BB39" s="59"/>
      <c r="BC39" s="60"/>
      <c r="BD39" s="60"/>
      <c r="BE39" s="243"/>
      <c r="BF39" s="243"/>
      <c r="BG39" s="60"/>
      <c r="BH39" s="59"/>
      <c r="BI39" s="59"/>
      <c r="BJ39" s="61"/>
      <c r="BK39" s="257"/>
      <c r="BL39" s="231"/>
      <c r="BM39" s="219"/>
      <c r="BO39" s="13"/>
      <c r="BP39" s="13"/>
      <c r="BQ39" s="13"/>
    </row>
    <row r="40" spans="1:219" ht="15" x14ac:dyDescent="0.25">
      <c r="A40" s="15"/>
      <c r="B40" s="139" t="s">
        <v>143</v>
      </c>
      <c r="C40" s="54"/>
      <c r="D40" s="55"/>
      <c r="E40" s="55"/>
      <c r="F40" s="55"/>
      <c r="G40" s="55"/>
      <c r="H40" s="242"/>
      <c r="I40" s="242"/>
      <c r="J40" s="56"/>
      <c r="K40" s="55"/>
      <c r="L40" s="55"/>
      <c r="M40" s="55"/>
      <c r="N40" s="55"/>
      <c r="O40" s="242"/>
      <c r="P40" s="242"/>
      <c r="Q40" s="155"/>
      <c r="R40" s="62"/>
      <c r="S40" s="155"/>
      <c r="T40" s="155"/>
      <c r="U40" s="155"/>
      <c r="V40" s="242"/>
      <c r="W40" s="242"/>
      <c r="X40" s="55"/>
      <c r="Y40" s="55"/>
      <c r="Z40" s="55"/>
      <c r="AA40" s="55"/>
      <c r="AB40" s="55"/>
      <c r="AC40" s="242"/>
      <c r="AD40" s="242"/>
      <c r="AE40" s="56"/>
      <c r="AF40" s="55"/>
      <c r="AG40" s="55"/>
      <c r="AH40" s="55"/>
      <c r="AI40" s="55"/>
      <c r="AJ40" s="242"/>
      <c r="AK40" s="260"/>
      <c r="AL40" s="260"/>
      <c r="AM40" s="55"/>
      <c r="AN40" s="181"/>
      <c r="AO40" s="55"/>
      <c r="AP40" s="55"/>
      <c r="AQ40" s="242"/>
      <c r="AR40" s="242"/>
      <c r="AS40" s="55"/>
      <c r="AT40" s="55"/>
      <c r="AU40" s="55"/>
      <c r="AV40" s="55"/>
      <c r="AW40" s="55"/>
      <c r="AX40" s="242"/>
      <c r="AY40" s="242"/>
      <c r="AZ40" s="55"/>
      <c r="BA40" s="55"/>
      <c r="BB40" s="55"/>
      <c r="BC40" s="55"/>
      <c r="BD40" s="55"/>
      <c r="BE40" s="242"/>
      <c r="BF40" s="242"/>
      <c r="BG40" s="55"/>
      <c r="BH40" s="55"/>
      <c r="BI40" s="55"/>
      <c r="BJ40" s="55"/>
      <c r="BK40" s="256"/>
      <c r="BL40" s="239"/>
      <c r="BM40" s="221"/>
      <c r="BO40" s="13"/>
      <c r="BP40" s="13"/>
      <c r="BQ40" s="13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15"/>
      <c r="CG40" s="15"/>
      <c r="CH40" s="15"/>
      <c r="CI40" s="15"/>
      <c r="CJ40" s="15"/>
      <c r="CK40" s="15"/>
      <c r="CL40" s="15"/>
      <c r="CM40" s="15"/>
      <c r="CN40" s="15"/>
      <c r="CO40" s="15"/>
      <c r="CP40" s="15"/>
      <c r="CQ40" s="15"/>
      <c r="CR40" s="15"/>
      <c r="CS40" s="15"/>
      <c r="CT40" s="15"/>
      <c r="CU40" s="15"/>
      <c r="CV40" s="15"/>
      <c r="CW40" s="15"/>
      <c r="CX40" s="15"/>
      <c r="CY40" s="15"/>
      <c r="CZ40" s="15"/>
      <c r="DA40" s="15"/>
      <c r="DB40" s="15"/>
      <c r="DC40" s="15"/>
      <c r="DD40" s="15"/>
      <c r="DE40" s="15"/>
      <c r="DF40" s="15"/>
      <c r="DG40" s="15"/>
      <c r="DH40" s="15"/>
      <c r="DI40" s="15"/>
      <c r="DJ40" s="15"/>
      <c r="DK40" s="15"/>
      <c r="DL40" s="15"/>
      <c r="DM40" s="15"/>
      <c r="DN40" s="15"/>
      <c r="DO40" s="15"/>
      <c r="DP40" s="15"/>
      <c r="DQ40" s="15"/>
      <c r="DR40" s="15"/>
      <c r="DS40" s="15"/>
      <c r="DT40" s="15"/>
      <c r="DU40" s="15"/>
      <c r="DV40" s="15"/>
      <c r="DW40" s="15"/>
      <c r="DX40" s="15"/>
      <c r="DY40" s="15"/>
      <c r="DZ40" s="15"/>
      <c r="EA40" s="15"/>
      <c r="EB40" s="15"/>
      <c r="EC40" s="15"/>
      <c r="ED40" s="15"/>
      <c r="EE40" s="15"/>
      <c r="EF40" s="15"/>
      <c r="EG40" s="15"/>
      <c r="EH40" s="15"/>
      <c r="EI40" s="15"/>
      <c r="EJ40" s="15"/>
      <c r="EK40" s="15"/>
      <c r="EL40" s="15"/>
      <c r="EM40" s="15"/>
      <c r="EN40" s="15"/>
      <c r="EO40" s="15"/>
      <c r="EP40" s="15"/>
      <c r="EQ40" s="15"/>
      <c r="ER40" s="15"/>
      <c r="ES40" s="15"/>
      <c r="ET40" s="15"/>
      <c r="EU40" s="15"/>
      <c r="EV40" s="15"/>
      <c r="EW40" s="15"/>
      <c r="EX40" s="15"/>
      <c r="EY40" s="15"/>
      <c r="EZ40" s="15"/>
      <c r="FA40" s="15"/>
      <c r="FB40" s="15"/>
      <c r="FC40" s="15"/>
      <c r="FD40" s="15"/>
      <c r="FE40" s="15"/>
      <c r="FF40" s="15"/>
      <c r="FG40" s="15"/>
      <c r="FH40" s="15"/>
      <c r="FI40" s="15"/>
      <c r="FJ40" s="15"/>
      <c r="FK40" s="15"/>
      <c r="FL40" s="15"/>
      <c r="FM40" s="15"/>
      <c r="FN40" s="15"/>
      <c r="FO40" s="15"/>
      <c r="FP40" s="15"/>
      <c r="FQ40" s="15"/>
      <c r="FR40" s="15"/>
      <c r="FS40" s="15"/>
      <c r="FT40" s="15"/>
      <c r="FU40" s="15"/>
      <c r="FV40" s="15"/>
      <c r="FW40" s="15"/>
      <c r="FX40" s="15"/>
      <c r="FY40" s="15"/>
      <c r="FZ40" s="15"/>
      <c r="GA40" s="15"/>
      <c r="GB40" s="15"/>
      <c r="GC40" s="15"/>
      <c r="GD40" s="15"/>
      <c r="GE40" s="15"/>
      <c r="GF40" s="15"/>
      <c r="GG40" s="15"/>
      <c r="GH40" s="15"/>
      <c r="GI40" s="15"/>
      <c r="GJ40" s="15"/>
      <c r="GK40" s="15"/>
      <c r="GL40" s="15"/>
      <c r="GM40" s="15"/>
      <c r="GN40" s="15"/>
      <c r="GO40" s="15"/>
      <c r="GP40" s="15"/>
      <c r="GQ40" s="15"/>
      <c r="GR40" s="15"/>
      <c r="GS40" s="15"/>
      <c r="GT40" s="15"/>
      <c r="GU40" s="15"/>
      <c r="GV40" s="15"/>
      <c r="GW40" s="15"/>
      <c r="GX40" s="15"/>
      <c r="GY40" s="15"/>
      <c r="GZ40" s="15"/>
      <c r="HA40" s="15"/>
      <c r="HB40" s="15"/>
      <c r="HC40" s="15"/>
      <c r="HD40" s="15"/>
      <c r="HE40" s="15"/>
      <c r="HF40" s="15"/>
      <c r="HG40" s="15"/>
    </row>
    <row r="41" spans="1:219" ht="13.5" thickBot="1" x14ac:dyDescent="0.25">
      <c r="A41" s="10"/>
      <c r="B41" s="139" t="s">
        <v>143</v>
      </c>
      <c r="C41" s="58"/>
      <c r="D41" s="59"/>
      <c r="E41" s="59"/>
      <c r="F41" s="60"/>
      <c r="G41" s="60"/>
      <c r="H41" s="243"/>
      <c r="I41" s="243"/>
      <c r="J41" s="60"/>
      <c r="K41" s="59"/>
      <c r="L41" s="59"/>
      <c r="M41" s="60"/>
      <c r="N41" s="60"/>
      <c r="O41" s="243"/>
      <c r="P41" s="243"/>
      <c r="Q41" s="155"/>
      <c r="R41" s="155"/>
      <c r="S41" s="155"/>
      <c r="T41" s="155"/>
      <c r="U41" s="155"/>
      <c r="V41" s="243"/>
      <c r="W41" s="243"/>
      <c r="X41" s="60"/>
      <c r="Y41" s="59"/>
      <c r="Z41" s="59"/>
      <c r="AA41" s="60"/>
      <c r="AB41" s="60"/>
      <c r="AC41" s="243"/>
      <c r="AD41" s="243"/>
      <c r="AE41" s="60"/>
      <c r="AF41" s="60"/>
      <c r="AG41" s="60"/>
      <c r="AH41" s="60"/>
      <c r="AI41" s="60"/>
      <c r="AJ41" s="243"/>
      <c r="AK41" s="261"/>
      <c r="AL41" s="261"/>
      <c r="AM41" s="59"/>
      <c r="AN41" s="60"/>
      <c r="AO41" s="60"/>
      <c r="AP41" s="60"/>
      <c r="AQ41" s="243"/>
      <c r="AR41" s="243"/>
      <c r="AS41" s="60"/>
      <c r="AT41" s="59"/>
      <c r="AU41" s="59"/>
      <c r="AV41" s="60"/>
      <c r="AW41" s="60"/>
      <c r="AX41" s="243"/>
      <c r="AY41" s="243"/>
      <c r="AZ41" s="60"/>
      <c r="BA41" s="59"/>
      <c r="BB41" s="59"/>
      <c r="BC41" s="60"/>
      <c r="BD41" s="60"/>
      <c r="BE41" s="243"/>
      <c r="BF41" s="243"/>
      <c r="BG41" s="60"/>
      <c r="BH41" s="59"/>
      <c r="BI41" s="59"/>
      <c r="BJ41" s="61"/>
      <c r="BK41" s="257"/>
      <c r="BL41" s="234"/>
      <c r="BM41" s="223"/>
      <c r="BO41" s="13"/>
      <c r="BP41" s="13"/>
      <c r="BQ41" s="13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15"/>
      <c r="CG41" s="15"/>
      <c r="CH41" s="15"/>
      <c r="CI41" s="15"/>
      <c r="CJ41" s="15"/>
      <c r="CK41" s="15"/>
      <c r="CL41" s="15"/>
      <c r="CM41" s="15"/>
      <c r="CN41" s="15"/>
      <c r="CO41" s="15"/>
      <c r="CP41" s="15"/>
      <c r="CQ41" s="15"/>
      <c r="CR41" s="15"/>
      <c r="CS41" s="15"/>
      <c r="CT41" s="15"/>
      <c r="CU41" s="15"/>
      <c r="CV41" s="15"/>
      <c r="CW41" s="15"/>
      <c r="CX41" s="15"/>
      <c r="CY41" s="15"/>
      <c r="CZ41" s="15"/>
      <c r="DA41" s="15"/>
      <c r="DB41" s="15"/>
      <c r="DC41" s="15"/>
      <c r="DD41" s="15"/>
      <c r="DE41" s="15"/>
      <c r="DF41" s="15"/>
      <c r="DG41" s="15"/>
      <c r="DH41" s="15"/>
      <c r="DI41" s="15"/>
      <c r="DJ41" s="15"/>
      <c r="DK41" s="15"/>
      <c r="DL41" s="15"/>
      <c r="DM41" s="15"/>
      <c r="DN41" s="15"/>
      <c r="DO41" s="15"/>
      <c r="DP41" s="15"/>
      <c r="DQ41" s="15"/>
      <c r="DR41" s="15"/>
      <c r="DS41" s="15"/>
      <c r="DT41" s="15"/>
      <c r="DU41" s="15"/>
      <c r="DV41" s="15"/>
      <c r="DW41" s="15"/>
      <c r="DX41" s="15"/>
      <c r="DY41" s="15"/>
      <c r="DZ41" s="15"/>
      <c r="EA41" s="15"/>
      <c r="EB41" s="15"/>
      <c r="EC41" s="15"/>
      <c r="ED41" s="15"/>
      <c r="EE41" s="15"/>
      <c r="EF41" s="15"/>
      <c r="EG41" s="15"/>
      <c r="EH41" s="15"/>
      <c r="EI41" s="15"/>
      <c r="EJ41" s="15"/>
      <c r="EK41" s="15"/>
      <c r="EL41" s="15"/>
      <c r="EM41" s="15"/>
      <c r="EN41" s="15"/>
      <c r="EO41" s="15"/>
      <c r="EP41" s="15"/>
      <c r="EQ41" s="15"/>
      <c r="ER41" s="15"/>
      <c r="ES41" s="15"/>
      <c r="ET41" s="15"/>
      <c r="EU41" s="15"/>
      <c r="EV41" s="15"/>
      <c r="EW41" s="15"/>
      <c r="EX41" s="15"/>
      <c r="EY41" s="15"/>
      <c r="EZ41" s="15"/>
      <c r="FA41" s="15"/>
      <c r="FB41" s="15"/>
      <c r="FC41" s="15"/>
      <c r="FD41" s="15"/>
      <c r="FE41" s="15"/>
      <c r="FF41" s="15"/>
      <c r="FG41" s="15"/>
      <c r="FH41" s="15"/>
      <c r="FI41" s="15"/>
      <c r="FJ41" s="15"/>
      <c r="FK41" s="15"/>
      <c r="FL41" s="15"/>
      <c r="FM41" s="15"/>
      <c r="FN41" s="15"/>
      <c r="FO41" s="15"/>
      <c r="FP41" s="15"/>
      <c r="FQ41" s="15"/>
      <c r="FR41" s="15"/>
      <c r="FS41" s="15"/>
      <c r="FT41" s="15"/>
      <c r="FU41" s="15"/>
      <c r="FV41" s="15"/>
      <c r="FW41" s="15"/>
      <c r="FX41" s="15"/>
      <c r="FY41" s="15"/>
      <c r="FZ41" s="15"/>
      <c r="GA41" s="15"/>
      <c r="GB41" s="15"/>
      <c r="GC41" s="15"/>
      <c r="GD41" s="15"/>
      <c r="GE41" s="15"/>
      <c r="GF41" s="15"/>
      <c r="GG41" s="15"/>
      <c r="GH41" s="15"/>
      <c r="GI41" s="15"/>
      <c r="GJ41" s="15"/>
      <c r="GK41" s="15"/>
      <c r="GL41" s="15"/>
      <c r="GM41" s="15"/>
      <c r="GN41" s="15"/>
      <c r="GO41" s="15"/>
      <c r="GP41" s="15"/>
      <c r="GQ41" s="15"/>
      <c r="GR41" s="15"/>
      <c r="GS41" s="15"/>
      <c r="GT41" s="15"/>
      <c r="GU41" s="15"/>
      <c r="GV41" s="15"/>
      <c r="GW41" s="15"/>
      <c r="GX41" s="15"/>
      <c r="GY41" s="15"/>
      <c r="GZ41" s="15"/>
      <c r="HA41" s="15"/>
      <c r="HB41" s="15"/>
      <c r="HC41" s="15"/>
      <c r="HD41" s="15"/>
      <c r="HE41" s="15"/>
      <c r="HF41" s="15"/>
      <c r="HG41" s="15"/>
    </row>
    <row r="42" spans="1:219" ht="15" x14ac:dyDescent="0.25">
      <c r="A42" s="10"/>
      <c r="B42" s="139" t="s">
        <v>143</v>
      </c>
      <c r="C42" s="54"/>
      <c r="D42" s="55"/>
      <c r="E42" s="55"/>
      <c r="F42" s="55"/>
      <c r="G42" s="55"/>
      <c r="H42" s="242"/>
      <c r="I42" s="242"/>
      <c r="J42" s="56"/>
      <c r="K42" s="55"/>
      <c r="L42" s="55"/>
      <c r="M42" s="55"/>
      <c r="N42" s="55"/>
      <c r="O42" s="242"/>
      <c r="P42" s="242"/>
      <c r="Q42" s="155"/>
      <c r="R42" s="62"/>
      <c r="S42" s="155"/>
      <c r="T42" s="155"/>
      <c r="U42" s="155"/>
      <c r="V42" s="242"/>
      <c r="W42" s="242"/>
      <c r="X42" s="55"/>
      <c r="Y42" s="55"/>
      <c r="Z42" s="55"/>
      <c r="AA42" s="55"/>
      <c r="AB42" s="55"/>
      <c r="AC42" s="242"/>
      <c r="AD42" s="242"/>
      <c r="AE42" s="56"/>
      <c r="AF42" s="55"/>
      <c r="AG42" s="55"/>
      <c r="AH42" s="55"/>
      <c r="AI42" s="55"/>
      <c r="AJ42" s="242"/>
      <c r="AK42" s="260"/>
      <c r="AL42" s="260"/>
      <c r="AM42" s="55"/>
      <c r="AN42" s="181"/>
      <c r="AO42" s="55"/>
      <c r="AP42" s="55"/>
      <c r="AQ42" s="242"/>
      <c r="AR42" s="242"/>
      <c r="AS42" s="55"/>
      <c r="AT42" s="55"/>
      <c r="AU42" s="55"/>
      <c r="AV42" s="55"/>
      <c r="AW42" s="55"/>
      <c r="AX42" s="242"/>
      <c r="AY42" s="242"/>
      <c r="AZ42" s="55"/>
      <c r="BA42" s="55"/>
      <c r="BB42" s="55"/>
      <c r="BC42" s="55"/>
      <c r="BD42" s="55"/>
      <c r="BE42" s="242"/>
      <c r="BF42" s="242"/>
      <c r="BG42" s="55"/>
      <c r="BH42" s="55"/>
      <c r="BI42" s="55"/>
      <c r="BJ42" s="55"/>
      <c r="BK42" s="256"/>
      <c r="BL42" s="238"/>
      <c r="BM42" s="218"/>
      <c r="BO42" s="13"/>
      <c r="BP42" s="13"/>
      <c r="BQ42" s="13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5"/>
      <c r="CG42" s="15"/>
      <c r="CH42" s="15"/>
      <c r="CI42" s="15"/>
      <c r="CJ42" s="15"/>
      <c r="CK42" s="15"/>
      <c r="CL42" s="15"/>
      <c r="CM42" s="15"/>
      <c r="CN42" s="15"/>
      <c r="CO42" s="15"/>
      <c r="CP42" s="15"/>
      <c r="CQ42" s="15"/>
      <c r="CR42" s="15"/>
      <c r="CS42" s="15"/>
      <c r="CT42" s="15"/>
      <c r="CU42" s="15"/>
      <c r="CV42" s="15"/>
      <c r="CW42" s="15"/>
      <c r="CX42" s="15"/>
      <c r="CY42" s="15"/>
      <c r="CZ42" s="15"/>
      <c r="DA42" s="15"/>
      <c r="DB42" s="15"/>
      <c r="DC42" s="15"/>
      <c r="DD42" s="15"/>
      <c r="DE42" s="15"/>
      <c r="DF42" s="15"/>
      <c r="DG42" s="15"/>
      <c r="DH42" s="15"/>
      <c r="DI42" s="15"/>
      <c r="DJ42" s="15"/>
      <c r="DK42" s="15"/>
      <c r="DL42" s="15"/>
      <c r="DM42" s="15"/>
      <c r="DN42" s="15"/>
      <c r="DO42" s="15"/>
      <c r="DP42" s="15"/>
      <c r="DQ42" s="15"/>
      <c r="DR42" s="15"/>
      <c r="DS42" s="15"/>
      <c r="DT42" s="15"/>
      <c r="DU42" s="15"/>
      <c r="DV42" s="15"/>
      <c r="DW42" s="15"/>
      <c r="DX42" s="15"/>
      <c r="DY42" s="15"/>
      <c r="DZ42" s="15"/>
      <c r="EA42" s="15"/>
      <c r="EB42" s="15"/>
      <c r="EC42" s="15"/>
      <c r="ED42" s="15"/>
      <c r="EE42" s="15"/>
      <c r="EF42" s="15"/>
      <c r="EG42" s="15"/>
      <c r="EH42" s="15"/>
      <c r="EI42" s="15"/>
      <c r="EJ42" s="15"/>
      <c r="EK42" s="15"/>
      <c r="EL42" s="15"/>
      <c r="EM42" s="15"/>
      <c r="EN42" s="15"/>
      <c r="EO42" s="15"/>
      <c r="EP42" s="15"/>
      <c r="EQ42" s="15"/>
      <c r="ER42" s="15"/>
      <c r="ES42" s="15"/>
      <c r="ET42" s="15"/>
      <c r="EU42" s="15"/>
      <c r="EV42" s="15"/>
      <c r="EW42" s="15"/>
      <c r="EX42" s="15"/>
      <c r="EY42" s="15"/>
      <c r="EZ42" s="15"/>
      <c r="FA42" s="15"/>
      <c r="FB42" s="15"/>
      <c r="FC42" s="15"/>
      <c r="FD42" s="15"/>
      <c r="FE42" s="15"/>
      <c r="FF42" s="15"/>
      <c r="FG42" s="15"/>
      <c r="FH42" s="15"/>
      <c r="FI42" s="15"/>
      <c r="FJ42" s="15"/>
      <c r="FK42" s="15"/>
      <c r="FL42" s="15"/>
      <c r="FM42" s="15"/>
      <c r="FN42" s="15"/>
      <c r="FO42" s="15"/>
      <c r="FP42" s="15"/>
      <c r="FQ42" s="15"/>
      <c r="FR42" s="15"/>
      <c r="FS42" s="15"/>
      <c r="FT42" s="15"/>
      <c r="FU42" s="15"/>
      <c r="FV42" s="15"/>
      <c r="FW42" s="15"/>
      <c r="FX42" s="15"/>
      <c r="FY42" s="15"/>
      <c r="FZ42" s="15"/>
      <c r="GA42" s="15"/>
      <c r="GB42" s="15"/>
      <c r="GC42" s="15"/>
      <c r="GD42" s="15"/>
      <c r="GE42" s="15"/>
      <c r="GF42" s="15"/>
      <c r="GG42" s="15"/>
      <c r="GH42" s="15"/>
      <c r="GI42" s="15"/>
      <c r="GJ42" s="15"/>
      <c r="GK42" s="15"/>
      <c r="GL42" s="15"/>
      <c r="GM42" s="15"/>
      <c r="GN42" s="15"/>
      <c r="GO42" s="15"/>
      <c r="GP42" s="15"/>
      <c r="GQ42" s="15"/>
      <c r="GR42" s="15"/>
      <c r="GS42" s="15"/>
      <c r="GT42" s="15"/>
      <c r="GU42" s="15"/>
      <c r="GV42" s="15"/>
      <c r="GW42" s="15"/>
      <c r="GX42" s="15"/>
      <c r="GY42" s="15"/>
      <c r="GZ42" s="15"/>
      <c r="HA42" s="15"/>
      <c r="HB42" s="15"/>
      <c r="HC42" s="15"/>
      <c r="HD42" s="15"/>
      <c r="HE42" s="15"/>
      <c r="HF42" s="15"/>
      <c r="HG42" s="15"/>
    </row>
    <row r="43" spans="1:219" ht="13.5" thickBot="1" x14ac:dyDescent="0.25">
      <c r="A43" s="10"/>
      <c r="B43" s="139" t="s">
        <v>143</v>
      </c>
      <c r="C43" s="58"/>
      <c r="D43" s="59"/>
      <c r="E43" s="59"/>
      <c r="F43" s="60"/>
      <c r="G43" s="60"/>
      <c r="H43" s="243"/>
      <c r="I43" s="243"/>
      <c r="J43" s="60"/>
      <c r="K43" s="59"/>
      <c r="L43" s="59"/>
      <c r="M43" s="60"/>
      <c r="N43" s="60"/>
      <c r="O43" s="243"/>
      <c r="P43" s="243"/>
      <c r="Q43" s="155"/>
      <c r="R43" s="62"/>
      <c r="S43" s="155"/>
      <c r="T43" s="155"/>
      <c r="U43" s="155"/>
      <c r="V43" s="243"/>
      <c r="W43" s="243"/>
      <c r="X43" s="60"/>
      <c r="Y43" s="59"/>
      <c r="Z43" s="59"/>
      <c r="AA43" s="60"/>
      <c r="AB43" s="60"/>
      <c r="AC43" s="243"/>
      <c r="AD43" s="243"/>
      <c r="AE43" s="60"/>
      <c r="AF43" s="60"/>
      <c r="AG43" s="60"/>
      <c r="AH43" s="60"/>
      <c r="AI43" s="60"/>
      <c r="AJ43" s="243"/>
      <c r="AK43" s="261"/>
      <c r="AL43" s="261"/>
      <c r="AM43" s="59"/>
      <c r="AN43" s="60"/>
      <c r="AO43" s="60"/>
      <c r="AP43" s="60"/>
      <c r="AQ43" s="243"/>
      <c r="AR43" s="243"/>
      <c r="AS43" s="60"/>
      <c r="AT43" s="59"/>
      <c r="AU43" s="59"/>
      <c r="AV43" s="60"/>
      <c r="AW43" s="60"/>
      <c r="AX43" s="243"/>
      <c r="AY43" s="243"/>
      <c r="AZ43" s="60"/>
      <c r="BA43" s="59"/>
      <c r="BB43" s="59"/>
      <c r="BC43" s="60"/>
      <c r="BD43" s="60"/>
      <c r="BE43" s="243"/>
      <c r="BF43" s="243"/>
      <c r="BG43" s="60"/>
      <c r="BH43" s="59"/>
      <c r="BI43" s="59"/>
      <c r="BJ43" s="61"/>
      <c r="BK43" s="257"/>
      <c r="BL43" s="231"/>
      <c r="BM43" s="219"/>
      <c r="BO43" s="13"/>
      <c r="BP43" s="13"/>
      <c r="BQ43" s="13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5"/>
      <c r="CG43" s="15"/>
      <c r="CH43" s="15"/>
      <c r="CI43" s="15"/>
      <c r="CJ43" s="15"/>
      <c r="CK43" s="15"/>
      <c r="CL43" s="15"/>
      <c r="CM43" s="15"/>
      <c r="CN43" s="15"/>
      <c r="CO43" s="15"/>
      <c r="CP43" s="15"/>
      <c r="CQ43" s="15"/>
      <c r="CR43" s="15"/>
      <c r="CS43" s="15"/>
      <c r="CT43" s="15"/>
      <c r="CU43" s="15"/>
      <c r="CV43" s="15"/>
      <c r="CW43" s="15"/>
      <c r="CX43" s="15"/>
      <c r="CY43" s="15"/>
      <c r="CZ43" s="15"/>
      <c r="DA43" s="15"/>
      <c r="DB43" s="15"/>
      <c r="DC43" s="15"/>
      <c r="DD43" s="15"/>
      <c r="DE43" s="15"/>
      <c r="DF43" s="15"/>
      <c r="DG43" s="15"/>
      <c r="DH43" s="15"/>
      <c r="DI43" s="15"/>
      <c r="DJ43" s="15"/>
      <c r="DK43" s="15"/>
      <c r="DL43" s="15"/>
      <c r="DM43" s="15"/>
      <c r="DN43" s="15"/>
      <c r="DO43" s="15"/>
      <c r="DP43" s="15"/>
      <c r="DQ43" s="15"/>
      <c r="DR43" s="15"/>
      <c r="DS43" s="15"/>
      <c r="DT43" s="15"/>
      <c r="DU43" s="15"/>
      <c r="DV43" s="15"/>
      <c r="DW43" s="15"/>
      <c r="DX43" s="15"/>
      <c r="DY43" s="15"/>
      <c r="DZ43" s="15"/>
      <c r="EA43" s="15"/>
      <c r="EB43" s="15"/>
      <c r="EC43" s="15"/>
      <c r="ED43" s="15"/>
      <c r="EE43" s="15"/>
      <c r="EF43" s="15"/>
      <c r="EG43" s="15"/>
      <c r="EH43" s="15"/>
      <c r="EI43" s="15"/>
      <c r="EJ43" s="15"/>
      <c r="EK43" s="15"/>
      <c r="EL43" s="15"/>
      <c r="EM43" s="15"/>
      <c r="EN43" s="15"/>
      <c r="EO43" s="15"/>
      <c r="EP43" s="15"/>
      <c r="EQ43" s="15"/>
      <c r="ER43" s="15"/>
      <c r="ES43" s="15"/>
      <c r="ET43" s="15"/>
      <c r="EU43" s="15"/>
      <c r="EV43" s="15"/>
      <c r="EW43" s="15"/>
      <c r="EX43" s="15"/>
      <c r="EY43" s="15"/>
      <c r="EZ43" s="15"/>
      <c r="FA43" s="15"/>
      <c r="FB43" s="15"/>
      <c r="FC43" s="15"/>
      <c r="FD43" s="15"/>
      <c r="FE43" s="15"/>
      <c r="FF43" s="15"/>
      <c r="FG43" s="15"/>
      <c r="FH43" s="15"/>
      <c r="FI43" s="15"/>
      <c r="FJ43" s="15"/>
      <c r="FK43" s="15"/>
      <c r="FL43" s="15"/>
      <c r="FM43" s="15"/>
      <c r="FN43" s="15"/>
      <c r="FO43" s="15"/>
      <c r="FP43" s="15"/>
      <c r="FQ43" s="15"/>
      <c r="FR43" s="15"/>
      <c r="FS43" s="15"/>
      <c r="FT43" s="15"/>
      <c r="FU43" s="15"/>
      <c r="FV43" s="15"/>
      <c r="FW43" s="15"/>
      <c r="FX43" s="15"/>
      <c r="FY43" s="15"/>
      <c r="FZ43" s="15"/>
      <c r="GA43" s="15"/>
      <c r="GB43" s="15"/>
      <c r="GC43" s="15"/>
      <c r="GD43" s="15"/>
      <c r="GE43" s="15"/>
      <c r="GF43" s="15"/>
      <c r="GG43" s="15"/>
      <c r="GH43" s="15"/>
      <c r="GI43" s="15"/>
      <c r="GJ43" s="15"/>
      <c r="GK43" s="15"/>
      <c r="GL43" s="15"/>
      <c r="GM43" s="15"/>
      <c r="GN43" s="15"/>
      <c r="GO43" s="15"/>
      <c r="GP43" s="15"/>
      <c r="GQ43" s="15"/>
      <c r="GR43" s="15"/>
      <c r="GS43" s="15"/>
      <c r="GT43" s="15"/>
      <c r="GU43" s="15"/>
      <c r="GV43" s="15"/>
      <c r="GW43" s="15"/>
      <c r="GX43" s="15"/>
      <c r="GY43" s="15"/>
      <c r="GZ43" s="15"/>
      <c r="HA43" s="15"/>
      <c r="HB43" s="15"/>
      <c r="HC43" s="15"/>
      <c r="HD43" s="15"/>
      <c r="HE43" s="15"/>
      <c r="HF43" s="15"/>
      <c r="HG43" s="15"/>
      <c r="HH43" s="15"/>
      <c r="HI43" s="15"/>
      <c r="HJ43" s="15"/>
      <c r="HK43" s="15"/>
    </row>
    <row r="44" spans="1:219" ht="15" x14ac:dyDescent="0.25">
      <c r="A44" s="15"/>
      <c r="B44" s="139" t="s">
        <v>143</v>
      </c>
      <c r="C44" s="54"/>
      <c r="D44" s="55"/>
      <c r="E44" s="55"/>
      <c r="F44" s="55"/>
      <c r="G44" s="55"/>
      <c r="H44" s="242"/>
      <c r="I44" s="242"/>
      <c r="J44" s="56"/>
      <c r="K44" s="55"/>
      <c r="L44" s="55"/>
      <c r="M44" s="55"/>
      <c r="N44" s="55"/>
      <c r="O44" s="242"/>
      <c r="P44" s="242"/>
      <c r="Q44" s="155"/>
      <c r="R44" s="62"/>
      <c r="S44" s="155"/>
      <c r="T44" s="155"/>
      <c r="U44" s="155"/>
      <c r="V44" s="242"/>
      <c r="W44" s="242"/>
      <c r="X44" s="55"/>
      <c r="Y44" s="55"/>
      <c r="Z44" s="55"/>
      <c r="AA44" s="55"/>
      <c r="AB44" s="55"/>
      <c r="AC44" s="242"/>
      <c r="AD44" s="242"/>
      <c r="AE44" s="56"/>
      <c r="AF44" s="55"/>
      <c r="AG44" s="55"/>
      <c r="AH44" s="55"/>
      <c r="AI44" s="55"/>
      <c r="AJ44" s="242"/>
      <c r="AK44" s="260"/>
      <c r="AL44" s="260"/>
      <c r="AM44" s="55"/>
      <c r="AN44" s="181"/>
      <c r="AO44" s="55"/>
      <c r="AP44" s="55"/>
      <c r="AQ44" s="242"/>
      <c r="AR44" s="242"/>
      <c r="AS44" s="55"/>
      <c r="AT44" s="55"/>
      <c r="AU44" s="55"/>
      <c r="AV44" s="55"/>
      <c r="AW44" s="55"/>
      <c r="AX44" s="242"/>
      <c r="AY44" s="242"/>
      <c r="AZ44" s="55"/>
      <c r="BA44" s="55"/>
      <c r="BB44" s="55"/>
      <c r="BC44" s="55"/>
      <c r="BD44" s="55"/>
      <c r="BE44" s="242"/>
      <c r="BF44" s="242"/>
      <c r="BG44" s="55"/>
      <c r="BH44" s="55"/>
      <c r="BI44" s="55"/>
      <c r="BJ44" s="55"/>
      <c r="BK44" s="256"/>
      <c r="BL44" s="239"/>
      <c r="BM44" s="221"/>
      <c r="BO44" s="13"/>
      <c r="BP44" s="13"/>
      <c r="BQ44" s="13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5"/>
      <c r="CG44" s="15"/>
      <c r="CH44" s="15"/>
      <c r="CI44" s="15"/>
      <c r="CJ44" s="15"/>
      <c r="CK44" s="15"/>
      <c r="CL44" s="15"/>
      <c r="CM44" s="15"/>
      <c r="CN44" s="15"/>
      <c r="CO44" s="15"/>
      <c r="CP44" s="15"/>
      <c r="CQ44" s="15"/>
      <c r="CR44" s="15"/>
      <c r="CS44" s="15"/>
      <c r="CT44" s="15"/>
      <c r="CU44" s="15"/>
      <c r="CV44" s="15"/>
      <c r="CW44" s="15"/>
      <c r="CX44" s="15"/>
      <c r="CY44" s="15"/>
      <c r="CZ44" s="15"/>
      <c r="DA44" s="15"/>
      <c r="DB44" s="15"/>
      <c r="DC44" s="15"/>
      <c r="DD44" s="15"/>
      <c r="DE44" s="15"/>
      <c r="DF44" s="15"/>
      <c r="DG44" s="15"/>
      <c r="DH44" s="15"/>
      <c r="DI44" s="15"/>
      <c r="DJ44" s="15"/>
      <c r="DK44" s="15"/>
      <c r="DL44" s="15"/>
      <c r="DM44" s="15"/>
      <c r="DN44" s="15"/>
      <c r="DO44" s="15"/>
      <c r="DP44" s="15"/>
      <c r="DQ44" s="15"/>
      <c r="DR44" s="15"/>
      <c r="DS44" s="15"/>
      <c r="DT44" s="15"/>
      <c r="DU44" s="15"/>
      <c r="DV44" s="15"/>
      <c r="DW44" s="15"/>
      <c r="DX44" s="15"/>
      <c r="DY44" s="15"/>
      <c r="DZ44" s="15"/>
      <c r="EA44" s="15"/>
      <c r="EB44" s="15"/>
      <c r="EC44" s="15"/>
      <c r="ED44" s="15"/>
      <c r="EE44" s="15"/>
      <c r="EF44" s="15"/>
      <c r="EG44" s="15"/>
      <c r="EH44" s="15"/>
      <c r="EI44" s="15"/>
      <c r="EJ44" s="15"/>
      <c r="EK44" s="15"/>
      <c r="EL44" s="15"/>
      <c r="EM44" s="15"/>
      <c r="EN44" s="15"/>
      <c r="EO44" s="15"/>
      <c r="EP44" s="15"/>
      <c r="EQ44" s="15"/>
      <c r="ER44" s="15"/>
      <c r="ES44" s="15"/>
      <c r="ET44" s="15"/>
      <c r="EU44" s="15"/>
      <c r="EV44" s="15"/>
      <c r="EW44" s="15"/>
      <c r="EX44" s="15"/>
      <c r="EY44" s="15"/>
      <c r="EZ44" s="15"/>
      <c r="FA44" s="15"/>
      <c r="FB44" s="15"/>
      <c r="FC44" s="15"/>
      <c r="FD44" s="15"/>
      <c r="FE44" s="15"/>
      <c r="FF44" s="15"/>
      <c r="FG44" s="15"/>
      <c r="FH44" s="15"/>
      <c r="FI44" s="15"/>
      <c r="FJ44" s="15"/>
      <c r="FK44" s="15"/>
      <c r="FL44" s="15"/>
      <c r="FM44" s="15"/>
      <c r="FN44" s="15"/>
      <c r="FO44" s="15"/>
      <c r="FP44" s="15"/>
      <c r="FQ44" s="15"/>
      <c r="FR44" s="15"/>
      <c r="FS44" s="15"/>
      <c r="FT44" s="15"/>
      <c r="FU44" s="15"/>
      <c r="FV44" s="15"/>
      <c r="FW44" s="15"/>
      <c r="FX44" s="15"/>
      <c r="FY44" s="15"/>
      <c r="FZ44" s="15"/>
      <c r="GA44" s="15"/>
      <c r="GB44" s="15"/>
      <c r="GC44" s="15"/>
      <c r="GD44" s="15"/>
      <c r="GE44" s="15"/>
      <c r="GF44" s="15"/>
      <c r="GG44" s="15"/>
      <c r="GH44" s="15"/>
      <c r="GI44" s="15"/>
      <c r="GJ44" s="15"/>
      <c r="GK44" s="15"/>
      <c r="GL44" s="15"/>
      <c r="GM44" s="15"/>
      <c r="GN44" s="15"/>
      <c r="GO44" s="15"/>
      <c r="GP44" s="15"/>
      <c r="GQ44" s="15"/>
      <c r="GR44" s="15"/>
      <c r="GS44" s="15"/>
      <c r="GT44" s="15"/>
      <c r="GU44" s="15"/>
      <c r="GV44" s="15"/>
      <c r="GW44" s="15"/>
      <c r="GX44" s="15"/>
      <c r="GY44" s="15"/>
      <c r="GZ44" s="15"/>
      <c r="HA44" s="15"/>
      <c r="HB44" s="15"/>
      <c r="HC44" s="15"/>
      <c r="HD44" s="15"/>
      <c r="HE44" s="15"/>
      <c r="HF44" s="15"/>
      <c r="HG44" s="15"/>
    </row>
    <row r="45" spans="1:219" ht="13.5" thickBot="1" x14ac:dyDescent="0.25">
      <c r="B45" s="139" t="s">
        <v>143</v>
      </c>
      <c r="C45" s="58"/>
      <c r="D45" s="59"/>
      <c r="E45" s="59"/>
      <c r="F45" s="60"/>
      <c r="G45" s="60"/>
      <c r="H45" s="243"/>
      <c r="I45" s="243"/>
      <c r="J45" s="60"/>
      <c r="K45" s="59"/>
      <c r="L45" s="59"/>
      <c r="M45" s="60"/>
      <c r="N45" s="60"/>
      <c r="O45" s="243"/>
      <c r="P45" s="243"/>
      <c r="Q45" s="155"/>
      <c r="R45" s="62"/>
      <c r="S45" s="155"/>
      <c r="T45" s="62"/>
      <c r="U45" s="62"/>
      <c r="V45" s="243"/>
      <c r="W45" s="243"/>
      <c r="X45" s="60"/>
      <c r="Y45" s="59"/>
      <c r="Z45" s="59"/>
      <c r="AA45" s="60"/>
      <c r="AB45" s="60"/>
      <c r="AC45" s="243"/>
      <c r="AD45" s="243"/>
      <c r="AE45" s="60"/>
      <c r="AF45" s="60"/>
      <c r="AG45" s="60"/>
      <c r="AH45" s="60"/>
      <c r="AI45" s="60"/>
      <c r="AJ45" s="243"/>
      <c r="AK45" s="261"/>
      <c r="AL45" s="261"/>
      <c r="AM45" s="59"/>
      <c r="AN45" s="60"/>
      <c r="AO45" s="60"/>
      <c r="AP45" s="60"/>
      <c r="AQ45" s="243"/>
      <c r="AR45" s="243"/>
      <c r="AS45" s="60"/>
      <c r="AT45" s="59"/>
      <c r="AU45" s="59"/>
      <c r="AV45" s="60"/>
      <c r="AW45" s="60"/>
      <c r="AX45" s="243"/>
      <c r="AY45" s="243"/>
      <c r="AZ45" s="60"/>
      <c r="BA45" s="59"/>
      <c r="BB45" s="59"/>
      <c r="BC45" s="60"/>
      <c r="BD45" s="60"/>
      <c r="BE45" s="243"/>
      <c r="BF45" s="243"/>
      <c r="BG45" s="60"/>
      <c r="BH45" s="59"/>
      <c r="BI45" s="59"/>
      <c r="BJ45" s="61"/>
      <c r="BK45" s="257"/>
      <c r="BL45" s="234"/>
      <c r="BM45" s="223"/>
      <c r="BO45" s="13"/>
      <c r="BP45" s="13"/>
      <c r="BQ45" s="13"/>
    </row>
    <row r="46" spans="1:219" ht="15" x14ac:dyDescent="0.25">
      <c r="B46" s="139" t="s">
        <v>143</v>
      </c>
      <c r="C46" s="54"/>
      <c r="D46" s="55"/>
      <c r="E46" s="55"/>
      <c r="F46" s="55"/>
      <c r="G46" s="55"/>
      <c r="H46" s="242"/>
      <c r="I46" s="242"/>
      <c r="J46" s="56"/>
      <c r="K46" s="55"/>
      <c r="L46" s="55"/>
      <c r="M46" s="55"/>
      <c r="N46" s="55"/>
      <c r="O46" s="242"/>
      <c r="P46" s="242"/>
      <c r="Q46" s="155"/>
      <c r="R46" s="62"/>
      <c r="S46" s="155"/>
      <c r="T46" s="62"/>
      <c r="U46" s="62"/>
      <c r="V46" s="242"/>
      <c r="W46" s="242"/>
      <c r="X46" s="55"/>
      <c r="Y46" s="55"/>
      <c r="Z46" s="55"/>
      <c r="AA46" s="55"/>
      <c r="AB46" s="55"/>
      <c r="AC46" s="242"/>
      <c r="AD46" s="242"/>
      <c r="AE46" s="56"/>
      <c r="AF46" s="55"/>
      <c r="AG46" s="55"/>
      <c r="AH46" s="55"/>
      <c r="AI46" s="55"/>
      <c r="AJ46" s="242"/>
      <c r="AK46" s="260"/>
      <c r="AL46" s="260"/>
      <c r="AM46" s="55"/>
      <c r="AN46" s="181"/>
      <c r="AO46" s="55"/>
      <c r="AP46" s="55"/>
      <c r="AQ46" s="242"/>
      <c r="AR46" s="242"/>
      <c r="AS46" s="55"/>
      <c r="AT46" s="55"/>
      <c r="AU46" s="55"/>
      <c r="AV46" s="55"/>
      <c r="AW46" s="55"/>
      <c r="AX46" s="242"/>
      <c r="AY46" s="242"/>
      <c r="AZ46" s="55"/>
      <c r="BA46" s="55"/>
      <c r="BB46" s="55"/>
      <c r="BC46" s="55"/>
      <c r="BD46" s="55"/>
      <c r="BE46" s="242"/>
      <c r="BF46" s="242"/>
      <c r="BG46" s="55"/>
      <c r="BH46" s="55"/>
      <c r="BI46" s="55"/>
      <c r="BJ46" s="55"/>
      <c r="BK46" s="256"/>
      <c r="BL46" s="238"/>
      <c r="BM46" s="218"/>
      <c r="BO46" s="13"/>
      <c r="BP46" s="13"/>
      <c r="BQ46" s="13"/>
    </row>
    <row r="47" spans="1:219" ht="13.5" thickBot="1" x14ac:dyDescent="0.25">
      <c r="B47" s="139" t="s">
        <v>143</v>
      </c>
      <c r="C47" s="58"/>
      <c r="D47" s="59"/>
      <c r="E47" s="59"/>
      <c r="F47" s="60"/>
      <c r="G47" s="60"/>
      <c r="H47" s="243"/>
      <c r="I47" s="243"/>
      <c r="J47" s="60"/>
      <c r="K47" s="59"/>
      <c r="L47" s="59"/>
      <c r="M47" s="60"/>
      <c r="N47" s="60"/>
      <c r="O47" s="243"/>
      <c r="P47" s="243"/>
      <c r="Q47" s="155"/>
      <c r="R47" s="62"/>
      <c r="S47" s="155"/>
      <c r="T47" s="62"/>
      <c r="U47" s="62"/>
      <c r="V47" s="243"/>
      <c r="W47" s="243"/>
      <c r="X47" s="60"/>
      <c r="Y47" s="59"/>
      <c r="Z47" s="59"/>
      <c r="AA47" s="60"/>
      <c r="AB47" s="60"/>
      <c r="AC47" s="243"/>
      <c r="AD47" s="243"/>
      <c r="AE47" s="60"/>
      <c r="AF47" s="60"/>
      <c r="AG47" s="60"/>
      <c r="AH47" s="60"/>
      <c r="AI47" s="60"/>
      <c r="AJ47" s="243"/>
      <c r="AK47" s="261"/>
      <c r="AL47" s="261"/>
      <c r="AM47" s="59"/>
      <c r="AN47" s="60"/>
      <c r="AO47" s="60"/>
      <c r="AP47" s="60"/>
      <c r="AQ47" s="243"/>
      <c r="AR47" s="243"/>
      <c r="AS47" s="60"/>
      <c r="AT47" s="59"/>
      <c r="AU47" s="59"/>
      <c r="AV47" s="60"/>
      <c r="AW47" s="60"/>
      <c r="AX47" s="243"/>
      <c r="AY47" s="243"/>
      <c r="AZ47" s="60"/>
      <c r="BA47" s="59"/>
      <c r="BB47" s="59"/>
      <c r="BC47" s="60"/>
      <c r="BD47" s="60"/>
      <c r="BE47" s="243"/>
      <c r="BF47" s="243"/>
      <c r="BG47" s="60"/>
      <c r="BH47" s="59"/>
      <c r="BI47" s="59"/>
      <c r="BJ47" s="61"/>
      <c r="BK47" s="257"/>
      <c r="BL47" s="231"/>
      <c r="BM47" s="219"/>
      <c r="BO47" s="13"/>
      <c r="BP47" s="13"/>
      <c r="BQ47" s="13"/>
    </row>
    <row r="48" spans="1:219" ht="15" x14ac:dyDescent="0.25">
      <c r="B48" s="139" t="s">
        <v>143</v>
      </c>
      <c r="C48" s="54"/>
      <c r="D48" s="55"/>
      <c r="E48" s="55"/>
      <c r="F48" s="55"/>
      <c r="G48" s="55"/>
      <c r="H48" s="242"/>
      <c r="I48" s="242"/>
      <c r="J48" s="56"/>
      <c r="K48" s="55"/>
      <c r="L48" s="55"/>
      <c r="M48" s="55"/>
      <c r="N48" s="55"/>
      <c r="O48" s="242"/>
      <c r="P48" s="242"/>
      <c r="Q48" s="155"/>
      <c r="R48" s="155"/>
      <c r="S48" s="155"/>
      <c r="T48" s="155"/>
      <c r="U48" s="155"/>
      <c r="V48" s="242"/>
      <c r="W48" s="242"/>
      <c r="X48" s="55"/>
      <c r="Y48" s="55"/>
      <c r="Z48" s="55"/>
      <c r="AA48" s="55"/>
      <c r="AB48" s="55"/>
      <c r="AC48" s="242"/>
      <c r="AD48" s="242"/>
      <c r="AE48" s="56"/>
      <c r="AF48" s="55"/>
      <c r="AG48" s="55"/>
      <c r="AH48" s="55"/>
      <c r="AI48" s="55"/>
      <c r="AJ48" s="242"/>
      <c r="AK48" s="260"/>
      <c r="AL48" s="260"/>
      <c r="AM48" s="55"/>
      <c r="AN48" s="181"/>
      <c r="AO48" s="55"/>
      <c r="AP48" s="55"/>
      <c r="AQ48" s="242"/>
      <c r="AR48" s="242"/>
      <c r="AS48" s="55"/>
      <c r="AT48" s="55"/>
      <c r="AU48" s="55"/>
      <c r="AV48" s="55"/>
      <c r="AW48" s="55"/>
      <c r="AX48" s="242"/>
      <c r="AY48" s="242"/>
      <c r="AZ48" s="55"/>
      <c r="BA48" s="55"/>
      <c r="BB48" s="55"/>
      <c r="BC48" s="55"/>
      <c r="BD48" s="55"/>
      <c r="BE48" s="242"/>
      <c r="BF48" s="242"/>
      <c r="BG48" s="55"/>
      <c r="BH48" s="55"/>
      <c r="BI48" s="55"/>
      <c r="BJ48" s="55"/>
      <c r="BK48" s="256"/>
      <c r="BL48" s="239"/>
      <c r="BM48" s="221"/>
      <c r="BO48" s="13"/>
      <c r="BP48" s="13"/>
      <c r="BQ48" s="13"/>
    </row>
    <row r="49" spans="1:215" ht="15.75" thickBot="1" x14ac:dyDescent="0.3">
      <c r="A49" s="1"/>
      <c r="B49" s="139" t="s">
        <v>143</v>
      </c>
      <c r="C49" s="58"/>
      <c r="D49" s="59"/>
      <c r="E49" s="59"/>
      <c r="F49" s="60"/>
      <c r="G49" s="60"/>
      <c r="H49" s="243"/>
      <c r="I49" s="243"/>
      <c r="J49" s="60"/>
      <c r="K49" s="59"/>
      <c r="L49" s="59"/>
      <c r="M49" s="60"/>
      <c r="N49" s="60"/>
      <c r="O49" s="243"/>
      <c r="P49" s="243"/>
      <c r="Q49" s="155"/>
      <c r="R49" s="62"/>
      <c r="S49" s="155"/>
      <c r="T49" s="155"/>
      <c r="U49" s="155"/>
      <c r="V49" s="243"/>
      <c r="W49" s="243"/>
      <c r="X49" s="60"/>
      <c r="Y49" s="59"/>
      <c r="Z49" s="59"/>
      <c r="AA49" s="60"/>
      <c r="AB49" s="60"/>
      <c r="AC49" s="243"/>
      <c r="AD49" s="243"/>
      <c r="AE49" s="60"/>
      <c r="AF49" s="60"/>
      <c r="AG49" s="60"/>
      <c r="AH49" s="60"/>
      <c r="AI49" s="60"/>
      <c r="AJ49" s="243"/>
      <c r="AK49" s="261"/>
      <c r="AL49" s="261"/>
      <c r="AM49" s="59"/>
      <c r="AN49" s="60"/>
      <c r="AO49" s="60"/>
      <c r="AP49" s="60"/>
      <c r="AQ49" s="243"/>
      <c r="AR49" s="243"/>
      <c r="AS49" s="60"/>
      <c r="AT49" s="59"/>
      <c r="AU49" s="59"/>
      <c r="AV49" s="60"/>
      <c r="AW49" s="60"/>
      <c r="AX49" s="243"/>
      <c r="AY49" s="243"/>
      <c r="AZ49" s="60"/>
      <c r="BA49" s="59"/>
      <c r="BB49" s="59"/>
      <c r="BC49" s="60"/>
      <c r="BD49" s="60"/>
      <c r="BE49" s="243"/>
      <c r="BF49" s="243"/>
      <c r="BG49" s="60"/>
      <c r="BH49" s="59"/>
      <c r="BI49" s="59"/>
      <c r="BJ49" s="61"/>
      <c r="BK49" s="257"/>
      <c r="BL49" s="234"/>
      <c r="BM49" s="223"/>
      <c r="BN49" s="1"/>
      <c r="BO49" s="13"/>
      <c r="BP49" s="13"/>
      <c r="BQ49" s="13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</row>
    <row r="50" spans="1:215" ht="15" x14ac:dyDescent="0.25">
      <c r="B50" s="139" t="s">
        <v>143</v>
      </c>
      <c r="C50" s="54"/>
      <c r="D50" s="55"/>
      <c r="E50" s="55"/>
      <c r="F50" s="55"/>
      <c r="G50" s="55"/>
      <c r="H50" s="242"/>
      <c r="I50" s="242"/>
      <c r="J50" s="56"/>
      <c r="K50" s="55"/>
      <c r="L50" s="55"/>
      <c r="M50" s="55"/>
      <c r="N50" s="55"/>
      <c r="O50" s="242"/>
      <c r="P50" s="242"/>
      <c r="Q50" s="155"/>
      <c r="R50" s="62"/>
      <c r="S50" s="62"/>
      <c r="T50" s="155"/>
      <c r="U50" s="155"/>
      <c r="V50" s="242"/>
      <c r="W50" s="242"/>
      <c r="X50" s="55"/>
      <c r="Y50" s="55"/>
      <c r="Z50" s="55"/>
      <c r="AA50" s="55"/>
      <c r="AB50" s="55"/>
      <c r="AC50" s="242"/>
      <c r="AD50" s="242"/>
      <c r="AE50" s="56"/>
      <c r="AF50" s="55"/>
      <c r="AG50" s="55"/>
      <c r="AH50" s="55"/>
      <c r="AI50" s="55"/>
      <c r="AJ50" s="242"/>
      <c r="AK50" s="260"/>
      <c r="AL50" s="260"/>
      <c r="AM50" s="55"/>
      <c r="AN50" s="181"/>
      <c r="AO50" s="55"/>
      <c r="AP50" s="55"/>
      <c r="AQ50" s="242"/>
      <c r="AR50" s="242"/>
      <c r="AS50" s="55"/>
      <c r="AT50" s="55"/>
      <c r="AU50" s="55"/>
      <c r="AV50" s="55"/>
      <c r="AW50" s="55"/>
      <c r="AX50" s="242"/>
      <c r="AY50" s="242"/>
      <c r="AZ50" s="55"/>
      <c r="BA50" s="55"/>
      <c r="BB50" s="55"/>
      <c r="BC50" s="55"/>
      <c r="BD50" s="55"/>
      <c r="BE50" s="242"/>
      <c r="BF50" s="242"/>
      <c r="BG50" s="55"/>
      <c r="BH50" s="55"/>
      <c r="BI50" s="55"/>
      <c r="BJ50" s="55"/>
      <c r="BK50" s="256"/>
      <c r="BL50" s="238"/>
      <c r="BM50" s="218"/>
      <c r="BO50" s="13"/>
      <c r="BP50" s="13"/>
      <c r="BQ50" s="13"/>
    </row>
    <row r="51" spans="1:215" ht="13.5" thickBot="1" x14ac:dyDescent="0.25">
      <c r="B51" s="139" t="s">
        <v>143</v>
      </c>
      <c r="C51" s="58"/>
      <c r="D51" s="59"/>
      <c r="E51" s="59"/>
      <c r="F51" s="60"/>
      <c r="G51" s="60"/>
      <c r="H51" s="243"/>
      <c r="I51" s="243"/>
      <c r="J51" s="60"/>
      <c r="K51" s="59"/>
      <c r="L51" s="59"/>
      <c r="M51" s="60"/>
      <c r="N51" s="60"/>
      <c r="O51" s="243"/>
      <c r="P51" s="243"/>
      <c r="Q51" s="155"/>
      <c r="R51" s="62"/>
      <c r="S51" s="62"/>
      <c r="T51" s="155"/>
      <c r="U51" s="155"/>
      <c r="V51" s="243"/>
      <c r="W51" s="243"/>
      <c r="X51" s="60"/>
      <c r="Y51" s="59"/>
      <c r="Z51" s="59"/>
      <c r="AA51" s="60"/>
      <c r="AB51" s="60"/>
      <c r="AC51" s="243"/>
      <c r="AD51" s="243"/>
      <c r="AE51" s="60"/>
      <c r="AF51" s="60"/>
      <c r="AG51" s="60"/>
      <c r="AH51" s="60"/>
      <c r="AI51" s="60"/>
      <c r="AJ51" s="243"/>
      <c r="AK51" s="261"/>
      <c r="AL51" s="261"/>
      <c r="AM51" s="59"/>
      <c r="AN51" s="60"/>
      <c r="AO51" s="60"/>
      <c r="AP51" s="60"/>
      <c r="AQ51" s="243"/>
      <c r="AR51" s="243"/>
      <c r="AS51" s="60"/>
      <c r="AT51" s="59"/>
      <c r="AU51" s="59"/>
      <c r="AV51" s="60"/>
      <c r="AW51" s="60"/>
      <c r="AX51" s="243"/>
      <c r="AY51" s="243"/>
      <c r="AZ51" s="60"/>
      <c r="BA51" s="59"/>
      <c r="BB51" s="59"/>
      <c r="BC51" s="60"/>
      <c r="BD51" s="60"/>
      <c r="BE51" s="243"/>
      <c r="BF51" s="243"/>
      <c r="BG51" s="60"/>
      <c r="BH51" s="59"/>
      <c r="BI51" s="59"/>
      <c r="BJ51" s="61"/>
      <c r="BK51" s="257"/>
      <c r="BL51" s="231"/>
      <c r="BM51" s="219"/>
      <c r="BO51" s="13"/>
      <c r="BP51" s="13"/>
      <c r="BQ51" s="13"/>
    </row>
    <row r="52" spans="1:215" ht="15" x14ac:dyDescent="0.25">
      <c r="B52" s="139" t="s">
        <v>143</v>
      </c>
      <c r="C52" s="54"/>
      <c r="D52" s="55"/>
      <c r="E52" s="55"/>
      <c r="F52" s="55"/>
      <c r="G52" s="55"/>
      <c r="H52" s="242"/>
      <c r="I52" s="242"/>
      <c r="J52" s="56"/>
      <c r="K52" s="55"/>
      <c r="L52" s="55"/>
      <c r="M52" s="55"/>
      <c r="N52" s="55"/>
      <c r="O52" s="242"/>
      <c r="P52" s="242"/>
      <c r="Q52" s="155"/>
      <c r="R52" s="63"/>
      <c r="S52" s="207"/>
      <c r="T52" s="155"/>
      <c r="U52" s="155"/>
      <c r="V52" s="242"/>
      <c r="W52" s="242"/>
      <c r="X52" s="55"/>
      <c r="Y52" s="55"/>
      <c r="Z52" s="55"/>
      <c r="AA52" s="55"/>
      <c r="AB52" s="55"/>
      <c r="AC52" s="242"/>
      <c r="AD52" s="242"/>
      <c r="AE52" s="56"/>
      <c r="AF52" s="55"/>
      <c r="AG52" s="55"/>
      <c r="AH52" s="55"/>
      <c r="AI52" s="55"/>
      <c r="AJ52" s="242"/>
      <c r="AK52" s="260"/>
      <c r="AL52" s="260"/>
      <c r="AM52" s="55"/>
      <c r="AN52" s="181"/>
      <c r="AO52" s="55"/>
      <c r="AP52" s="55"/>
      <c r="AQ52" s="242"/>
      <c r="AR52" s="242"/>
      <c r="AS52" s="55"/>
      <c r="AT52" s="55"/>
      <c r="AU52" s="55"/>
      <c r="AV52" s="55"/>
      <c r="AW52" s="55"/>
      <c r="AX52" s="242"/>
      <c r="AY52" s="242"/>
      <c r="AZ52" s="55"/>
      <c r="BA52" s="55"/>
      <c r="BB52" s="55"/>
      <c r="BC52" s="55"/>
      <c r="BD52" s="55"/>
      <c r="BE52" s="242"/>
      <c r="BF52" s="242"/>
      <c r="BG52" s="55"/>
      <c r="BH52" s="55"/>
      <c r="BI52" s="55"/>
      <c r="BJ52" s="55"/>
      <c r="BK52" s="256"/>
      <c r="BL52" s="239"/>
      <c r="BM52" s="221"/>
      <c r="BO52" s="13"/>
      <c r="BP52" s="13"/>
      <c r="BQ52" s="13"/>
    </row>
    <row r="53" spans="1:215" ht="13.5" thickBot="1" x14ac:dyDescent="0.25">
      <c r="B53" s="139" t="s">
        <v>143</v>
      </c>
      <c r="C53" s="58"/>
      <c r="D53" s="59"/>
      <c r="E53" s="59"/>
      <c r="F53" s="60"/>
      <c r="G53" s="60"/>
      <c r="H53" s="243"/>
      <c r="I53" s="243"/>
      <c r="J53" s="60"/>
      <c r="K53" s="59"/>
      <c r="L53" s="59"/>
      <c r="M53" s="60"/>
      <c r="N53" s="60"/>
      <c r="O53" s="243"/>
      <c r="P53" s="243"/>
      <c r="Q53" s="155"/>
      <c r="R53" s="62"/>
      <c r="S53" s="62"/>
      <c r="T53" s="155"/>
      <c r="U53" s="155"/>
      <c r="V53" s="243"/>
      <c r="W53" s="243"/>
      <c r="X53" s="60"/>
      <c r="Y53" s="59"/>
      <c r="Z53" s="59"/>
      <c r="AA53" s="60"/>
      <c r="AB53" s="60"/>
      <c r="AC53" s="243"/>
      <c r="AD53" s="243"/>
      <c r="AE53" s="60"/>
      <c r="AF53" s="60"/>
      <c r="AG53" s="60"/>
      <c r="AH53" s="60"/>
      <c r="AI53" s="60"/>
      <c r="AJ53" s="243"/>
      <c r="AK53" s="261"/>
      <c r="AL53" s="261"/>
      <c r="AM53" s="59"/>
      <c r="AN53" s="60"/>
      <c r="AO53" s="60"/>
      <c r="AP53" s="60"/>
      <c r="AQ53" s="243"/>
      <c r="AR53" s="243"/>
      <c r="AS53" s="60"/>
      <c r="AT53" s="59"/>
      <c r="AU53" s="59"/>
      <c r="AV53" s="60"/>
      <c r="AW53" s="60"/>
      <c r="AX53" s="243"/>
      <c r="AY53" s="243"/>
      <c r="AZ53" s="60"/>
      <c r="BA53" s="59"/>
      <c r="BB53" s="59"/>
      <c r="BC53" s="60"/>
      <c r="BD53" s="60"/>
      <c r="BE53" s="243"/>
      <c r="BF53" s="243"/>
      <c r="BG53" s="60"/>
      <c r="BH53" s="59"/>
      <c r="BI53" s="59"/>
      <c r="BJ53" s="61"/>
      <c r="BK53" s="257"/>
      <c r="BL53" s="234"/>
      <c r="BM53" s="223"/>
      <c r="BO53" s="13"/>
      <c r="BP53" s="13"/>
      <c r="BQ53" s="13"/>
    </row>
    <row r="54" spans="1:215" ht="15" x14ac:dyDescent="0.25">
      <c r="B54" s="139" t="s">
        <v>143</v>
      </c>
      <c r="C54" s="54"/>
      <c r="D54" s="55"/>
      <c r="E54" s="55"/>
      <c r="F54" s="55"/>
      <c r="G54" s="55"/>
      <c r="H54" s="242"/>
      <c r="I54" s="242"/>
      <c r="J54" s="56"/>
      <c r="K54" s="55"/>
      <c r="L54" s="55"/>
      <c r="M54" s="55"/>
      <c r="N54" s="55"/>
      <c r="O54" s="242"/>
      <c r="P54" s="242"/>
      <c r="Q54" s="155"/>
      <c r="R54" s="155"/>
      <c r="S54" s="155"/>
      <c r="T54" s="155"/>
      <c r="U54" s="155"/>
      <c r="V54" s="242"/>
      <c r="W54" s="242"/>
      <c r="X54" s="55"/>
      <c r="Y54" s="55"/>
      <c r="Z54" s="55"/>
      <c r="AA54" s="55"/>
      <c r="AB54" s="55"/>
      <c r="AC54" s="242"/>
      <c r="AD54" s="242"/>
      <c r="AE54" s="56"/>
      <c r="AF54" s="55"/>
      <c r="AG54" s="55"/>
      <c r="AH54" s="55"/>
      <c r="AI54" s="55"/>
      <c r="AJ54" s="242"/>
      <c r="AK54" s="260"/>
      <c r="AL54" s="260"/>
      <c r="AM54" s="55"/>
      <c r="AN54" s="181"/>
      <c r="AO54" s="55"/>
      <c r="AP54" s="55"/>
      <c r="AQ54" s="242"/>
      <c r="AR54" s="242"/>
      <c r="AS54" s="55"/>
      <c r="AT54" s="55"/>
      <c r="AU54" s="55"/>
      <c r="AV54" s="55"/>
      <c r="AW54" s="55"/>
      <c r="AX54" s="242"/>
      <c r="AY54" s="242"/>
      <c r="AZ54" s="55"/>
      <c r="BA54" s="55"/>
      <c r="BB54" s="55"/>
      <c r="BC54" s="55"/>
      <c r="BD54" s="55"/>
      <c r="BE54" s="242"/>
      <c r="BF54" s="242"/>
      <c r="BG54" s="55"/>
      <c r="BH54" s="55"/>
      <c r="BI54" s="55"/>
      <c r="BJ54" s="55"/>
      <c r="BK54" s="256"/>
      <c r="BL54" s="238"/>
      <c r="BM54" s="218"/>
      <c r="BO54" s="13"/>
      <c r="BP54" s="13"/>
      <c r="BQ54" s="13"/>
    </row>
    <row r="55" spans="1:215" ht="13.5" thickBot="1" x14ac:dyDescent="0.25">
      <c r="B55" s="139" t="s">
        <v>143</v>
      </c>
      <c r="C55" s="58"/>
      <c r="D55" s="59"/>
      <c r="E55" s="59"/>
      <c r="F55" s="60"/>
      <c r="G55" s="60"/>
      <c r="H55" s="243"/>
      <c r="I55" s="243"/>
      <c r="J55" s="60"/>
      <c r="K55" s="59"/>
      <c r="L55" s="59"/>
      <c r="M55" s="60"/>
      <c r="N55" s="60"/>
      <c r="O55" s="243"/>
      <c r="P55" s="243"/>
      <c r="Q55" s="60"/>
      <c r="R55" s="59"/>
      <c r="S55" s="59"/>
      <c r="T55" s="60"/>
      <c r="U55" s="60"/>
      <c r="V55" s="243"/>
      <c r="W55" s="243"/>
      <c r="X55" s="60"/>
      <c r="Y55" s="59"/>
      <c r="Z55" s="59"/>
      <c r="AA55" s="60"/>
      <c r="AB55" s="60"/>
      <c r="AC55" s="243"/>
      <c r="AD55" s="243"/>
      <c r="AE55" s="60"/>
      <c r="AF55" s="60"/>
      <c r="AG55" s="60"/>
      <c r="AH55" s="60"/>
      <c r="AI55" s="60"/>
      <c r="AJ55" s="243"/>
      <c r="AK55" s="261"/>
      <c r="AL55" s="261"/>
      <c r="AM55" s="59"/>
      <c r="AN55" s="60"/>
      <c r="AO55" s="60"/>
      <c r="AP55" s="60"/>
      <c r="AQ55" s="243"/>
      <c r="AR55" s="243"/>
      <c r="AS55" s="60"/>
      <c r="AT55" s="59"/>
      <c r="AU55" s="59"/>
      <c r="AV55" s="60"/>
      <c r="AW55" s="60"/>
      <c r="AX55" s="243"/>
      <c r="AY55" s="243"/>
      <c r="AZ55" s="60"/>
      <c r="BA55" s="59"/>
      <c r="BB55" s="59"/>
      <c r="BC55" s="60"/>
      <c r="BD55" s="60"/>
      <c r="BE55" s="243"/>
      <c r="BF55" s="243"/>
      <c r="BG55" s="60"/>
      <c r="BH55" s="59"/>
      <c r="BI55" s="59"/>
      <c r="BJ55" s="61"/>
      <c r="BK55" s="257"/>
      <c r="BL55" s="231"/>
      <c r="BM55" s="219"/>
      <c r="BO55" s="13"/>
      <c r="BP55" s="13"/>
      <c r="BQ55" s="13"/>
    </row>
    <row r="56" spans="1:215" ht="15.75" thickBot="1" x14ac:dyDescent="0.3">
      <c r="A56" s="16"/>
      <c r="B56" s="139" t="s">
        <v>143</v>
      </c>
      <c r="C56" s="165"/>
      <c r="D56" s="164"/>
      <c r="E56" s="164"/>
      <c r="F56" s="164"/>
      <c r="G56" s="164"/>
      <c r="H56" s="244"/>
      <c r="I56" s="244"/>
      <c r="J56" s="166"/>
      <c r="K56" s="164"/>
      <c r="L56" s="164"/>
      <c r="M56" s="164"/>
      <c r="N56" s="164"/>
      <c r="O56" s="244"/>
      <c r="P56" s="244"/>
      <c r="Q56" s="164"/>
      <c r="R56" s="164"/>
      <c r="S56" s="164"/>
      <c r="T56" s="164"/>
      <c r="U56" s="164"/>
      <c r="V56" s="244"/>
      <c r="W56" s="244"/>
      <c r="X56" s="164"/>
      <c r="Y56" s="164"/>
      <c r="Z56" s="164"/>
      <c r="AA56" s="164"/>
      <c r="AB56" s="164"/>
      <c r="AC56" s="244"/>
      <c r="AD56" s="244"/>
      <c r="AE56" s="166"/>
      <c r="AF56" s="164"/>
      <c r="AG56" s="164"/>
      <c r="AH56" s="164"/>
      <c r="AI56" s="164"/>
      <c r="AJ56" s="244"/>
      <c r="AK56" s="278"/>
      <c r="AL56" s="278"/>
      <c r="AM56" s="164"/>
      <c r="AN56" s="167"/>
      <c r="AO56" s="164"/>
      <c r="AP56" s="164"/>
      <c r="AQ56" s="244"/>
      <c r="AR56" s="244"/>
      <c r="AS56" s="164"/>
      <c r="AT56" s="164"/>
      <c r="AU56" s="164"/>
      <c r="AV56" s="164"/>
      <c r="AW56" s="164"/>
      <c r="AX56" s="244"/>
      <c r="AY56" s="244"/>
      <c r="AZ56" s="164"/>
      <c r="BA56" s="164"/>
      <c r="BB56" s="164"/>
      <c r="BC56" s="164"/>
      <c r="BD56" s="164"/>
      <c r="BE56" s="244"/>
      <c r="BF56" s="244"/>
      <c r="BG56" s="164"/>
      <c r="BH56" s="164"/>
      <c r="BI56" s="164"/>
      <c r="BJ56" s="164"/>
      <c r="BK56" s="258"/>
      <c r="BL56" s="240"/>
      <c r="BM56" s="225"/>
      <c r="BO56" s="13"/>
      <c r="BP56" s="13"/>
      <c r="BQ56" s="13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15"/>
      <c r="CG56" s="15"/>
      <c r="CH56" s="15"/>
      <c r="CI56" s="15"/>
      <c r="CJ56" s="15"/>
      <c r="CK56" s="15"/>
      <c r="CL56" s="15"/>
      <c r="CM56" s="15"/>
      <c r="CN56" s="15"/>
      <c r="CO56" s="15"/>
      <c r="CP56" s="15"/>
      <c r="CQ56" s="15"/>
      <c r="CR56" s="15"/>
      <c r="CS56" s="15"/>
      <c r="CT56" s="15"/>
      <c r="CU56" s="15"/>
      <c r="CV56" s="15"/>
      <c r="CW56" s="15"/>
      <c r="CX56" s="15"/>
      <c r="CY56" s="15"/>
      <c r="CZ56" s="15"/>
      <c r="DA56" s="15"/>
      <c r="DB56" s="15"/>
      <c r="DC56" s="15"/>
      <c r="DD56" s="15"/>
      <c r="DE56" s="15"/>
      <c r="DF56" s="15"/>
      <c r="DG56" s="15"/>
      <c r="DH56" s="15"/>
      <c r="DI56" s="15"/>
      <c r="DJ56" s="15"/>
      <c r="DK56" s="15"/>
      <c r="DL56" s="15"/>
      <c r="DM56" s="15"/>
      <c r="DN56" s="15"/>
      <c r="DO56" s="15"/>
      <c r="DP56" s="15"/>
      <c r="DQ56" s="15"/>
      <c r="DR56" s="15"/>
      <c r="DS56" s="15"/>
      <c r="DT56" s="15"/>
      <c r="DU56" s="15"/>
      <c r="DV56" s="15"/>
      <c r="DW56" s="15"/>
      <c r="DX56" s="15"/>
      <c r="DY56" s="15"/>
      <c r="DZ56" s="15"/>
      <c r="EA56" s="15"/>
      <c r="EB56" s="15"/>
      <c r="EC56" s="15"/>
      <c r="ED56" s="15"/>
      <c r="EE56" s="15"/>
      <c r="EF56" s="15"/>
      <c r="EG56" s="15"/>
      <c r="EH56" s="15"/>
      <c r="EI56" s="15"/>
      <c r="EJ56" s="15"/>
      <c r="EK56" s="15"/>
      <c r="EL56" s="15"/>
      <c r="EM56" s="15"/>
      <c r="EN56" s="15"/>
      <c r="EO56" s="15"/>
      <c r="EP56" s="15"/>
      <c r="EQ56" s="15"/>
      <c r="ER56" s="15"/>
      <c r="ES56" s="15"/>
      <c r="ET56" s="15"/>
      <c r="EU56" s="15"/>
      <c r="EV56" s="15"/>
      <c r="EW56" s="15"/>
      <c r="EX56" s="15"/>
      <c r="EY56" s="15"/>
      <c r="EZ56" s="15"/>
      <c r="FA56" s="15"/>
      <c r="FB56" s="15"/>
      <c r="FC56" s="15"/>
      <c r="FD56" s="15"/>
      <c r="FE56" s="15"/>
      <c r="FF56" s="15"/>
      <c r="FG56" s="15"/>
      <c r="FH56" s="15"/>
      <c r="FI56" s="15"/>
      <c r="FJ56" s="15"/>
      <c r="FK56" s="15"/>
      <c r="FL56" s="15"/>
      <c r="FM56" s="15"/>
      <c r="FN56" s="15"/>
      <c r="FO56" s="15"/>
      <c r="FP56" s="15"/>
      <c r="FQ56" s="15"/>
      <c r="FR56" s="15"/>
      <c r="FS56" s="15"/>
      <c r="FT56" s="15"/>
      <c r="FU56" s="15"/>
      <c r="FV56" s="15"/>
      <c r="FW56" s="15"/>
      <c r="FX56" s="15"/>
      <c r="FY56" s="15"/>
      <c r="FZ56" s="15"/>
      <c r="GA56" s="15"/>
      <c r="GB56" s="15"/>
      <c r="GC56" s="15"/>
      <c r="GD56" s="15"/>
      <c r="GE56" s="15"/>
      <c r="GF56" s="15"/>
      <c r="GG56" s="15"/>
      <c r="GH56" s="15"/>
      <c r="GI56" s="15"/>
      <c r="GJ56" s="15"/>
      <c r="GK56" s="15"/>
      <c r="GL56" s="15"/>
      <c r="GM56" s="15"/>
      <c r="GN56" s="15"/>
      <c r="GO56" s="15"/>
      <c r="GP56" s="15"/>
      <c r="GQ56" s="15"/>
      <c r="GR56" s="15"/>
      <c r="GS56" s="15"/>
      <c r="GT56" s="15"/>
      <c r="GU56" s="15"/>
      <c r="GV56" s="15"/>
      <c r="GW56" s="15"/>
      <c r="GX56" s="15"/>
      <c r="GY56" s="15"/>
      <c r="GZ56" s="15"/>
      <c r="HA56" s="15"/>
      <c r="HB56" s="15"/>
      <c r="HC56" s="15"/>
      <c r="HD56" s="15"/>
      <c r="HE56" s="15"/>
      <c r="HF56" s="15"/>
      <c r="HG56" s="15"/>
    </row>
    <row r="57" spans="1:215" ht="13.5" thickBot="1" x14ac:dyDescent="0.25">
      <c r="A57" s="16"/>
      <c r="B57" s="18"/>
      <c r="C57" s="19"/>
      <c r="BO57" s="13"/>
      <c r="BP57" s="13"/>
      <c r="BQ57" s="13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15"/>
      <c r="CG57" s="15"/>
      <c r="CH57" s="15"/>
      <c r="CI57" s="15"/>
      <c r="CJ57" s="15"/>
      <c r="CK57" s="15"/>
      <c r="CL57" s="15"/>
      <c r="CM57" s="15"/>
      <c r="CN57" s="15"/>
      <c r="CO57" s="15"/>
      <c r="CP57" s="15"/>
      <c r="CQ57" s="15"/>
      <c r="CR57" s="15"/>
      <c r="CS57" s="15"/>
      <c r="CT57" s="15"/>
      <c r="CU57" s="15"/>
      <c r="CV57" s="15"/>
      <c r="CW57" s="15"/>
      <c r="CX57" s="15"/>
      <c r="CY57" s="15"/>
      <c r="CZ57" s="15"/>
      <c r="DA57" s="15"/>
      <c r="DB57" s="15"/>
      <c r="DC57" s="15"/>
      <c r="DD57" s="15"/>
      <c r="DE57" s="15"/>
      <c r="DF57" s="15"/>
      <c r="DG57" s="15"/>
      <c r="DH57" s="15"/>
      <c r="DI57" s="15"/>
      <c r="DJ57" s="15"/>
      <c r="DK57" s="15"/>
      <c r="DL57" s="15"/>
      <c r="DM57" s="15"/>
      <c r="DN57" s="15"/>
      <c r="DO57" s="15"/>
      <c r="DP57" s="15"/>
      <c r="DQ57" s="15"/>
      <c r="DR57" s="15"/>
      <c r="DS57" s="15"/>
      <c r="DT57" s="15"/>
      <c r="DU57" s="15"/>
      <c r="DV57" s="15"/>
      <c r="DW57" s="15"/>
      <c r="DX57" s="15"/>
      <c r="DY57" s="15"/>
      <c r="DZ57" s="15"/>
      <c r="EA57" s="15"/>
      <c r="EB57" s="15"/>
      <c r="EC57" s="15"/>
      <c r="ED57" s="15"/>
      <c r="EE57" s="15"/>
      <c r="EF57" s="15"/>
      <c r="EG57" s="15"/>
      <c r="EH57" s="15"/>
      <c r="EI57" s="15"/>
      <c r="EJ57" s="15"/>
      <c r="EK57" s="15"/>
      <c r="EL57" s="15"/>
      <c r="EM57" s="15"/>
      <c r="EN57" s="15"/>
      <c r="EO57" s="15"/>
      <c r="EP57" s="15"/>
      <c r="EQ57" s="15"/>
      <c r="ER57" s="15"/>
      <c r="ES57" s="15"/>
      <c r="ET57" s="15"/>
      <c r="EU57" s="15"/>
      <c r="EV57" s="15"/>
      <c r="EW57" s="15"/>
      <c r="EX57" s="15"/>
      <c r="EY57" s="15"/>
      <c r="EZ57" s="15"/>
      <c r="FA57" s="15"/>
      <c r="FB57" s="15"/>
      <c r="FC57" s="15"/>
      <c r="FD57" s="15"/>
      <c r="FE57" s="15"/>
      <c r="FF57" s="15"/>
      <c r="FG57" s="15"/>
      <c r="FH57" s="15"/>
      <c r="FI57" s="15"/>
      <c r="FJ57" s="15"/>
      <c r="FK57" s="15"/>
      <c r="FL57" s="15"/>
      <c r="FM57" s="15"/>
      <c r="FN57" s="15"/>
      <c r="FO57" s="15"/>
      <c r="FP57" s="15"/>
      <c r="FQ57" s="15"/>
      <c r="FR57" s="15"/>
      <c r="FS57" s="15"/>
      <c r="FT57" s="15"/>
      <c r="FU57" s="15"/>
      <c r="FV57" s="15"/>
      <c r="FW57" s="15"/>
      <c r="FX57" s="15"/>
      <c r="FY57" s="15"/>
      <c r="FZ57" s="15"/>
      <c r="GA57" s="15"/>
      <c r="GB57" s="15"/>
      <c r="GC57" s="15"/>
      <c r="GD57" s="15"/>
      <c r="GE57" s="15"/>
      <c r="GF57" s="15"/>
      <c r="GG57" s="15"/>
      <c r="GH57" s="15"/>
      <c r="GI57" s="15"/>
      <c r="GJ57" s="15"/>
      <c r="GK57" s="15"/>
      <c r="GL57" s="15"/>
      <c r="GM57" s="15"/>
      <c r="GN57" s="15"/>
      <c r="GO57" s="15"/>
      <c r="GP57" s="15"/>
      <c r="GQ57" s="15"/>
      <c r="GR57" s="15"/>
      <c r="GS57" s="15"/>
      <c r="GT57" s="15"/>
      <c r="GU57" s="15"/>
      <c r="GV57" s="15"/>
      <c r="GW57" s="15"/>
      <c r="GX57" s="15"/>
      <c r="GY57" s="15"/>
      <c r="GZ57" s="15"/>
      <c r="HA57" s="15"/>
      <c r="HB57" s="15"/>
      <c r="HC57" s="15"/>
      <c r="HD57" s="15"/>
      <c r="HE57" s="15"/>
      <c r="HF57" s="15"/>
      <c r="HG57" s="15"/>
    </row>
    <row r="58" spans="1:215" ht="13.5" customHeight="1" thickBot="1" x14ac:dyDescent="0.25">
      <c r="C58" s="348" t="s">
        <v>3</v>
      </c>
      <c r="D58" s="349"/>
      <c r="E58" s="349"/>
      <c r="F58" s="349"/>
      <c r="G58" s="349"/>
      <c r="H58" s="349"/>
      <c r="I58" s="349"/>
      <c r="J58" s="349"/>
      <c r="K58" s="349"/>
      <c r="L58" s="349"/>
      <c r="M58" s="349"/>
      <c r="N58" s="349"/>
      <c r="O58" s="349"/>
      <c r="P58" s="349"/>
      <c r="Q58" s="349"/>
      <c r="R58" s="349"/>
      <c r="S58" s="349"/>
      <c r="T58" s="349"/>
      <c r="U58" s="349"/>
      <c r="V58" s="349"/>
      <c r="W58" s="349"/>
      <c r="X58" s="349"/>
      <c r="Y58" s="349"/>
      <c r="Z58" s="349"/>
      <c r="AA58" s="349"/>
      <c r="AB58" s="349"/>
      <c r="AC58" s="349"/>
      <c r="AD58" s="350"/>
      <c r="AE58" s="348" t="s">
        <v>4</v>
      </c>
      <c r="AF58" s="349"/>
      <c r="AG58" s="349"/>
      <c r="AH58" s="349"/>
      <c r="AI58" s="349"/>
      <c r="AJ58" s="349"/>
      <c r="AK58" s="349"/>
      <c r="AL58" s="349"/>
      <c r="AM58" s="349"/>
      <c r="AN58" s="349"/>
      <c r="AO58" s="349"/>
      <c r="AP58" s="349"/>
      <c r="AQ58" s="349"/>
      <c r="AR58" s="349"/>
      <c r="AS58" s="349"/>
      <c r="AT58" s="349"/>
      <c r="AU58" s="349"/>
      <c r="AV58" s="349"/>
      <c r="AW58" s="349"/>
      <c r="AX58" s="349"/>
      <c r="AY58" s="349"/>
      <c r="AZ58" s="349"/>
      <c r="BA58" s="349"/>
      <c r="BB58" s="349"/>
      <c r="BC58" s="349"/>
      <c r="BD58" s="349"/>
      <c r="BE58" s="349"/>
      <c r="BF58" s="349"/>
      <c r="BG58" s="349"/>
      <c r="BH58" s="350"/>
      <c r="BI58" s="348"/>
      <c r="BJ58" s="349"/>
      <c r="BK58" s="349"/>
      <c r="BL58" s="349"/>
      <c r="BM58" s="350"/>
      <c r="BO58" s="13"/>
      <c r="BP58" s="13"/>
      <c r="BQ58" s="13"/>
    </row>
    <row r="59" spans="1:215" ht="16.5" customHeight="1" thickBot="1" x14ac:dyDescent="0.25">
      <c r="A59" s="15"/>
      <c r="B59" s="14"/>
      <c r="C59" s="354" t="s">
        <v>27</v>
      </c>
      <c r="D59" s="355"/>
      <c r="E59" s="355"/>
      <c r="F59" s="355"/>
      <c r="G59" s="355"/>
      <c r="H59" s="355"/>
      <c r="I59" s="356"/>
      <c r="J59" s="357" t="s">
        <v>28</v>
      </c>
      <c r="K59" s="358"/>
      <c r="L59" s="358"/>
      <c r="M59" s="358"/>
      <c r="N59" s="358"/>
      <c r="O59" s="358"/>
      <c r="P59" s="359"/>
      <c r="Q59" s="354" t="s">
        <v>29</v>
      </c>
      <c r="R59" s="355"/>
      <c r="S59" s="355"/>
      <c r="T59" s="355"/>
      <c r="U59" s="355"/>
      <c r="V59" s="355"/>
      <c r="W59" s="356"/>
      <c r="X59" s="357" t="s">
        <v>30</v>
      </c>
      <c r="Y59" s="358"/>
      <c r="Z59" s="358"/>
      <c r="AA59" s="358"/>
      <c r="AB59" s="358"/>
      <c r="AC59" s="358"/>
      <c r="AD59" s="359"/>
      <c r="AE59" s="354" t="s">
        <v>31</v>
      </c>
      <c r="AF59" s="355"/>
      <c r="AG59" s="355"/>
      <c r="AH59" s="364"/>
      <c r="AI59" s="364"/>
      <c r="AJ59" s="364"/>
      <c r="AK59" s="365"/>
      <c r="AL59" s="366" t="s">
        <v>32</v>
      </c>
      <c r="AM59" s="367"/>
      <c r="AN59" s="367"/>
      <c r="AO59" s="367"/>
      <c r="AP59" s="367"/>
      <c r="AQ59" s="367"/>
      <c r="AR59" s="368"/>
      <c r="AS59" s="369" t="s">
        <v>33</v>
      </c>
      <c r="AT59" s="364"/>
      <c r="AU59" s="364"/>
      <c r="AV59" s="364"/>
      <c r="AW59" s="364"/>
      <c r="AX59" s="364"/>
      <c r="AY59" s="365"/>
      <c r="AZ59" s="366" t="s">
        <v>93</v>
      </c>
      <c r="BA59" s="367"/>
      <c r="BB59" s="367"/>
      <c r="BC59" s="367"/>
      <c r="BD59" s="367"/>
      <c r="BE59" s="367"/>
      <c r="BF59" s="368"/>
      <c r="BG59" s="369" t="s">
        <v>35</v>
      </c>
      <c r="BH59" s="364"/>
      <c r="BI59" s="364"/>
      <c r="BJ59" s="364"/>
      <c r="BK59" s="364"/>
      <c r="BL59" s="364"/>
      <c r="BM59" s="365"/>
      <c r="BO59" s="13"/>
      <c r="BP59" s="13"/>
      <c r="BQ59" s="13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15"/>
      <c r="CG59" s="15"/>
      <c r="CH59" s="15"/>
      <c r="CI59" s="15"/>
      <c r="CJ59" s="15"/>
      <c r="CK59" s="15"/>
      <c r="CL59" s="15"/>
      <c r="CM59" s="15"/>
      <c r="CN59" s="15"/>
      <c r="CO59" s="15"/>
      <c r="CP59" s="15"/>
      <c r="CQ59" s="15"/>
      <c r="CR59" s="15"/>
      <c r="CS59" s="15"/>
      <c r="CT59" s="15"/>
      <c r="CU59" s="15"/>
      <c r="CV59" s="15"/>
      <c r="CW59" s="15"/>
      <c r="CX59" s="15"/>
      <c r="CY59" s="15"/>
      <c r="CZ59" s="15"/>
      <c r="DA59" s="15"/>
      <c r="DB59" s="15"/>
      <c r="DC59" s="15"/>
      <c r="DD59" s="15"/>
      <c r="DE59" s="15"/>
      <c r="DF59" s="15"/>
      <c r="DG59" s="15"/>
      <c r="DH59" s="15"/>
      <c r="DI59" s="15"/>
      <c r="DJ59" s="15"/>
      <c r="DK59" s="15"/>
      <c r="DL59" s="15"/>
      <c r="DM59" s="15"/>
      <c r="DN59" s="15"/>
      <c r="DO59" s="15"/>
      <c r="DP59" s="15"/>
      <c r="DQ59" s="15"/>
      <c r="DR59" s="15"/>
      <c r="DS59" s="15"/>
      <c r="DT59" s="15"/>
      <c r="DU59" s="15"/>
      <c r="DV59" s="15"/>
      <c r="DW59" s="15"/>
      <c r="DX59" s="15"/>
      <c r="DY59" s="15"/>
      <c r="DZ59" s="15"/>
      <c r="EA59" s="15"/>
      <c r="EB59" s="15"/>
      <c r="EC59" s="15"/>
      <c r="ED59" s="15"/>
      <c r="EE59" s="15"/>
      <c r="EF59" s="15"/>
      <c r="EG59" s="15"/>
      <c r="EH59" s="15"/>
      <c r="EI59" s="15"/>
      <c r="EJ59" s="15"/>
      <c r="EK59" s="15"/>
      <c r="EL59" s="15"/>
      <c r="EM59" s="15"/>
      <c r="EN59" s="15"/>
      <c r="EO59" s="15"/>
      <c r="EP59" s="15"/>
      <c r="EQ59" s="15"/>
      <c r="ER59" s="15"/>
      <c r="ES59" s="15"/>
      <c r="ET59" s="15"/>
      <c r="EU59" s="15"/>
      <c r="EV59" s="15"/>
      <c r="EW59" s="15"/>
      <c r="EX59" s="15"/>
      <c r="EY59" s="15"/>
      <c r="EZ59" s="15"/>
      <c r="FA59" s="15"/>
      <c r="FB59" s="15"/>
      <c r="FC59" s="15"/>
      <c r="FD59" s="15"/>
      <c r="FE59" s="15"/>
      <c r="FF59" s="15"/>
      <c r="FG59" s="15"/>
      <c r="FH59" s="15"/>
      <c r="FI59" s="15"/>
      <c r="FJ59" s="15"/>
      <c r="FK59" s="15"/>
      <c r="FL59" s="15"/>
      <c r="FM59" s="15"/>
      <c r="FN59" s="15"/>
      <c r="FO59" s="15"/>
      <c r="FP59" s="15"/>
      <c r="FQ59" s="15"/>
      <c r="FR59" s="15"/>
      <c r="FS59" s="15"/>
      <c r="FT59" s="15"/>
      <c r="FU59" s="15"/>
      <c r="FV59" s="15"/>
      <c r="FW59" s="15"/>
      <c r="FX59" s="15"/>
      <c r="FY59" s="15"/>
      <c r="FZ59" s="15"/>
      <c r="GA59" s="15"/>
      <c r="GB59" s="15"/>
      <c r="GC59" s="15"/>
      <c r="GD59" s="15"/>
      <c r="GE59" s="15"/>
      <c r="GF59" s="15"/>
      <c r="GG59" s="15"/>
      <c r="GH59" s="15"/>
      <c r="GI59" s="15"/>
      <c r="GJ59" s="15"/>
      <c r="GK59" s="15"/>
      <c r="GL59" s="15"/>
      <c r="GM59" s="15"/>
      <c r="GN59" s="15"/>
      <c r="GO59" s="15"/>
      <c r="GP59" s="15"/>
      <c r="GQ59" s="15"/>
      <c r="GR59" s="15"/>
      <c r="GS59" s="15"/>
      <c r="GT59" s="15"/>
      <c r="GU59" s="15"/>
      <c r="GV59" s="15"/>
      <c r="GW59" s="15"/>
      <c r="GX59" s="15"/>
      <c r="GY59" s="15"/>
      <c r="GZ59" s="15"/>
      <c r="HA59" s="15"/>
      <c r="HB59" s="15"/>
      <c r="HC59" s="15"/>
      <c r="HD59" s="15"/>
      <c r="HE59" s="15"/>
      <c r="HF59" s="15"/>
      <c r="HG59" s="15"/>
    </row>
    <row r="60" spans="1:215" ht="15.75" customHeight="1" thickBot="1" x14ac:dyDescent="0.25">
      <c r="B60" s="14"/>
      <c r="C60" s="159">
        <f>BM36+1</f>
        <v>42128</v>
      </c>
      <c r="D60" s="160">
        <f t="shared" ref="D60:AH60" si="2">C60+1</f>
        <v>42129</v>
      </c>
      <c r="E60" s="160">
        <f t="shared" si="2"/>
        <v>42130</v>
      </c>
      <c r="F60" s="160">
        <f t="shared" si="2"/>
        <v>42131</v>
      </c>
      <c r="G60" s="276">
        <f t="shared" si="2"/>
        <v>42132</v>
      </c>
      <c r="H60" s="248">
        <f t="shared" si="2"/>
        <v>42133</v>
      </c>
      <c r="I60" s="248">
        <f t="shared" si="2"/>
        <v>42134</v>
      </c>
      <c r="J60" s="160">
        <f t="shared" si="2"/>
        <v>42135</v>
      </c>
      <c r="K60" s="160">
        <f t="shared" si="2"/>
        <v>42136</v>
      </c>
      <c r="L60" s="160">
        <f t="shared" si="2"/>
        <v>42137</v>
      </c>
      <c r="M60" s="160">
        <f t="shared" si="2"/>
        <v>42138</v>
      </c>
      <c r="N60" s="160">
        <f t="shared" si="2"/>
        <v>42139</v>
      </c>
      <c r="O60" s="248">
        <f t="shared" si="2"/>
        <v>42140</v>
      </c>
      <c r="P60" s="248">
        <f t="shared" si="2"/>
        <v>42141</v>
      </c>
      <c r="Q60" s="160">
        <f t="shared" si="2"/>
        <v>42142</v>
      </c>
      <c r="R60" s="160">
        <f t="shared" si="2"/>
        <v>42143</v>
      </c>
      <c r="S60" s="160">
        <f t="shared" si="2"/>
        <v>42144</v>
      </c>
      <c r="T60" s="160">
        <f t="shared" si="2"/>
        <v>42145</v>
      </c>
      <c r="U60" s="160">
        <f t="shared" si="2"/>
        <v>42146</v>
      </c>
      <c r="V60" s="248">
        <f t="shared" si="2"/>
        <v>42147</v>
      </c>
      <c r="W60" s="248">
        <f t="shared" si="2"/>
        <v>42148</v>
      </c>
      <c r="X60" s="160">
        <f t="shared" si="2"/>
        <v>42149</v>
      </c>
      <c r="Y60" s="160">
        <f t="shared" si="2"/>
        <v>42150</v>
      </c>
      <c r="Z60" s="160">
        <f t="shared" si="2"/>
        <v>42151</v>
      </c>
      <c r="AA60" s="160">
        <f t="shared" si="2"/>
        <v>42152</v>
      </c>
      <c r="AB60" s="160">
        <f t="shared" si="2"/>
        <v>42153</v>
      </c>
      <c r="AC60" s="248">
        <f t="shared" si="2"/>
        <v>42154</v>
      </c>
      <c r="AD60" s="248">
        <f t="shared" si="2"/>
        <v>42155</v>
      </c>
      <c r="AE60" s="160">
        <f t="shared" si="2"/>
        <v>42156</v>
      </c>
      <c r="AF60" s="160">
        <f t="shared" si="2"/>
        <v>42157</v>
      </c>
      <c r="AG60" s="160">
        <f t="shared" si="2"/>
        <v>42158</v>
      </c>
      <c r="AH60" s="160">
        <f t="shared" si="2"/>
        <v>42159</v>
      </c>
      <c r="AI60" s="160">
        <f t="shared" ref="AI60:BM60" si="3">AH60+1</f>
        <v>42160</v>
      </c>
      <c r="AJ60" s="248">
        <f t="shared" si="3"/>
        <v>42161</v>
      </c>
      <c r="AK60" s="248">
        <f t="shared" si="3"/>
        <v>42162</v>
      </c>
      <c r="AL60" s="160">
        <f t="shared" si="3"/>
        <v>42163</v>
      </c>
      <c r="AM60" s="160">
        <f t="shared" si="3"/>
        <v>42164</v>
      </c>
      <c r="AN60" s="160">
        <f t="shared" si="3"/>
        <v>42165</v>
      </c>
      <c r="AO60" s="160">
        <f t="shared" si="3"/>
        <v>42166</v>
      </c>
      <c r="AP60" s="160">
        <f t="shared" si="3"/>
        <v>42167</v>
      </c>
      <c r="AQ60" s="248">
        <f t="shared" si="3"/>
        <v>42168</v>
      </c>
      <c r="AR60" s="248">
        <f t="shared" si="3"/>
        <v>42169</v>
      </c>
      <c r="AS60" s="160">
        <f t="shared" si="3"/>
        <v>42170</v>
      </c>
      <c r="AT60" s="160">
        <f t="shared" si="3"/>
        <v>42171</v>
      </c>
      <c r="AU60" s="160">
        <f t="shared" si="3"/>
        <v>42172</v>
      </c>
      <c r="AV60" s="160">
        <f t="shared" si="3"/>
        <v>42173</v>
      </c>
      <c r="AW60" s="160">
        <f t="shared" si="3"/>
        <v>42174</v>
      </c>
      <c r="AX60" s="248">
        <f t="shared" si="3"/>
        <v>42175</v>
      </c>
      <c r="AY60" s="248">
        <f t="shared" si="3"/>
        <v>42176</v>
      </c>
      <c r="AZ60" s="160">
        <f t="shared" si="3"/>
        <v>42177</v>
      </c>
      <c r="BA60" s="160">
        <f t="shared" si="3"/>
        <v>42178</v>
      </c>
      <c r="BB60" s="160">
        <f t="shared" si="3"/>
        <v>42179</v>
      </c>
      <c r="BC60" s="160">
        <f t="shared" si="3"/>
        <v>42180</v>
      </c>
      <c r="BD60" s="160">
        <f t="shared" si="3"/>
        <v>42181</v>
      </c>
      <c r="BE60" s="248">
        <f t="shared" si="3"/>
        <v>42182</v>
      </c>
      <c r="BF60" s="248">
        <f t="shared" si="3"/>
        <v>42183</v>
      </c>
      <c r="BG60" s="160">
        <f t="shared" si="3"/>
        <v>42184</v>
      </c>
      <c r="BH60" s="160">
        <f t="shared" si="3"/>
        <v>42185</v>
      </c>
      <c r="BI60" s="160">
        <f t="shared" si="3"/>
        <v>42186</v>
      </c>
      <c r="BJ60" s="160">
        <f t="shared" si="3"/>
        <v>42187</v>
      </c>
      <c r="BK60" s="158">
        <f t="shared" si="3"/>
        <v>42188</v>
      </c>
      <c r="BL60" s="250">
        <f t="shared" si="3"/>
        <v>42189</v>
      </c>
      <c r="BM60" s="250">
        <f t="shared" si="3"/>
        <v>42190</v>
      </c>
      <c r="BO60" s="13"/>
      <c r="BP60" s="13"/>
      <c r="BQ60" s="13"/>
    </row>
    <row r="61" spans="1:215" ht="13.5" thickBot="1" x14ac:dyDescent="0.25">
      <c r="B61" s="139" t="s">
        <v>143</v>
      </c>
      <c r="C61" s="51"/>
      <c r="D61" s="52"/>
      <c r="E61" s="52"/>
      <c r="F61" s="52"/>
      <c r="G61" s="259"/>
      <c r="H61" s="249"/>
      <c r="I61" s="249"/>
      <c r="J61" s="52"/>
      <c r="K61" s="52"/>
      <c r="L61" s="52"/>
      <c r="M61" s="259"/>
      <c r="N61" s="52"/>
      <c r="O61" s="249"/>
      <c r="P61" s="249"/>
      <c r="Q61" s="52"/>
      <c r="R61" s="52"/>
      <c r="S61" s="52"/>
      <c r="T61" s="52"/>
      <c r="U61" s="52"/>
      <c r="V61" s="249"/>
      <c r="W61" s="249"/>
      <c r="X61" s="52"/>
      <c r="Y61" s="52"/>
      <c r="Z61" s="52"/>
      <c r="AA61" s="52"/>
      <c r="AB61" s="52"/>
      <c r="AC61" s="249"/>
      <c r="AD61" s="249"/>
      <c r="AE61" s="52"/>
      <c r="AF61" s="52"/>
      <c r="AG61" s="52"/>
      <c r="AH61" s="52"/>
      <c r="AI61" s="52"/>
      <c r="AJ61" s="249"/>
      <c r="AK61" s="249"/>
      <c r="AL61" s="52"/>
      <c r="AM61" s="52"/>
      <c r="AN61" s="52"/>
      <c r="AO61" s="52"/>
      <c r="AP61" s="52"/>
      <c r="AQ61" s="249"/>
      <c r="AR61" s="249"/>
      <c r="AS61" s="52"/>
      <c r="AT61" s="52"/>
      <c r="AU61" s="52"/>
      <c r="AV61" s="52"/>
      <c r="AW61" s="52"/>
      <c r="AX61" s="249"/>
      <c r="AY61" s="249"/>
      <c r="AZ61" s="52"/>
      <c r="BA61" s="52"/>
      <c r="BB61" s="52"/>
      <c r="BC61" s="52"/>
      <c r="BD61" s="52"/>
      <c r="BE61" s="249"/>
      <c r="BF61" s="259"/>
      <c r="BG61" s="52"/>
      <c r="BH61" s="52"/>
      <c r="BI61" s="52"/>
      <c r="BJ61" s="53"/>
      <c r="BK61" s="53"/>
      <c r="BL61" s="229"/>
      <c r="BM61" s="217"/>
      <c r="BO61" s="13"/>
      <c r="BP61" s="13"/>
      <c r="BQ61" s="13"/>
    </row>
    <row r="62" spans="1:215" ht="15" x14ac:dyDescent="0.25">
      <c r="A62" s="1"/>
      <c r="B62" s="139" t="s">
        <v>143</v>
      </c>
      <c r="C62" s="54"/>
      <c r="D62" s="55"/>
      <c r="E62" s="55"/>
      <c r="F62" s="55"/>
      <c r="G62" s="260"/>
      <c r="H62" s="242"/>
      <c r="I62" s="242"/>
      <c r="J62" s="55"/>
      <c r="K62" s="55"/>
      <c r="L62" s="55"/>
      <c r="M62" s="286"/>
      <c r="N62" s="55"/>
      <c r="O62" s="242"/>
      <c r="P62" s="242"/>
      <c r="Q62" s="55"/>
      <c r="R62" s="55"/>
      <c r="S62" s="55"/>
      <c r="T62" s="57"/>
      <c r="U62" s="55"/>
      <c r="V62" s="242"/>
      <c r="W62" s="242"/>
      <c r="X62" s="55"/>
      <c r="Y62" s="55"/>
      <c r="Z62" s="55"/>
      <c r="AA62" s="55"/>
      <c r="AB62" s="57"/>
      <c r="AC62" s="242"/>
      <c r="AD62" s="242"/>
      <c r="AE62" s="55"/>
      <c r="AF62" s="55"/>
      <c r="AG62" s="55"/>
      <c r="AH62" s="55"/>
      <c r="AI62" s="55"/>
      <c r="AJ62" s="242"/>
      <c r="AK62" s="242"/>
      <c r="AL62" s="55"/>
      <c r="AM62" s="55"/>
      <c r="AN62" s="55"/>
      <c r="AO62" s="55"/>
      <c r="AP62" s="55"/>
      <c r="AQ62" s="242"/>
      <c r="AR62" s="242"/>
      <c r="AS62" s="55"/>
      <c r="AT62" s="55"/>
      <c r="AU62" s="55"/>
      <c r="AV62" s="55"/>
      <c r="AW62" s="55"/>
      <c r="AX62" s="242"/>
      <c r="AY62" s="242"/>
      <c r="AZ62" s="55"/>
      <c r="BA62" s="55"/>
      <c r="BB62" s="55"/>
      <c r="BC62" s="55"/>
      <c r="BD62" s="55"/>
      <c r="BE62" s="242"/>
      <c r="BF62" s="260"/>
      <c r="BG62" s="55"/>
      <c r="BH62" s="55"/>
      <c r="BI62" s="55"/>
      <c r="BJ62" s="56"/>
      <c r="BK62" s="56"/>
      <c r="BL62" s="226"/>
      <c r="BM62" s="218"/>
      <c r="BN62" s="1"/>
      <c r="BO62" s="13"/>
      <c r="BP62" s="13"/>
      <c r="BQ62" s="13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  <c r="FA62" s="1"/>
      <c r="FB62" s="1"/>
      <c r="FC62" s="1"/>
      <c r="FD62" s="1"/>
      <c r="FE62" s="1"/>
      <c r="FF62" s="1"/>
      <c r="FG62" s="1"/>
      <c r="FH62" s="1"/>
      <c r="FI62" s="1"/>
      <c r="FJ62" s="1"/>
      <c r="FK62" s="1"/>
      <c r="FL62" s="1"/>
      <c r="FM62" s="1"/>
      <c r="FN62" s="1"/>
      <c r="FO62" s="1"/>
      <c r="FP62" s="1"/>
      <c r="FQ62" s="1"/>
      <c r="FR62" s="1"/>
      <c r="FS62" s="1"/>
      <c r="FT62" s="1"/>
      <c r="FU62" s="1"/>
      <c r="FV62" s="1"/>
      <c r="FW62" s="1"/>
      <c r="FX62" s="1"/>
      <c r="FY62" s="1"/>
      <c r="FZ62" s="1"/>
      <c r="GA62" s="1"/>
      <c r="GB62" s="1"/>
      <c r="GC62" s="1"/>
      <c r="GD62" s="1"/>
      <c r="GE62" s="1"/>
      <c r="GF62" s="1"/>
      <c r="GG62" s="1"/>
      <c r="GH62" s="1"/>
      <c r="GI62" s="1"/>
      <c r="GJ62" s="1"/>
      <c r="GK62" s="1"/>
      <c r="GL62" s="1"/>
      <c r="GM62" s="1"/>
      <c r="GN62" s="1"/>
      <c r="GO62" s="1"/>
      <c r="GP62" s="1"/>
      <c r="GQ62" s="1"/>
      <c r="GR62" s="1"/>
      <c r="GS62" s="1"/>
      <c r="GT62" s="1"/>
      <c r="GU62" s="1"/>
      <c r="GV62" s="1"/>
      <c r="GW62" s="1"/>
      <c r="GX62" s="1"/>
      <c r="GY62" s="1"/>
      <c r="GZ62" s="1"/>
      <c r="HA62" s="1"/>
      <c r="HB62" s="1"/>
      <c r="HC62" s="1"/>
    </row>
    <row r="63" spans="1:215" ht="13.5" thickBot="1" x14ac:dyDescent="0.25">
      <c r="B63" s="139" t="s">
        <v>143</v>
      </c>
      <c r="C63" s="58"/>
      <c r="D63" s="60"/>
      <c r="E63" s="60"/>
      <c r="F63" s="60"/>
      <c r="G63" s="261"/>
      <c r="H63" s="243"/>
      <c r="I63" s="243"/>
      <c r="J63" s="60"/>
      <c r="K63" s="60"/>
      <c r="L63" s="60"/>
      <c r="M63" s="261"/>
      <c r="N63" s="60"/>
      <c r="O63" s="243"/>
      <c r="P63" s="243"/>
      <c r="Q63" s="60"/>
      <c r="R63" s="60"/>
      <c r="S63" s="60"/>
      <c r="T63" s="60"/>
      <c r="U63" s="60"/>
      <c r="V63" s="243"/>
      <c r="W63" s="243"/>
      <c r="X63" s="60"/>
      <c r="Y63" s="60"/>
      <c r="Z63" s="60"/>
      <c r="AA63" s="60"/>
      <c r="AB63" s="60"/>
      <c r="AC63" s="243"/>
      <c r="AD63" s="243"/>
      <c r="AE63" s="60"/>
      <c r="AF63" s="60"/>
      <c r="AG63" s="60"/>
      <c r="AH63" s="60"/>
      <c r="AI63" s="60"/>
      <c r="AJ63" s="243"/>
      <c r="AK63" s="243"/>
      <c r="AL63" s="60"/>
      <c r="AM63" s="60"/>
      <c r="AN63" s="60"/>
      <c r="AO63" s="60"/>
      <c r="AP63" s="60"/>
      <c r="AQ63" s="243"/>
      <c r="AR63" s="243"/>
      <c r="AS63" s="60"/>
      <c r="AT63" s="60"/>
      <c r="AU63" s="60"/>
      <c r="AV63" s="60"/>
      <c r="AW63" s="60"/>
      <c r="AX63" s="243"/>
      <c r="AY63" s="243"/>
      <c r="AZ63" s="60"/>
      <c r="BA63" s="60"/>
      <c r="BB63" s="60"/>
      <c r="BC63" s="60"/>
      <c r="BD63" s="60"/>
      <c r="BE63" s="243"/>
      <c r="BF63" s="261"/>
      <c r="BG63" s="60"/>
      <c r="BH63" s="60"/>
      <c r="BI63" s="60"/>
      <c r="BJ63" s="77"/>
      <c r="BK63" s="77"/>
      <c r="BL63" s="231"/>
      <c r="BM63" s="219"/>
      <c r="BO63" s="13"/>
      <c r="BP63" s="13"/>
      <c r="BQ63" s="13"/>
    </row>
    <row r="64" spans="1:215" ht="15" x14ac:dyDescent="0.25">
      <c r="B64" s="139" t="s">
        <v>143</v>
      </c>
      <c r="C64" s="161"/>
      <c r="D64" s="62"/>
      <c r="E64" s="62"/>
      <c r="F64" s="62"/>
      <c r="G64" s="262"/>
      <c r="H64" s="242"/>
      <c r="I64" s="242"/>
      <c r="J64" s="62"/>
      <c r="K64" s="62"/>
      <c r="L64" s="62"/>
      <c r="M64" s="262"/>
      <c r="N64" s="62"/>
      <c r="O64" s="242"/>
      <c r="P64" s="242"/>
      <c r="Q64" s="62"/>
      <c r="R64" s="62"/>
      <c r="S64" s="62"/>
      <c r="T64" s="62"/>
      <c r="U64" s="62"/>
      <c r="V64" s="242"/>
      <c r="W64" s="242"/>
      <c r="X64" s="62"/>
      <c r="Y64" s="62"/>
      <c r="Z64" s="62"/>
      <c r="AA64" s="62"/>
      <c r="AB64" s="62"/>
      <c r="AC64" s="242"/>
      <c r="AD64" s="242"/>
      <c r="AE64" s="62"/>
      <c r="AF64" s="62"/>
      <c r="AG64" s="62"/>
      <c r="AH64" s="62"/>
      <c r="AI64" s="62"/>
      <c r="AJ64" s="242"/>
      <c r="AK64" s="242"/>
      <c r="AL64" s="62"/>
      <c r="AM64" s="62"/>
      <c r="AN64" s="62"/>
      <c r="AO64" s="62"/>
      <c r="AP64" s="62"/>
      <c r="AQ64" s="242"/>
      <c r="AR64" s="242"/>
      <c r="AS64" s="62"/>
      <c r="AT64" s="62"/>
      <c r="AU64" s="62"/>
      <c r="AV64" s="62"/>
      <c r="AW64" s="62"/>
      <c r="AX64" s="242"/>
      <c r="AY64" s="242"/>
      <c r="AZ64" s="62"/>
      <c r="BA64" s="62"/>
      <c r="BB64" s="62"/>
      <c r="BC64" s="62"/>
      <c r="BD64" s="62"/>
      <c r="BE64" s="242"/>
      <c r="BF64" s="260"/>
      <c r="BG64" s="62"/>
      <c r="BH64" s="62"/>
      <c r="BI64" s="62"/>
      <c r="BJ64" s="64"/>
      <c r="BK64" s="64"/>
      <c r="BL64" s="232"/>
      <c r="BM64" s="221"/>
      <c r="BO64" s="13"/>
      <c r="BP64" s="13"/>
      <c r="BQ64" s="13"/>
    </row>
    <row r="65" spans="1:209" ht="13.5" thickBot="1" x14ac:dyDescent="0.25">
      <c r="B65" s="139" t="s">
        <v>143</v>
      </c>
      <c r="C65" s="162"/>
      <c r="D65" s="65"/>
      <c r="E65" s="65"/>
      <c r="F65" s="65"/>
      <c r="G65" s="263"/>
      <c r="H65" s="243"/>
      <c r="I65" s="243"/>
      <c r="J65" s="65"/>
      <c r="K65" s="65"/>
      <c r="L65" s="65"/>
      <c r="M65" s="263"/>
      <c r="N65" s="66"/>
      <c r="O65" s="243"/>
      <c r="P65" s="243"/>
      <c r="Q65" s="65"/>
      <c r="R65" s="65"/>
      <c r="S65" s="65"/>
      <c r="T65" s="65"/>
      <c r="U65" s="65"/>
      <c r="V65" s="243"/>
      <c r="W65" s="243"/>
      <c r="X65" s="65"/>
      <c r="Y65" s="65"/>
      <c r="Z65" s="65"/>
      <c r="AA65" s="65"/>
      <c r="AB65" s="80"/>
      <c r="AC65" s="243"/>
      <c r="AD65" s="243"/>
      <c r="AE65" s="80"/>
      <c r="AF65" s="65"/>
      <c r="AG65" s="65"/>
      <c r="AH65" s="65"/>
      <c r="AI65" s="65"/>
      <c r="AJ65" s="243"/>
      <c r="AK65" s="243"/>
      <c r="AL65" s="65"/>
      <c r="AM65" s="65"/>
      <c r="AN65" s="65"/>
      <c r="AO65" s="65"/>
      <c r="AP65" s="65"/>
      <c r="AQ65" s="243"/>
      <c r="AR65" s="243"/>
      <c r="AS65" s="65"/>
      <c r="AT65" s="65"/>
      <c r="AU65" s="65"/>
      <c r="AV65" s="65"/>
      <c r="AW65" s="65"/>
      <c r="AX65" s="243"/>
      <c r="AY65" s="243"/>
      <c r="AZ65" s="65"/>
      <c r="BA65" s="65"/>
      <c r="BB65" s="65"/>
      <c r="BC65" s="65"/>
      <c r="BD65" s="65"/>
      <c r="BE65" s="243"/>
      <c r="BF65" s="261"/>
      <c r="BG65" s="65"/>
      <c r="BH65" s="65"/>
      <c r="BI65" s="65"/>
      <c r="BJ65" s="71"/>
      <c r="BK65" s="71"/>
      <c r="BL65" s="234"/>
      <c r="BM65" s="223"/>
      <c r="BO65" s="13"/>
      <c r="BP65" s="13"/>
      <c r="BQ65" s="13"/>
    </row>
    <row r="66" spans="1:209" ht="15" x14ac:dyDescent="0.25">
      <c r="B66" s="139" t="s">
        <v>143</v>
      </c>
      <c r="C66" s="54"/>
      <c r="D66" s="55"/>
      <c r="E66" s="55"/>
      <c r="F66" s="55"/>
      <c r="G66" s="260"/>
      <c r="H66" s="242"/>
      <c r="I66" s="242"/>
      <c r="J66" s="55"/>
      <c r="K66" s="68"/>
      <c r="L66" s="55"/>
      <c r="M66" s="260"/>
      <c r="N66" s="55"/>
      <c r="O66" s="242"/>
      <c r="P66" s="242"/>
      <c r="Q66" s="55"/>
      <c r="R66" s="55"/>
      <c r="S66" s="55"/>
      <c r="T66" s="55"/>
      <c r="U66" s="55"/>
      <c r="V66" s="242"/>
      <c r="W66" s="242"/>
      <c r="X66" s="55"/>
      <c r="Y66" s="55"/>
      <c r="Z66" s="55"/>
      <c r="AA66" s="55"/>
      <c r="AB66" s="67"/>
      <c r="AC66" s="242"/>
      <c r="AD66" s="242"/>
      <c r="AE66" s="55"/>
      <c r="AF66" s="55"/>
      <c r="AG66" s="55"/>
      <c r="AH66" s="55"/>
      <c r="AI66" s="55"/>
      <c r="AJ66" s="242"/>
      <c r="AK66" s="242"/>
      <c r="AL66" s="55"/>
      <c r="AM66" s="55"/>
      <c r="AN66" s="55"/>
      <c r="AO66" s="55"/>
      <c r="AP66" s="55"/>
      <c r="AQ66" s="242"/>
      <c r="AR66" s="242"/>
      <c r="AS66" s="55"/>
      <c r="AT66" s="55"/>
      <c r="AU66" s="55"/>
      <c r="AV66" s="55"/>
      <c r="AW66" s="55"/>
      <c r="AX66" s="242"/>
      <c r="AY66" s="242"/>
      <c r="AZ66" s="55"/>
      <c r="BA66" s="55"/>
      <c r="BB66" s="55"/>
      <c r="BC66" s="55"/>
      <c r="BD66" s="55"/>
      <c r="BE66" s="242"/>
      <c r="BF66" s="260"/>
      <c r="BG66" s="55"/>
      <c r="BH66" s="55"/>
      <c r="BI66" s="55"/>
      <c r="BJ66" s="56"/>
      <c r="BK66" s="56"/>
      <c r="BL66" s="226"/>
      <c r="BM66" s="218"/>
      <c r="BO66" s="13"/>
      <c r="BP66" s="13"/>
      <c r="BQ66" s="13"/>
    </row>
    <row r="67" spans="1:209" ht="13.5" thickBot="1" x14ac:dyDescent="0.25">
      <c r="A67" s="10"/>
      <c r="B67" s="139" t="s">
        <v>143</v>
      </c>
      <c r="C67" s="58"/>
      <c r="D67" s="60"/>
      <c r="E67" s="60"/>
      <c r="F67" s="60"/>
      <c r="G67" s="261"/>
      <c r="H67" s="243"/>
      <c r="I67" s="243"/>
      <c r="J67" s="60"/>
      <c r="K67" s="60"/>
      <c r="L67" s="60"/>
      <c r="M67" s="261"/>
      <c r="N67" s="59"/>
      <c r="O67" s="243"/>
      <c r="P67" s="243"/>
      <c r="Q67" s="60"/>
      <c r="R67" s="60"/>
      <c r="S67" s="60"/>
      <c r="T67" s="60"/>
      <c r="U67" s="60"/>
      <c r="V67" s="243"/>
      <c r="W67" s="243"/>
      <c r="X67" s="60"/>
      <c r="Y67" s="60"/>
      <c r="Z67" s="60"/>
      <c r="AA67" s="60"/>
      <c r="AB67" s="81"/>
      <c r="AC67" s="243"/>
      <c r="AD67" s="243"/>
      <c r="AE67" s="60"/>
      <c r="AF67" s="60"/>
      <c r="AG67" s="60"/>
      <c r="AH67" s="60"/>
      <c r="AI67" s="60"/>
      <c r="AJ67" s="243"/>
      <c r="AK67" s="243"/>
      <c r="AL67" s="60"/>
      <c r="AM67" s="60"/>
      <c r="AN67" s="60"/>
      <c r="AO67" s="60"/>
      <c r="AP67" s="60"/>
      <c r="AQ67" s="243"/>
      <c r="AR67" s="243"/>
      <c r="AS67" s="60"/>
      <c r="AT67" s="60"/>
      <c r="AU67" s="60"/>
      <c r="AV67" s="60"/>
      <c r="AW67" s="60"/>
      <c r="AX67" s="243"/>
      <c r="AY67" s="243"/>
      <c r="AZ67" s="60"/>
      <c r="BA67" s="60"/>
      <c r="BB67" s="60"/>
      <c r="BC67" s="60"/>
      <c r="BD67" s="60"/>
      <c r="BE67" s="243"/>
      <c r="BF67" s="261"/>
      <c r="BG67" s="60"/>
      <c r="BH67" s="60"/>
      <c r="BI67" s="60"/>
      <c r="BJ67" s="77"/>
      <c r="BK67" s="77"/>
      <c r="BL67" s="231"/>
      <c r="BM67" s="219"/>
      <c r="BO67" s="13"/>
      <c r="BP67" s="13"/>
      <c r="BQ67" s="13"/>
    </row>
    <row r="68" spans="1:209" ht="15" x14ac:dyDescent="0.25">
      <c r="A68" s="10"/>
      <c r="B68" s="139" t="s">
        <v>143</v>
      </c>
      <c r="C68" s="161"/>
      <c r="D68" s="62"/>
      <c r="E68" s="62"/>
      <c r="F68" s="62"/>
      <c r="G68" s="262"/>
      <c r="H68" s="242"/>
      <c r="I68" s="242"/>
      <c r="J68" s="62"/>
      <c r="K68" s="62"/>
      <c r="L68" s="62"/>
      <c r="M68" s="262"/>
      <c r="N68" s="62"/>
      <c r="O68" s="242"/>
      <c r="P68" s="242"/>
      <c r="Q68" s="62"/>
      <c r="R68" s="62"/>
      <c r="S68" s="62"/>
      <c r="T68" s="62"/>
      <c r="U68" s="62"/>
      <c r="V68" s="242"/>
      <c r="W68" s="242"/>
      <c r="X68" s="62"/>
      <c r="Y68" s="62"/>
      <c r="Z68" s="62"/>
      <c r="AA68" s="62"/>
      <c r="AB68" s="62"/>
      <c r="AC68" s="242"/>
      <c r="AD68" s="242"/>
      <c r="AE68" s="62"/>
      <c r="AF68" s="62"/>
      <c r="AG68" s="62"/>
      <c r="AH68" s="62"/>
      <c r="AI68" s="62"/>
      <c r="AJ68" s="242"/>
      <c r="AK68" s="242"/>
      <c r="AL68" s="62"/>
      <c r="AM68" s="62"/>
      <c r="AN68" s="62"/>
      <c r="AO68" s="62"/>
      <c r="AP68" s="62"/>
      <c r="AQ68" s="242"/>
      <c r="AR68" s="242"/>
      <c r="AS68" s="62"/>
      <c r="AT68" s="62"/>
      <c r="AU68" s="62"/>
      <c r="AV68" s="62"/>
      <c r="AW68" s="62"/>
      <c r="AX68" s="242"/>
      <c r="AY68" s="242"/>
      <c r="AZ68" s="62"/>
      <c r="BA68" s="62"/>
      <c r="BB68" s="62"/>
      <c r="BC68" s="62"/>
      <c r="BD68" s="62"/>
      <c r="BE68" s="242"/>
      <c r="BF68" s="260"/>
      <c r="BG68" s="62"/>
      <c r="BH68" s="62"/>
      <c r="BI68" s="62"/>
      <c r="BJ68" s="64"/>
      <c r="BK68" s="64"/>
      <c r="BL68" s="232"/>
      <c r="BM68" s="221"/>
      <c r="BO68" s="13"/>
      <c r="BP68" s="13"/>
      <c r="BQ68" s="13"/>
    </row>
    <row r="69" spans="1:209" ht="13.5" thickBot="1" x14ac:dyDescent="0.25">
      <c r="B69" s="139" t="s">
        <v>143</v>
      </c>
      <c r="C69" s="162"/>
      <c r="D69" s="65"/>
      <c r="E69" s="65"/>
      <c r="F69" s="65"/>
      <c r="G69" s="263"/>
      <c r="H69" s="243"/>
      <c r="I69" s="243"/>
      <c r="J69" s="65"/>
      <c r="K69" s="65"/>
      <c r="L69" s="65"/>
      <c r="M69" s="263"/>
      <c r="N69" s="65"/>
      <c r="O69" s="243"/>
      <c r="P69" s="243"/>
      <c r="Q69" s="65"/>
      <c r="R69" s="65"/>
      <c r="S69" s="65"/>
      <c r="T69" s="65"/>
      <c r="U69" s="65"/>
      <c r="V69" s="243"/>
      <c r="W69" s="243"/>
      <c r="X69" s="65"/>
      <c r="Y69" s="65"/>
      <c r="Z69" s="65"/>
      <c r="AA69" s="65"/>
      <c r="AB69" s="65"/>
      <c r="AC69" s="243"/>
      <c r="AD69" s="243"/>
      <c r="AE69" s="65"/>
      <c r="AF69" s="65"/>
      <c r="AG69" s="65"/>
      <c r="AH69" s="65"/>
      <c r="AI69" s="65"/>
      <c r="AJ69" s="243"/>
      <c r="AK69" s="243"/>
      <c r="AL69" s="65"/>
      <c r="AM69" s="65"/>
      <c r="AN69" s="65"/>
      <c r="AO69" s="65"/>
      <c r="AP69" s="65"/>
      <c r="AQ69" s="243"/>
      <c r="AR69" s="243"/>
      <c r="AS69" s="65"/>
      <c r="AT69" s="65"/>
      <c r="AU69" s="65"/>
      <c r="AV69" s="65"/>
      <c r="AW69" s="65"/>
      <c r="AX69" s="243"/>
      <c r="AY69" s="243"/>
      <c r="AZ69" s="65"/>
      <c r="BA69" s="65"/>
      <c r="BB69" s="65"/>
      <c r="BC69" s="65"/>
      <c r="BD69" s="65"/>
      <c r="BE69" s="243"/>
      <c r="BF69" s="261"/>
      <c r="BG69" s="65"/>
      <c r="BH69" s="65"/>
      <c r="BI69" s="65"/>
      <c r="BJ69" s="71"/>
      <c r="BK69" s="71"/>
      <c r="BL69" s="234"/>
      <c r="BM69" s="223"/>
      <c r="BO69" s="13"/>
      <c r="BP69" s="13"/>
      <c r="BQ69" s="13"/>
    </row>
    <row r="70" spans="1:209" ht="15" x14ac:dyDescent="0.25">
      <c r="B70" s="139" t="s">
        <v>143</v>
      </c>
      <c r="C70" s="54"/>
      <c r="D70" s="55"/>
      <c r="E70" s="55"/>
      <c r="F70" s="55"/>
      <c r="G70" s="260"/>
      <c r="H70" s="242"/>
      <c r="I70" s="242"/>
      <c r="J70" s="55"/>
      <c r="K70" s="55"/>
      <c r="L70" s="55"/>
      <c r="M70" s="260"/>
      <c r="N70" s="55"/>
      <c r="O70" s="242"/>
      <c r="P70" s="242"/>
      <c r="Q70" s="55"/>
      <c r="R70" s="55"/>
      <c r="S70" s="55"/>
      <c r="T70" s="55"/>
      <c r="U70" s="55"/>
      <c r="V70" s="242"/>
      <c r="W70" s="242"/>
      <c r="X70" s="55"/>
      <c r="Y70" s="55"/>
      <c r="Z70" s="55"/>
      <c r="AA70" s="55"/>
      <c r="AB70" s="55"/>
      <c r="AC70" s="242"/>
      <c r="AD70" s="242"/>
      <c r="AE70" s="55"/>
      <c r="AF70" s="55"/>
      <c r="AG70" s="55"/>
      <c r="AH70" s="55"/>
      <c r="AI70" s="55"/>
      <c r="AJ70" s="242"/>
      <c r="AK70" s="242"/>
      <c r="AL70" s="55"/>
      <c r="AM70" s="55"/>
      <c r="AN70" s="55"/>
      <c r="AO70" s="55"/>
      <c r="AP70" s="55"/>
      <c r="AQ70" s="242"/>
      <c r="AR70" s="242"/>
      <c r="AS70" s="55"/>
      <c r="AT70" s="55"/>
      <c r="AU70" s="55"/>
      <c r="AV70" s="55"/>
      <c r="AW70" s="55"/>
      <c r="AX70" s="242"/>
      <c r="AY70" s="242"/>
      <c r="AZ70" s="55"/>
      <c r="BA70" s="55"/>
      <c r="BB70" s="55"/>
      <c r="BC70" s="55"/>
      <c r="BD70" s="55"/>
      <c r="BE70" s="242"/>
      <c r="BF70" s="260"/>
      <c r="BG70" s="55"/>
      <c r="BH70" s="55"/>
      <c r="BI70" s="55"/>
      <c r="BJ70" s="56"/>
      <c r="BK70" s="56"/>
      <c r="BL70" s="226"/>
      <c r="BM70" s="218"/>
      <c r="BO70" s="13"/>
      <c r="BP70" s="13"/>
      <c r="BQ70" s="13"/>
    </row>
    <row r="71" spans="1:209" ht="13.5" thickBot="1" x14ac:dyDescent="0.25">
      <c r="B71" s="139" t="s">
        <v>143</v>
      </c>
      <c r="C71" s="58"/>
      <c r="D71" s="60"/>
      <c r="E71" s="60"/>
      <c r="F71" s="60"/>
      <c r="G71" s="261"/>
      <c r="H71" s="243"/>
      <c r="I71" s="243"/>
      <c r="J71" s="60"/>
      <c r="K71" s="60"/>
      <c r="L71" s="60"/>
      <c r="M71" s="261"/>
      <c r="N71" s="59"/>
      <c r="O71" s="243"/>
      <c r="P71" s="243"/>
      <c r="Q71" s="60"/>
      <c r="R71" s="60"/>
      <c r="S71" s="60"/>
      <c r="T71" s="60"/>
      <c r="U71" s="60"/>
      <c r="V71" s="243"/>
      <c r="W71" s="243"/>
      <c r="X71" s="60"/>
      <c r="Y71" s="60"/>
      <c r="Z71" s="60"/>
      <c r="AA71" s="60"/>
      <c r="AB71" s="60"/>
      <c r="AC71" s="243"/>
      <c r="AD71" s="243"/>
      <c r="AE71" s="60"/>
      <c r="AF71" s="60"/>
      <c r="AG71" s="60"/>
      <c r="AH71" s="60"/>
      <c r="AI71" s="60"/>
      <c r="AJ71" s="243"/>
      <c r="AK71" s="243"/>
      <c r="AL71" s="60"/>
      <c r="AM71" s="60"/>
      <c r="AN71" s="60"/>
      <c r="AO71" s="60"/>
      <c r="AP71" s="59"/>
      <c r="AQ71" s="243"/>
      <c r="AR71" s="243"/>
      <c r="AS71" s="60"/>
      <c r="AT71" s="60"/>
      <c r="AU71" s="60"/>
      <c r="AV71" s="60"/>
      <c r="AW71" s="60"/>
      <c r="AX71" s="243"/>
      <c r="AY71" s="243"/>
      <c r="AZ71" s="60"/>
      <c r="BA71" s="60"/>
      <c r="BB71" s="60"/>
      <c r="BC71" s="60"/>
      <c r="BD71" s="60"/>
      <c r="BE71" s="243"/>
      <c r="BF71" s="261"/>
      <c r="BG71" s="60"/>
      <c r="BH71" s="60"/>
      <c r="BI71" s="60"/>
      <c r="BJ71" s="77"/>
      <c r="BK71" s="77"/>
      <c r="BL71" s="231"/>
      <c r="BM71" s="219"/>
      <c r="BO71" s="13"/>
      <c r="BP71" s="13"/>
      <c r="BQ71" s="13"/>
    </row>
    <row r="72" spans="1:209" ht="15" x14ac:dyDescent="0.25">
      <c r="B72" s="139" t="s">
        <v>143</v>
      </c>
      <c r="C72" s="161"/>
      <c r="D72" s="62"/>
      <c r="E72" s="62"/>
      <c r="F72" s="62"/>
      <c r="G72" s="262"/>
      <c r="H72" s="242"/>
      <c r="I72" s="242"/>
      <c r="J72" s="62"/>
      <c r="K72" s="62"/>
      <c r="L72" s="62"/>
      <c r="M72" s="262"/>
      <c r="N72" s="62"/>
      <c r="O72" s="242"/>
      <c r="P72" s="242"/>
      <c r="Q72" s="62"/>
      <c r="R72" s="62"/>
      <c r="S72" s="62"/>
      <c r="T72" s="62"/>
      <c r="U72" s="62"/>
      <c r="V72" s="242"/>
      <c r="W72" s="242"/>
      <c r="X72" s="62"/>
      <c r="Y72" s="62"/>
      <c r="Z72" s="62"/>
      <c r="AA72" s="62"/>
      <c r="AB72" s="62"/>
      <c r="AC72" s="242"/>
      <c r="AD72" s="242"/>
      <c r="AE72" s="62"/>
      <c r="AF72" s="62"/>
      <c r="AG72" s="62"/>
      <c r="AH72" s="62"/>
      <c r="AI72" s="62"/>
      <c r="AJ72" s="242"/>
      <c r="AK72" s="242"/>
      <c r="AL72" s="62"/>
      <c r="AM72" s="62"/>
      <c r="AN72" s="62"/>
      <c r="AO72" s="62"/>
      <c r="AP72" s="62"/>
      <c r="AQ72" s="242"/>
      <c r="AR72" s="242"/>
      <c r="AS72" s="62"/>
      <c r="AT72" s="62"/>
      <c r="AU72" s="62"/>
      <c r="AV72" s="62"/>
      <c r="AW72" s="62"/>
      <c r="AX72" s="242"/>
      <c r="AY72" s="242"/>
      <c r="AZ72" s="62"/>
      <c r="BA72" s="62"/>
      <c r="BB72" s="62"/>
      <c r="BC72" s="62"/>
      <c r="BD72" s="62"/>
      <c r="BE72" s="242"/>
      <c r="BF72" s="260"/>
      <c r="BG72" s="62"/>
      <c r="BH72" s="62"/>
      <c r="BI72" s="62"/>
      <c r="BJ72" s="64"/>
      <c r="BK72" s="64"/>
      <c r="BL72" s="232"/>
      <c r="BM72" s="221"/>
      <c r="BO72" s="13"/>
      <c r="BP72" s="13"/>
      <c r="BQ72" s="13"/>
    </row>
    <row r="73" spans="1:209" ht="15.75" thickBot="1" x14ac:dyDescent="0.3">
      <c r="A73" s="1"/>
      <c r="B73" s="139" t="s">
        <v>143</v>
      </c>
      <c r="C73" s="162"/>
      <c r="D73" s="65"/>
      <c r="E73" s="65"/>
      <c r="F73" s="65"/>
      <c r="G73" s="263"/>
      <c r="H73" s="243"/>
      <c r="I73" s="243"/>
      <c r="J73" s="65"/>
      <c r="K73" s="65"/>
      <c r="L73" s="65"/>
      <c r="M73" s="263"/>
      <c r="N73" s="65"/>
      <c r="O73" s="243"/>
      <c r="P73" s="243"/>
      <c r="Q73" s="65"/>
      <c r="R73" s="65"/>
      <c r="S73" s="65"/>
      <c r="T73" s="65"/>
      <c r="U73" s="65"/>
      <c r="V73" s="243"/>
      <c r="W73" s="243"/>
      <c r="X73" s="65"/>
      <c r="Y73" s="65"/>
      <c r="Z73" s="65"/>
      <c r="AA73" s="65"/>
      <c r="AB73" s="65"/>
      <c r="AC73" s="243"/>
      <c r="AD73" s="243"/>
      <c r="AE73" s="65"/>
      <c r="AF73" s="65"/>
      <c r="AG73" s="65"/>
      <c r="AH73" s="65"/>
      <c r="AI73" s="65"/>
      <c r="AJ73" s="243"/>
      <c r="AK73" s="243"/>
      <c r="AL73" s="65"/>
      <c r="AM73" s="65"/>
      <c r="AN73" s="65"/>
      <c r="AO73" s="65"/>
      <c r="AP73" s="65"/>
      <c r="AQ73" s="243"/>
      <c r="AR73" s="243"/>
      <c r="AS73" s="65"/>
      <c r="AT73" s="65"/>
      <c r="AU73" s="65"/>
      <c r="AV73" s="65"/>
      <c r="AW73" s="65"/>
      <c r="AX73" s="243"/>
      <c r="AY73" s="243"/>
      <c r="AZ73" s="65"/>
      <c r="BA73" s="65"/>
      <c r="BB73" s="65"/>
      <c r="BC73" s="65"/>
      <c r="BD73" s="65"/>
      <c r="BE73" s="243"/>
      <c r="BF73" s="261"/>
      <c r="BG73" s="65"/>
      <c r="BH73" s="65"/>
      <c r="BI73" s="65"/>
      <c r="BJ73" s="71"/>
      <c r="BK73" s="71"/>
      <c r="BL73" s="234"/>
      <c r="BM73" s="223"/>
      <c r="BN73" s="1"/>
      <c r="BO73" s="13"/>
      <c r="BP73" s="13"/>
      <c r="BQ73" s="13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  <c r="FA73" s="1"/>
      <c r="FB73" s="1"/>
      <c r="FC73" s="1"/>
      <c r="FD73" s="1"/>
      <c r="FE73" s="1"/>
      <c r="FF73" s="1"/>
      <c r="FG73" s="1"/>
      <c r="FH73" s="1"/>
      <c r="FI73" s="1"/>
      <c r="FJ73" s="1"/>
      <c r="FK73" s="1"/>
      <c r="FL73" s="1"/>
      <c r="FM73" s="1"/>
      <c r="FN73" s="1"/>
      <c r="FO73" s="1"/>
      <c r="FP73" s="1"/>
      <c r="FQ73" s="1"/>
      <c r="FR73" s="1"/>
      <c r="FS73" s="1"/>
      <c r="FT73" s="1"/>
      <c r="FU73" s="1"/>
      <c r="FV73" s="1"/>
      <c r="FW73" s="1"/>
      <c r="FX73" s="1"/>
      <c r="FY73" s="1"/>
      <c r="FZ73" s="1"/>
      <c r="GA73" s="1"/>
      <c r="GB73" s="1"/>
      <c r="GC73" s="1"/>
      <c r="GD73" s="1"/>
      <c r="GE73" s="1"/>
      <c r="GF73" s="1"/>
      <c r="GG73" s="1"/>
      <c r="GH73" s="1"/>
      <c r="GI73" s="1"/>
      <c r="GJ73" s="1"/>
      <c r="GK73" s="1"/>
      <c r="GL73" s="1"/>
      <c r="GM73" s="1"/>
      <c r="GN73" s="1"/>
      <c r="GO73" s="1"/>
      <c r="GP73" s="1"/>
      <c r="GQ73" s="1"/>
      <c r="GR73" s="1"/>
      <c r="GS73" s="1"/>
      <c r="GT73" s="1"/>
      <c r="GU73" s="1"/>
      <c r="GV73" s="1"/>
      <c r="GW73" s="1"/>
      <c r="GX73" s="1"/>
      <c r="GY73" s="1"/>
      <c r="GZ73" s="1"/>
      <c r="HA73" s="1"/>
    </row>
    <row r="74" spans="1:209" ht="15" x14ac:dyDescent="0.25">
      <c r="B74" s="139" t="s">
        <v>143</v>
      </c>
      <c r="C74" s="54"/>
      <c r="D74" s="55"/>
      <c r="E74" s="55"/>
      <c r="F74" s="55"/>
      <c r="G74" s="260"/>
      <c r="H74" s="242"/>
      <c r="I74" s="242"/>
      <c r="J74" s="55"/>
      <c r="K74" s="55"/>
      <c r="L74" s="55"/>
      <c r="M74" s="260"/>
      <c r="N74" s="55"/>
      <c r="O74" s="242"/>
      <c r="P74" s="242"/>
      <c r="Q74" s="55"/>
      <c r="R74" s="55"/>
      <c r="S74" s="55"/>
      <c r="T74" s="55"/>
      <c r="U74" s="55"/>
      <c r="V74" s="242"/>
      <c r="W74" s="242"/>
      <c r="X74" s="55"/>
      <c r="Y74" s="55"/>
      <c r="Z74" s="55"/>
      <c r="AA74" s="55"/>
      <c r="AB74" s="55"/>
      <c r="AC74" s="242"/>
      <c r="AD74" s="242"/>
      <c r="AE74" s="55"/>
      <c r="AF74" s="55"/>
      <c r="AG74" s="55"/>
      <c r="AH74" s="55"/>
      <c r="AI74" s="55"/>
      <c r="AJ74" s="242"/>
      <c r="AK74" s="242"/>
      <c r="AL74" s="55"/>
      <c r="AM74" s="55"/>
      <c r="AN74" s="55"/>
      <c r="AO74" s="55"/>
      <c r="AP74" s="55"/>
      <c r="AQ74" s="242"/>
      <c r="AR74" s="242"/>
      <c r="AS74" s="55"/>
      <c r="AT74" s="55"/>
      <c r="AU74" s="55"/>
      <c r="AV74" s="55"/>
      <c r="AW74" s="55"/>
      <c r="AX74" s="242"/>
      <c r="AY74" s="242"/>
      <c r="AZ74" s="55"/>
      <c r="BA74" s="55"/>
      <c r="BB74" s="55"/>
      <c r="BC74" s="55"/>
      <c r="BD74" s="55"/>
      <c r="BE74" s="242"/>
      <c r="BF74" s="260"/>
      <c r="BG74" s="55"/>
      <c r="BH74" s="55"/>
      <c r="BI74" s="55"/>
      <c r="BJ74" s="56"/>
      <c r="BK74" s="56"/>
      <c r="BL74" s="226"/>
      <c r="BM74" s="218"/>
      <c r="BO74" s="13"/>
      <c r="BP74" s="13"/>
      <c r="BQ74" s="13"/>
    </row>
    <row r="75" spans="1:209" ht="13.5" thickBot="1" x14ac:dyDescent="0.25">
      <c r="B75" s="139" t="s">
        <v>143</v>
      </c>
      <c r="C75" s="58"/>
      <c r="D75" s="60"/>
      <c r="E75" s="60"/>
      <c r="F75" s="60"/>
      <c r="G75" s="261"/>
      <c r="H75" s="243"/>
      <c r="I75" s="243"/>
      <c r="J75" s="60"/>
      <c r="K75" s="60"/>
      <c r="L75" s="60"/>
      <c r="M75" s="261"/>
      <c r="N75" s="60"/>
      <c r="O75" s="243"/>
      <c r="P75" s="243"/>
      <c r="Q75" s="60"/>
      <c r="R75" s="60"/>
      <c r="S75" s="60"/>
      <c r="T75" s="60"/>
      <c r="U75" s="60"/>
      <c r="V75" s="243"/>
      <c r="W75" s="243"/>
      <c r="X75" s="60"/>
      <c r="Y75" s="60"/>
      <c r="Z75" s="60"/>
      <c r="AA75" s="60"/>
      <c r="AB75" s="60"/>
      <c r="AC75" s="243"/>
      <c r="AD75" s="243"/>
      <c r="AE75" s="60"/>
      <c r="AF75" s="60"/>
      <c r="AG75" s="60"/>
      <c r="AH75" s="60"/>
      <c r="AI75" s="60"/>
      <c r="AJ75" s="243"/>
      <c r="AK75" s="243"/>
      <c r="AL75" s="60"/>
      <c r="AM75" s="60"/>
      <c r="AN75" s="60"/>
      <c r="AO75" s="60"/>
      <c r="AP75" s="60"/>
      <c r="AQ75" s="243"/>
      <c r="AR75" s="243"/>
      <c r="AS75" s="60"/>
      <c r="AT75" s="60"/>
      <c r="AU75" s="60"/>
      <c r="AV75" s="60"/>
      <c r="AW75" s="60"/>
      <c r="AX75" s="243"/>
      <c r="AY75" s="243"/>
      <c r="AZ75" s="60"/>
      <c r="BA75" s="60"/>
      <c r="BB75" s="60"/>
      <c r="BC75" s="60"/>
      <c r="BD75" s="60"/>
      <c r="BE75" s="243"/>
      <c r="BF75" s="261"/>
      <c r="BG75" s="60"/>
      <c r="BH75" s="60"/>
      <c r="BI75" s="60"/>
      <c r="BJ75" s="77"/>
      <c r="BK75" s="77"/>
      <c r="BL75" s="231"/>
      <c r="BM75" s="219"/>
      <c r="BO75" s="13"/>
      <c r="BP75" s="13"/>
      <c r="BQ75" s="13"/>
    </row>
    <row r="76" spans="1:209" ht="15" x14ac:dyDescent="0.25">
      <c r="B76" s="139" t="s">
        <v>143</v>
      </c>
      <c r="C76" s="161"/>
      <c r="D76" s="62"/>
      <c r="E76" s="62"/>
      <c r="F76" s="62"/>
      <c r="G76" s="264"/>
      <c r="H76" s="242"/>
      <c r="I76" s="242"/>
      <c r="J76" s="63"/>
      <c r="K76" s="63"/>
      <c r="L76" s="63"/>
      <c r="M76" s="264"/>
      <c r="N76" s="62"/>
      <c r="O76" s="242"/>
      <c r="P76" s="242"/>
      <c r="Q76" s="62"/>
      <c r="R76" s="62"/>
      <c r="S76" s="62"/>
      <c r="T76" s="62"/>
      <c r="U76" s="62"/>
      <c r="V76" s="242"/>
      <c r="W76" s="242"/>
      <c r="X76" s="62"/>
      <c r="Y76" s="62"/>
      <c r="Z76" s="62"/>
      <c r="AA76" s="62"/>
      <c r="AB76" s="63"/>
      <c r="AC76" s="242"/>
      <c r="AD76" s="242"/>
      <c r="AE76" s="63"/>
      <c r="AF76" s="62"/>
      <c r="AG76" s="62"/>
      <c r="AH76" s="62"/>
      <c r="AI76" s="63"/>
      <c r="AJ76" s="242"/>
      <c r="AK76" s="242"/>
      <c r="AL76" s="62"/>
      <c r="AM76" s="62"/>
      <c r="AN76" s="62"/>
      <c r="AO76" s="62"/>
      <c r="AP76" s="63"/>
      <c r="AQ76" s="242"/>
      <c r="AR76" s="242"/>
      <c r="AS76" s="62"/>
      <c r="AT76" s="62"/>
      <c r="AU76" s="62"/>
      <c r="AV76" s="62"/>
      <c r="AW76" s="62"/>
      <c r="AX76" s="242"/>
      <c r="AY76" s="242"/>
      <c r="AZ76" s="62"/>
      <c r="BA76" s="62"/>
      <c r="BB76" s="62"/>
      <c r="BC76" s="62"/>
      <c r="BD76" s="62"/>
      <c r="BE76" s="242"/>
      <c r="BF76" s="260"/>
      <c r="BG76" s="62"/>
      <c r="BH76" s="62"/>
      <c r="BI76" s="62"/>
      <c r="BJ76" s="64"/>
      <c r="BK76" s="64"/>
      <c r="BL76" s="232"/>
      <c r="BM76" s="221"/>
      <c r="BO76" s="13"/>
      <c r="BP76" s="13"/>
      <c r="BQ76" s="13"/>
    </row>
    <row r="77" spans="1:209" ht="13.5" thickBot="1" x14ac:dyDescent="0.25">
      <c r="B77" s="139" t="s">
        <v>143</v>
      </c>
      <c r="C77" s="162"/>
      <c r="D77" s="65"/>
      <c r="E77" s="65"/>
      <c r="F77" s="65"/>
      <c r="G77" s="265"/>
      <c r="H77" s="243"/>
      <c r="I77" s="243"/>
      <c r="J77" s="73"/>
      <c r="K77" s="73"/>
      <c r="L77" s="73"/>
      <c r="M77" s="265"/>
      <c r="N77" s="65"/>
      <c r="O77" s="243"/>
      <c r="P77" s="243"/>
      <c r="Q77" s="65"/>
      <c r="R77" s="65"/>
      <c r="S77" s="65"/>
      <c r="T77" s="65"/>
      <c r="U77" s="65"/>
      <c r="V77" s="243"/>
      <c r="W77" s="243"/>
      <c r="X77" s="65"/>
      <c r="Y77" s="65"/>
      <c r="Z77" s="65"/>
      <c r="AA77" s="65"/>
      <c r="AB77" s="73"/>
      <c r="AC77" s="243"/>
      <c r="AD77" s="243"/>
      <c r="AE77" s="73"/>
      <c r="AF77" s="65"/>
      <c r="AG77" s="65"/>
      <c r="AH77" s="65"/>
      <c r="AI77" s="73"/>
      <c r="AJ77" s="243"/>
      <c r="AK77" s="243"/>
      <c r="AL77" s="65"/>
      <c r="AM77" s="65"/>
      <c r="AN77" s="65"/>
      <c r="AO77" s="65"/>
      <c r="AP77" s="73"/>
      <c r="AQ77" s="243"/>
      <c r="AR77" s="243"/>
      <c r="AS77" s="65"/>
      <c r="AT77" s="65"/>
      <c r="AU77" s="65"/>
      <c r="AV77" s="65"/>
      <c r="AW77" s="65"/>
      <c r="AX77" s="243"/>
      <c r="AY77" s="243"/>
      <c r="AZ77" s="65"/>
      <c r="BA77" s="65"/>
      <c r="BB77" s="65"/>
      <c r="BC77" s="65"/>
      <c r="BD77" s="65"/>
      <c r="BE77" s="243"/>
      <c r="BF77" s="261"/>
      <c r="BG77" s="65"/>
      <c r="BH77" s="65"/>
      <c r="BI77" s="65"/>
      <c r="BJ77" s="71"/>
      <c r="BK77" s="71"/>
      <c r="BL77" s="234"/>
      <c r="BM77" s="223"/>
      <c r="BO77" s="13"/>
      <c r="BP77" s="13"/>
      <c r="BQ77" s="13"/>
    </row>
    <row r="78" spans="1:209" ht="15" x14ac:dyDescent="0.25">
      <c r="B78" s="139" t="s">
        <v>143</v>
      </c>
      <c r="C78" s="54"/>
      <c r="D78" s="82"/>
      <c r="E78" s="82"/>
      <c r="F78" s="55"/>
      <c r="G78" s="266"/>
      <c r="H78" s="242"/>
      <c r="I78" s="242"/>
      <c r="J78" s="83"/>
      <c r="K78" s="83"/>
      <c r="L78" s="83"/>
      <c r="M78" s="266"/>
      <c r="N78" s="55"/>
      <c r="O78" s="242"/>
      <c r="P78" s="242"/>
      <c r="Q78" s="55"/>
      <c r="R78" s="82"/>
      <c r="S78" s="82"/>
      <c r="T78" s="55"/>
      <c r="U78" s="55"/>
      <c r="V78" s="242"/>
      <c r="W78" s="242"/>
      <c r="X78" s="55"/>
      <c r="Y78" s="82"/>
      <c r="Z78" s="82"/>
      <c r="AA78" s="82"/>
      <c r="AB78" s="69"/>
      <c r="AC78" s="242"/>
      <c r="AD78" s="242"/>
      <c r="AE78" s="69"/>
      <c r="AF78" s="82"/>
      <c r="AG78" s="82"/>
      <c r="AH78" s="55"/>
      <c r="AI78" s="69"/>
      <c r="AJ78" s="242"/>
      <c r="AK78" s="242"/>
      <c r="AL78" s="55"/>
      <c r="AM78" s="82"/>
      <c r="AN78" s="82"/>
      <c r="AO78" s="55"/>
      <c r="AP78" s="69"/>
      <c r="AQ78" s="242"/>
      <c r="AR78" s="242"/>
      <c r="AS78" s="55"/>
      <c r="AT78" s="82"/>
      <c r="AU78" s="82"/>
      <c r="AV78" s="55"/>
      <c r="AW78" s="55"/>
      <c r="AX78" s="242"/>
      <c r="AY78" s="242"/>
      <c r="AZ78" s="55"/>
      <c r="BA78" s="82"/>
      <c r="BB78" s="82"/>
      <c r="BC78" s="55"/>
      <c r="BD78" s="55"/>
      <c r="BE78" s="242"/>
      <c r="BF78" s="260"/>
      <c r="BG78" s="55"/>
      <c r="BH78" s="82"/>
      <c r="BI78" s="82"/>
      <c r="BJ78" s="72"/>
      <c r="BK78" s="72"/>
      <c r="BL78" s="226"/>
      <c r="BM78" s="218"/>
      <c r="BO78" s="13"/>
      <c r="BP78" s="13"/>
      <c r="BQ78" s="13"/>
    </row>
    <row r="79" spans="1:209" ht="13.5" thickBot="1" x14ac:dyDescent="0.25">
      <c r="B79" s="139" t="s">
        <v>143</v>
      </c>
      <c r="C79" s="58"/>
      <c r="D79" s="60"/>
      <c r="E79" s="60"/>
      <c r="F79" s="60"/>
      <c r="G79" s="267"/>
      <c r="H79" s="243"/>
      <c r="I79" s="243"/>
      <c r="J79" s="70"/>
      <c r="K79" s="70"/>
      <c r="L79" s="70"/>
      <c r="M79" s="267"/>
      <c r="N79" s="60"/>
      <c r="O79" s="243"/>
      <c r="P79" s="243"/>
      <c r="Q79" s="60"/>
      <c r="R79" s="60"/>
      <c r="S79" s="60"/>
      <c r="T79" s="60"/>
      <c r="U79" s="60"/>
      <c r="V79" s="243"/>
      <c r="W79" s="243"/>
      <c r="X79" s="60"/>
      <c r="Y79" s="60"/>
      <c r="Z79" s="60"/>
      <c r="AA79" s="60"/>
      <c r="AB79" s="70"/>
      <c r="AC79" s="243"/>
      <c r="AD79" s="243"/>
      <c r="AE79" s="70"/>
      <c r="AF79" s="60"/>
      <c r="AG79" s="60"/>
      <c r="AH79" s="60"/>
      <c r="AI79" s="70"/>
      <c r="AJ79" s="243"/>
      <c r="AK79" s="243"/>
      <c r="AL79" s="60"/>
      <c r="AM79" s="60"/>
      <c r="AN79" s="60"/>
      <c r="AO79" s="60"/>
      <c r="AP79" s="70"/>
      <c r="AQ79" s="243"/>
      <c r="AR79" s="243"/>
      <c r="AS79" s="60"/>
      <c r="AT79" s="60"/>
      <c r="AU79" s="60"/>
      <c r="AV79" s="60"/>
      <c r="AW79" s="60"/>
      <c r="AX79" s="243"/>
      <c r="AY79" s="243"/>
      <c r="AZ79" s="60"/>
      <c r="BA79" s="60"/>
      <c r="BB79" s="60"/>
      <c r="BC79" s="60"/>
      <c r="BD79" s="60"/>
      <c r="BE79" s="243"/>
      <c r="BF79" s="261"/>
      <c r="BG79" s="60"/>
      <c r="BH79" s="60"/>
      <c r="BI79" s="60"/>
      <c r="BJ79" s="77"/>
      <c r="BK79" s="77"/>
      <c r="BL79" s="231"/>
      <c r="BM79" s="219"/>
      <c r="BO79" s="13"/>
      <c r="BP79" s="13"/>
      <c r="BQ79" s="13"/>
    </row>
    <row r="80" spans="1:209" ht="16.5" customHeight="1" thickBot="1" x14ac:dyDescent="0.3">
      <c r="B80" s="139" t="s">
        <v>143</v>
      </c>
      <c r="C80" s="163"/>
      <c r="D80" s="74"/>
      <c r="E80" s="74"/>
      <c r="F80" s="74"/>
      <c r="G80" s="268"/>
      <c r="H80" s="244"/>
      <c r="I80" s="244"/>
      <c r="J80" s="74"/>
      <c r="K80" s="74"/>
      <c r="L80" s="74"/>
      <c r="M80" s="268"/>
      <c r="N80" s="74"/>
      <c r="O80" s="244"/>
      <c r="P80" s="244"/>
      <c r="Q80" s="74"/>
      <c r="R80" s="74"/>
      <c r="S80" s="74"/>
      <c r="T80" s="74"/>
      <c r="U80" s="74"/>
      <c r="V80" s="244"/>
      <c r="W80" s="244"/>
      <c r="X80" s="74"/>
      <c r="Y80" s="74"/>
      <c r="Z80" s="74"/>
      <c r="AA80" s="74"/>
      <c r="AB80" s="74"/>
      <c r="AC80" s="244"/>
      <c r="AD80" s="244"/>
      <c r="AE80" s="74"/>
      <c r="AF80" s="74"/>
      <c r="AG80" s="74"/>
      <c r="AH80" s="74"/>
      <c r="AI80" s="74"/>
      <c r="AJ80" s="244"/>
      <c r="AK80" s="244"/>
      <c r="AL80" s="74"/>
      <c r="AM80" s="74"/>
      <c r="AN80" s="74"/>
      <c r="AO80" s="74"/>
      <c r="AP80" s="74"/>
      <c r="AQ80" s="244"/>
      <c r="AR80" s="244"/>
      <c r="AS80" s="74"/>
      <c r="AT80" s="74"/>
      <c r="AU80" s="74"/>
      <c r="AV80" s="74"/>
      <c r="AW80" s="74"/>
      <c r="AX80" s="244"/>
      <c r="AY80" s="244"/>
      <c r="AZ80" s="74"/>
      <c r="BA80" s="74"/>
      <c r="BB80" s="74"/>
      <c r="BC80" s="74"/>
      <c r="BD80" s="74"/>
      <c r="BE80" s="244"/>
      <c r="BF80" s="278"/>
      <c r="BG80" s="74"/>
      <c r="BH80" s="74"/>
      <c r="BI80" s="74"/>
      <c r="BJ80" s="75"/>
      <c r="BK80" s="75"/>
      <c r="BL80" s="235"/>
      <c r="BM80" s="225"/>
      <c r="BO80" s="13"/>
      <c r="BP80" s="13"/>
      <c r="BQ80" s="13"/>
    </row>
    <row r="81" spans="1:215" ht="13.5" thickBot="1" x14ac:dyDescent="0.25">
      <c r="AC81" s="11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BO81" s="13"/>
      <c r="BP81" s="13"/>
      <c r="BQ81" s="13"/>
    </row>
    <row r="82" spans="1:215" ht="12.75" customHeight="1" thickBot="1" x14ac:dyDescent="0.25">
      <c r="A82" s="16"/>
      <c r="B82" s="8"/>
      <c r="C82" s="351" t="s">
        <v>5</v>
      </c>
      <c r="D82" s="352"/>
      <c r="E82" s="352"/>
      <c r="F82" s="352"/>
      <c r="G82" s="352"/>
      <c r="H82" s="352"/>
      <c r="I82" s="352"/>
      <c r="J82" s="352"/>
      <c r="K82" s="352"/>
      <c r="L82" s="352"/>
      <c r="M82" s="352"/>
      <c r="N82" s="352"/>
      <c r="O82" s="352"/>
      <c r="P82" s="352"/>
      <c r="Q82" s="352"/>
      <c r="R82" s="352"/>
      <c r="S82" s="352"/>
      <c r="T82" s="352"/>
      <c r="U82" s="352"/>
      <c r="V82" s="352"/>
      <c r="W82" s="352"/>
      <c r="X82" s="352"/>
      <c r="Y82" s="352"/>
      <c r="Z82" s="352"/>
      <c r="AA82" s="352"/>
      <c r="AB82" s="353"/>
      <c r="AC82" s="351" t="s">
        <v>175</v>
      </c>
      <c r="AD82" s="352"/>
      <c r="AE82" s="352"/>
      <c r="AF82" s="352"/>
      <c r="AG82" s="352"/>
      <c r="AH82" s="352"/>
      <c r="AI82" s="352"/>
      <c r="AJ82" s="352"/>
      <c r="AK82" s="352"/>
      <c r="AL82" s="352"/>
      <c r="AM82" s="352"/>
      <c r="AN82" s="352"/>
      <c r="AO82" s="352"/>
      <c r="AP82" s="352"/>
      <c r="AQ82" s="352"/>
      <c r="AR82" s="352"/>
      <c r="AS82" s="352"/>
      <c r="AT82" s="352"/>
      <c r="AU82" s="352"/>
      <c r="AV82" s="352"/>
      <c r="AW82" s="352"/>
      <c r="AX82" s="352"/>
      <c r="AY82" s="352"/>
      <c r="AZ82" s="352"/>
      <c r="BA82" s="352"/>
      <c r="BB82" s="352"/>
      <c r="BC82" s="352"/>
      <c r="BD82" s="352"/>
      <c r="BE82" s="352"/>
      <c r="BF82" s="352"/>
      <c r="BG82" s="353"/>
      <c r="BH82" s="351" t="s">
        <v>6</v>
      </c>
      <c r="BI82" s="352"/>
      <c r="BJ82" s="352"/>
      <c r="BK82" s="352"/>
      <c r="BL82" s="352"/>
      <c r="BM82" s="353"/>
      <c r="BO82" s="13"/>
      <c r="BP82" s="13"/>
      <c r="BQ82" s="13"/>
      <c r="BS82" s="15"/>
      <c r="BT82" s="15"/>
      <c r="BU82" s="15"/>
      <c r="BV82" s="15"/>
      <c r="BW82" s="15"/>
      <c r="BX82" s="15"/>
      <c r="BY82" s="15"/>
      <c r="BZ82" s="15"/>
      <c r="CA82" s="15"/>
      <c r="CB82" s="15"/>
      <c r="CC82" s="15"/>
      <c r="CD82" s="15"/>
      <c r="CE82" s="15"/>
      <c r="CF82" s="15"/>
      <c r="CG82" s="15"/>
      <c r="CH82" s="15"/>
      <c r="CI82" s="15"/>
      <c r="CJ82" s="15"/>
      <c r="CK82" s="15"/>
      <c r="CL82" s="15"/>
      <c r="CM82" s="15"/>
      <c r="CN82" s="15"/>
      <c r="CO82" s="15"/>
      <c r="CP82" s="15"/>
      <c r="CQ82" s="15"/>
      <c r="CR82" s="15"/>
      <c r="CS82" s="15"/>
      <c r="CT82" s="15"/>
      <c r="CU82" s="15"/>
      <c r="CV82" s="15"/>
      <c r="CW82" s="15"/>
      <c r="CX82" s="15"/>
      <c r="CY82" s="15"/>
      <c r="CZ82" s="15"/>
      <c r="DA82" s="15"/>
      <c r="DB82" s="15"/>
      <c r="DC82" s="15"/>
      <c r="DD82" s="15"/>
      <c r="DE82" s="15"/>
      <c r="DF82" s="15"/>
      <c r="DG82" s="15"/>
      <c r="DH82" s="15"/>
      <c r="DI82" s="15"/>
      <c r="DJ82" s="15"/>
      <c r="DK82" s="15"/>
      <c r="DL82" s="15"/>
      <c r="DM82" s="15"/>
      <c r="DN82" s="15"/>
      <c r="DO82" s="15"/>
      <c r="DP82" s="15"/>
      <c r="DQ82" s="15"/>
      <c r="DR82" s="15"/>
      <c r="DS82" s="15"/>
      <c r="DT82" s="15"/>
      <c r="DU82" s="15"/>
      <c r="DV82" s="15"/>
      <c r="DW82" s="15"/>
      <c r="DX82" s="15"/>
      <c r="DY82" s="15"/>
      <c r="DZ82" s="15"/>
      <c r="EA82" s="15"/>
      <c r="EB82" s="15"/>
      <c r="EC82" s="15"/>
      <c r="ED82" s="15"/>
      <c r="EE82" s="15"/>
      <c r="EF82" s="15"/>
      <c r="EG82" s="15"/>
      <c r="EH82" s="15"/>
      <c r="EI82" s="15"/>
      <c r="EJ82" s="15"/>
      <c r="EK82" s="15"/>
      <c r="EL82" s="15"/>
      <c r="EM82" s="15"/>
      <c r="EN82" s="15"/>
      <c r="EO82" s="15"/>
      <c r="EP82" s="15"/>
      <c r="EQ82" s="15"/>
      <c r="ER82" s="15"/>
      <c r="ES82" s="15"/>
      <c r="ET82" s="15"/>
      <c r="EU82" s="15"/>
      <c r="EV82" s="15"/>
      <c r="EW82" s="15"/>
      <c r="EX82" s="15"/>
      <c r="EY82" s="15"/>
      <c r="EZ82" s="15"/>
      <c r="FA82" s="15"/>
      <c r="FB82" s="15"/>
      <c r="FC82" s="15"/>
      <c r="FD82" s="15"/>
      <c r="FE82" s="15"/>
      <c r="FF82" s="15"/>
      <c r="FG82" s="15"/>
      <c r="FH82" s="15"/>
      <c r="FI82" s="15"/>
      <c r="FJ82" s="15"/>
      <c r="FK82" s="15"/>
      <c r="FL82" s="15"/>
      <c r="FM82" s="15"/>
      <c r="FN82" s="15"/>
      <c r="FO82" s="15"/>
      <c r="FP82" s="15"/>
      <c r="FQ82" s="15"/>
      <c r="FR82" s="15"/>
      <c r="FS82" s="15"/>
      <c r="FT82" s="15"/>
      <c r="FU82" s="15"/>
      <c r="FV82" s="15"/>
      <c r="FW82" s="15"/>
      <c r="FX82" s="15"/>
      <c r="FY82" s="15"/>
      <c r="FZ82" s="15"/>
      <c r="GA82" s="15"/>
      <c r="GB82" s="15"/>
      <c r="GC82" s="15"/>
      <c r="GD82" s="15"/>
      <c r="GE82" s="15"/>
      <c r="GF82" s="15"/>
      <c r="GG82" s="15"/>
      <c r="GH82" s="15"/>
      <c r="GI82" s="15"/>
      <c r="GJ82" s="15"/>
      <c r="GK82" s="15"/>
      <c r="GL82" s="15"/>
      <c r="GM82" s="15"/>
      <c r="GN82" s="15"/>
      <c r="GO82" s="15"/>
      <c r="GP82" s="15"/>
      <c r="GQ82" s="15"/>
      <c r="GR82" s="15"/>
      <c r="GS82" s="15"/>
      <c r="GT82" s="15"/>
      <c r="GU82" s="15"/>
      <c r="GV82" s="15"/>
      <c r="GW82" s="15"/>
      <c r="GX82" s="15"/>
      <c r="GY82" s="15"/>
      <c r="GZ82" s="15"/>
      <c r="HA82" s="15"/>
      <c r="HB82" s="15"/>
      <c r="HC82" s="15"/>
      <c r="HD82" s="15"/>
      <c r="HE82" s="15"/>
      <c r="HF82" s="15"/>
      <c r="HG82" s="15"/>
    </row>
    <row r="83" spans="1:215" ht="15.75" customHeight="1" thickBot="1" x14ac:dyDescent="0.25">
      <c r="A83" s="15"/>
      <c r="B83" s="14"/>
      <c r="C83" s="357" t="s">
        <v>36</v>
      </c>
      <c r="D83" s="358"/>
      <c r="E83" s="358"/>
      <c r="F83" s="358"/>
      <c r="G83" s="358"/>
      <c r="H83" s="358"/>
      <c r="I83" s="363"/>
      <c r="J83" s="360" t="s">
        <v>37</v>
      </c>
      <c r="K83" s="355"/>
      <c r="L83" s="355"/>
      <c r="M83" s="355"/>
      <c r="N83" s="355"/>
      <c r="O83" s="355"/>
      <c r="P83" s="361"/>
      <c r="Q83" s="362" t="s">
        <v>38</v>
      </c>
      <c r="R83" s="358"/>
      <c r="S83" s="358"/>
      <c r="T83" s="358"/>
      <c r="U83" s="358"/>
      <c r="V83" s="358"/>
      <c r="W83" s="363"/>
      <c r="X83" s="360" t="s">
        <v>39</v>
      </c>
      <c r="Y83" s="355"/>
      <c r="Z83" s="355"/>
      <c r="AA83" s="355"/>
      <c r="AB83" s="355"/>
      <c r="AC83" s="355"/>
      <c r="AD83" s="361"/>
      <c r="AE83" s="362" t="s">
        <v>40</v>
      </c>
      <c r="AF83" s="358"/>
      <c r="AG83" s="358"/>
      <c r="AH83" s="358"/>
      <c r="AI83" s="358"/>
      <c r="AJ83" s="358"/>
      <c r="AK83" s="363"/>
      <c r="AL83" s="360" t="s">
        <v>41</v>
      </c>
      <c r="AM83" s="355"/>
      <c r="AN83" s="355"/>
      <c r="AO83" s="355"/>
      <c r="AP83" s="355"/>
      <c r="AQ83" s="355"/>
      <c r="AR83" s="361"/>
      <c r="AS83" s="362" t="s">
        <v>42</v>
      </c>
      <c r="AT83" s="358"/>
      <c r="AU83" s="358"/>
      <c r="AV83" s="358"/>
      <c r="AW83" s="358"/>
      <c r="AX83" s="358"/>
      <c r="AY83" s="363"/>
      <c r="AZ83" s="360" t="s">
        <v>43</v>
      </c>
      <c r="BA83" s="355"/>
      <c r="BB83" s="355"/>
      <c r="BC83" s="355"/>
      <c r="BD83" s="355"/>
      <c r="BE83" s="355"/>
      <c r="BF83" s="355"/>
      <c r="BG83" s="357" t="s">
        <v>44</v>
      </c>
      <c r="BH83" s="358"/>
      <c r="BI83" s="358"/>
      <c r="BJ83" s="358"/>
      <c r="BK83" s="358"/>
      <c r="BL83" s="358"/>
      <c r="BM83" s="359"/>
      <c r="BO83" s="13"/>
      <c r="BP83" s="13"/>
      <c r="BQ83" s="13"/>
      <c r="BS83" s="15"/>
      <c r="BT83" s="15"/>
      <c r="BU83" s="15"/>
      <c r="BV83" s="15"/>
      <c r="BW83" s="15"/>
      <c r="BX83" s="15"/>
      <c r="BY83" s="15"/>
      <c r="BZ83" s="15"/>
      <c r="CA83" s="15"/>
      <c r="CB83" s="15"/>
      <c r="CC83" s="15"/>
      <c r="CD83" s="15"/>
      <c r="CE83" s="15"/>
      <c r="CF83" s="15"/>
      <c r="CG83" s="15"/>
      <c r="CH83" s="15"/>
      <c r="CI83" s="15"/>
      <c r="CJ83" s="15"/>
      <c r="CK83" s="15"/>
      <c r="CL83" s="15"/>
      <c r="CM83" s="15"/>
      <c r="CN83" s="15"/>
      <c r="CO83" s="15"/>
      <c r="CP83" s="15"/>
      <c r="CQ83" s="15"/>
      <c r="CR83" s="15"/>
      <c r="CS83" s="15"/>
      <c r="CT83" s="15"/>
      <c r="CU83" s="15"/>
      <c r="CV83" s="15"/>
      <c r="CW83" s="15"/>
      <c r="CX83" s="15"/>
      <c r="CY83" s="15"/>
      <c r="CZ83" s="15"/>
      <c r="DA83" s="15"/>
      <c r="DB83" s="15"/>
      <c r="DC83" s="15"/>
      <c r="DD83" s="15"/>
      <c r="DE83" s="15"/>
      <c r="DF83" s="15"/>
      <c r="DG83" s="15"/>
      <c r="DH83" s="15"/>
      <c r="DI83" s="15"/>
      <c r="DJ83" s="15"/>
      <c r="DK83" s="15"/>
      <c r="DL83" s="15"/>
      <c r="DM83" s="15"/>
      <c r="DN83" s="15"/>
      <c r="DO83" s="15"/>
      <c r="DP83" s="15"/>
      <c r="DQ83" s="15"/>
      <c r="DR83" s="15"/>
      <c r="DS83" s="15"/>
      <c r="DT83" s="15"/>
      <c r="DU83" s="15"/>
      <c r="DV83" s="15"/>
      <c r="DW83" s="15"/>
      <c r="DX83" s="15"/>
      <c r="DY83" s="15"/>
      <c r="DZ83" s="15"/>
      <c r="EA83" s="15"/>
      <c r="EB83" s="15"/>
      <c r="EC83" s="15"/>
      <c r="ED83" s="15"/>
      <c r="EE83" s="15"/>
      <c r="EF83" s="15"/>
      <c r="EG83" s="15"/>
      <c r="EH83" s="15"/>
      <c r="EI83" s="15"/>
      <c r="EJ83" s="15"/>
      <c r="EK83" s="15"/>
      <c r="EL83" s="15"/>
      <c r="EM83" s="15"/>
      <c r="EN83" s="15"/>
      <c r="EO83" s="15"/>
      <c r="EP83" s="15"/>
      <c r="EQ83" s="15"/>
      <c r="ER83" s="15"/>
      <c r="ES83" s="15"/>
      <c r="ET83" s="15"/>
      <c r="EU83" s="15"/>
      <c r="EV83" s="15"/>
      <c r="EW83" s="15"/>
      <c r="EX83" s="15"/>
      <c r="EY83" s="15"/>
      <c r="EZ83" s="15"/>
      <c r="FA83" s="15"/>
      <c r="FB83" s="15"/>
      <c r="FC83" s="15"/>
      <c r="FD83" s="15"/>
      <c r="FE83" s="15"/>
      <c r="FF83" s="15"/>
      <c r="FG83" s="15"/>
      <c r="FH83" s="15"/>
      <c r="FI83" s="15"/>
      <c r="FJ83" s="15"/>
      <c r="FK83" s="15"/>
      <c r="FL83" s="15"/>
      <c r="FM83" s="15"/>
      <c r="FN83" s="15"/>
      <c r="FO83" s="15"/>
      <c r="FP83" s="15"/>
      <c r="FQ83" s="15"/>
      <c r="FR83" s="15"/>
      <c r="FS83" s="15"/>
      <c r="FT83" s="15"/>
      <c r="FU83" s="15"/>
      <c r="FV83" s="15"/>
      <c r="FW83" s="15"/>
      <c r="FX83" s="15"/>
      <c r="FY83" s="15"/>
      <c r="FZ83" s="15"/>
      <c r="GA83" s="15"/>
      <c r="GB83" s="15"/>
      <c r="GC83" s="15"/>
      <c r="GD83" s="15"/>
      <c r="GE83" s="15"/>
      <c r="GF83" s="15"/>
      <c r="GG83" s="15"/>
      <c r="GH83" s="15"/>
      <c r="GI83" s="15"/>
      <c r="GJ83" s="15"/>
      <c r="GK83" s="15"/>
      <c r="GL83" s="15"/>
      <c r="GM83" s="15"/>
      <c r="GN83" s="15"/>
      <c r="GO83" s="15"/>
      <c r="GP83" s="15"/>
      <c r="GQ83" s="15"/>
      <c r="GR83" s="15"/>
      <c r="GS83" s="15"/>
      <c r="GT83" s="15"/>
      <c r="GU83" s="15"/>
      <c r="GV83" s="15"/>
      <c r="GW83" s="15"/>
      <c r="GX83" s="15"/>
      <c r="GY83" s="15"/>
      <c r="GZ83" s="15"/>
      <c r="HA83" s="15"/>
      <c r="HB83" s="15"/>
      <c r="HC83" s="15"/>
      <c r="HD83" s="15"/>
      <c r="HE83" s="15"/>
      <c r="HF83" s="15"/>
      <c r="HG83" s="15"/>
    </row>
    <row r="84" spans="1:215" s="10" customFormat="1" ht="15" customHeight="1" thickBot="1" x14ac:dyDescent="0.25">
      <c r="B84" s="14"/>
      <c r="C84" s="30">
        <f>BM60+1</f>
        <v>42191</v>
      </c>
      <c r="D84" s="31">
        <f>C84+1</f>
        <v>42192</v>
      </c>
      <c r="E84" s="31">
        <f t="shared" ref="E84:BM84" si="4">D84+1</f>
        <v>42193</v>
      </c>
      <c r="F84" s="31">
        <f t="shared" si="4"/>
        <v>42194</v>
      </c>
      <c r="G84" s="31">
        <f t="shared" si="4"/>
        <v>42195</v>
      </c>
      <c r="H84" s="210">
        <f t="shared" si="4"/>
        <v>42196</v>
      </c>
      <c r="I84" s="210">
        <f t="shared" si="4"/>
        <v>42197</v>
      </c>
      <c r="J84" s="31">
        <f t="shared" si="4"/>
        <v>42198</v>
      </c>
      <c r="K84" s="31">
        <f t="shared" si="4"/>
        <v>42199</v>
      </c>
      <c r="L84" s="31">
        <f t="shared" si="4"/>
        <v>42200</v>
      </c>
      <c r="M84" s="31">
        <f t="shared" si="4"/>
        <v>42201</v>
      </c>
      <c r="N84" s="31">
        <f t="shared" si="4"/>
        <v>42202</v>
      </c>
      <c r="O84" s="210">
        <f t="shared" si="4"/>
        <v>42203</v>
      </c>
      <c r="P84" s="210">
        <f t="shared" si="4"/>
        <v>42204</v>
      </c>
      <c r="Q84" s="31">
        <f t="shared" si="4"/>
        <v>42205</v>
      </c>
      <c r="R84" s="31">
        <f t="shared" si="4"/>
        <v>42206</v>
      </c>
      <c r="S84" s="31">
        <f t="shared" si="4"/>
        <v>42207</v>
      </c>
      <c r="T84" s="31">
        <f t="shared" si="4"/>
        <v>42208</v>
      </c>
      <c r="U84" s="31">
        <f t="shared" si="4"/>
        <v>42209</v>
      </c>
      <c r="V84" s="210">
        <f t="shared" si="4"/>
        <v>42210</v>
      </c>
      <c r="W84" s="210">
        <f t="shared" si="4"/>
        <v>42211</v>
      </c>
      <c r="X84" s="31">
        <f t="shared" si="4"/>
        <v>42212</v>
      </c>
      <c r="Y84" s="31">
        <f t="shared" si="4"/>
        <v>42213</v>
      </c>
      <c r="Z84" s="31">
        <f t="shared" si="4"/>
        <v>42214</v>
      </c>
      <c r="AA84" s="31">
        <f t="shared" si="4"/>
        <v>42215</v>
      </c>
      <c r="AB84" s="31">
        <f t="shared" si="4"/>
        <v>42216</v>
      </c>
      <c r="AC84" s="210">
        <f t="shared" si="4"/>
        <v>42217</v>
      </c>
      <c r="AD84" s="210">
        <f t="shared" si="4"/>
        <v>42218</v>
      </c>
      <c r="AE84" s="31">
        <f t="shared" si="4"/>
        <v>42219</v>
      </c>
      <c r="AF84" s="31">
        <f t="shared" si="4"/>
        <v>42220</v>
      </c>
      <c r="AG84" s="31">
        <f t="shared" si="4"/>
        <v>42221</v>
      </c>
      <c r="AH84" s="31">
        <f t="shared" si="4"/>
        <v>42222</v>
      </c>
      <c r="AI84" s="31">
        <f t="shared" si="4"/>
        <v>42223</v>
      </c>
      <c r="AJ84" s="210">
        <f t="shared" si="4"/>
        <v>42224</v>
      </c>
      <c r="AK84" s="210">
        <f t="shared" si="4"/>
        <v>42225</v>
      </c>
      <c r="AL84" s="31">
        <f t="shared" si="4"/>
        <v>42226</v>
      </c>
      <c r="AM84" s="31">
        <f t="shared" si="4"/>
        <v>42227</v>
      </c>
      <c r="AN84" s="31">
        <f t="shared" si="4"/>
        <v>42228</v>
      </c>
      <c r="AO84" s="31">
        <f t="shared" si="4"/>
        <v>42229</v>
      </c>
      <c r="AP84" s="31">
        <f t="shared" si="4"/>
        <v>42230</v>
      </c>
      <c r="AQ84" s="210">
        <f t="shared" si="4"/>
        <v>42231</v>
      </c>
      <c r="AR84" s="210">
        <f t="shared" si="4"/>
        <v>42232</v>
      </c>
      <c r="AS84" s="31">
        <f t="shared" si="4"/>
        <v>42233</v>
      </c>
      <c r="AT84" s="31">
        <f t="shared" si="4"/>
        <v>42234</v>
      </c>
      <c r="AU84" s="31">
        <f t="shared" si="4"/>
        <v>42235</v>
      </c>
      <c r="AV84" s="31">
        <f t="shared" si="4"/>
        <v>42236</v>
      </c>
      <c r="AW84" s="31">
        <f t="shared" si="4"/>
        <v>42237</v>
      </c>
      <c r="AX84" s="210">
        <f t="shared" si="4"/>
        <v>42238</v>
      </c>
      <c r="AY84" s="210">
        <f t="shared" si="4"/>
        <v>42239</v>
      </c>
      <c r="AZ84" s="31">
        <f t="shared" si="4"/>
        <v>42240</v>
      </c>
      <c r="BA84" s="31">
        <f t="shared" si="4"/>
        <v>42241</v>
      </c>
      <c r="BB84" s="31">
        <f t="shared" si="4"/>
        <v>42242</v>
      </c>
      <c r="BC84" s="31">
        <f t="shared" si="4"/>
        <v>42243</v>
      </c>
      <c r="BD84" s="31">
        <f t="shared" si="4"/>
        <v>42244</v>
      </c>
      <c r="BE84" s="210">
        <f t="shared" si="4"/>
        <v>42245</v>
      </c>
      <c r="BF84" s="210">
        <f t="shared" si="4"/>
        <v>42246</v>
      </c>
      <c r="BG84" s="31">
        <f t="shared" si="4"/>
        <v>42247</v>
      </c>
      <c r="BH84" s="31">
        <f t="shared" si="4"/>
        <v>42248</v>
      </c>
      <c r="BI84" s="31">
        <f t="shared" si="4"/>
        <v>42249</v>
      </c>
      <c r="BJ84" s="31">
        <f t="shared" si="4"/>
        <v>42250</v>
      </c>
      <c r="BK84" s="177">
        <f t="shared" si="4"/>
        <v>42251</v>
      </c>
      <c r="BL84" s="215">
        <f t="shared" si="4"/>
        <v>42252</v>
      </c>
      <c r="BM84" s="216">
        <f t="shared" si="4"/>
        <v>42253</v>
      </c>
      <c r="BN84" s="7"/>
      <c r="BO84" s="13"/>
      <c r="BP84" s="13"/>
      <c r="BQ84" s="13"/>
      <c r="BR84" s="7"/>
    </row>
    <row r="85" spans="1:215" ht="13.5" thickBot="1" x14ac:dyDescent="0.25">
      <c r="B85" s="139" t="s">
        <v>143</v>
      </c>
      <c r="C85" s="32"/>
      <c r="D85" s="33"/>
      <c r="E85" s="33"/>
      <c r="F85" s="33"/>
      <c r="G85" s="33"/>
      <c r="H85" s="211"/>
      <c r="I85" s="211"/>
      <c r="J85" s="33"/>
      <c r="K85" s="33"/>
      <c r="L85" s="33"/>
      <c r="M85" s="33"/>
      <c r="N85" s="269"/>
      <c r="O85" s="211"/>
      <c r="P85" s="211"/>
      <c r="Q85" s="33"/>
      <c r="R85" s="33"/>
      <c r="S85" s="33"/>
      <c r="T85" s="33"/>
      <c r="U85" s="33"/>
      <c r="V85" s="211"/>
      <c r="W85" s="211"/>
      <c r="X85" s="33"/>
      <c r="Y85" s="33"/>
      <c r="Z85" s="33"/>
      <c r="AA85" s="33"/>
      <c r="AB85" s="33"/>
      <c r="AC85" s="211"/>
      <c r="AD85" s="211"/>
      <c r="AE85" s="33"/>
      <c r="AF85" s="33"/>
      <c r="AG85" s="33"/>
      <c r="AH85" s="33"/>
      <c r="AI85" s="33"/>
      <c r="AJ85" s="211"/>
      <c r="AK85" s="211"/>
      <c r="AL85" s="33"/>
      <c r="AM85" s="33"/>
      <c r="AN85" s="33"/>
      <c r="AO85" s="33"/>
      <c r="AP85" s="33"/>
      <c r="AQ85" s="211"/>
      <c r="AR85" s="211"/>
      <c r="AS85" s="33"/>
      <c r="AT85" s="269"/>
      <c r="AU85" s="33"/>
      <c r="AV85" s="33"/>
      <c r="AW85" s="33"/>
      <c r="AX85" s="211"/>
      <c r="AY85" s="211"/>
      <c r="AZ85" s="33"/>
      <c r="BA85" s="33"/>
      <c r="BB85" s="33"/>
      <c r="BC85" s="33"/>
      <c r="BD85" s="33"/>
      <c r="BE85" s="211"/>
      <c r="BF85" s="211"/>
      <c r="BG85" s="33"/>
      <c r="BH85" s="33"/>
      <c r="BI85" s="33"/>
      <c r="BJ85" s="33"/>
      <c r="BK85" s="96"/>
      <c r="BL85" s="211"/>
      <c r="BM85" s="217"/>
      <c r="BO85" s="13"/>
      <c r="BP85" s="13"/>
      <c r="BQ85" s="13"/>
    </row>
    <row r="86" spans="1:215" ht="15" x14ac:dyDescent="0.25">
      <c r="A86" s="1"/>
      <c r="B86" s="139" t="s">
        <v>143</v>
      </c>
      <c r="C86" s="34"/>
      <c r="D86" s="35"/>
      <c r="E86" s="35"/>
      <c r="F86" s="35"/>
      <c r="G86" s="35"/>
      <c r="H86" s="212"/>
      <c r="I86" s="212"/>
      <c r="J86" s="35"/>
      <c r="K86" s="35"/>
      <c r="L86" s="35"/>
      <c r="M86" s="35"/>
      <c r="N86" s="270"/>
      <c r="O86" s="212"/>
      <c r="P86" s="212"/>
      <c r="Q86" s="35"/>
      <c r="R86" s="35"/>
      <c r="S86" s="35"/>
      <c r="T86" s="35"/>
      <c r="U86" s="35"/>
      <c r="V86" s="212"/>
      <c r="W86" s="212"/>
      <c r="X86" s="35"/>
      <c r="Y86" s="35"/>
      <c r="Z86" s="35"/>
      <c r="AA86" s="35"/>
      <c r="AB86" s="35"/>
      <c r="AC86" s="212"/>
      <c r="AD86" s="212"/>
      <c r="AE86" s="35"/>
      <c r="AF86" s="35"/>
      <c r="AG86" s="35"/>
      <c r="AH86" s="35"/>
      <c r="AI86" s="35"/>
      <c r="AJ86" s="212"/>
      <c r="AK86" s="212"/>
      <c r="AL86" s="35"/>
      <c r="AM86" s="35"/>
      <c r="AN86" s="35"/>
      <c r="AO86" s="35"/>
      <c r="AP86" s="35"/>
      <c r="AQ86" s="212"/>
      <c r="AR86" s="212"/>
      <c r="AS86" s="35"/>
      <c r="AT86" s="270"/>
      <c r="AU86" s="35"/>
      <c r="AV86" s="35"/>
      <c r="AW86" s="35"/>
      <c r="AX86" s="212"/>
      <c r="AY86" s="212"/>
      <c r="AZ86" s="35"/>
      <c r="BA86" s="35"/>
      <c r="BB86" s="35"/>
      <c r="BC86" s="35"/>
      <c r="BD86" s="35"/>
      <c r="BE86" s="212"/>
      <c r="BF86" s="212"/>
      <c r="BG86" s="35"/>
      <c r="BH86" s="35"/>
      <c r="BI86" s="35"/>
      <c r="BJ86" s="35"/>
      <c r="BK86" s="172"/>
      <c r="BL86" s="212"/>
      <c r="BM86" s="218"/>
      <c r="BN86" s="1"/>
      <c r="BO86" s="13"/>
      <c r="BP86" s="13"/>
      <c r="BQ86" s="13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B86" s="1"/>
      <c r="DC86" s="1"/>
      <c r="DD86" s="1"/>
      <c r="DE86" s="1"/>
      <c r="DF86" s="1"/>
      <c r="DG86" s="1"/>
      <c r="DH86" s="1"/>
      <c r="DI86" s="1"/>
      <c r="DJ86" s="1"/>
      <c r="DK86" s="1"/>
      <c r="DL86" s="1"/>
      <c r="DM86" s="1"/>
      <c r="DN86" s="1"/>
      <c r="DO86" s="1"/>
      <c r="DP86" s="1"/>
      <c r="DQ86" s="1"/>
      <c r="DR86" s="1"/>
      <c r="DS86" s="1"/>
      <c r="DT86" s="1"/>
      <c r="DU86" s="1"/>
      <c r="DV86" s="1"/>
      <c r="DW86" s="1"/>
      <c r="DX86" s="1"/>
      <c r="DY86" s="1"/>
      <c r="DZ86" s="1"/>
      <c r="EA86" s="1"/>
      <c r="EB86" s="1"/>
      <c r="EC86" s="1"/>
      <c r="ED86" s="1"/>
      <c r="EE86" s="1"/>
      <c r="EF86" s="1"/>
      <c r="EG86" s="1"/>
      <c r="EH86" s="1"/>
      <c r="EI86" s="1"/>
      <c r="EJ86" s="1"/>
      <c r="EK86" s="1"/>
      <c r="EL86" s="1"/>
      <c r="EM86" s="1"/>
      <c r="EN86" s="1"/>
      <c r="EO86" s="1"/>
      <c r="EP86" s="1"/>
      <c r="EQ86" s="1"/>
      <c r="ER86" s="1"/>
      <c r="ES86" s="1"/>
      <c r="ET86" s="1"/>
      <c r="EU86" s="1"/>
      <c r="EV86" s="1"/>
      <c r="EW86" s="1"/>
      <c r="EX86" s="1"/>
      <c r="EY86" s="1"/>
      <c r="EZ86" s="1"/>
      <c r="FA86" s="1"/>
      <c r="FB86" s="1"/>
      <c r="FC86" s="1"/>
      <c r="FD86" s="1"/>
      <c r="FE86" s="1"/>
      <c r="FF86" s="1"/>
      <c r="FG86" s="1"/>
      <c r="FH86" s="1"/>
      <c r="FI86" s="1"/>
      <c r="FJ86" s="1"/>
      <c r="FK86" s="1"/>
      <c r="FL86" s="1"/>
      <c r="FM86" s="1"/>
      <c r="FN86" s="1"/>
      <c r="FO86" s="1"/>
      <c r="FP86" s="1"/>
      <c r="FQ86" s="1"/>
      <c r="FR86" s="1"/>
      <c r="FS86" s="1"/>
      <c r="FT86" s="1"/>
      <c r="FU86" s="1"/>
      <c r="FV86" s="1"/>
      <c r="FW86" s="1"/>
      <c r="FX86" s="1"/>
      <c r="FY86" s="1"/>
      <c r="FZ86" s="1"/>
      <c r="GA86" s="1"/>
      <c r="GB86" s="1"/>
      <c r="GC86" s="1"/>
      <c r="GD86" s="1"/>
      <c r="GE86" s="1"/>
      <c r="GF86" s="1"/>
      <c r="GG86" s="1"/>
      <c r="GH86" s="1"/>
      <c r="GI86" s="1"/>
      <c r="GJ86" s="1"/>
      <c r="GK86" s="1"/>
      <c r="GL86" s="1"/>
      <c r="GM86" s="1"/>
      <c r="GN86" s="1"/>
      <c r="GO86" s="1"/>
      <c r="GP86" s="1"/>
      <c r="GQ86" s="1"/>
      <c r="GR86" s="1"/>
      <c r="GS86" s="1"/>
      <c r="GT86" s="1"/>
      <c r="GU86" s="1"/>
      <c r="GV86" s="1"/>
      <c r="GW86" s="1"/>
      <c r="GX86" s="1"/>
      <c r="GY86" s="1"/>
      <c r="GZ86" s="1"/>
      <c r="HA86" s="1"/>
      <c r="HB86" s="1"/>
      <c r="HC86" s="1"/>
    </row>
    <row r="87" spans="1:215" ht="13.5" thickBot="1" x14ac:dyDescent="0.25">
      <c r="B87" s="139" t="s">
        <v>143</v>
      </c>
      <c r="C87" s="37"/>
      <c r="D87" s="38"/>
      <c r="E87" s="38"/>
      <c r="F87" s="38"/>
      <c r="G87" s="38"/>
      <c r="H87" s="213"/>
      <c r="I87" s="213"/>
      <c r="J87" s="38"/>
      <c r="K87" s="38"/>
      <c r="L87" s="38"/>
      <c r="M87" s="38"/>
      <c r="N87" s="271"/>
      <c r="O87" s="213"/>
      <c r="P87" s="213"/>
      <c r="Q87" s="38"/>
      <c r="R87" s="38"/>
      <c r="S87" s="38"/>
      <c r="T87" s="38"/>
      <c r="U87" s="38"/>
      <c r="V87" s="213"/>
      <c r="W87" s="213"/>
      <c r="X87" s="38"/>
      <c r="Y87" s="38"/>
      <c r="Z87" s="38"/>
      <c r="AA87" s="38"/>
      <c r="AB87" s="38"/>
      <c r="AC87" s="213"/>
      <c r="AD87" s="213"/>
      <c r="AE87" s="38"/>
      <c r="AF87" s="38"/>
      <c r="AG87" s="38"/>
      <c r="AH87" s="38"/>
      <c r="AI87" s="38"/>
      <c r="AJ87" s="213"/>
      <c r="AK87" s="213"/>
      <c r="AL87" s="38"/>
      <c r="AM87" s="38"/>
      <c r="AN87" s="38"/>
      <c r="AO87" s="38"/>
      <c r="AP87" s="38"/>
      <c r="AQ87" s="213"/>
      <c r="AR87" s="213"/>
      <c r="AS87" s="38"/>
      <c r="AT87" s="271"/>
      <c r="AU87" s="38"/>
      <c r="AV87" s="38"/>
      <c r="AW87" s="38"/>
      <c r="AX87" s="213"/>
      <c r="AY87" s="213"/>
      <c r="AZ87" s="38"/>
      <c r="BA87" s="38"/>
      <c r="BB87" s="38"/>
      <c r="BC87" s="38"/>
      <c r="BD87" s="38"/>
      <c r="BE87" s="213"/>
      <c r="BF87" s="213"/>
      <c r="BG87" s="38"/>
      <c r="BH87" s="38"/>
      <c r="BI87" s="38"/>
      <c r="BJ87" s="38"/>
      <c r="BK87" s="173"/>
      <c r="BL87" s="213"/>
      <c r="BM87" s="219"/>
      <c r="BO87" s="13"/>
      <c r="BP87" s="13"/>
      <c r="BQ87" s="13"/>
    </row>
    <row r="88" spans="1:215" x14ac:dyDescent="0.2">
      <c r="B88" s="139" t="s">
        <v>143</v>
      </c>
      <c r="C88" s="44"/>
      <c r="D88" s="39"/>
      <c r="E88" s="39"/>
      <c r="F88" s="39"/>
      <c r="G88" s="39"/>
      <c r="H88" s="212"/>
      <c r="I88" s="212"/>
      <c r="J88" s="39"/>
      <c r="K88" s="39"/>
      <c r="L88" s="39"/>
      <c r="M88" s="39"/>
      <c r="N88" s="272"/>
      <c r="O88" s="212"/>
      <c r="P88" s="212"/>
      <c r="Q88" s="39"/>
      <c r="R88" s="39"/>
      <c r="S88" s="39"/>
      <c r="T88" s="39"/>
      <c r="U88" s="39"/>
      <c r="V88" s="212"/>
      <c r="W88" s="212"/>
      <c r="X88" s="39"/>
      <c r="Y88" s="39"/>
      <c r="Z88" s="39"/>
      <c r="AA88" s="39"/>
      <c r="AB88" s="39"/>
      <c r="AC88" s="212"/>
      <c r="AD88" s="212"/>
      <c r="AE88" s="39"/>
      <c r="AF88" s="39"/>
      <c r="AG88" s="39"/>
      <c r="AH88" s="39"/>
      <c r="AI88" s="39"/>
      <c r="AJ88" s="212"/>
      <c r="AK88" s="212"/>
      <c r="AL88" s="39"/>
      <c r="AM88" s="39"/>
      <c r="AN88" s="39"/>
      <c r="AO88" s="39"/>
      <c r="AP88" s="39"/>
      <c r="AQ88" s="212"/>
      <c r="AR88" s="212"/>
      <c r="AS88" s="39"/>
      <c r="AT88" s="272"/>
      <c r="AU88" s="39"/>
      <c r="AV88" s="39"/>
      <c r="AW88" s="39"/>
      <c r="AX88" s="212"/>
      <c r="AY88" s="212"/>
      <c r="AZ88" s="39"/>
      <c r="BA88" s="39"/>
      <c r="BB88" s="39"/>
      <c r="BC88" s="39"/>
      <c r="BD88" s="39"/>
      <c r="BE88" s="212"/>
      <c r="BF88" s="212"/>
      <c r="BG88" s="39"/>
      <c r="BH88" s="39"/>
      <c r="BI88" s="39"/>
      <c r="BJ88" s="39"/>
      <c r="BK88" s="174"/>
      <c r="BL88" s="220"/>
      <c r="BM88" s="221"/>
      <c r="BO88" s="13"/>
      <c r="BP88" s="13"/>
      <c r="BQ88" s="13"/>
    </row>
    <row r="89" spans="1:215" ht="13.5" thickBot="1" x14ac:dyDescent="0.25">
      <c r="B89" s="139" t="s">
        <v>143</v>
      </c>
      <c r="C89" s="40"/>
      <c r="D89" s="41"/>
      <c r="E89" s="41"/>
      <c r="F89" s="41"/>
      <c r="G89" s="41"/>
      <c r="H89" s="213"/>
      <c r="I89" s="213"/>
      <c r="J89" s="41"/>
      <c r="K89" s="41"/>
      <c r="L89" s="41"/>
      <c r="M89" s="41"/>
      <c r="N89" s="273"/>
      <c r="O89" s="213"/>
      <c r="P89" s="213"/>
      <c r="Q89" s="41"/>
      <c r="R89" s="41"/>
      <c r="S89" s="41"/>
      <c r="T89" s="41"/>
      <c r="U89" s="41"/>
      <c r="V89" s="213"/>
      <c r="W89" s="213"/>
      <c r="X89" s="41"/>
      <c r="Y89" s="41"/>
      <c r="Z89" s="41"/>
      <c r="AA89" s="41"/>
      <c r="AB89" s="41"/>
      <c r="AC89" s="213"/>
      <c r="AD89" s="213"/>
      <c r="AE89" s="41"/>
      <c r="AF89" s="41"/>
      <c r="AG89" s="41"/>
      <c r="AH89" s="41"/>
      <c r="AI89" s="41"/>
      <c r="AJ89" s="213"/>
      <c r="AK89" s="213"/>
      <c r="AL89" s="41"/>
      <c r="AM89" s="41"/>
      <c r="AN89" s="41"/>
      <c r="AO89" s="41"/>
      <c r="AP89" s="41"/>
      <c r="AQ89" s="213"/>
      <c r="AR89" s="213"/>
      <c r="AS89" s="41"/>
      <c r="AT89" s="273"/>
      <c r="AU89" s="41"/>
      <c r="AV89" s="41"/>
      <c r="AW89" s="41"/>
      <c r="AX89" s="213"/>
      <c r="AY89" s="213"/>
      <c r="AZ89" s="41"/>
      <c r="BA89" s="41"/>
      <c r="BB89" s="41"/>
      <c r="BC89" s="41"/>
      <c r="BD89" s="41"/>
      <c r="BE89" s="213"/>
      <c r="BF89" s="213"/>
      <c r="BG89" s="41"/>
      <c r="BH89" s="41"/>
      <c r="BI89" s="41"/>
      <c r="BJ89" s="41"/>
      <c r="BK89" s="175"/>
      <c r="BL89" s="222"/>
      <c r="BM89" s="223"/>
      <c r="BO89" s="13"/>
      <c r="BP89" s="13"/>
      <c r="BQ89" s="13"/>
    </row>
    <row r="90" spans="1:215" x14ac:dyDescent="0.2">
      <c r="B90" s="139" t="s">
        <v>143</v>
      </c>
      <c r="C90" s="34"/>
      <c r="D90" s="35"/>
      <c r="E90" s="35"/>
      <c r="F90" s="35"/>
      <c r="G90" s="35"/>
      <c r="H90" s="212"/>
      <c r="I90" s="212"/>
      <c r="J90" s="35"/>
      <c r="K90" s="35"/>
      <c r="L90" s="35"/>
      <c r="M90" s="35"/>
      <c r="N90" s="270"/>
      <c r="O90" s="212"/>
      <c r="P90" s="212"/>
      <c r="Q90" s="35"/>
      <c r="R90" s="35"/>
      <c r="S90" s="35"/>
      <c r="T90" s="35"/>
      <c r="U90" s="35"/>
      <c r="V90" s="212"/>
      <c r="W90" s="212"/>
      <c r="X90" s="35"/>
      <c r="Y90" s="35"/>
      <c r="Z90" s="35"/>
      <c r="AA90" s="35"/>
      <c r="AB90" s="35"/>
      <c r="AC90" s="212"/>
      <c r="AD90" s="212"/>
      <c r="AE90" s="35"/>
      <c r="AF90" s="35"/>
      <c r="AG90" s="35"/>
      <c r="AH90" s="35"/>
      <c r="AI90" s="35"/>
      <c r="AJ90" s="212"/>
      <c r="AK90" s="212"/>
      <c r="AL90" s="35"/>
      <c r="AM90" s="35"/>
      <c r="AN90" s="35"/>
      <c r="AO90" s="35"/>
      <c r="AP90" s="35"/>
      <c r="AQ90" s="212"/>
      <c r="AR90" s="212"/>
      <c r="AS90" s="35"/>
      <c r="AT90" s="270"/>
      <c r="AU90" s="35"/>
      <c r="AV90" s="35"/>
      <c r="AW90" s="35"/>
      <c r="AX90" s="212"/>
      <c r="AY90" s="212"/>
      <c r="AZ90" s="35"/>
      <c r="BA90" s="35"/>
      <c r="BB90" s="35"/>
      <c r="BC90" s="35"/>
      <c r="BD90" s="35"/>
      <c r="BE90" s="212"/>
      <c r="BF90" s="212"/>
      <c r="BG90" s="35"/>
      <c r="BH90" s="35"/>
      <c r="BI90" s="35"/>
      <c r="BJ90" s="35"/>
      <c r="BK90" s="172"/>
      <c r="BL90" s="212"/>
      <c r="BM90" s="218"/>
      <c r="BO90" s="13"/>
      <c r="BP90" s="13"/>
      <c r="BQ90" s="13"/>
    </row>
    <row r="91" spans="1:215" ht="13.5" thickBot="1" x14ac:dyDescent="0.25">
      <c r="B91" s="139" t="s">
        <v>143</v>
      </c>
      <c r="C91" s="37"/>
      <c r="D91" s="38"/>
      <c r="E91" s="38"/>
      <c r="F91" s="38"/>
      <c r="G91" s="38"/>
      <c r="H91" s="213"/>
      <c r="I91" s="213"/>
      <c r="J91" s="38"/>
      <c r="K91" s="38"/>
      <c r="L91" s="38"/>
      <c r="M91" s="38"/>
      <c r="N91" s="271"/>
      <c r="O91" s="213"/>
      <c r="P91" s="213"/>
      <c r="Q91" s="38"/>
      <c r="R91" s="38"/>
      <c r="S91" s="38"/>
      <c r="T91" s="38"/>
      <c r="U91" s="38"/>
      <c r="V91" s="213"/>
      <c r="W91" s="213"/>
      <c r="X91" s="38"/>
      <c r="Y91" s="38"/>
      <c r="Z91" s="38"/>
      <c r="AA91" s="38"/>
      <c r="AB91" s="38"/>
      <c r="AC91" s="213"/>
      <c r="AD91" s="213"/>
      <c r="AE91" s="38"/>
      <c r="AF91" s="38"/>
      <c r="AG91" s="38"/>
      <c r="AH91" s="38"/>
      <c r="AI91" s="38"/>
      <c r="AJ91" s="213"/>
      <c r="AK91" s="213"/>
      <c r="AL91" s="38"/>
      <c r="AM91" s="38"/>
      <c r="AN91" s="38"/>
      <c r="AO91" s="38"/>
      <c r="AP91" s="38"/>
      <c r="AQ91" s="213"/>
      <c r="AR91" s="213"/>
      <c r="AS91" s="38"/>
      <c r="AT91" s="271"/>
      <c r="AU91" s="38"/>
      <c r="AV91" s="38"/>
      <c r="AW91" s="38"/>
      <c r="AX91" s="213"/>
      <c r="AY91" s="213"/>
      <c r="AZ91" s="38"/>
      <c r="BA91" s="38"/>
      <c r="BB91" s="38"/>
      <c r="BC91" s="38"/>
      <c r="BD91" s="38"/>
      <c r="BE91" s="213"/>
      <c r="BF91" s="213"/>
      <c r="BG91" s="38"/>
      <c r="BH91" s="38"/>
      <c r="BI91" s="38"/>
      <c r="BJ91" s="38"/>
      <c r="BK91" s="173"/>
      <c r="BL91" s="213"/>
      <c r="BM91" s="219"/>
      <c r="BO91" s="13"/>
      <c r="BP91" s="13"/>
      <c r="BQ91" s="13"/>
    </row>
    <row r="92" spans="1:215" x14ac:dyDescent="0.2">
      <c r="B92" s="139" t="s">
        <v>143</v>
      </c>
      <c r="C92" s="44"/>
      <c r="D92" s="39"/>
      <c r="E92" s="39"/>
      <c r="F92" s="39"/>
      <c r="G92" s="39"/>
      <c r="H92" s="212"/>
      <c r="I92" s="212"/>
      <c r="J92" s="39"/>
      <c r="K92" s="39"/>
      <c r="L92" s="39"/>
      <c r="M92" s="39"/>
      <c r="N92" s="272"/>
      <c r="O92" s="212"/>
      <c r="P92" s="212"/>
      <c r="Q92" s="39"/>
      <c r="R92" s="39"/>
      <c r="S92" s="39"/>
      <c r="T92" s="39"/>
      <c r="U92" s="39"/>
      <c r="V92" s="212"/>
      <c r="W92" s="212"/>
      <c r="X92" s="39"/>
      <c r="Y92" s="39"/>
      <c r="Z92" s="39"/>
      <c r="AA92" s="39"/>
      <c r="AB92" s="39"/>
      <c r="AC92" s="212"/>
      <c r="AD92" s="212"/>
      <c r="AE92" s="39"/>
      <c r="AF92" s="39"/>
      <c r="AG92" s="39"/>
      <c r="AH92" s="39"/>
      <c r="AI92" s="39"/>
      <c r="AJ92" s="212"/>
      <c r="AK92" s="212"/>
      <c r="AL92" s="39"/>
      <c r="AM92" s="39"/>
      <c r="AN92" s="39"/>
      <c r="AO92" s="39"/>
      <c r="AP92" s="39"/>
      <c r="AQ92" s="212"/>
      <c r="AR92" s="212"/>
      <c r="AS92" s="39"/>
      <c r="AT92" s="272"/>
      <c r="AU92" s="39"/>
      <c r="AV92" s="39"/>
      <c r="AW92" s="39"/>
      <c r="AX92" s="212"/>
      <c r="AY92" s="212"/>
      <c r="AZ92" s="39"/>
      <c r="BA92" s="39"/>
      <c r="BB92" s="39"/>
      <c r="BC92" s="39"/>
      <c r="BD92" s="39"/>
      <c r="BE92" s="212"/>
      <c r="BF92" s="212"/>
      <c r="BG92" s="39"/>
      <c r="BH92" s="39"/>
      <c r="BI92" s="39"/>
      <c r="BJ92" s="39"/>
      <c r="BK92" s="174"/>
      <c r="BL92" s="220"/>
      <c r="BM92" s="221"/>
      <c r="BO92" s="13"/>
      <c r="BP92" s="13"/>
      <c r="BQ92" s="13"/>
    </row>
    <row r="93" spans="1:215" ht="13.5" thickBot="1" x14ac:dyDescent="0.25">
      <c r="B93" s="139" t="s">
        <v>143</v>
      </c>
      <c r="C93" s="40"/>
      <c r="D93" s="41"/>
      <c r="E93" s="41"/>
      <c r="F93" s="41"/>
      <c r="G93" s="41"/>
      <c r="H93" s="213"/>
      <c r="I93" s="213"/>
      <c r="J93" s="41"/>
      <c r="K93" s="41"/>
      <c r="L93" s="41"/>
      <c r="M93" s="41"/>
      <c r="N93" s="273"/>
      <c r="O93" s="213"/>
      <c r="P93" s="213"/>
      <c r="Q93" s="41"/>
      <c r="R93" s="41"/>
      <c r="S93" s="41"/>
      <c r="T93" s="41"/>
      <c r="U93" s="41"/>
      <c r="V93" s="213"/>
      <c r="W93" s="213"/>
      <c r="X93" s="41"/>
      <c r="Y93" s="41"/>
      <c r="Z93" s="41"/>
      <c r="AA93" s="41"/>
      <c r="AB93" s="41"/>
      <c r="AC93" s="213"/>
      <c r="AD93" s="213"/>
      <c r="AE93" s="41"/>
      <c r="AF93" s="41"/>
      <c r="AG93" s="41"/>
      <c r="AH93" s="41"/>
      <c r="AI93" s="41"/>
      <c r="AJ93" s="213"/>
      <c r="AK93" s="213"/>
      <c r="AL93" s="41"/>
      <c r="AM93" s="41"/>
      <c r="AN93" s="41"/>
      <c r="AO93" s="41"/>
      <c r="AP93" s="41"/>
      <c r="AQ93" s="213"/>
      <c r="AR93" s="213"/>
      <c r="AS93" s="41"/>
      <c r="AT93" s="273"/>
      <c r="AU93" s="41"/>
      <c r="AV93" s="41"/>
      <c r="AW93" s="41"/>
      <c r="AX93" s="213"/>
      <c r="AY93" s="213"/>
      <c r="AZ93" s="41"/>
      <c r="BA93" s="41"/>
      <c r="BB93" s="41"/>
      <c r="BC93" s="41"/>
      <c r="BD93" s="41"/>
      <c r="BE93" s="213"/>
      <c r="BF93" s="213"/>
      <c r="BG93" s="41"/>
      <c r="BH93" s="41"/>
      <c r="BI93" s="41"/>
      <c r="BJ93" s="41"/>
      <c r="BK93" s="175"/>
      <c r="BL93" s="222"/>
      <c r="BM93" s="223"/>
      <c r="BO93" s="13"/>
      <c r="BP93" s="13"/>
      <c r="BQ93" s="13"/>
    </row>
    <row r="94" spans="1:215" x14ac:dyDescent="0.2">
      <c r="B94" s="139" t="s">
        <v>143</v>
      </c>
      <c r="C94" s="34"/>
      <c r="D94" s="35"/>
      <c r="E94" s="35"/>
      <c r="F94" s="35"/>
      <c r="G94" s="35"/>
      <c r="H94" s="212"/>
      <c r="I94" s="212"/>
      <c r="J94" s="35"/>
      <c r="K94" s="35"/>
      <c r="L94" s="35"/>
      <c r="M94" s="35"/>
      <c r="N94" s="270"/>
      <c r="O94" s="212"/>
      <c r="P94" s="212"/>
      <c r="Q94" s="35"/>
      <c r="R94" s="35"/>
      <c r="S94" s="35"/>
      <c r="T94" s="35"/>
      <c r="U94" s="35"/>
      <c r="V94" s="212"/>
      <c r="W94" s="212"/>
      <c r="X94" s="35"/>
      <c r="Y94" s="35"/>
      <c r="Z94" s="35"/>
      <c r="AA94" s="35"/>
      <c r="AB94" s="35"/>
      <c r="AC94" s="212"/>
      <c r="AD94" s="212"/>
      <c r="AE94" s="35"/>
      <c r="AF94" s="35"/>
      <c r="AG94" s="35"/>
      <c r="AH94" s="35"/>
      <c r="AI94" s="35"/>
      <c r="AJ94" s="212"/>
      <c r="AK94" s="212"/>
      <c r="AL94" s="35"/>
      <c r="AM94" s="35"/>
      <c r="AN94" s="35"/>
      <c r="AO94" s="35"/>
      <c r="AP94" s="35"/>
      <c r="AQ94" s="212"/>
      <c r="AR94" s="212"/>
      <c r="AS94" s="35"/>
      <c r="AT94" s="270"/>
      <c r="AU94" s="35"/>
      <c r="AV94" s="35"/>
      <c r="AW94" s="35"/>
      <c r="AX94" s="212"/>
      <c r="AY94" s="212"/>
      <c r="AZ94" s="35"/>
      <c r="BA94" s="35"/>
      <c r="BB94" s="35"/>
      <c r="BC94" s="35"/>
      <c r="BD94" s="35"/>
      <c r="BE94" s="212"/>
      <c r="BF94" s="212"/>
      <c r="BG94" s="35"/>
      <c r="BH94" s="35"/>
      <c r="BI94" s="35"/>
      <c r="BJ94" s="35"/>
      <c r="BK94" s="172"/>
      <c r="BL94" s="212"/>
      <c r="BM94" s="218"/>
      <c r="BO94" s="13"/>
      <c r="BP94" s="13"/>
      <c r="BQ94" s="13"/>
    </row>
    <row r="95" spans="1:215" ht="13.5" thickBot="1" x14ac:dyDescent="0.25">
      <c r="B95" s="139" t="s">
        <v>143</v>
      </c>
      <c r="C95" s="37"/>
      <c r="D95" s="38"/>
      <c r="E95" s="38"/>
      <c r="F95" s="38"/>
      <c r="G95" s="38"/>
      <c r="H95" s="213"/>
      <c r="I95" s="213"/>
      <c r="J95" s="38"/>
      <c r="K95" s="38"/>
      <c r="L95" s="38"/>
      <c r="M95" s="38"/>
      <c r="N95" s="271"/>
      <c r="O95" s="213"/>
      <c r="P95" s="213"/>
      <c r="Q95" s="38"/>
      <c r="R95" s="38"/>
      <c r="S95" s="38"/>
      <c r="T95" s="38"/>
      <c r="U95" s="38"/>
      <c r="V95" s="213"/>
      <c r="W95" s="213"/>
      <c r="X95" s="38"/>
      <c r="Y95" s="38"/>
      <c r="Z95" s="38"/>
      <c r="AA95" s="38"/>
      <c r="AB95" s="38"/>
      <c r="AC95" s="213"/>
      <c r="AD95" s="213"/>
      <c r="AE95" s="38"/>
      <c r="AF95" s="38"/>
      <c r="AG95" s="38"/>
      <c r="AH95" s="38"/>
      <c r="AI95" s="38"/>
      <c r="AJ95" s="213"/>
      <c r="AK95" s="213"/>
      <c r="AL95" s="38"/>
      <c r="AM95" s="38"/>
      <c r="AN95" s="38"/>
      <c r="AO95" s="38"/>
      <c r="AP95" s="38"/>
      <c r="AQ95" s="213"/>
      <c r="AR95" s="213"/>
      <c r="AS95" s="38"/>
      <c r="AT95" s="271"/>
      <c r="AU95" s="38"/>
      <c r="AV95" s="38"/>
      <c r="AW95" s="38"/>
      <c r="AX95" s="213"/>
      <c r="AY95" s="213"/>
      <c r="AZ95" s="38"/>
      <c r="BA95" s="38"/>
      <c r="BB95" s="38"/>
      <c r="BC95" s="38"/>
      <c r="BD95" s="38"/>
      <c r="BE95" s="213"/>
      <c r="BF95" s="213"/>
      <c r="BG95" s="38"/>
      <c r="BH95" s="38"/>
      <c r="BI95" s="38"/>
      <c r="BJ95" s="38"/>
      <c r="BK95" s="173"/>
      <c r="BL95" s="213"/>
      <c r="BM95" s="219"/>
      <c r="BO95" s="13"/>
      <c r="BP95" s="13"/>
      <c r="BQ95" s="13"/>
    </row>
    <row r="96" spans="1:215" x14ac:dyDescent="0.2">
      <c r="A96" s="15"/>
      <c r="B96" s="139" t="s">
        <v>143</v>
      </c>
      <c r="C96" s="44"/>
      <c r="D96" s="39"/>
      <c r="E96" s="39"/>
      <c r="F96" s="39"/>
      <c r="G96" s="39"/>
      <c r="H96" s="212"/>
      <c r="I96" s="212"/>
      <c r="J96" s="39"/>
      <c r="K96" s="39"/>
      <c r="L96" s="39"/>
      <c r="M96" s="39"/>
      <c r="N96" s="272"/>
      <c r="O96" s="212"/>
      <c r="P96" s="212"/>
      <c r="Q96" s="39"/>
      <c r="R96" s="39"/>
      <c r="S96" s="39"/>
      <c r="T96" s="39"/>
      <c r="U96" s="39"/>
      <c r="V96" s="212"/>
      <c r="W96" s="212"/>
      <c r="X96" s="39"/>
      <c r="Y96" s="39"/>
      <c r="Z96" s="39"/>
      <c r="AA96" s="39"/>
      <c r="AB96" s="39"/>
      <c r="AC96" s="212"/>
      <c r="AD96" s="212"/>
      <c r="AE96" s="39"/>
      <c r="AF96" s="39"/>
      <c r="AG96" s="39"/>
      <c r="AH96" s="39"/>
      <c r="AI96" s="39"/>
      <c r="AJ96" s="212"/>
      <c r="AK96" s="212"/>
      <c r="AL96" s="39"/>
      <c r="AM96" s="39"/>
      <c r="AN96" s="39"/>
      <c r="AO96" s="39"/>
      <c r="AP96" s="39"/>
      <c r="AQ96" s="212"/>
      <c r="AR96" s="212"/>
      <c r="AS96" s="39"/>
      <c r="AT96" s="272"/>
      <c r="AU96" s="39"/>
      <c r="AV96" s="39"/>
      <c r="AW96" s="39"/>
      <c r="AX96" s="212"/>
      <c r="AY96" s="212"/>
      <c r="AZ96" s="39"/>
      <c r="BA96" s="39"/>
      <c r="BB96" s="39"/>
      <c r="BC96" s="39"/>
      <c r="BD96" s="39"/>
      <c r="BE96" s="212"/>
      <c r="BF96" s="212"/>
      <c r="BG96" s="39"/>
      <c r="BH96" s="39"/>
      <c r="BI96" s="39"/>
      <c r="BJ96" s="39"/>
      <c r="BK96" s="174"/>
      <c r="BL96" s="220"/>
      <c r="BM96" s="221"/>
      <c r="BO96" s="13"/>
      <c r="BP96" s="13"/>
      <c r="BQ96" s="13"/>
    </row>
    <row r="97" spans="1:215" ht="13.5" thickBot="1" x14ac:dyDescent="0.25">
      <c r="A97" s="15"/>
      <c r="B97" s="139" t="s">
        <v>143</v>
      </c>
      <c r="C97" s="40"/>
      <c r="D97" s="41"/>
      <c r="E97" s="41"/>
      <c r="F97" s="41"/>
      <c r="G97" s="41"/>
      <c r="H97" s="213"/>
      <c r="I97" s="213"/>
      <c r="J97" s="41"/>
      <c r="K97" s="41"/>
      <c r="L97" s="41"/>
      <c r="M97" s="41"/>
      <c r="N97" s="273"/>
      <c r="O97" s="213"/>
      <c r="P97" s="213"/>
      <c r="Q97" s="41"/>
      <c r="R97" s="41"/>
      <c r="S97" s="41"/>
      <c r="T97" s="41"/>
      <c r="U97" s="41"/>
      <c r="V97" s="213"/>
      <c r="W97" s="213"/>
      <c r="X97" s="41"/>
      <c r="Y97" s="41"/>
      <c r="Z97" s="41"/>
      <c r="AA97" s="41"/>
      <c r="AB97" s="41"/>
      <c r="AC97" s="213"/>
      <c r="AD97" s="213"/>
      <c r="AE97" s="41"/>
      <c r="AF97" s="41"/>
      <c r="AG97" s="41"/>
      <c r="AH97" s="41"/>
      <c r="AI97" s="41"/>
      <c r="AJ97" s="213"/>
      <c r="AK97" s="213"/>
      <c r="AL97" s="41"/>
      <c r="AM97" s="41"/>
      <c r="AN97" s="41"/>
      <c r="AO97" s="41"/>
      <c r="AP97" s="41"/>
      <c r="AQ97" s="213"/>
      <c r="AR97" s="213"/>
      <c r="AS97" s="41"/>
      <c r="AT97" s="273"/>
      <c r="AU97" s="41"/>
      <c r="AV97" s="41"/>
      <c r="AW97" s="41"/>
      <c r="AX97" s="213"/>
      <c r="AY97" s="213"/>
      <c r="AZ97" s="41"/>
      <c r="BA97" s="41"/>
      <c r="BB97" s="41"/>
      <c r="BC97" s="41"/>
      <c r="BD97" s="41"/>
      <c r="BE97" s="213"/>
      <c r="BF97" s="213"/>
      <c r="BG97" s="41"/>
      <c r="BH97" s="41"/>
      <c r="BI97" s="41"/>
      <c r="BJ97" s="41"/>
      <c r="BK97" s="175"/>
      <c r="BL97" s="222"/>
      <c r="BM97" s="223"/>
      <c r="BO97" s="13"/>
      <c r="BP97" s="13"/>
      <c r="BQ97" s="13"/>
    </row>
    <row r="98" spans="1:215" x14ac:dyDescent="0.2">
      <c r="A98" s="15"/>
      <c r="B98" s="139" t="s">
        <v>143</v>
      </c>
      <c r="C98" s="34"/>
      <c r="D98" s="35"/>
      <c r="E98" s="35"/>
      <c r="F98" s="35"/>
      <c r="G98" s="35"/>
      <c r="H98" s="212"/>
      <c r="I98" s="212"/>
      <c r="J98" s="35"/>
      <c r="K98" s="35"/>
      <c r="L98" s="35"/>
      <c r="M98" s="35"/>
      <c r="N98" s="270"/>
      <c r="O98" s="212"/>
      <c r="P98" s="212"/>
      <c r="Q98" s="35"/>
      <c r="R98" s="35"/>
      <c r="S98" s="35"/>
      <c r="T98" s="35"/>
      <c r="U98" s="35"/>
      <c r="V98" s="212"/>
      <c r="W98" s="212"/>
      <c r="X98" s="35"/>
      <c r="Y98" s="35"/>
      <c r="Z98" s="35"/>
      <c r="AA98" s="35"/>
      <c r="AB98" s="35"/>
      <c r="AC98" s="212"/>
      <c r="AD98" s="212"/>
      <c r="AE98" s="35"/>
      <c r="AF98" s="35"/>
      <c r="AG98" s="35"/>
      <c r="AH98" s="35"/>
      <c r="AI98" s="35"/>
      <c r="AJ98" s="212"/>
      <c r="AK98" s="212"/>
      <c r="AL98" s="35"/>
      <c r="AM98" s="35"/>
      <c r="AN98" s="35"/>
      <c r="AO98" s="35"/>
      <c r="AP98" s="35"/>
      <c r="AQ98" s="212"/>
      <c r="AR98" s="212"/>
      <c r="AS98" s="35"/>
      <c r="AT98" s="270"/>
      <c r="AU98" s="35"/>
      <c r="AV98" s="35"/>
      <c r="AW98" s="35"/>
      <c r="AX98" s="212"/>
      <c r="AY98" s="212"/>
      <c r="AZ98" s="35"/>
      <c r="BA98" s="35"/>
      <c r="BB98" s="35"/>
      <c r="BC98" s="35"/>
      <c r="BD98" s="35"/>
      <c r="BE98" s="212"/>
      <c r="BF98" s="212"/>
      <c r="BG98" s="35"/>
      <c r="BH98" s="35"/>
      <c r="BI98" s="35"/>
      <c r="BJ98" s="35"/>
      <c r="BK98" s="172"/>
      <c r="BL98" s="212"/>
      <c r="BM98" s="218"/>
      <c r="BO98" s="13"/>
      <c r="BP98" s="13"/>
      <c r="BQ98" s="13"/>
    </row>
    <row r="99" spans="1:215" ht="13.5" thickBot="1" x14ac:dyDescent="0.25">
      <c r="B99" s="139" t="s">
        <v>143</v>
      </c>
      <c r="C99" s="37"/>
      <c r="D99" s="38"/>
      <c r="E99" s="38"/>
      <c r="F99" s="38"/>
      <c r="G99" s="38"/>
      <c r="H99" s="213"/>
      <c r="I99" s="213"/>
      <c r="J99" s="38"/>
      <c r="K99" s="38"/>
      <c r="L99" s="38"/>
      <c r="M99" s="38"/>
      <c r="N99" s="271"/>
      <c r="O99" s="213"/>
      <c r="P99" s="213"/>
      <c r="Q99" s="38"/>
      <c r="R99" s="38"/>
      <c r="S99" s="38"/>
      <c r="T99" s="38"/>
      <c r="U99" s="38"/>
      <c r="V99" s="213"/>
      <c r="W99" s="213"/>
      <c r="X99" s="38"/>
      <c r="Y99" s="38"/>
      <c r="Z99" s="38"/>
      <c r="AA99" s="38"/>
      <c r="AB99" s="38"/>
      <c r="AC99" s="213"/>
      <c r="AD99" s="213"/>
      <c r="AE99" s="38"/>
      <c r="AF99" s="38"/>
      <c r="AG99" s="38"/>
      <c r="AH99" s="38"/>
      <c r="AI99" s="38"/>
      <c r="AJ99" s="213"/>
      <c r="AK99" s="213"/>
      <c r="AL99" s="38"/>
      <c r="AM99" s="38"/>
      <c r="AN99" s="38"/>
      <c r="AO99" s="38"/>
      <c r="AP99" s="38"/>
      <c r="AQ99" s="213"/>
      <c r="AR99" s="213"/>
      <c r="AS99" s="38"/>
      <c r="AT99" s="271"/>
      <c r="AU99" s="38"/>
      <c r="AV99" s="38"/>
      <c r="AW99" s="38"/>
      <c r="AX99" s="213"/>
      <c r="AY99" s="213"/>
      <c r="AZ99" s="38"/>
      <c r="BA99" s="38"/>
      <c r="BB99" s="38"/>
      <c r="BC99" s="38"/>
      <c r="BD99" s="38"/>
      <c r="BE99" s="213"/>
      <c r="BF99" s="213"/>
      <c r="BG99" s="38"/>
      <c r="BH99" s="38"/>
      <c r="BI99" s="38"/>
      <c r="BJ99" s="38"/>
      <c r="BK99" s="173"/>
      <c r="BL99" s="213"/>
      <c r="BM99" s="219"/>
      <c r="BO99" s="13"/>
      <c r="BP99" s="13"/>
      <c r="BQ99" s="13"/>
    </row>
    <row r="100" spans="1:215" x14ac:dyDescent="0.2">
      <c r="B100" s="139" t="s">
        <v>143</v>
      </c>
      <c r="C100" s="44"/>
      <c r="D100" s="39"/>
      <c r="E100" s="39"/>
      <c r="F100" s="39"/>
      <c r="G100" s="39"/>
      <c r="H100" s="212"/>
      <c r="I100" s="212"/>
      <c r="J100" s="39"/>
      <c r="K100" s="39"/>
      <c r="L100" s="39"/>
      <c r="M100" s="39"/>
      <c r="N100" s="272"/>
      <c r="O100" s="212"/>
      <c r="P100" s="212"/>
      <c r="Q100" s="39"/>
      <c r="R100" s="39"/>
      <c r="S100" s="39"/>
      <c r="T100" s="39"/>
      <c r="U100" s="39"/>
      <c r="V100" s="212"/>
      <c r="W100" s="212"/>
      <c r="X100" s="39"/>
      <c r="Y100" s="39"/>
      <c r="Z100" s="39"/>
      <c r="AA100" s="39"/>
      <c r="AB100" s="39"/>
      <c r="AC100" s="212"/>
      <c r="AD100" s="212"/>
      <c r="AE100" s="39"/>
      <c r="AF100" s="39"/>
      <c r="AG100" s="39"/>
      <c r="AH100" s="39"/>
      <c r="AI100" s="39"/>
      <c r="AJ100" s="212"/>
      <c r="AK100" s="212"/>
      <c r="AL100" s="39"/>
      <c r="AM100" s="39"/>
      <c r="AN100" s="39"/>
      <c r="AO100" s="39"/>
      <c r="AP100" s="39"/>
      <c r="AQ100" s="212"/>
      <c r="AR100" s="212"/>
      <c r="AS100" s="39"/>
      <c r="AT100" s="272"/>
      <c r="AU100" s="39"/>
      <c r="AV100" s="39"/>
      <c r="AW100" s="39"/>
      <c r="AX100" s="212"/>
      <c r="AY100" s="212"/>
      <c r="AZ100" s="39"/>
      <c r="BA100" s="39"/>
      <c r="BB100" s="39"/>
      <c r="BC100" s="39"/>
      <c r="BD100" s="39"/>
      <c r="BE100" s="212"/>
      <c r="BF100" s="212"/>
      <c r="BG100" s="39"/>
      <c r="BH100" s="39"/>
      <c r="BI100" s="39"/>
      <c r="BJ100" s="39"/>
      <c r="BK100" s="174"/>
      <c r="BL100" s="220"/>
      <c r="BM100" s="221"/>
      <c r="BO100" s="13"/>
      <c r="BP100" s="13"/>
      <c r="BQ100" s="13"/>
    </row>
    <row r="101" spans="1:215" ht="13.5" thickBot="1" x14ac:dyDescent="0.25">
      <c r="B101" s="139" t="s">
        <v>143</v>
      </c>
      <c r="C101" s="40"/>
      <c r="D101" s="41"/>
      <c r="E101" s="41"/>
      <c r="F101" s="41"/>
      <c r="G101" s="41"/>
      <c r="H101" s="213"/>
      <c r="I101" s="213"/>
      <c r="J101" s="41"/>
      <c r="K101" s="41"/>
      <c r="L101" s="41"/>
      <c r="M101" s="41"/>
      <c r="N101" s="273"/>
      <c r="O101" s="213"/>
      <c r="P101" s="213"/>
      <c r="Q101" s="41"/>
      <c r="R101" s="41"/>
      <c r="S101" s="41"/>
      <c r="T101" s="41"/>
      <c r="U101" s="41"/>
      <c r="V101" s="213"/>
      <c r="W101" s="213"/>
      <c r="X101" s="41"/>
      <c r="Y101" s="41"/>
      <c r="Z101" s="41"/>
      <c r="AA101" s="41"/>
      <c r="AB101" s="41"/>
      <c r="AC101" s="213"/>
      <c r="AD101" s="213"/>
      <c r="AE101" s="41"/>
      <c r="AF101" s="41"/>
      <c r="AG101" s="41"/>
      <c r="AH101" s="41"/>
      <c r="AI101" s="41"/>
      <c r="AJ101" s="213"/>
      <c r="AK101" s="213"/>
      <c r="AL101" s="41"/>
      <c r="AM101" s="41"/>
      <c r="AN101" s="41"/>
      <c r="AO101" s="41"/>
      <c r="AP101" s="41"/>
      <c r="AQ101" s="213"/>
      <c r="AR101" s="213"/>
      <c r="AS101" s="41"/>
      <c r="AT101" s="273"/>
      <c r="AU101" s="41"/>
      <c r="AV101" s="41"/>
      <c r="AW101" s="41"/>
      <c r="AX101" s="213"/>
      <c r="AY101" s="213"/>
      <c r="AZ101" s="41"/>
      <c r="BA101" s="41"/>
      <c r="BB101" s="41"/>
      <c r="BC101" s="41"/>
      <c r="BD101" s="41"/>
      <c r="BE101" s="213"/>
      <c r="BF101" s="213"/>
      <c r="BG101" s="41"/>
      <c r="BH101" s="41"/>
      <c r="BI101" s="41"/>
      <c r="BJ101" s="41"/>
      <c r="BK101" s="175"/>
      <c r="BL101" s="222"/>
      <c r="BM101" s="223"/>
      <c r="BO101" s="13"/>
      <c r="BP101" s="13"/>
      <c r="BQ101" s="13"/>
    </row>
    <row r="102" spans="1:215" x14ac:dyDescent="0.2">
      <c r="B102" s="139" t="s">
        <v>143</v>
      </c>
      <c r="C102" s="34"/>
      <c r="D102" s="35"/>
      <c r="E102" s="35"/>
      <c r="F102" s="35"/>
      <c r="G102" s="35"/>
      <c r="H102" s="212"/>
      <c r="I102" s="212"/>
      <c r="J102" s="35"/>
      <c r="K102" s="35"/>
      <c r="L102" s="35"/>
      <c r="M102" s="35"/>
      <c r="N102" s="270"/>
      <c r="O102" s="212"/>
      <c r="P102" s="212"/>
      <c r="Q102" s="35"/>
      <c r="R102" s="35"/>
      <c r="S102" s="35"/>
      <c r="T102" s="35"/>
      <c r="U102" s="35"/>
      <c r="V102" s="212"/>
      <c r="W102" s="212"/>
      <c r="X102" s="35"/>
      <c r="Y102" s="84"/>
      <c r="Z102" s="84"/>
      <c r="AA102" s="35"/>
      <c r="AB102" s="35"/>
      <c r="AC102" s="212"/>
      <c r="AD102" s="212"/>
      <c r="AE102" s="84"/>
      <c r="AF102" s="84"/>
      <c r="AG102" s="84"/>
      <c r="AH102" s="84"/>
      <c r="AI102" s="84"/>
      <c r="AJ102" s="212"/>
      <c r="AK102" s="212"/>
      <c r="AL102" s="35"/>
      <c r="AM102" s="35"/>
      <c r="AN102" s="84"/>
      <c r="AO102" s="35"/>
      <c r="AP102" s="35"/>
      <c r="AQ102" s="212"/>
      <c r="AR102" s="212"/>
      <c r="AS102" s="35"/>
      <c r="AT102" s="270"/>
      <c r="AU102" s="35"/>
      <c r="AV102" s="35"/>
      <c r="AW102" s="35"/>
      <c r="AX102" s="212"/>
      <c r="AY102" s="212"/>
      <c r="AZ102" s="35"/>
      <c r="BA102" s="35"/>
      <c r="BB102" s="35"/>
      <c r="BC102" s="35"/>
      <c r="BD102" s="35"/>
      <c r="BE102" s="212"/>
      <c r="BF102" s="212"/>
      <c r="BG102" s="35"/>
      <c r="BH102" s="35"/>
      <c r="BI102" s="35"/>
      <c r="BJ102" s="35"/>
      <c r="BK102" s="172"/>
      <c r="BL102" s="212"/>
      <c r="BM102" s="218"/>
      <c r="BO102" s="13"/>
      <c r="BP102" s="13"/>
      <c r="BQ102" s="13"/>
    </row>
    <row r="103" spans="1:215" ht="13.5" thickBot="1" x14ac:dyDescent="0.25">
      <c r="B103" s="139" t="s">
        <v>143</v>
      </c>
      <c r="C103" s="37"/>
      <c r="D103" s="38"/>
      <c r="E103" s="38"/>
      <c r="F103" s="38"/>
      <c r="G103" s="38"/>
      <c r="H103" s="213"/>
      <c r="I103" s="213"/>
      <c r="J103" s="38"/>
      <c r="K103" s="38"/>
      <c r="L103" s="38"/>
      <c r="M103" s="38"/>
      <c r="N103" s="271"/>
      <c r="O103" s="213"/>
      <c r="P103" s="213"/>
      <c r="Q103" s="38"/>
      <c r="R103" s="38"/>
      <c r="S103" s="38"/>
      <c r="T103" s="38"/>
      <c r="U103" s="38"/>
      <c r="V103" s="213"/>
      <c r="W103" s="213"/>
      <c r="X103" s="85"/>
      <c r="Y103" s="85"/>
      <c r="Z103" s="85"/>
      <c r="AA103" s="38"/>
      <c r="AB103" s="38"/>
      <c r="AC103" s="213"/>
      <c r="AD103" s="213"/>
      <c r="AE103" s="85"/>
      <c r="AF103" s="85"/>
      <c r="AG103" s="85"/>
      <c r="AH103" s="85"/>
      <c r="AI103" s="85"/>
      <c r="AJ103" s="213"/>
      <c r="AK103" s="213"/>
      <c r="AL103" s="85"/>
      <c r="AM103" s="85"/>
      <c r="AN103" s="85"/>
      <c r="AO103" s="38"/>
      <c r="AP103" s="38"/>
      <c r="AQ103" s="213"/>
      <c r="AR103" s="213"/>
      <c r="AS103" s="38"/>
      <c r="AT103" s="271"/>
      <c r="AU103" s="38"/>
      <c r="AV103" s="38"/>
      <c r="AW103" s="38"/>
      <c r="AX103" s="213"/>
      <c r="AY103" s="213"/>
      <c r="AZ103" s="38"/>
      <c r="BA103" s="38"/>
      <c r="BB103" s="38"/>
      <c r="BC103" s="38"/>
      <c r="BD103" s="38"/>
      <c r="BE103" s="213"/>
      <c r="BF103" s="213"/>
      <c r="BG103" s="38"/>
      <c r="BH103" s="38"/>
      <c r="BI103" s="38"/>
      <c r="BJ103" s="38"/>
      <c r="BK103" s="173"/>
      <c r="BL103" s="213"/>
      <c r="BM103" s="219"/>
      <c r="BO103" s="13"/>
      <c r="BP103" s="13"/>
      <c r="BQ103" s="13"/>
    </row>
    <row r="104" spans="1:215" ht="13.5" thickBot="1" x14ac:dyDescent="0.25">
      <c r="B104" s="139" t="s">
        <v>143</v>
      </c>
      <c r="C104" s="86"/>
      <c r="D104" s="50"/>
      <c r="E104" s="50"/>
      <c r="F104" s="87"/>
      <c r="G104" s="87"/>
      <c r="H104" s="214"/>
      <c r="I104" s="214"/>
      <c r="J104" s="50"/>
      <c r="K104" s="50"/>
      <c r="L104" s="50"/>
      <c r="M104" s="50"/>
      <c r="N104" s="274"/>
      <c r="O104" s="214"/>
      <c r="P104" s="214"/>
      <c r="Q104" s="50"/>
      <c r="R104" s="50"/>
      <c r="S104" s="50"/>
      <c r="T104" s="50"/>
      <c r="U104" s="50"/>
      <c r="V104" s="214"/>
      <c r="W104" s="214"/>
      <c r="X104" s="50"/>
      <c r="Y104" s="50"/>
      <c r="Z104" s="50"/>
      <c r="AA104" s="50"/>
      <c r="AB104" s="50"/>
      <c r="AC104" s="214"/>
      <c r="AD104" s="214"/>
      <c r="AE104" s="50"/>
      <c r="AF104" s="50"/>
      <c r="AG104" s="50"/>
      <c r="AH104" s="50"/>
      <c r="AI104" s="87"/>
      <c r="AJ104" s="214"/>
      <c r="AK104" s="214"/>
      <c r="AL104" s="50"/>
      <c r="AM104" s="50"/>
      <c r="AN104" s="50"/>
      <c r="AO104" s="50"/>
      <c r="AP104" s="50"/>
      <c r="AQ104" s="214"/>
      <c r="AR104" s="214"/>
      <c r="AS104" s="50"/>
      <c r="AT104" s="274"/>
      <c r="AU104" s="50"/>
      <c r="AV104" s="50"/>
      <c r="AW104" s="50"/>
      <c r="AX104" s="214"/>
      <c r="AY104" s="214"/>
      <c r="AZ104" s="50"/>
      <c r="BA104" s="50"/>
      <c r="BB104" s="50"/>
      <c r="BC104" s="50"/>
      <c r="BD104" s="50"/>
      <c r="BE104" s="214"/>
      <c r="BF104" s="214"/>
      <c r="BG104" s="50"/>
      <c r="BH104" s="50"/>
      <c r="BI104" s="50"/>
      <c r="BJ104" s="50"/>
      <c r="BK104" s="176"/>
      <c r="BL104" s="224"/>
      <c r="BM104" s="225"/>
      <c r="BO104" s="13"/>
      <c r="BP104" s="13"/>
      <c r="BQ104" s="13"/>
    </row>
    <row r="105" spans="1:215" ht="13.5" thickBot="1" x14ac:dyDescent="0.25">
      <c r="C105" s="19"/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19"/>
      <c r="AX105" s="19"/>
      <c r="AY105" s="19"/>
      <c r="AZ105" s="19"/>
      <c r="BA105" s="19"/>
      <c r="BB105" s="19"/>
      <c r="BC105" s="19"/>
      <c r="BD105" s="19"/>
      <c r="BE105" s="19"/>
      <c r="BF105" s="19"/>
      <c r="BG105" s="19"/>
      <c r="BH105" s="19"/>
      <c r="BI105" s="19"/>
      <c r="BJ105" s="17"/>
      <c r="BK105" s="17"/>
      <c r="BL105" s="17"/>
      <c r="BM105" s="17"/>
      <c r="BN105" s="17"/>
      <c r="BO105" s="13"/>
      <c r="BP105" s="13"/>
      <c r="BQ105" s="13"/>
    </row>
    <row r="106" spans="1:215" ht="15" customHeight="1" thickBot="1" x14ac:dyDescent="0.25">
      <c r="A106" s="15"/>
      <c r="C106" s="342" t="s">
        <v>6</v>
      </c>
      <c r="D106" s="343"/>
      <c r="E106" s="343"/>
      <c r="F106" s="343"/>
      <c r="G106" s="343"/>
      <c r="H106" s="343"/>
      <c r="I106" s="343"/>
      <c r="J106" s="343"/>
      <c r="K106" s="343"/>
      <c r="L106" s="343"/>
      <c r="M106" s="343"/>
      <c r="N106" s="343"/>
      <c r="O106" s="343"/>
      <c r="P106" s="343"/>
      <c r="Q106" s="343"/>
      <c r="R106" s="343"/>
      <c r="S106" s="343"/>
      <c r="T106" s="343"/>
      <c r="U106" s="343"/>
      <c r="V106" s="343"/>
      <c r="W106" s="343"/>
      <c r="X106" s="343"/>
      <c r="Y106" s="343"/>
      <c r="Z106" s="344"/>
      <c r="AA106" s="342" t="s">
        <v>7</v>
      </c>
      <c r="AB106" s="343"/>
      <c r="AC106" s="343"/>
      <c r="AD106" s="343"/>
      <c r="AE106" s="343"/>
      <c r="AF106" s="343"/>
      <c r="AG106" s="343"/>
      <c r="AH106" s="343"/>
      <c r="AI106" s="343"/>
      <c r="AJ106" s="343"/>
      <c r="AK106" s="343"/>
      <c r="AL106" s="343"/>
      <c r="AM106" s="343"/>
      <c r="AN106" s="343"/>
      <c r="AO106" s="343"/>
      <c r="AP106" s="343"/>
      <c r="AQ106" s="343"/>
      <c r="AR106" s="343"/>
      <c r="AS106" s="343"/>
      <c r="AT106" s="343"/>
      <c r="AU106" s="343"/>
      <c r="AV106" s="343"/>
      <c r="AW106" s="343"/>
      <c r="AX106" s="343"/>
      <c r="AY106" s="343"/>
      <c r="AZ106" s="343"/>
      <c r="BA106" s="343"/>
      <c r="BB106" s="343"/>
      <c r="BC106" s="343"/>
      <c r="BD106" s="343"/>
      <c r="BE106" s="344"/>
      <c r="BF106" s="342" t="s">
        <v>8</v>
      </c>
      <c r="BG106" s="343"/>
      <c r="BH106" s="343"/>
      <c r="BI106" s="343"/>
      <c r="BJ106" s="343"/>
      <c r="BK106" s="343"/>
      <c r="BL106" s="343"/>
      <c r="BM106" s="344"/>
      <c r="BO106" s="13"/>
      <c r="BP106" s="13"/>
      <c r="BQ106" s="13"/>
      <c r="BS106" s="15"/>
      <c r="BT106" s="15"/>
      <c r="BU106" s="15"/>
      <c r="BV106" s="15"/>
      <c r="BW106" s="15"/>
      <c r="BX106" s="15"/>
      <c r="BY106" s="15"/>
      <c r="BZ106" s="15"/>
      <c r="CA106" s="15"/>
      <c r="CB106" s="15"/>
      <c r="CC106" s="15"/>
      <c r="CD106" s="15"/>
      <c r="CE106" s="15"/>
      <c r="CF106" s="15"/>
      <c r="CG106" s="15"/>
      <c r="CH106" s="15"/>
      <c r="CI106" s="15"/>
      <c r="CJ106" s="15"/>
      <c r="CK106" s="15"/>
      <c r="CL106" s="15"/>
      <c r="CM106" s="15"/>
      <c r="CN106" s="15"/>
      <c r="CO106" s="15"/>
      <c r="CP106" s="15"/>
      <c r="CQ106" s="15"/>
      <c r="CR106" s="15"/>
      <c r="CS106" s="15"/>
      <c r="CT106" s="15"/>
      <c r="CU106" s="15"/>
      <c r="CV106" s="15"/>
      <c r="CW106" s="15"/>
      <c r="CX106" s="15"/>
      <c r="CY106" s="15"/>
      <c r="CZ106" s="15"/>
      <c r="DA106" s="15"/>
      <c r="DB106" s="15"/>
      <c r="DC106" s="15"/>
      <c r="DD106" s="15"/>
      <c r="DE106" s="15"/>
      <c r="DF106" s="15"/>
      <c r="DG106" s="15"/>
      <c r="DH106" s="15"/>
      <c r="DI106" s="15"/>
      <c r="DJ106" s="15"/>
      <c r="DK106" s="15"/>
      <c r="DL106" s="15"/>
      <c r="DM106" s="15"/>
      <c r="DN106" s="15"/>
      <c r="DO106" s="15"/>
      <c r="DP106" s="15"/>
      <c r="DQ106" s="15"/>
      <c r="DR106" s="15"/>
      <c r="DS106" s="15"/>
      <c r="DT106" s="15"/>
      <c r="DU106" s="15"/>
      <c r="DV106" s="15"/>
      <c r="DW106" s="15"/>
      <c r="DX106" s="15"/>
      <c r="DY106" s="15"/>
      <c r="DZ106" s="15"/>
      <c r="EA106" s="15"/>
      <c r="EB106" s="15"/>
      <c r="EC106" s="15"/>
      <c r="ED106" s="15"/>
      <c r="EE106" s="15"/>
      <c r="EF106" s="15"/>
      <c r="EG106" s="15"/>
      <c r="EH106" s="15"/>
      <c r="EI106" s="15"/>
      <c r="EJ106" s="15"/>
      <c r="EK106" s="15"/>
      <c r="EL106" s="15"/>
      <c r="EM106" s="15"/>
      <c r="EN106" s="15"/>
      <c r="EO106" s="15"/>
      <c r="EP106" s="15"/>
      <c r="EQ106" s="15"/>
      <c r="ER106" s="15"/>
      <c r="ES106" s="15"/>
      <c r="ET106" s="15"/>
      <c r="EU106" s="15"/>
      <c r="EV106" s="15"/>
      <c r="EW106" s="15"/>
      <c r="EX106" s="15"/>
      <c r="EY106" s="15"/>
      <c r="EZ106" s="15"/>
      <c r="FA106" s="15"/>
      <c r="FB106" s="15"/>
      <c r="FC106" s="15"/>
      <c r="FD106" s="15"/>
      <c r="FE106" s="15"/>
      <c r="FF106" s="15"/>
      <c r="FG106" s="15"/>
      <c r="FH106" s="15"/>
      <c r="FI106" s="15"/>
      <c r="FJ106" s="15"/>
      <c r="FK106" s="15"/>
      <c r="FL106" s="15"/>
      <c r="FM106" s="15"/>
      <c r="FN106" s="15"/>
      <c r="FO106" s="15"/>
      <c r="FP106" s="15"/>
      <c r="FQ106" s="15"/>
      <c r="FR106" s="15"/>
      <c r="FS106" s="15"/>
      <c r="FT106" s="15"/>
      <c r="FU106" s="15"/>
      <c r="FV106" s="15"/>
      <c r="FW106" s="15"/>
      <c r="FX106" s="15"/>
      <c r="FY106" s="15"/>
      <c r="FZ106" s="15"/>
      <c r="GA106" s="15"/>
      <c r="GB106" s="15"/>
      <c r="GC106" s="15"/>
      <c r="GD106" s="15"/>
      <c r="GE106" s="15"/>
      <c r="GF106" s="15"/>
      <c r="GG106" s="15"/>
      <c r="GH106" s="15"/>
      <c r="GI106" s="15"/>
      <c r="GJ106" s="15"/>
      <c r="GK106" s="15"/>
      <c r="GL106" s="15"/>
      <c r="GM106" s="15"/>
      <c r="GN106" s="15"/>
      <c r="GO106" s="15"/>
      <c r="GP106" s="15"/>
      <c r="GQ106" s="15"/>
      <c r="GR106" s="15"/>
      <c r="GS106" s="15"/>
      <c r="GT106" s="15"/>
      <c r="GU106" s="15"/>
      <c r="GV106" s="15"/>
      <c r="GW106" s="15"/>
      <c r="GX106" s="15"/>
      <c r="GY106" s="15"/>
      <c r="GZ106" s="15"/>
      <c r="HA106" s="15"/>
      <c r="HB106" s="15"/>
      <c r="HC106" s="15"/>
      <c r="HD106" s="15"/>
      <c r="HE106" s="15"/>
      <c r="HF106" s="15"/>
      <c r="HG106" s="15"/>
    </row>
    <row r="107" spans="1:215" ht="13.5" thickBot="1" x14ac:dyDescent="0.25">
      <c r="A107" s="15"/>
      <c r="B107" s="14"/>
      <c r="C107" s="402" t="s">
        <v>45</v>
      </c>
      <c r="D107" s="371"/>
      <c r="E107" s="371"/>
      <c r="F107" s="371"/>
      <c r="G107" s="371"/>
      <c r="H107" s="371"/>
      <c r="I107" s="372"/>
      <c r="J107" s="403" t="s">
        <v>46</v>
      </c>
      <c r="K107" s="375"/>
      <c r="L107" s="375"/>
      <c r="M107" s="375"/>
      <c r="N107" s="375"/>
      <c r="O107" s="375"/>
      <c r="P107" s="404"/>
      <c r="Q107" s="402" t="s">
        <v>47</v>
      </c>
      <c r="R107" s="371"/>
      <c r="S107" s="371"/>
      <c r="T107" s="371"/>
      <c r="U107" s="371"/>
      <c r="V107" s="371"/>
      <c r="W107" s="372"/>
      <c r="X107" s="375" t="s">
        <v>48</v>
      </c>
      <c r="Y107" s="375"/>
      <c r="Z107" s="375"/>
      <c r="AA107" s="375"/>
      <c r="AB107" s="375"/>
      <c r="AC107" s="375"/>
      <c r="AD107" s="376"/>
      <c r="AE107" s="370" t="s">
        <v>49</v>
      </c>
      <c r="AF107" s="371"/>
      <c r="AG107" s="371"/>
      <c r="AH107" s="371"/>
      <c r="AI107" s="371"/>
      <c r="AJ107" s="371"/>
      <c r="AK107" s="377"/>
      <c r="AL107" s="378" t="s">
        <v>50</v>
      </c>
      <c r="AM107" s="375"/>
      <c r="AN107" s="375"/>
      <c r="AO107" s="375"/>
      <c r="AP107" s="375"/>
      <c r="AQ107" s="375"/>
      <c r="AR107" s="376"/>
      <c r="AS107" s="370" t="s">
        <v>51</v>
      </c>
      <c r="AT107" s="371"/>
      <c r="AU107" s="371"/>
      <c r="AV107" s="371"/>
      <c r="AW107" s="371"/>
      <c r="AX107" s="371"/>
      <c r="AY107" s="377"/>
      <c r="AZ107" s="378" t="s">
        <v>52</v>
      </c>
      <c r="BA107" s="375"/>
      <c r="BB107" s="375"/>
      <c r="BC107" s="375"/>
      <c r="BD107" s="375"/>
      <c r="BE107" s="375"/>
      <c r="BF107" s="376"/>
      <c r="BG107" s="370" t="s">
        <v>53</v>
      </c>
      <c r="BH107" s="371"/>
      <c r="BI107" s="371"/>
      <c r="BJ107" s="371"/>
      <c r="BK107" s="371"/>
      <c r="BL107" s="371"/>
      <c r="BM107" s="372"/>
      <c r="BO107" s="13"/>
      <c r="BP107" s="13"/>
      <c r="BQ107" s="13"/>
      <c r="BS107" s="15"/>
      <c r="BT107" s="15"/>
      <c r="BU107" s="15"/>
      <c r="BV107" s="15"/>
      <c r="BW107" s="15"/>
      <c r="BX107" s="15"/>
      <c r="BY107" s="15"/>
      <c r="BZ107" s="15"/>
      <c r="CA107" s="15"/>
      <c r="CB107" s="15"/>
      <c r="CC107" s="15"/>
      <c r="CD107" s="15"/>
      <c r="CE107" s="15"/>
      <c r="CF107" s="15"/>
      <c r="CG107" s="15"/>
      <c r="CH107" s="15"/>
      <c r="CI107" s="15"/>
      <c r="CJ107" s="15"/>
      <c r="CK107" s="15"/>
      <c r="CL107" s="15"/>
      <c r="CM107" s="15"/>
      <c r="CN107" s="15"/>
      <c r="CO107" s="15"/>
      <c r="CP107" s="15"/>
      <c r="CQ107" s="15"/>
      <c r="CR107" s="15"/>
      <c r="CS107" s="15"/>
      <c r="CT107" s="15"/>
      <c r="CU107" s="15"/>
      <c r="CV107" s="15"/>
      <c r="CW107" s="15"/>
      <c r="CX107" s="15"/>
      <c r="CY107" s="15"/>
      <c r="CZ107" s="15"/>
      <c r="DA107" s="15"/>
      <c r="DB107" s="15"/>
      <c r="DC107" s="15"/>
      <c r="DD107" s="15"/>
      <c r="DE107" s="15"/>
      <c r="DF107" s="15"/>
      <c r="DG107" s="15"/>
      <c r="DH107" s="15"/>
      <c r="DI107" s="15"/>
      <c r="DJ107" s="15"/>
      <c r="DK107" s="15"/>
      <c r="DL107" s="15"/>
      <c r="DM107" s="15"/>
      <c r="DN107" s="15"/>
      <c r="DO107" s="15"/>
      <c r="DP107" s="15"/>
      <c r="DQ107" s="15"/>
      <c r="DR107" s="15"/>
      <c r="DS107" s="15"/>
      <c r="DT107" s="15"/>
      <c r="DU107" s="15"/>
      <c r="DV107" s="15"/>
      <c r="DW107" s="15"/>
      <c r="DX107" s="15"/>
      <c r="DY107" s="15"/>
      <c r="DZ107" s="15"/>
      <c r="EA107" s="15"/>
      <c r="EB107" s="15"/>
      <c r="EC107" s="15"/>
      <c r="ED107" s="15"/>
      <c r="EE107" s="15"/>
      <c r="EF107" s="15"/>
      <c r="EG107" s="15"/>
      <c r="EH107" s="15"/>
      <c r="EI107" s="15"/>
      <c r="EJ107" s="15"/>
      <c r="EK107" s="15"/>
      <c r="EL107" s="15"/>
      <c r="EM107" s="15"/>
      <c r="EN107" s="15"/>
      <c r="EO107" s="15"/>
      <c r="EP107" s="15"/>
      <c r="EQ107" s="15"/>
      <c r="ER107" s="15"/>
      <c r="ES107" s="15"/>
      <c r="ET107" s="15"/>
      <c r="EU107" s="15"/>
      <c r="EV107" s="15"/>
      <c r="EW107" s="15"/>
      <c r="EX107" s="15"/>
      <c r="EY107" s="15"/>
      <c r="EZ107" s="15"/>
      <c r="FA107" s="15"/>
      <c r="FB107" s="15"/>
      <c r="FC107" s="15"/>
      <c r="FD107" s="15"/>
      <c r="FE107" s="15"/>
      <c r="FF107" s="15"/>
      <c r="FG107" s="15"/>
      <c r="FH107" s="15"/>
      <c r="FI107" s="15"/>
      <c r="FJ107" s="15"/>
      <c r="FK107" s="15"/>
      <c r="FL107" s="15"/>
      <c r="FM107" s="15"/>
      <c r="FN107" s="15"/>
      <c r="FO107" s="15"/>
      <c r="FP107" s="15"/>
      <c r="FQ107" s="15"/>
      <c r="FR107" s="15"/>
      <c r="FS107" s="15"/>
      <c r="FT107" s="15"/>
      <c r="FU107" s="15"/>
      <c r="FV107" s="15"/>
      <c r="FW107" s="15"/>
      <c r="FX107" s="15"/>
      <c r="FY107" s="15"/>
      <c r="FZ107" s="15"/>
      <c r="GA107" s="15"/>
      <c r="GB107" s="15"/>
      <c r="GC107" s="15"/>
      <c r="GD107" s="15"/>
      <c r="GE107" s="15"/>
      <c r="GF107" s="15"/>
      <c r="GG107" s="15"/>
      <c r="GH107" s="15"/>
      <c r="GI107" s="15"/>
      <c r="GJ107" s="15"/>
      <c r="GK107" s="15"/>
      <c r="GL107" s="15"/>
      <c r="GM107" s="15"/>
      <c r="GN107" s="15"/>
      <c r="GO107" s="15"/>
      <c r="GP107" s="15"/>
      <c r="GQ107" s="15"/>
      <c r="GR107" s="15"/>
      <c r="GS107" s="15"/>
      <c r="GT107" s="15"/>
      <c r="GU107" s="15"/>
      <c r="GV107" s="15"/>
      <c r="GW107" s="15"/>
      <c r="GX107" s="15"/>
      <c r="GY107" s="15"/>
      <c r="GZ107" s="15"/>
      <c r="HA107" s="15"/>
      <c r="HB107" s="15"/>
      <c r="HC107" s="15"/>
      <c r="HD107" s="15"/>
      <c r="HE107" s="15"/>
      <c r="HF107" s="15"/>
      <c r="HG107" s="15"/>
    </row>
    <row r="108" spans="1:215" ht="12.75" customHeight="1" thickBot="1" x14ac:dyDescent="0.25">
      <c r="B108" s="14"/>
      <c r="C108" s="30">
        <f>BM84+1</f>
        <v>42254</v>
      </c>
      <c r="D108" s="31">
        <f>C108 +1</f>
        <v>42255</v>
      </c>
      <c r="E108" s="31">
        <f t="shared" ref="E108:BM108" si="5">D108 +1</f>
        <v>42256</v>
      </c>
      <c r="F108" s="31">
        <f t="shared" si="5"/>
        <v>42257</v>
      </c>
      <c r="G108" s="31">
        <f t="shared" si="5"/>
        <v>42258</v>
      </c>
      <c r="H108" s="210">
        <f t="shared" si="5"/>
        <v>42259</v>
      </c>
      <c r="I108" s="210">
        <f t="shared" si="5"/>
        <v>42260</v>
      </c>
      <c r="J108" s="31">
        <f t="shared" si="5"/>
        <v>42261</v>
      </c>
      <c r="K108" s="31">
        <f t="shared" si="5"/>
        <v>42262</v>
      </c>
      <c r="L108" s="31">
        <f t="shared" si="5"/>
        <v>42263</v>
      </c>
      <c r="M108" s="31">
        <f t="shared" si="5"/>
        <v>42264</v>
      </c>
      <c r="N108" s="31">
        <f t="shared" si="5"/>
        <v>42265</v>
      </c>
      <c r="O108" s="210">
        <f t="shared" si="5"/>
        <v>42266</v>
      </c>
      <c r="P108" s="210">
        <f t="shared" si="5"/>
        <v>42267</v>
      </c>
      <c r="Q108" s="31">
        <f t="shared" si="5"/>
        <v>42268</v>
      </c>
      <c r="R108" s="31">
        <f t="shared" si="5"/>
        <v>42269</v>
      </c>
      <c r="S108" s="31">
        <f t="shared" si="5"/>
        <v>42270</v>
      </c>
      <c r="T108" s="31">
        <f t="shared" si="5"/>
        <v>42271</v>
      </c>
      <c r="U108" s="31">
        <f t="shared" si="5"/>
        <v>42272</v>
      </c>
      <c r="V108" s="210">
        <f t="shared" si="5"/>
        <v>42273</v>
      </c>
      <c r="W108" s="210">
        <f t="shared" si="5"/>
        <v>42274</v>
      </c>
      <c r="X108" s="31">
        <f t="shared" si="5"/>
        <v>42275</v>
      </c>
      <c r="Y108" s="31">
        <f t="shared" si="5"/>
        <v>42276</v>
      </c>
      <c r="Z108" s="31">
        <f t="shared" si="5"/>
        <v>42277</v>
      </c>
      <c r="AA108" s="31">
        <f t="shared" si="5"/>
        <v>42278</v>
      </c>
      <c r="AB108" s="31">
        <f t="shared" si="5"/>
        <v>42279</v>
      </c>
      <c r="AC108" s="210">
        <f t="shared" si="5"/>
        <v>42280</v>
      </c>
      <c r="AD108" s="210">
        <f t="shared" si="5"/>
        <v>42281</v>
      </c>
      <c r="AE108" s="31">
        <f t="shared" si="5"/>
        <v>42282</v>
      </c>
      <c r="AF108" s="31">
        <f t="shared" si="5"/>
        <v>42283</v>
      </c>
      <c r="AG108" s="31">
        <f t="shared" si="5"/>
        <v>42284</v>
      </c>
      <c r="AH108" s="31">
        <f t="shared" si="5"/>
        <v>42285</v>
      </c>
      <c r="AI108" s="31">
        <f t="shared" si="5"/>
        <v>42286</v>
      </c>
      <c r="AJ108" s="210">
        <f t="shared" si="5"/>
        <v>42287</v>
      </c>
      <c r="AK108" s="210">
        <f t="shared" si="5"/>
        <v>42288</v>
      </c>
      <c r="AL108" s="31">
        <f t="shared" si="5"/>
        <v>42289</v>
      </c>
      <c r="AM108" s="31">
        <f t="shared" si="5"/>
        <v>42290</v>
      </c>
      <c r="AN108" s="31">
        <f t="shared" si="5"/>
        <v>42291</v>
      </c>
      <c r="AO108" s="31">
        <f t="shared" si="5"/>
        <v>42292</v>
      </c>
      <c r="AP108" s="31">
        <f t="shared" si="5"/>
        <v>42293</v>
      </c>
      <c r="AQ108" s="210">
        <f t="shared" si="5"/>
        <v>42294</v>
      </c>
      <c r="AR108" s="210">
        <f t="shared" si="5"/>
        <v>42295</v>
      </c>
      <c r="AS108" s="31">
        <f t="shared" si="5"/>
        <v>42296</v>
      </c>
      <c r="AT108" s="31">
        <f t="shared" si="5"/>
        <v>42297</v>
      </c>
      <c r="AU108" s="31">
        <f t="shared" si="5"/>
        <v>42298</v>
      </c>
      <c r="AV108" s="31">
        <f t="shared" si="5"/>
        <v>42299</v>
      </c>
      <c r="AW108" s="31">
        <f t="shared" si="5"/>
        <v>42300</v>
      </c>
      <c r="AX108" s="210">
        <f t="shared" si="5"/>
        <v>42301</v>
      </c>
      <c r="AY108" s="210">
        <f t="shared" si="5"/>
        <v>42302</v>
      </c>
      <c r="AZ108" s="31">
        <f t="shared" si="5"/>
        <v>42303</v>
      </c>
      <c r="BA108" s="31">
        <f t="shared" si="5"/>
        <v>42304</v>
      </c>
      <c r="BB108" s="31">
        <f t="shared" si="5"/>
        <v>42305</v>
      </c>
      <c r="BC108" s="31">
        <f t="shared" si="5"/>
        <v>42306</v>
      </c>
      <c r="BD108" s="31">
        <f t="shared" si="5"/>
        <v>42307</v>
      </c>
      <c r="BE108" s="210">
        <f t="shared" si="5"/>
        <v>42308</v>
      </c>
      <c r="BF108" s="210">
        <f t="shared" si="5"/>
        <v>42309</v>
      </c>
      <c r="BG108" s="31">
        <f t="shared" si="5"/>
        <v>42310</v>
      </c>
      <c r="BH108" s="31">
        <f t="shared" si="5"/>
        <v>42311</v>
      </c>
      <c r="BI108" s="31">
        <f t="shared" si="5"/>
        <v>42312</v>
      </c>
      <c r="BJ108" s="31">
        <f t="shared" si="5"/>
        <v>42313</v>
      </c>
      <c r="BK108" s="31">
        <f t="shared" si="5"/>
        <v>42314</v>
      </c>
      <c r="BL108" s="210">
        <f t="shared" si="5"/>
        <v>42315</v>
      </c>
      <c r="BM108" s="228">
        <f t="shared" si="5"/>
        <v>42316</v>
      </c>
      <c r="BO108" s="13"/>
      <c r="BP108" s="13"/>
      <c r="BQ108" s="13"/>
    </row>
    <row r="109" spans="1:215" ht="13.5" thickBot="1" x14ac:dyDescent="0.25">
      <c r="B109" s="139" t="s">
        <v>143</v>
      </c>
      <c r="C109" s="32"/>
      <c r="D109" s="33"/>
      <c r="E109" s="33"/>
      <c r="F109" s="33"/>
      <c r="G109" s="33"/>
      <c r="H109" s="211"/>
      <c r="I109" s="211"/>
      <c r="J109" s="33"/>
      <c r="K109" s="33"/>
      <c r="L109" s="33"/>
      <c r="M109" s="33"/>
      <c r="N109" s="33"/>
      <c r="O109" s="211"/>
      <c r="P109" s="211"/>
      <c r="Q109" s="33"/>
      <c r="R109" s="33"/>
      <c r="S109" s="33"/>
      <c r="T109" s="33"/>
      <c r="U109" s="33"/>
      <c r="V109" s="211"/>
      <c r="W109" s="211"/>
      <c r="X109" s="33"/>
      <c r="Y109" s="33"/>
      <c r="Z109" s="33"/>
      <c r="AA109" s="33"/>
      <c r="AB109" s="33"/>
      <c r="AC109" s="211"/>
      <c r="AD109" s="211"/>
      <c r="AE109" s="33"/>
      <c r="AF109" s="33"/>
      <c r="AG109" s="33"/>
      <c r="AH109" s="33"/>
      <c r="AI109" s="33"/>
      <c r="AJ109" s="211"/>
      <c r="AK109" s="211"/>
      <c r="AL109" s="33"/>
      <c r="AM109" s="33"/>
      <c r="AN109" s="33"/>
      <c r="AO109" s="33"/>
      <c r="AP109" s="33"/>
      <c r="AQ109" s="211"/>
      <c r="AR109" s="211"/>
      <c r="AS109" s="33"/>
      <c r="AT109" s="33"/>
      <c r="AU109" s="33"/>
      <c r="AV109" s="33"/>
      <c r="AW109" s="33"/>
      <c r="AX109" s="211"/>
      <c r="AY109" s="211"/>
      <c r="AZ109" s="33"/>
      <c r="BA109" s="33"/>
      <c r="BB109" s="33"/>
      <c r="BC109" s="33"/>
      <c r="BD109" s="33"/>
      <c r="BE109" s="211"/>
      <c r="BF109" s="211"/>
      <c r="BG109" s="33"/>
      <c r="BH109" s="33"/>
      <c r="BI109" s="33"/>
      <c r="BJ109" s="76"/>
      <c r="BK109" s="53"/>
      <c r="BL109" s="229"/>
      <c r="BM109" s="217"/>
      <c r="BO109" s="13"/>
      <c r="BP109" s="13"/>
      <c r="BQ109" s="13"/>
    </row>
    <row r="110" spans="1:215" ht="15" x14ac:dyDescent="0.25">
      <c r="A110" s="1"/>
      <c r="B110" s="157" t="s">
        <v>143</v>
      </c>
      <c r="C110" s="34"/>
      <c r="D110" s="35"/>
      <c r="E110" s="35"/>
      <c r="F110" s="35"/>
      <c r="G110" s="35"/>
      <c r="H110" s="212"/>
      <c r="I110" s="212"/>
      <c r="J110" s="35"/>
      <c r="K110" s="35"/>
      <c r="L110" s="35"/>
      <c r="M110" s="35"/>
      <c r="N110" s="35"/>
      <c r="O110" s="212"/>
      <c r="P110" s="212"/>
      <c r="Q110" s="35"/>
      <c r="R110" s="35"/>
      <c r="S110" s="35"/>
      <c r="T110" s="35"/>
      <c r="U110" s="35"/>
      <c r="V110" s="212"/>
      <c r="W110" s="212"/>
      <c r="X110" s="35"/>
      <c r="Y110" s="35"/>
      <c r="Z110" s="35"/>
      <c r="AA110" s="35"/>
      <c r="AB110" s="35"/>
      <c r="AC110" s="212"/>
      <c r="AD110" s="212"/>
      <c r="AE110" s="35"/>
      <c r="AF110" s="35"/>
      <c r="AG110" s="35"/>
      <c r="AH110" s="35"/>
      <c r="AI110" s="35"/>
      <c r="AJ110" s="212"/>
      <c r="AK110" s="226"/>
      <c r="AL110" s="35"/>
      <c r="AM110" s="35"/>
      <c r="AN110" s="35"/>
      <c r="AO110" s="35"/>
      <c r="AP110" s="35"/>
      <c r="AQ110" s="212"/>
      <c r="AR110" s="212"/>
      <c r="AS110" s="35"/>
      <c r="AT110" s="35"/>
      <c r="AU110" s="35"/>
      <c r="AV110" s="35"/>
      <c r="AW110" s="35"/>
      <c r="AX110" s="212"/>
      <c r="AY110" s="212"/>
      <c r="AZ110" s="35"/>
      <c r="BA110" s="35"/>
      <c r="BB110" s="35"/>
      <c r="BC110" s="35"/>
      <c r="BD110" s="35"/>
      <c r="BE110" s="212"/>
      <c r="BF110" s="212"/>
      <c r="BG110" s="35"/>
      <c r="BH110" s="35"/>
      <c r="BI110" s="35"/>
      <c r="BJ110" s="88"/>
      <c r="BK110" s="56"/>
      <c r="BL110" s="226"/>
      <c r="BM110" s="230"/>
      <c r="BN110" s="1"/>
      <c r="BO110" s="13"/>
      <c r="BP110" s="13"/>
      <c r="BQ110" s="13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  <c r="DB110" s="1"/>
      <c r="DC110" s="1"/>
      <c r="DD110" s="1"/>
      <c r="DE110" s="1"/>
      <c r="DF110" s="1"/>
      <c r="DG110" s="1"/>
      <c r="DH110" s="1"/>
      <c r="DI110" s="1"/>
      <c r="DJ110" s="1"/>
      <c r="DK110" s="1"/>
      <c r="DL110" s="1"/>
      <c r="DM110" s="1"/>
      <c r="DN110" s="1"/>
      <c r="DO110" s="1"/>
      <c r="DP110" s="1"/>
      <c r="DQ110" s="1"/>
      <c r="DR110" s="1"/>
      <c r="DS110" s="1"/>
      <c r="DT110" s="1"/>
      <c r="DU110" s="1"/>
      <c r="DV110" s="1"/>
      <c r="DW110" s="1"/>
      <c r="DX110" s="1"/>
      <c r="DY110" s="1"/>
      <c r="DZ110" s="1"/>
      <c r="EA110" s="1"/>
      <c r="EB110" s="1"/>
      <c r="EC110" s="1"/>
      <c r="ED110" s="1"/>
      <c r="EE110" s="1"/>
      <c r="EF110" s="1"/>
      <c r="EG110" s="1"/>
      <c r="EH110" s="1"/>
      <c r="EI110" s="1"/>
      <c r="EJ110" s="1"/>
      <c r="EK110" s="1"/>
      <c r="EL110" s="1"/>
      <c r="EM110" s="1"/>
      <c r="EN110" s="1"/>
      <c r="EO110" s="1"/>
      <c r="EP110" s="1"/>
      <c r="EQ110" s="1"/>
      <c r="ER110" s="1"/>
      <c r="ES110" s="1"/>
      <c r="ET110" s="1"/>
      <c r="EU110" s="1"/>
      <c r="EV110" s="1"/>
      <c r="EW110" s="1"/>
      <c r="EX110" s="1"/>
      <c r="EY110" s="1"/>
      <c r="EZ110" s="1"/>
      <c r="FA110" s="1"/>
      <c r="FB110" s="1"/>
      <c r="FC110" s="1"/>
      <c r="FD110" s="1"/>
      <c r="FE110" s="1"/>
      <c r="FF110" s="1"/>
      <c r="FG110" s="1"/>
      <c r="FH110" s="1"/>
      <c r="FI110" s="1"/>
      <c r="FJ110" s="1"/>
      <c r="FK110" s="1"/>
      <c r="FL110" s="1"/>
      <c r="FM110" s="1"/>
      <c r="FN110" s="1"/>
      <c r="FO110" s="1"/>
      <c r="FP110" s="1"/>
      <c r="FQ110" s="1"/>
      <c r="FR110" s="1"/>
      <c r="FS110" s="1"/>
      <c r="FT110" s="1"/>
      <c r="FU110" s="1"/>
      <c r="FV110" s="1"/>
      <c r="FW110" s="1"/>
      <c r="FX110" s="1"/>
      <c r="FY110" s="1"/>
      <c r="FZ110" s="1"/>
      <c r="GA110" s="1"/>
      <c r="GB110" s="1"/>
      <c r="GC110" s="1"/>
      <c r="GD110" s="1"/>
      <c r="GE110" s="1"/>
      <c r="GF110" s="1"/>
      <c r="GG110" s="1"/>
      <c r="GH110" s="1"/>
      <c r="GI110" s="1"/>
      <c r="GJ110" s="1"/>
      <c r="GK110" s="1"/>
      <c r="GL110" s="1"/>
      <c r="GM110" s="1"/>
      <c r="GN110" s="1"/>
      <c r="GO110" s="1"/>
      <c r="GP110" s="1"/>
      <c r="GQ110" s="1"/>
      <c r="GR110" s="1"/>
      <c r="GS110" s="1"/>
      <c r="GT110" s="1"/>
      <c r="GU110" s="1"/>
      <c r="GV110" s="1"/>
      <c r="GW110" s="1"/>
      <c r="GX110" s="1"/>
      <c r="GY110" s="1"/>
      <c r="GZ110" s="1"/>
      <c r="HA110" s="1"/>
      <c r="HB110" s="1"/>
      <c r="HC110" s="1"/>
    </row>
    <row r="111" spans="1:215" ht="13.5" thickBot="1" x14ac:dyDescent="0.25">
      <c r="B111" s="139" t="s">
        <v>143</v>
      </c>
      <c r="C111" s="37"/>
      <c r="D111" s="38"/>
      <c r="E111" s="38"/>
      <c r="F111" s="38"/>
      <c r="G111" s="38"/>
      <c r="H111" s="213"/>
      <c r="I111" s="213"/>
      <c r="J111" s="38"/>
      <c r="K111" s="38"/>
      <c r="L111" s="38"/>
      <c r="M111" s="38"/>
      <c r="N111" s="38"/>
      <c r="O111" s="213"/>
      <c r="P111" s="213"/>
      <c r="Q111" s="38"/>
      <c r="R111" s="38"/>
      <c r="S111" s="38"/>
      <c r="T111" s="38"/>
      <c r="U111" s="38"/>
      <c r="V111" s="213"/>
      <c r="W111" s="213"/>
      <c r="X111" s="38"/>
      <c r="Y111" s="38"/>
      <c r="Z111" s="38"/>
      <c r="AA111" s="38"/>
      <c r="AB111" s="38"/>
      <c r="AC111" s="213"/>
      <c r="AD111" s="213"/>
      <c r="AE111" s="38"/>
      <c r="AF111" s="38"/>
      <c r="AG111" s="38"/>
      <c r="AH111" s="38"/>
      <c r="AI111" s="38"/>
      <c r="AJ111" s="213"/>
      <c r="AK111" s="213"/>
      <c r="AL111" s="38"/>
      <c r="AM111" s="38"/>
      <c r="AN111" s="38"/>
      <c r="AO111" s="38"/>
      <c r="AP111" s="38"/>
      <c r="AQ111" s="213"/>
      <c r="AR111" s="213"/>
      <c r="AS111" s="38"/>
      <c r="AT111" s="38"/>
      <c r="AU111" s="38"/>
      <c r="AV111" s="38"/>
      <c r="AW111" s="38"/>
      <c r="AX111" s="213"/>
      <c r="AY111" s="213"/>
      <c r="AZ111" s="38"/>
      <c r="BA111" s="38"/>
      <c r="BB111" s="38"/>
      <c r="BC111" s="38"/>
      <c r="BD111" s="38"/>
      <c r="BE111" s="213"/>
      <c r="BF111" s="213"/>
      <c r="BG111" s="38"/>
      <c r="BH111" s="38"/>
      <c r="BI111" s="38"/>
      <c r="BJ111" s="89"/>
      <c r="BK111" s="77"/>
      <c r="BL111" s="231"/>
      <c r="BM111" s="219"/>
      <c r="BO111" s="13"/>
      <c r="BP111" s="13"/>
      <c r="BQ111" s="13"/>
    </row>
    <row r="112" spans="1:215" ht="15" x14ac:dyDescent="0.25">
      <c r="B112" s="139" t="s">
        <v>143</v>
      </c>
      <c r="C112" s="44"/>
      <c r="D112" s="39"/>
      <c r="E112" s="39"/>
      <c r="F112" s="39"/>
      <c r="G112" s="39"/>
      <c r="H112" s="212"/>
      <c r="I112" s="212"/>
      <c r="J112" s="39"/>
      <c r="K112" s="39"/>
      <c r="L112" s="39"/>
      <c r="M112" s="39"/>
      <c r="N112" s="39"/>
      <c r="O112" s="212"/>
      <c r="P112" s="212"/>
      <c r="Q112" s="39"/>
      <c r="R112" s="39"/>
      <c r="S112" s="39"/>
      <c r="T112" s="39"/>
      <c r="U112" s="39"/>
      <c r="V112" s="212"/>
      <c r="W112" s="212"/>
      <c r="X112" s="39"/>
      <c r="Y112" s="39"/>
      <c r="Z112" s="39"/>
      <c r="AA112" s="39"/>
      <c r="AB112" s="39"/>
      <c r="AC112" s="212"/>
      <c r="AD112" s="212"/>
      <c r="AE112" s="39"/>
      <c r="AF112" s="39"/>
      <c r="AG112" s="39"/>
      <c r="AH112" s="39"/>
      <c r="AI112" s="39"/>
      <c r="AJ112" s="212"/>
      <c r="AK112" s="226"/>
      <c r="AL112" s="90"/>
      <c r="AM112" s="39"/>
      <c r="AN112" s="39"/>
      <c r="AO112" s="39"/>
      <c r="AP112" s="39"/>
      <c r="AQ112" s="212"/>
      <c r="AR112" s="212"/>
      <c r="AS112" s="39"/>
      <c r="AT112" s="39"/>
      <c r="AU112" s="39"/>
      <c r="AV112" s="39"/>
      <c r="AW112" s="39"/>
      <c r="AX112" s="212"/>
      <c r="AY112" s="212"/>
      <c r="AZ112" s="39"/>
      <c r="BA112" s="39"/>
      <c r="BB112" s="39"/>
      <c r="BC112" s="39"/>
      <c r="BD112" s="39"/>
      <c r="BE112" s="212"/>
      <c r="BF112" s="212"/>
      <c r="BG112" s="39"/>
      <c r="BH112" s="39"/>
      <c r="BI112" s="39"/>
      <c r="BJ112" s="78"/>
      <c r="BK112" s="64"/>
      <c r="BL112" s="232"/>
      <c r="BM112" s="233"/>
      <c r="BO112" s="13"/>
      <c r="BP112" s="13"/>
      <c r="BQ112" s="13"/>
    </row>
    <row r="113" spans="2:69" ht="13.5" thickBot="1" x14ac:dyDescent="0.25">
      <c r="B113" s="139" t="s">
        <v>143</v>
      </c>
      <c r="C113" s="40"/>
      <c r="D113" s="41"/>
      <c r="E113" s="41"/>
      <c r="F113" s="41"/>
      <c r="G113" s="41"/>
      <c r="H113" s="213"/>
      <c r="I113" s="213"/>
      <c r="J113" s="41"/>
      <c r="K113" s="41"/>
      <c r="L113" s="41"/>
      <c r="M113" s="41"/>
      <c r="N113" s="41"/>
      <c r="O113" s="213"/>
      <c r="P113" s="213"/>
      <c r="Q113" s="41"/>
      <c r="R113" s="41"/>
      <c r="S113" s="41"/>
      <c r="T113" s="41"/>
      <c r="U113" s="41"/>
      <c r="V113" s="213"/>
      <c r="W113" s="213"/>
      <c r="X113" s="41"/>
      <c r="Y113" s="41"/>
      <c r="Z113" s="41"/>
      <c r="AA113" s="41"/>
      <c r="AB113" s="41"/>
      <c r="AC113" s="213"/>
      <c r="AD113" s="213"/>
      <c r="AE113" s="41"/>
      <c r="AF113" s="41"/>
      <c r="AG113" s="41"/>
      <c r="AH113" s="41"/>
      <c r="AI113" s="41"/>
      <c r="AJ113" s="213"/>
      <c r="AK113" s="213"/>
      <c r="AL113" s="41"/>
      <c r="AM113" s="91"/>
      <c r="AN113" s="41"/>
      <c r="AO113" s="41"/>
      <c r="AP113" s="41"/>
      <c r="AQ113" s="213"/>
      <c r="AR113" s="213"/>
      <c r="AS113" s="41"/>
      <c r="AT113" s="41"/>
      <c r="AU113" s="41"/>
      <c r="AV113" s="41"/>
      <c r="AW113" s="41"/>
      <c r="AX113" s="213"/>
      <c r="AY113" s="213"/>
      <c r="AZ113" s="41"/>
      <c r="BA113" s="41"/>
      <c r="BB113" s="41"/>
      <c r="BC113" s="41"/>
      <c r="BD113" s="41"/>
      <c r="BE113" s="213"/>
      <c r="BF113" s="213"/>
      <c r="BG113" s="41"/>
      <c r="BH113" s="41"/>
      <c r="BI113" s="41"/>
      <c r="BJ113" s="79"/>
      <c r="BK113" s="71"/>
      <c r="BL113" s="234"/>
      <c r="BM113" s="223"/>
      <c r="BO113" s="13"/>
      <c r="BP113" s="13"/>
      <c r="BQ113" s="13"/>
    </row>
    <row r="114" spans="2:69" ht="15" x14ac:dyDescent="0.25">
      <c r="B114" s="139" t="s">
        <v>143</v>
      </c>
      <c r="C114" s="34"/>
      <c r="D114" s="35"/>
      <c r="E114" s="35"/>
      <c r="F114" s="35"/>
      <c r="G114" s="35"/>
      <c r="H114" s="212"/>
      <c r="I114" s="212"/>
      <c r="J114" s="35"/>
      <c r="K114" s="35"/>
      <c r="L114" s="35"/>
      <c r="M114" s="35"/>
      <c r="N114" s="35"/>
      <c r="O114" s="212"/>
      <c r="P114" s="212"/>
      <c r="Q114" s="35"/>
      <c r="R114" s="35"/>
      <c r="S114" s="35"/>
      <c r="T114" s="35"/>
      <c r="U114" s="35"/>
      <c r="V114" s="212"/>
      <c r="W114" s="212"/>
      <c r="X114" s="35"/>
      <c r="Y114" s="35"/>
      <c r="Z114" s="35"/>
      <c r="AA114" s="35"/>
      <c r="AB114" s="35"/>
      <c r="AC114" s="212"/>
      <c r="AD114" s="212"/>
      <c r="AE114" s="35"/>
      <c r="AF114" s="35"/>
      <c r="AG114" s="35"/>
      <c r="AH114" s="35"/>
      <c r="AI114" s="35"/>
      <c r="AJ114" s="212"/>
      <c r="AK114" s="226"/>
      <c r="AL114" s="35"/>
      <c r="AM114" s="35"/>
      <c r="AN114" s="35"/>
      <c r="AO114" s="35"/>
      <c r="AP114" s="35"/>
      <c r="AQ114" s="212"/>
      <c r="AR114" s="212"/>
      <c r="AS114" s="35"/>
      <c r="AT114" s="35"/>
      <c r="AU114" s="35"/>
      <c r="AV114" s="35"/>
      <c r="AW114" s="35"/>
      <c r="AX114" s="212"/>
      <c r="AY114" s="212"/>
      <c r="AZ114" s="35"/>
      <c r="BA114" s="35"/>
      <c r="BB114" s="35"/>
      <c r="BC114" s="35"/>
      <c r="BD114" s="35"/>
      <c r="BE114" s="212"/>
      <c r="BF114" s="212"/>
      <c r="BG114" s="35"/>
      <c r="BH114" s="35"/>
      <c r="BI114" s="35"/>
      <c r="BJ114" s="88"/>
      <c r="BK114" s="56"/>
      <c r="BL114" s="226"/>
      <c r="BM114" s="230"/>
      <c r="BO114" s="13"/>
      <c r="BP114" s="13"/>
      <c r="BQ114" s="13"/>
    </row>
    <row r="115" spans="2:69" ht="13.5" thickBot="1" x14ac:dyDescent="0.25">
      <c r="B115" s="139" t="s">
        <v>143</v>
      </c>
      <c r="C115" s="37"/>
      <c r="D115" s="38"/>
      <c r="E115" s="38"/>
      <c r="F115" s="38"/>
      <c r="G115" s="38"/>
      <c r="H115" s="213"/>
      <c r="I115" s="213"/>
      <c r="J115" s="38"/>
      <c r="K115" s="38"/>
      <c r="L115" s="38"/>
      <c r="M115" s="38"/>
      <c r="N115" s="38"/>
      <c r="O115" s="213"/>
      <c r="P115" s="213"/>
      <c r="Q115" s="38"/>
      <c r="R115" s="38"/>
      <c r="S115" s="38"/>
      <c r="T115" s="38"/>
      <c r="U115" s="38"/>
      <c r="V115" s="213"/>
      <c r="W115" s="213"/>
      <c r="X115" s="38"/>
      <c r="Y115" s="38"/>
      <c r="Z115" s="38"/>
      <c r="AA115" s="38"/>
      <c r="AB115" s="38"/>
      <c r="AC115" s="213"/>
      <c r="AD115" s="213"/>
      <c r="AE115" s="38"/>
      <c r="AF115" s="38"/>
      <c r="AG115" s="38"/>
      <c r="AH115" s="38"/>
      <c r="AI115" s="38"/>
      <c r="AJ115" s="213"/>
      <c r="AK115" s="213"/>
      <c r="AL115" s="38"/>
      <c r="AM115" s="38"/>
      <c r="AN115" s="38"/>
      <c r="AO115" s="38"/>
      <c r="AP115" s="38"/>
      <c r="AQ115" s="213"/>
      <c r="AR115" s="213"/>
      <c r="AS115" s="38"/>
      <c r="AT115" s="38"/>
      <c r="AU115" s="38"/>
      <c r="AV115" s="38"/>
      <c r="AW115" s="38"/>
      <c r="AX115" s="213"/>
      <c r="AY115" s="213"/>
      <c r="AZ115" s="38"/>
      <c r="BA115" s="38"/>
      <c r="BB115" s="38"/>
      <c r="BC115" s="38"/>
      <c r="BD115" s="38"/>
      <c r="BE115" s="213"/>
      <c r="BF115" s="213"/>
      <c r="BG115" s="38"/>
      <c r="BH115" s="38"/>
      <c r="BI115" s="38"/>
      <c r="BJ115" s="92"/>
      <c r="BK115" s="77"/>
      <c r="BL115" s="231"/>
      <c r="BM115" s="219"/>
      <c r="BO115" s="13"/>
      <c r="BP115" s="13"/>
      <c r="BQ115" s="13"/>
    </row>
    <row r="116" spans="2:69" ht="15" x14ac:dyDescent="0.25">
      <c r="B116" s="139" t="s">
        <v>143</v>
      </c>
      <c r="C116" s="44"/>
      <c r="D116" s="39"/>
      <c r="E116" s="39"/>
      <c r="F116" s="39"/>
      <c r="G116" s="39"/>
      <c r="H116" s="212"/>
      <c r="I116" s="212"/>
      <c r="J116" s="39"/>
      <c r="K116" s="39"/>
      <c r="L116" s="39"/>
      <c r="M116" s="39"/>
      <c r="N116" s="39"/>
      <c r="O116" s="212"/>
      <c r="P116" s="212"/>
      <c r="Q116" s="39"/>
      <c r="R116" s="39"/>
      <c r="S116" s="39"/>
      <c r="T116" s="39"/>
      <c r="U116" s="39"/>
      <c r="V116" s="212"/>
      <c r="W116" s="212"/>
      <c r="X116" s="39"/>
      <c r="Y116" s="39"/>
      <c r="Z116" s="39"/>
      <c r="AA116" s="39"/>
      <c r="AB116" s="39"/>
      <c r="AC116" s="212"/>
      <c r="AD116" s="212"/>
      <c r="AE116" s="39"/>
      <c r="AF116" s="39"/>
      <c r="AG116" s="39"/>
      <c r="AH116" s="39"/>
      <c r="AI116" s="39"/>
      <c r="AJ116" s="212"/>
      <c r="AK116" s="226"/>
      <c r="AL116" s="39"/>
      <c r="AM116" s="39"/>
      <c r="AN116" s="39"/>
      <c r="AO116" s="39"/>
      <c r="AP116" s="39"/>
      <c r="AQ116" s="212"/>
      <c r="AR116" s="212"/>
      <c r="AS116" s="39"/>
      <c r="AT116" s="39"/>
      <c r="AU116" s="39"/>
      <c r="AV116" s="39"/>
      <c r="AW116" s="39"/>
      <c r="AX116" s="212"/>
      <c r="AY116" s="212"/>
      <c r="AZ116" s="39"/>
      <c r="BA116" s="39"/>
      <c r="BB116" s="39"/>
      <c r="BC116" s="39"/>
      <c r="BD116" s="39"/>
      <c r="BE116" s="212"/>
      <c r="BF116" s="212"/>
      <c r="BG116" s="39"/>
      <c r="BH116" s="39"/>
      <c r="BI116" s="39"/>
      <c r="BJ116" s="78"/>
      <c r="BK116" s="64"/>
      <c r="BL116" s="232"/>
      <c r="BM116" s="233"/>
      <c r="BO116" s="13"/>
      <c r="BP116" s="13"/>
      <c r="BQ116" s="13"/>
    </row>
    <row r="117" spans="2:69" ht="13.5" thickBot="1" x14ac:dyDescent="0.25">
      <c r="B117" s="139" t="s">
        <v>143</v>
      </c>
      <c r="C117" s="40"/>
      <c r="D117" s="41"/>
      <c r="E117" s="41"/>
      <c r="F117" s="41"/>
      <c r="G117" s="41"/>
      <c r="H117" s="213"/>
      <c r="I117" s="213"/>
      <c r="J117" s="41"/>
      <c r="K117" s="41"/>
      <c r="L117" s="41"/>
      <c r="M117" s="41"/>
      <c r="N117" s="41"/>
      <c r="O117" s="213"/>
      <c r="P117" s="213"/>
      <c r="Q117" s="41"/>
      <c r="R117" s="41"/>
      <c r="S117" s="41"/>
      <c r="T117" s="41"/>
      <c r="U117" s="41"/>
      <c r="V117" s="213"/>
      <c r="W117" s="213"/>
      <c r="X117" s="41"/>
      <c r="Y117" s="41"/>
      <c r="Z117" s="41"/>
      <c r="AA117" s="41"/>
      <c r="AB117" s="41"/>
      <c r="AC117" s="213"/>
      <c r="AD117" s="213"/>
      <c r="AE117" s="41"/>
      <c r="AF117" s="41"/>
      <c r="AG117" s="41"/>
      <c r="AH117" s="41"/>
      <c r="AI117" s="41"/>
      <c r="AJ117" s="213"/>
      <c r="AK117" s="213"/>
      <c r="AL117" s="41"/>
      <c r="AM117" s="41"/>
      <c r="AN117" s="41"/>
      <c r="AO117" s="41"/>
      <c r="AP117" s="41"/>
      <c r="AQ117" s="213"/>
      <c r="AR117" s="213"/>
      <c r="AS117" s="41"/>
      <c r="AT117" s="41"/>
      <c r="AU117" s="41"/>
      <c r="AV117" s="41"/>
      <c r="AW117" s="41"/>
      <c r="AX117" s="213"/>
      <c r="AY117" s="213"/>
      <c r="AZ117" s="41"/>
      <c r="BA117" s="41"/>
      <c r="BB117" s="41"/>
      <c r="BC117" s="41"/>
      <c r="BD117" s="41"/>
      <c r="BE117" s="213"/>
      <c r="BF117" s="213"/>
      <c r="BG117" s="41"/>
      <c r="BH117" s="41"/>
      <c r="BI117" s="41"/>
      <c r="BJ117" s="79"/>
      <c r="BK117" s="71"/>
      <c r="BL117" s="234"/>
      <c r="BM117" s="223"/>
      <c r="BO117" s="13"/>
      <c r="BP117" s="13"/>
      <c r="BQ117" s="13"/>
    </row>
    <row r="118" spans="2:69" ht="15" x14ac:dyDescent="0.25">
      <c r="B118" s="139" t="s">
        <v>143</v>
      </c>
      <c r="C118" s="34"/>
      <c r="D118" s="35"/>
      <c r="E118" s="35"/>
      <c r="F118" s="35"/>
      <c r="G118" s="35"/>
      <c r="H118" s="212"/>
      <c r="I118" s="212"/>
      <c r="J118" s="35"/>
      <c r="K118" s="35"/>
      <c r="L118" s="35"/>
      <c r="M118" s="35"/>
      <c r="N118" s="35"/>
      <c r="O118" s="212"/>
      <c r="P118" s="212"/>
      <c r="Q118" s="35"/>
      <c r="R118" s="35"/>
      <c r="S118" s="35"/>
      <c r="T118" s="35"/>
      <c r="U118" s="35"/>
      <c r="V118" s="212"/>
      <c r="W118" s="212"/>
      <c r="X118" s="35"/>
      <c r="Y118" s="35"/>
      <c r="Z118" s="35"/>
      <c r="AA118" s="35"/>
      <c r="AB118" s="35"/>
      <c r="AC118" s="212"/>
      <c r="AD118" s="212"/>
      <c r="AE118" s="35"/>
      <c r="AF118" s="35"/>
      <c r="AG118" s="35"/>
      <c r="AH118" s="35"/>
      <c r="AI118" s="35"/>
      <c r="AJ118" s="212"/>
      <c r="AK118" s="226"/>
      <c r="AL118" s="35"/>
      <c r="AM118" s="35"/>
      <c r="AN118" s="35"/>
      <c r="AO118" s="35"/>
      <c r="AP118" s="35"/>
      <c r="AQ118" s="212"/>
      <c r="AR118" s="212"/>
      <c r="AS118" s="35"/>
      <c r="AT118" s="35"/>
      <c r="AU118" s="35"/>
      <c r="AV118" s="35"/>
      <c r="AW118" s="35"/>
      <c r="AX118" s="212"/>
      <c r="AY118" s="212"/>
      <c r="AZ118" s="35"/>
      <c r="BA118" s="35"/>
      <c r="BB118" s="35"/>
      <c r="BC118" s="35"/>
      <c r="BD118" s="35"/>
      <c r="BE118" s="212"/>
      <c r="BF118" s="212"/>
      <c r="BG118" s="35"/>
      <c r="BH118" s="35"/>
      <c r="BI118" s="35"/>
      <c r="BJ118" s="88"/>
      <c r="BK118" s="56"/>
      <c r="BL118" s="226"/>
      <c r="BM118" s="230"/>
      <c r="BO118" s="13"/>
      <c r="BP118" s="13"/>
      <c r="BQ118" s="13"/>
    </row>
    <row r="119" spans="2:69" ht="13.5" thickBot="1" x14ac:dyDescent="0.25">
      <c r="B119" s="139" t="s">
        <v>143</v>
      </c>
      <c r="C119" s="37"/>
      <c r="D119" s="38"/>
      <c r="E119" s="38"/>
      <c r="F119" s="38"/>
      <c r="G119" s="38"/>
      <c r="H119" s="213"/>
      <c r="I119" s="213"/>
      <c r="J119" s="38"/>
      <c r="K119" s="38"/>
      <c r="L119" s="38"/>
      <c r="M119" s="38"/>
      <c r="N119" s="38"/>
      <c r="O119" s="213"/>
      <c r="P119" s="213"/>
      <c r="Q119" s="38"/>
      <c r="R119" s="38"/>
      <c r="S119" s="38"/>
      <c r="T119" s="38"/>
      <c r="U119" s="38"/>
      <c r="V119" s="213"/>
      <c r="W119" s="213"/>
      <c r="X119" s="38"/>
      <c r="Y119" s="38"/>
      <c r="Z119" s="38"/>
      <c r="AA119" s="38"/>
      <c r="AB119" s="38"/>
      <c r="AC119" s="213"/>
      <c r="AD119" s="213"/>
      <c r="AE119" s="38"/>
      <c r="AF119" s="38"/>
      <c r="AG119" s="38"/>
      <c r="AH119" s="38"/>
      <c r="AI119" s="38"/>
      <c r="AJ119" s="213"/>
      <c r="AK119" s="213"/>
      <c r="AL119" s="38"/>
      <c r="AM119" s="38"/>
      <c r="AN119" s="38"/>
      <c r="AO119" s="38"/>
      <c r="AP119" s="38"/>
      <c r="AQ119" s="213"/>
      <c r="AR119" s="213"/>
      <c r="AS119" s="38"/>
      <c r="AT119" s="38"/>
      <c r="AU119" s="38"/>
      <c r="AV119" s="38"/>
      <c r="AW119" s="38"/>
      <c r="AX119" s="213"/>
      <c r="AY119" s="213"/>
      <c r="AZ119" s="38"/>
      <c r="BA119" s="38"/>
      <c r="BB119" s="38"/>
      <c r="BC119" s="38"/>
      <c r="BD119" s="38"/>
      <c r="BE119" s="213"/>
      <c r="BF119" s="213"/>
      <c r="BG119" s="38"/>
      <c r="BH119" s="38"/>
      <c r="BI119" s="38"/>
      <c r="BJ119" s="92"/>
      <c r="BK119" s="77"/>
      <c r="BL119" s="231"/>
      <c r="BM119" s="219"/>
      <c r="BO119" s="13"/>
      <c r="BP119" s="13"/>
      <c r="BQ119" s="13"/>
    </row>
    <row r="120" spans="2:69" ht="15" x14ac:dyDescent="0.25">
      <c r="B120" s="139" t="s">
        <v>143</v>
      </c>
      <c r="C120" s="44"/>
      <c r="D120" s="39"/>
      <c r="E120" s="39"/>
      <c r="F120" s="39"/>
      <c r="G120" s="39"/>
      <c r="H120" s="212"/>
      <c r="I120" s="212"/>
      <c r="J120" s="39"/>
      <c r="K120" s="39"/>
      <c r="L120" s="39"/>
      <c r="M120" s="39"/>
      <c r="N120" s="39"/>
      <c r="O120" s="212"/>
      <c r="P120" s="212"/>
      <c r="Q120" s="39"/>
      <c r="R120" s="39"/>
      <c r="S120" s="39"/>
      <c r="T120" s="39"/>
      <c r="U120" s="39"/>
      <c r="V120" s="212"/>
      <c r="W120" s="212"/>
      <c r="X120" s="39"/>
      <c r="Y120" s="39"/>
      <c r="Z120" s="39"/>
      <c r="AA120" s="39"/>
      <c r="AB120" s="39"/>
      <c r="AC120" s="212"/>
      <c r="AD120" s="212"/>
      <c r="AE120" s="39"/>
      <c r="AF120" s="39"/>
      <c r="AG120" s="39"/>
      <c r="AH120" s="39"/>
      <c r="AI120" s="39"/>
      <c r="AJ120" s="212"/>
      <c r="AK120" s="226"/>
      <c r="AL120" s="39"/>
      <c r="AM120" s="39"/>
      <c r="AN120" s="39"/>
      <c r="AO120" s="39"/>
      <c r="AP120" s="39"/>
      <c r="AQ120" s="212"/>
      <c r="AR120" s="212"/>
      <c r="AS120" s="39"/>
      <c r="AT120" s="39"/>
      <c r="AU120" s="39"/>
      <c r="AV120" s="39"/>
      <c r="AW120" s="39"/>
      <c r="AX120" s="212"/>
      <c r="AY120" s="212"/>
      <c r="AZ120" s="39"/>
      <c r="BA120" s="39"/>
      <c r="BB120" s="39"/>
      <c r="BC120" s="39"/>
      <c r="BD120" s="39"/>
      <c r="BE120" s="212"/>
      <c r="BF120" s="212"/>
      <c r="BG120" s="39"/>
      <c r="BH120" s="39"/>
      <c r="BI120" s="39"/>
      <c r="BJ120" s="78"/>
      <c r="BK120" s="64"/>
      <c r="BL120" s="232"/>
      <c r="BM120" s="233"/>
      <c r="BO120" s="13"/>
      <c r="BP120" s="13"/>
      <c r="BQ120" s="13"/>
    </row>
    <row r="121" spans="2:69" ht="13.5" thickBot="1" x14ac:dyDescent="0.25">
      <c r="B121" s="139" t="s">
        <v>143</v>
      </c>
      <c r="C121" s="40"/>
      <c r="D121" s="41"/>
      <c r="E121" s="41"/>
      <c r="F121" s="41"/>
      <c r="G121" s="41"/>
      <c r="H121" s="213"/>
      <c r="I121" s="213"/>
      <c r="J121" s="41"/>
      <c r="K121" s="41"/>
      <c r="L121" s="41"/>
      <c r="M121" s="41"/>
      <c r="N121" s="41"/>
      <c r="O121" s="213"/>
      <c r="P121" s="213"/>
      <c r="Q121" s="41"/>
      <c r="R121" s="41"/>
      <c r="S121" s="41"/>
      <c r="T121" s="41"/>
      <c r="U121" s="41"/>
      <c r="V121" s="213"/>
      <c r="W121" s="213"/>
      <c r="X121" s="41"/>
      <c r="Y121" s="41"/>
      <c r="Z121" s="41"/>
      <c r="AA121" s="41"/>
      <c r="AB121" s="41"/>
      <c r="AC121" s="213"/>
      <c r="AD121" s="213"/>
      <c r="AE121" s="41"/>
      <c r="AF121" s="41"/>
      <c r="AG121" s="41"/>
      <c r="AH121" s="41"/>
      <c r="AI121" s="41"/>
      <c r="AJ121" s="213"/>
      <c r="AK121" s="213"/>
      <c r="AL121" s="41"/>
      <c r="AM121" s="41"/>
      <c r="AN121" s="41"/>
      <c r="AO121" s="41"/>
      <c r="AP121" s="41"/>
      <c r="AQ121" s="213"/>
      <c r="AR121" s="213"/>
      <c r="AS121" s="41"/>
      <c r="AT121" s="41"/>
      <c r="AU121" s="41"/>
      <c r="AV121" s="41"/>
      <c r="AW121" s="41"/>
      <c r="AX121" s="213"/>
      <c r="AY121" s="213"/>
      <c r="AZ121" s="41"/>
      <c r="BA121" s="41"/>
      <c r="BB121" s="41"/>
      <c r="BC121" s="41"/>
      <c r="BD121" s="41"/>
      <c r="BE121" s="213"/>
      <c r="BF121" s="213"/>
      <c r="BG121" s="41"/>
      <c r="BH121" s="41"/>
      <c r="BI121" s="41"/>
      <c r="BJ121" s="93"/>
      <c r="BK121" s="71"/>
      <c r="BL121" s="234"/>
      <c r="BM121" s="223"/>
      <c r="BO121" s="13"/>
      <c r="BP121" s="13"/>
      <c r="BQ121" s="13"/>
    </row>
    <row r="122" spans="2:69" ht="15" x14ac:dyDescent="0.25">
      <c r="B122" s="139" t="s">
        <v>143</v>
      </c>
      <c r="C122" s="34"/>
      <c r="D122" s="35"/>
      <c r="E122" s="35"/>
      <c r="F122" s="35"/>
      <c r="G122" s="35"/>
      <c r="H122" s="212"/>
      <c r="I122" s="212"/>
      <c r="J122" s="35"/>
      <c r="K122" s="35"/>
      <c r="L122" s="35"/>
      <c r="M122" s="35"/>
      <c r="N122" s="35"/>
      <c r="O122" s="212"/>
      <c r="P122" s="212"/>
      <c r="Q122" s="35"/>
      <c r="R122" s="35"/>
      <c r="S122" s="35"/>
      <c r="T122" s="35"/>
      <c r="U122" s="35"/>
      <c r="V122" s="212"/>
      <c r="W122" s="212"/>
      <c r="X122" s="35"/>
      <c r="Y122" s="35"/>
      <c r="Z122" s="35"/>
      <c r="AA122" s="35"/>
      <c r="AB122" s="35"/>
      <c r="AC122" s="212"/>
      <c r="AD122" s="212"/>
      <c r="AE122" s="35"/>
      <c r="AF122" s="35"/>
      <c r="AG122" s="35"/>
      <c r="AH122" s="35"/>
      <c r="AI122" s="35"/>
      <c r="AJ122" s="212"/>
      <c r="AK122" s="226"/>
      <c r="AL122" s="35"/>
      <c r="AM122" s="35"/>
      <c r="AN122" s="35"/>
      <c r="AO122" s="35"/>
      <c r="AP122" s="35"/>
      <c r="AQ122" s="212"/>
      <c r="AR122" s="212"/>
      <c r="AS122" s="35"/>
      <c r="AT122" s="35"/>
      <c r="AU122" s="35"/>
      <c r="AV122" s="35"/>
      <c r="AW122" s="35"/>
      <c r="AX122" s="212"/>
      <c r="AY122" s="212"/>
      <c r="AZ122" s="35"/>
      <c r="BA122" s="35"/>
      <c r="BB122" s="35"/>
      <c r="BC122" s="35"/>
      <c r="BD122" s="35"/>
      <c r="BE122" s="212"/>
      <c r="BF122" s="212"/>
      <c r="BG122" s="35"/>
      <c r="BH122" s="35"/>
      <c r="BI122" s="35"/>
      <c r="BJ122" s="94"/>
      <c r="BK122" s="56"/>
      <c r="BL122" s="226"/>
      <c r="BM122" s="230"/>
      <c r="BO122" s="13"/>
      <c r="BP122" s="13"/>
      <c r="BQ122" s="13"/>
    </row>
    <row r="123" spans="2:69" ht="13.5" thickBot="1" x14ac:dyDescent="0.25">
      <c r="B123" s="139" t="s">
        <v>143</v>
      </c>
      <c r="C123" s="37"/>
      <c r="D123" s="38"/>
      <c r="E123" s="38"/>
      <c r="F123" s="38"/>
      <c r="G123" s="38"/>
      <c r="H123" s="213"/>
      <c r="I123" s="213"/>
      <c r="J123" s="48"/>
      <c r="K123" s="48"/>
      <c r="L123" s="38"/>
      <c r="M123" s="38"/>
      <c r="N123" s="38"/>
      <c r="O123" s="213"/>
      <c r="P123" s="213"/>
      <c r="Q123" s="38"/>
      <c r="R123" s="38"/>
      <c r="S123" s="38"/>
      <c r="T123" s="38"/>
      <c r="U123" s="38"/>
      <c r="V123" s="213"/>
      <c r="W123" s="213"/>
      <c r="X123" s="48"/>
      <c r="Y123" s="48"/>
      <c r="Z123" s="38"/>
      <c r="AA123" s="38"/>
      <c r="AB123" s="38"/>
      <c r="AC123" s="213"/>
      <c r="AD123" s="213"/>
      <c r="AE123" s="48"/>
      <c r="AF123" s="48"/>
      <c r="AG123" s="38"/>
      <c r="AH123" s="38"/>
      <c r="AI123" s="38"/>
      <c r="AJ123" s="213"/>
      <c r="AK123" s="213"/>
      <c r="AL123" s="38"/>
      <c r="AM123" s="38"/>
      <c r="AN123" s="38"/>
      <c r="AO123" s="38"/>
      <c r="AP123" s="38"/>
      <c r="AQ123" s="213"/>
      <c r="AR123" s="213"/>
      <c r="AS123" s="48"/>
      <c r="AT123" s="48"/>
      <c r="AU123" s="38"/>
      <c r="AV123" s="38"/>
      <c r="AW123" s="38"/>
      <c r="AX123" s="213"/>
      <c r="AY123" s="213"/>
      <c r="AZ123" s="38"/>
      <c r="BA123" s="38"/>
      <c r="BB123" s="38"/>
      <c r="BC123" s="38"/>
      <c r="BD123" s="38"/>
      <c r="BE123" s="213"/>
      <c r="BF123" s="213"/>
      <c r="BG123" s="38"/>
      <c r="BH123" s="38"/>
      <c r="BI123" s="38"/>
      <c r="BJ123" s="92"/>
      <c r="BK123" s="77"/>
      <c r="BL123" s="231"/>
      <c r="BM123" s="219"/>
      <c r="BO123" s="13"/>
      <c r="BP123" s="13"/>
      <c r="BQ123" s="13"/>
    </row>
    <row r="124" spans="2:69" ht="15" x14ac:dyDescent="0.25">
      <c r="B124" s="139" t="s">
        <v>143</v>
      </c>
      <c r="C124" s="44"/>
      <c r="D124" s="39"/>
      <c r="E124" s="39"/>
      <c r="F124" s="39"/>
      <c r="G124" s="39"/>
      <c r="H124" s="212"/>
      <c r="I124" s="212"/>
      <c r="J124" s="39"/>
      <c r="K124" s="39"/>
      <c r="L124" s="39"/>
      <c r="M124" s="39"/>
      <c r="N124" s="39"/>
      <c r="O124" s="212"/>
      <c r="P124" s="212"/>
      <c r="Q124" s="39"/>
      <c r="R124" s="39"/>
      <c r="S124" s="39"/>
      <c r="T124" s="39"/>
      <c r="U124" s="39"/>
      <c r="V124" s="212"/>
      <c r="W124" s="212"/>
      <c r="X124" s="39"/>
      <c r="Y124" s="39"/>
      <c r="Z124" s="39"/>
      <c r="AA124" s="39"/>
      <c r="AB124" s="39"/>
      <c r="AC124" s="212"/>
      <c r="AD124" s="212"/>
      <c r="AE124" s="39"/>
      <c r="AF124" s="39"/>
      <c r="AG124" s="39"/>
      <c r="AH124" s="39"/>
      <c r="AI124" s="39"/>
      <c r="AJ124" s="212"/>
      <c r="AK124" s="226"/>
      <c r="AL124" s="39"/>
      <c r="AM124" s="39"/>
      <c r="AN124" s="39"/>
      <c r="AO124" s="39"/>
      <c r="AP124" s="39"/>
      <c r="AQ124" s="212"/>
      <c r="AR124" s="212"/>
      <c r="AS124" s="39"/>
      <c r="AT124" s="39"/>
      <c r="AU124" s="39"/>
      <c r="AV124" s="39"/>
      <c r="AW124" s="39"/>
      <c r="AX124" s="212"/>
      <c r="AY124" s="212"/>
      <c r="AZ124" s="39"/>
      <c r="BA124" s="39"/>
      <c r="BB124" s="39"/>
      <c r="BC124" s="39"/>
      <c r="BD124" s="39"/>
      <c r="BE124" s="212"/>
      <c r="BF124" s="212"/>
      <c r="BG124" s="39"/>
      <c r="BH124" s="39"/>
      <c r="BI124" s="39"/>
      <c r="BJ124" s="78"/>
      <c r="BK124" s="64"/>
      <c r="BL124" s="232"/>
      <c r="BM124" s="233"/>
      <c r="BO124" s="13"/>
      <c r="BP124" s="13"/>
      <c r="BQ124" s="13"/>
    </row>
    <row r="125" spans="2:69" ht="13.5" thickBot="1" x14ac:dyDescent="0.25">
      <c r="B125" s="139" t="s">
        <v>143</v>
      </c>
      <c r="C125" s="168"/>
      <c r="D125" s="66"/>
      <c r="E125" s="66"/>
      <c r="F125" s="66"/>
      <c r="G125" s="66"/>
      <c r="H125" s="213"/>
      <c r="I125" s="213"/>
      <c r="J125" s="66"/>
      <c r="K125" s="66"/>
      <c r="L125" s="66"/>
      <c r="M125" s="66"/>
      <c r="N125" s="66"/>
      <c r="O125" s="213"/>
      <c r="P125" s="213"/>
      <c r="Q125" s="66"/>
      <c r="R125" s="66"/>
      <c r="S125" s="66"/>
      <c r="T125" s="66"/>
      <c r="U125" s="66"/>
      <c r="V125" s="213"/>
      <c r="W125" s="213"/>
      <c r="X125" s="66"/>
      <c r="Y125" s="66"/>
      <c r="Z125" s="66"/>
      <c r="AA125" s="66"/>
      <c r="AB125" s="66"/>
      <c r="AC125" s="213"/>
      <c r="AD125" s="213"/>
      <c r="AE125" s="66"/>
      <c r="AF125" s="66"/>
      <c r="AG125" s="66"/>
      <c r="AH125" s="66"/>
      <c r="AI125" s="66"/>
      <c r="AJ125" s="213"/>
      <c r="AK125" s="213"/>
      <c r="AL125" s="66"/>
      <c r="AM125" s="66"/>
      <c r="AN125" s="66"/>
      <c r="AO125" s="66"/>
      <c r="AP125" s="66"/>
      <c r="AQ125" s="213"/>
      <c r="AR125" s="213"/>
      <c r="AS125" s="66"/>
      <c r="AT125" s="66"/>
      <c r="AU125" s="66"/>
      <c r="AV125" s="66"/>
      <c r="AW125" s="66"/>
      <c r="AX125" s="213"/>
      <c r="AY125" s="213"/>
      <c r="AZ125" s="66"/>
      <c r="BA125" s="66"/>
      <c r="BB125" s="66"/>
      <c r="BC125" s="66"/>
      <c r="BD125" s="66"/>
      <c r="BE125" s="213"/>
      <c r="BF125" s="213"/>
      <c r="BG125" s="66"/>
      <c r="BH125" s="66"/>
      <c r="BI125" s="66"/>
      <c r="BJ125" s="65"/>
      <c r="BK125" s="71"/>
      <c r="BL125" s="234"/>
      <c r="BM125" s="223"/>
      <c r="BO125" s="13"/>
      <c r="BP125" s="13"/>
      <c r="BQ125" s="13"/>
    </row>
    <row r="126" spans="2:69" ht="15" x14ac:dyDescent="0.25">
      <c r="B126" s="139" t="s">
        <v>143</v>
      </c>
      <c r="C126" s="95"/>
      <c r="D126" s="82"/>
      <c r="E126" s="82"/>
      <c r="F126" s="82"/>
      <c r="G126" s="82"/>
      <c r="H126" s="212"/>
      <c r="I126" s="212"/>
      <c r="J126" s="82"/>
      <c r="K126" s="82"/>
      <c r="L126" s="82"/>
      <c r="M126" s="82"/>
      <c r="N126" s="82"/>
      <c r="O126" s="212"/>
      <c r="P126" s="212"/>
      <c r="Q126" s="82"/>
      <c r="R126" s="82"/>
      <c r="S126" s="82"/>
      <c r="T126" s="82"/>
      <c r="U126" s="82"/>
      <c r="V126" s="212"/>
      <c r="W126" s="212"/>
      <c r="X126" s="82"/>
      <c r="Y126" s="82"/>
      <c r="Z126" s="82"/>
      <c r="AA126" s="82"/>
      <c r="AB126" s="82"/>
      <c r="AC126" s="212"/>
      <c r="AD126" s="212"/>
      <c r="AE126" s="82"/>
      <c r="AF126" s="82"/>
      <c r="AG126" s="82"/>
      <c r="AH126" s="82"/>
      <c r="AI126" s="82"/>
      <c r="AJ126" s="212"/>
      <c r="AK126" s="226"/>
      <c r="AL126" s="82"/>
      <c r="AM126" s="82"/>
      <c r="AN126" s="82"/>
      <c r="AO126" s="82"/>
      <c r="AP126" s="82"/>
      <c r="AQ126" s="212"/>
      <c r="AR126" s="212"/>
      <c r="AS126" s="82"/>
      <c r="AT126" s="82"/>
      <c r="AU126" s="82"/>
      <c r="AV126" s="82"/>
      <c r="AW126" s="82"/>
      <c r="AX126" s="212"/>
      <c r="AY126" s="212"/>
      <c r="AZ126" s="82"/>
      <c r="BA126" s="82"/>
      <c r="BB126" s="82"/>
      <c r="BC126" s="82"/>
      <c r="BD126" s="82"/>
      <c r="BE126" s="212"/>
      <c r="BF126" s="212"/>
      <c r="BG126" s="82"/>
      <c r="BH126" s="82"/>
      <c r="BI126" s="82"/>
      <c r="BJ126" s="82"/>
      <c r="BK126" s="72"/>
      <c r="BL126" s="226"/>
      <c r="BM126" s="230"/>
      <c r="BO126" s="13"/>
      <c r="BP126" s="13"/>
      <c r="BQ126" s="13"/>
    </row>
    <row r="127" spans="2:69" ht="13.5" thickBot="1" x14ac:dyDescent="0.25">
      <c r="B127" s="139" t="s">
        <v>143</v>
      </c>
      <c r="C127" s="58"/>
      <c r="D127" s="60"/>
      <c r="E127" s="60"/>
      <c r="F127" s="60"/>
      <c r="G127" s="60"/>
      <c r="H127" s="213"/>
      <c r="I127" s="213"/>
      <c r="J127" s="60"/>
      <c r="K127" s="60"/>
      <c r="L127" s="60"/>
      <c r="M127" s="60"/>
      <c r="N127" s="60"/>
      <c r="O127" s="213"/>
      <c r="P127" s="213"/>
      <c r="Q127" s="60"/>
      <c r="R127" s="60"/>
      <c r="S127" s="60"/>
      <c r="T127" s="60"/>
      <c r="U127" s="60"/>
      <c r="V127" s="213"/>
      <c r="W127" s="213"/>
      <c r="X127" s="60"/>
      <c r="Y127" s="60"/>
      <c r="Z127" s="60"/>
      <c r="AA127" s="60"/>
      <c r="AB127" s="60"/>
      <c r="AC127" s="213"/>
      <c r="AD127" s="213"/>
      <c r="AE127" s="60"/>
      <c r="AF127" s="60"/>
      <c r="AG127" s="60"/>
      <c r="AH127" s="60"/>
      <c r="AI127" s="60"/>
      <c r="AJ127" s="213"/>
      <c r="AK127" s="213"/>
      <c r="AL127" s="60"/>
      <c r="AM127" s="60"/>
      <c r="AN127" s="60"/>
      <c r="AO127" s="60"/>
      <c r="AP127" s="60"/>
      <c r="AQ127" s="213"/>
      <c r="AR127" s="213"/>
      <c r="AS127" s="60"/>
      <c r="AT127" s="60"/>
      <c r="AU127" s="60"/>
      <c r="AV127" s="60"/>
      <c r="AW127" s="60"/>
      <c r="AX127" s="213"/>
      <c r="AY127" s="213"/>
      <c r="AZ127" s="60"/>
      <c r="BA127" s="60"/>
      <c r="BB127" s="60"/>
      <c r="BC127" s="60"/>
      <c r="BD127" s="60"/>
      <c r="BE127" s="213"/>
      <c r="BF127" s="213"/>
      <c r="BG127" s="60"/>
      <c r="BH127" s="60"/>
      <c r="BI127" s="60"/>
      <c r="BJ127" s="60"/>
      <c r="BK127" s="77"/>
      <c r="BL127" s="231"/>
      <c r="BM127" s="219"/>
      <c r="BO127" s="13"/>
      <c r="BP127" s="13"/>
      <c r="BQ127" s="13"/>
    </row>
    <row r="128" spans="2:69" ht="15.75" thickBot="1" x14ac:dyDescent="0.3">
      <c r="B128" s="139" t="s">
        <v>143</v>
      </c>
      <c r="C128" s="163"/>
      <c r="D128" s="74"/>
      <c r="E128" s="74"/>
      <c r="F128" s="74"/>
      <c r="G128" s="74"/>
      <c r="H128" s="214"/>
      <c r="I128" s="214"/>
      <c r="J128" s="74"/>
      <c r="K128" s="74"/>
      <c r="L128" s="74"/>
      <c r="M128" s="74"/>
      <c r="N128" s="74"/>
      <c r="O128" s="214"/>
      <c r="P128" s="214"/>
      <c r="Q128" s="74"/>
      <c r="R128" s="74"/>
      <c r="S128" s="74"/>
      <c r="T128" s="74"/>
      <c r="U128" s="74"/>
      <c r="V128" s="214"/>
      <c r="W128" s="214"/>
      <c r="X128" s="74"/>
      <c r="Y128" s="74"/>
      <c r="Z128" s="74"/>
      <c r="AA128" s="74"/>
      <c r="AB128" s="74"/>
      <c r="AC128" s="214"/>
      <c r="AD128" s="214"/>
      <c r="AE128" s="74"/>
      <c r="AF128" s="74"/>
      <c r="AG128" s="74"/>
      <c r="AH128" s="74"/>
      <c r="AI128" s="74"/>
      <c r="AJ128" s="214"/>
      <c r="AK128" s="227"/>
      <c r="AL128" s="74"/>
      <c r="AM128" s="74"/>
      <c r="AN128" s="74"/>
      <c r="AO128" s="74"/>
      <c r="AP128" s="74"/>
      <c r="AQ128" s="214"/>
      <c r="AR128" s="214"/>
      <c r="AS128" s="74"/>
      <c r="AT128" s="74"/>
      <c r="AU128" s="74"/>
      <c r="AV128" s="74"/>
      <c r="AW128" s="74"/>
      <c r="AX128" s="214"/>
      <c r="AY128" s="214"/>
      <c r="AZ128" s="74"/>
      <c r="BA128" s="74"/>
      <c r="BB128" s="74"/>
      <c r="BC128" s="74"/>
      <c r="BD128" s="74"/>
      <c r="BE128" s="214"/>
      <c r="BF128" s="214"/>
      <c r="BG128" s="74"/>
      <c r="BH128" s="74"/>
      <c r="BI128" s="74"/>
      <c r="BJ128" s="74"/>
      <c r="BK128" s="75"/>
      <c r="BL128" s="235"/>
      <c r="BM128" s="236"/>
      <c r="BO128" s="13"/>
      <c r="BP128" s="13"/>
      <c r="BQ128" s="13"/>
    </row>
    <row r="129" spans="2:69" ht="13.5" thickBot="1" x14ac:dyDescent="0.25">
      <c r="B129" s="18"/>
      <c r="C129" s="334"/>
      <c r="D129" s="334"/>
      <c r="E129" s="334"/>
      <c r="F129" s="334"/>
      <c r="G129" s="334"/>
      <c r="H129" s="334"/>
      <c r="I129" s="334"/>
      <c r="J129" s="334"/>
      <c r="K129" s="334"/>
      <c r="L129" s="334"/>
      <c r="M129" s="334"/>
      <c r="N129" s="334"/>
      <c r="O129" s="334"/>
      <c r="P129" s="334"/>
      <c r="Q129" s="334"/>
      <c r="R129" s="334"/>
      <c r="S129" s="334"/>
      <c r="T129" s="334"/>
      <c r="U129" s="334"/>
      <c r="V129" s="334"/>
      <c r="W129" s="334"/>
      <c r="X129" s="334"/>
      <c r="Y129" s="334"/>
      <c r="Z129" s="334"/>
      <c r="AA129" s="334"/>
      <c r="AB129" s="334"/>
      <c r="AC129" s="334"/>
      <c r="AD129" s="334"/>
      <c r="AE129" s="334"/>
      <c r="AF129" s="334"/>
      <c r="AG129" s="334"/>
      <c r="AH129" s="334"/>
      <c r="AI129" s="334"/>
      <c r="AJ129" s="334"/>
      <c r="AK129" s="334"/>
      <c r="AL129" s="334"/>
      <c r="AM129" s="334"/>
      <c r="AN129" s="334"/>
      <c r="AO129" s="334"/>
      <c r="AP129" s="334"/>
      <c r="AQ129" s="334"/>
      <c r="AR129" s="334"/>
      <c r="AS129" s="334"/>
      <c r="AT129" s="334"/>
      <c r="AU129" s="334"/>
      <c r="AV129" s="334"/>
      <c r="AW129" s="334"/>
      <c r="AX129" s="334"/>
      <c r="AY129" s="334"/>
      <c r="AZ129" s="334"/>
      <c r="BA129" s="334"/>
      <c r="BB129" s="334"/>
      <c r="BC129" s="334"/>
      <c r="BD129" s="334"/>
      <c r="BE129" s="334"/>
      <c r="BF129" s="334"/>
      <c r="BG129" s="334"/>
      <c r="BH129" s="334"/>
      <c r="BI129" s="334"/>
      <c r="BJ129" s="105"/>
      <c r="BK129" s="105"/>
      <c r="BL129" s="17"/>
      <c r="BM129" s="17"/>
      <c r="BO129" s="13"/>
      <c r="BP129" s="13"/>
      <c r="BQ129" s="13"/>
    </row>
    <row r="130" spans="2:69" ht="15.75" customHeight="1" thickBot="1" x14ac:dyDescent="0.25">
      <c r="B130" s="8"/>
      <c r="C130" s="345" t="s">
        <v>8</v>
      </c>
      <c r="D130" s="346"/>
      <c r="E130" s="346"/>
      <c r="F130" s="346"/>
      <c r="G130" s="346"/>
      <c r="H130" s="346"/>
      <c r="I130" s="346"/>
      <c r="J130" s="346"/>
      <c r="K130" s="346"/>
      <c r="L130" s="346"/>
      <c r="M130" s="346"/>
      <c r="N130" s="346"/>
      <c r="O130" s="346"/>
      <c r="P130" s="346"/>
      <c r="Q130" s="346"/>
      <c r="R130" s="346"/>
      <c r="S130" s="346"/>
      <c r="T130" s="346"/>
      <c r="U130" s="346"/>
      <c r="V130" s="346"/>
      <c r="W130" s="346"/>
      <c r="X130" s="347"/>
      <c r="Y130" s="345" t="s">
        <v>176</v>
      </c>
      <c r="Z130" s="346"/>
      <c r="AA130" s="346"/>
      <c r="AB130" s="346"/>
      <c r="AC130" s="346"/>
      <c r="AD130" s="346"/>
      <c r="AE130" s="346"/>
      <c r="AF130" s="346"/>
      <c r="AG130" s="346"/>
      <c r="AH130" s="346"/>
      <c r="AI130" s="346"/>
      <c r="AJ130" s="346"/>
      <c r="AK130" s="346"/>
      <c r="AL130" s="346"/>
      <c r="AM130" s="346"/>
      <c r="AN130" s="346"/>
      <c r="AO130" s="346"/>
      <c r="AP130" s="346"/>
      <c r="AQ130" s="346"/>
      <c r="AR130" s="346"/>
      <c r="AS130" s="346"/>
      <c r="AT130" s="346"/>
      <c r="AU130" s="346"/>
      <c r="AV130" s="346"/>
      <c r="AW130" s="346"/>
      <c r="AX130" s="346"/>
      <c r="AY130" s="346"/>
      <c r="AZ130" s="346"/>
      <c r="BA130" s="346"/>
      <c r="BB130" s="346"/>
      <c r="BC130" s="347"/>
      <c r="BD130" s="345"/>
      <c r="BE130" s="346"/>
      <c r="BF130" s="346"/>
      <c r="BG130" s="346"/>
      <c r="BH130" s="346"/>
      <c r="BI130" s="346"/>
      <c r="BJ130" s="346"/>
      <c r="BK130" s="346"/>
      <c r="BL130" s="346"/>
      <c r="BM130" s="347"/>
      <c r="BO130" s="13"/>
      <c r="BP130" s="13"/>
      <c r="BQ130" s="13"/>
    </row>
    <row r="131" spans="2:69" ht="16.5" customHeight="1" thickBot="1" x14ac:dyDescent="0.25">
      <c r="B131" s="14"/>
      <c r="C131" s="357" t="s">
        <v>54</v>
      </c>
      <c r="D131" s="358"/>
      <c r="E131" s="358"/>
      <c r="F131" s="358"/>
      <c r="G131" s="358"/>
      <c r="H131" s="358"/>
      <c r="I131" s="363"/>
      <c r="J131" s="360" t="s">
        <v>55</v>
      </c>
      <c r="K131" s="355"/>
      <c r="L131" s="355"/>
      <c r="M131" s="355"/>
      <c r="N131" s="355"/>
      <c r="O131" s="355"/>
      <c r="P131" s="361"/>
      <c r="Q131" s="362" t="s">
        <v>56</v>
      </c>
      <c r="R131" s="358"/>
      <c r="S131" s="358"/>
      <c r="T131" s="358"/>
      <c r="U131" s="358"/>
      <c r="V131" s="358"/>
      <c r="W131" s="363"/>
      <c r="X131" s="360" t="s">
        <v>57</v>
      </c>
      <c r="Y131" s="355"/>
      <c r="Z131" s="355"/>
      <c r="AA131" s="355"/>
      <c r="AB131" s="355"/>
      <c r="AC131" s="355"/>
      <c r="AD131" s="361"/>
      <c r="AE131" s="362" t="s">
        <v>58</v>
      </c>
      <c r="AF131" s="358"/>
      <c r="AG131" s="358"/>
      <c r="AH131" s="358"/>
      <c r="AI131" s="358"/>
      <c r="AJ131" s="358"/>
      <c r="AK131" s="363"/>
      <c r="AL131" s="360" t="s">
        <v>59</v>
      </c>
      <c r="AM131" s="355"/>
      <c r="AN131" s="355"/>
      <c r="AO131" s="355"/>
      <c r="AP131" s="355"/>
      <c r="AQ131" s="355"/>
      <c r="AR131" s="361"/>
      <c r="AS131" s="362" t="s">
        <v>60</v>
      </c>
      <c r="AT131" s="358"/>
      <c r="AU131" s="358"/>
      <c r="AV131" s="358"/>
      <c r="AW131" s="358"/>
      <c r="AX131" s="358"/>
      <c r="AY131" s="363"/>
      <c r="AZ131" s="360" t="s">
        <v>61</v>
      </c>
      <c r="BA131" s="355"/>
      <c r="BB131" s="355"/>
      <c r="BC131" s="355"/>
      <c r="BD131" s="355"/>
      <c r="BE131" s="355"/>
      <c r="BF131" s="361"/>
      <c r="BG131" s="362" t="s">
        <v>9</v>
      </c>
      <c r="BH131" s="358"/>
      <c r="BI131" s="358"/>
      <c r="BJ131" s="358"/>
      <c r="BK131" s="358"/>
      <c r="BL131" s="358"/>
      <c r="BM131" s="359"/>
      <c r="BO131" s="13"/>
      <c r="BP131" s="13"/>
      <c r="BQ131" s="13"/>
    </row>
    <row r="132" spans="2:69" ht="16.5" customHeight="1" thickBot="1" x14ac:dyDescent="0.25">
      <c r="B132" s="14"/>
      <c r="C132" s="30">
        <f>BM108+1</f>
        <v>42317</v>
      </c>
      <c r="D132" s="31">
        <f>C132+1</f>
        <v>42318</v>
      </c>
      <c r="E132" s="31">
        <f t="shared" ref="E132:BM132" si="6">D132+1</f>
        <v>42319</v>
      </c>
      <c r="F132" s="31">
        <f t="shared" si="6"/>
        <v>42320</v>
      </c>
      <c r="G132" s="31">
        <f t="shared" si="6"/>
        <v>42321</v>
      </c>
      <c r="H132" s="210">
        <f t="shared" si="6"/>
        <v>42322</v>
      </c>
      <c r="I132" s="210">
        <f t="shared" si="6"/>
        <v>42323</v>
      </c>
      <c r="J132" s="31">
        <f t="shared" si="6"/>
        <v>42324</v>
      </c>
      <c r="K132" s="31">
        <f t="shared" si="6"/>
        <v>42325</v>
      </c>
      <c r="L132" s="31">
        <f t="shared" si="6"/>
        <v>42326</v>
      </c>
      <c r="M132" s="31">
        <f t="shared" si="6"/>
        <v>42327</v>
      </c>
      <c r="N132" s="31">
        <f t="shared" si="6"/>
        <v>42328</v>
      </c>
      <c r="O132" s="210">
        <f t="shared" si="6"/>
        <v>42329</v>
      </c>
      <c r="P132" s="210">
        <f t="shared" si="6"/>
        <v>42330</v>
      </c>
      <c r="Q132" s="31">
        <f t="shared" si="6"/>
        <v>42331</v>
      </c>
      <c r="R132" s="31">
        <f t="shared" si="6"/>
        <v>42332</v>
      </c>
      <c r="S132" s="31">
        <f t="shared" si="6"/>
        <v>42333</v>
      </c>
      <c r="T132" s="31">
        <f t="shared" si="6"/>
        <v>42334</v>
      </c>
      <c r="U132" s="31">
        <f t="shared" si="6"/>
        <v>42335</v>
      </c>
      <c r="V132" s="210">
        <f t="shared" si="6"/>
        <v>42336</v>
      </c>
      <c r="W132" s="210">
        <f t="shared" si="6"/>
        <v>42337</v>
      </c>
      <c r="X132" s="31">
        <f t="shared" si="6"/>
        <v>42338</v>
      </c>
      <c r="Y132" s="31">
        <f t="shared" si="6"/>
        <v>42339</v>
      </c>
      <c r="Z132" s="31">
        <f t="shared" si="6"/>
        <v>42340</v>
      </c>
      <c r="AA132" s="31">
        <f t="shared" si="6"/>
        <v>42341</v>
      </c>
      <c r="AB132" s="31">
        <f t="shared" si="6"/>
        <v>42342</v>
      </c>
      <c r="AC132" s="210">
        <f t="shared" si="6"/>
        <v>42343</v>
      </c>
      <c r="AD132" s="210">
        <f t="shared" si="6"/>
        <v>42344</v>
      </c>
      <c r="AE132" s="31">
        <f t="shared" si="6"/>
        <v>42345</v>
      </c>
      <c r="AF132" s="31">
        <f t="shared" si="6"/>
        <v>42346</v>
      </c>
      <c r="AG132" s="31">
        <f t="shared" si="6"/>
        <v>42347</v>
      </c>
      <c r="AH132" s="31">
        <f t="shared" si="6"/>
        <v>42348</v>
      </c>
      <c r="AI132" s="31">
        <f t="shared" si="6"/>
        <v>42349</v>
      </c>
      <c r="AJ132" s="210">
        <f t="shared" si="6"/>
        <v>42350</v>
      </c>
      <c r="AK132" s="210">
        <f t="shared" si="6"/>
        <v>42351</v>
      </c>
      <c r="AL132" s="31">
        <f t="shared" si="6"/>
        <v>42352</v>
      </c>
      <c r="AM132" s="31">
        <f t="shared" si="6"/>
        <v>42353</v>
      </c>
      <c r="AN132" s="31">
        <f t="shared" si="6"/>
        <v>42354</v>
      </c>
      <c r="AO132" s="31">
        <f t="shared" si="6"/>
        <v>42355</v>
      </c>
      <c r="AP132" s="31">
        <f t="shared" si="6"/>
        <v>42356</v>
      </c>
      <c r="AQ132" s="210">
        <f t="shared" si="6"/>
        <v>42357</v>
      </c>
      <c r="AR132" s="210">
        <f t="shared" si="6"/>
        <v>42358</v>
      </c>
      <c r="AS132" s="31">
        <f t="shared" si="6"/>
        <v>42359</v>
      </c>
      <c r="AT132" s="31">
        <f t="shared" si="6"/>
        <v>42360</v>
      </c>
      <c r="AU132" s="31">
        <f t="shared" si="6"/>
        <v>42361</v>
      </c>
      <c r="AV132" s="31">
        <f t="shared" si="6"/>
        <v>42362</v>
      </c>
      <c r="AW132" s="31">
        <f t="shared" si="6"/>
        <v>42363</v>
      </c>
      <c r="AX132" s="210">
        <f t="shared" si="6"/>
        <v>42364</v>
      </c>
      <c r="AY132" s="210">
        <f t="shared" si="6"/>
        <v>42365</v>
      </c>
      <c r="AZ132" s="31">
        <f t="shared" si="6"/>
        <v>42366</v>
      </c>
      <c r="BA132" s="31">
        <f t="shared" si="6"/>
        <v>42367</v>
      </c>
      <c r="BB132" s="31">
        <f t="shared" si="6"/>
        <v>42368</v>
      </c>
      <c r="BC132" s="31">
        <f t="shared" si="6"/>
        <v>42369</v>
      </c>
      <c r="BD132" s="31">
        <f t="shared" si="6"/>
        <v>42370</v>
      </c>
      <c r="BE132" s="210">
        <f t="shared" si="6"/>
        <v>42371</v>
      </c>
      <c r="BF132" s="210">
        <f t="shared" si="6"/>
        <v>42372</v>
      </c>
      <c r="BG132" s="31">
        <f t="shared" si="6"/>
        <v>42373</v>
      </c>
      <c r="BH132" s="31">
        <f t="shared" si="6"/>
        <v>42374</v>
      </c>
      <c r="BI132" s="31">
        <f t="shared" si="6"/>
        <v>42375</v>
      </c>
      <c r="BJ132" s="31">
        <f t="shared" si="6"/>
        <v>42376</v>
      </c>
      <c r="BK132" s="31">
        <f t="shared" si="6"/>
        <v>42377</v>
      </c>
      <c r="BL132" s="210">
        <f t="shared" si="6"/>
        <v>42378</v>
      </c>
      <c r="BM132" s="228">
        <f t="shared" si="6"/>
        <v>42379</v>
      </c>
      <c r="BO132" s="13"/>
      <c r="BP132" s="13"/>
      <c r="BQ132" s="13"/>
    </row>
    <row r="133" spans="2:69" ht="13.5" thickBot="1" x14ac:dyDescent="0.25">
      <c r="B133" s="139" t="s">
        <v>143</v>
      </c>
      <c r="C133" s="32"/>
      <c r="D133" s="33"/>
      <c r="E133" s="33"/>
      <c r="F133" s="33"/>
      <c r="G133" s="33"/>
      <c r="H133" s="269"/>
      <c r="I133" s="211"/>
      <c r="J133" s="33"/>
      <c r="K133" s="33"/>
      <c r="L133" s="33"/>
      <c r="M133" s="33"/>
      <c r="N133" s="96"/>
      <c r="O133" s="237"/>
      <c r="P133" s="211"/>
      <c r="Q133" s="33"/>
      <c r="R133" s="33"/>
      <c r="S133" s="33"/>
      <c r="T133" s="33"/>
      <c r="U133" s="33"/>
      <c r="V133" s="211"/>
      <c r="W133" s="211"/>
      <c r="X133" s="33"/>
      <c r="Y133" s="33"/>
      <c r="Z133" s="33"/>
      <c r="AA133" s="33"/>
      <c r="AB133" s="33"/>
      <c r="AC133" s="211"/>
      <c r="AD133" s="211"/>
      <c r="AE133" s="33"/>
      <c r="AF133" s="33"/>
      <c r="AG133" s="33"/>
      <c r="AH133" s="33"/>
      <c r="AI133" s="33"/>
      <c r="AJ133" s="211"/>
      <c r="AK133" s="211"/>
      <c r="AL133" s="33"/>
      <c r="AM133" s="33"/>
      <c r="AN133" s="33"/>
      <c r="AO133" s="33"/>
      <c r="AP133" s="33"/>
      <c r="AQ133" s="211"/>
      <c r="AR133" s="211"/>
      <c r="AS133" s="33"/>
      <c r="AT133" s="33"/>
      <c r="AU133" s="33"/>
      <c r="AV133" s="33"/>
      <c r="AW133" s="33"/>
      <c r="AX133" s="211"/>
      <c r="AY133" s="211"/>
      <c r="AZ133" s="33"/>
      <c r="BA133" s="33"/>
      <c r="BB133" s="33"/>
      <c r="BC133" s="33"/>
      <c r="BD133" s="33"/>
      <c r="BE133" s="211"/>
      <c r="BF133" s="211"/>
      <c r="BG133" s="269"/>
      <c r="BH133" s="33"/>
      <c r="BI133" s="33"/>
      <c r="BJ133" s="33"/>
      <c r="BK133" s="96"/>
      <c r="BL133" s="229"/>
      <c r="BM133" s="217"/>
      <c r="BO133" s="13"/>
      <c r="BP133" s="13"/>
      <c r="BQ133" s="13"/>
    </row>
    <row r="134" spans="2:69" ht="15" x14ac:dyDescent="0.25">
      <c r="B134" s="139" t="s">
        <v>143</v>
      </c>
      <c r="C134" s="34"/>
      <c r="D134" s="35"/>
      <c r="E134" s="35"/>
      <c r="F134" s="35"/>
      <c r="G134" s="35"/>
      <c r="H134" s="270"/>
      <c r="I134" s="212"/>
      <c r="J134" s="35"/>
      <c r="K134" s="35"/>
      <c r="L134" s="35"/>
      <c r="M134" s="35"/>
      <c r="N134" s="35"/>
      <c r="O134" s="212"/>
      <c r="P134" s="212"/>
      <c r="Q134" s="35"/>
      <c r="R134" s="35"/>
      <c r="S134" s="35"/>
      <c r="T134" s="35"/>
      <c r="U134" s="35"/>
      <c r="V134" s="212"/>
      <c r="W134" s="212"/>
      <c r="X134" s="35"/>
      <c r="Y134" s="35"/>
      <c r="Z134" s="35"/>
      <c r="AA134" s="35"/>
      <c r="AB134" s="35"/>
      <c r="AC134" s="212"/>
      <c r="AD134" s="212"/>
      <c r="AE134" s="35"/>
      <c r="AF134" s="36"/>
      <c r="AG134" s="35"/>
      <c r="AH134" s="35"/>
      <c r="AI134" s="35"/>
      <c r="AJ134" s="212"/>
      <c r="AK134" s="212"/>
      <c r="AL134" s="35"/>
      <c r="AM134" s="36"/>
      <c r="AN134" s="35"/>
      <c r="AO134" s="35"/>
      <c r="AP134" s="35"/>
      <c r="AQ134" s="212"/>
      <c r="AR134" s="212"/>
      <c r="AS134" s="35"/>
      <c r="AT134" s="36"/>
      <c r="AU134" s="35"/>
      <c r="AV134" s="35"/>
      <c r="AW134" s="35"/>
      <c r="AX134" s="212"/>
      <c r="AY134" s="212"/>
      <c r="AZ134" s="35"/>
      <c r="BA134" s="36"/>
      <c r="BB134" s="35"/>
      <c r="BC134" s="35"/>
      <c r="BD134" s="35"/>
      <c r="BE134" s="212"/>
      <c r="BF134" s="212"/>
      <c r="BG134" s="270"/>
      <c r="BH134" s="35"/>
      <c r="BI134" s="35"/>
      <c r="BJ134" s="35"/>
      <c r="BK134" s="172"/>
      <c r="BL134" s="238"/>
      <c r="BM134" s="218"/>
      <c r="BO134" s="13"/>
      <c r="BP134" s="13"/>
      <c r="BQ134" s="13"/>
    </row>
    <row r="135" spans="2:69" ht="13.5" thickBot="1" x14ac:dyDescent="0.25">
      <c r="B135" s="139" t="s">
        <v>143</v>
      </c>
      <c r="C135" s="37"/>
      <c r="D135" s="38"/>
      <c r="E135" s="38"/>
      <c r="F135" s="38"/>
      <c r="G135" s="38"/>
      <c r="H135" s="271"/>
      <c r="I135" s="213"/>
      <c r="J135" s="38"/>
      <c r="K135" s="38"/>
      <c r="L135" s="38"/>
      <c r="M135" s="38"/>
      <c r="N135" s="38"/>
      <c r="O135" s="213"/>
      <c r="P135" s="213"/>
      <c r="Q135" s="38"/>
      <c r="R135" s="38"/>
      <c r="S135" s="38"/>
      <c r="T135" s="38"/>
      <c r="U135" s="38"/>
      <c r="V135" s="213"/>
      <c r="W135" s="213"/>
      <c r="X135" s="38"/>
      <c r="Y135" s="38"/>
      <c r="Z135" s="38"/>
      <c r="AA135" s="38"/>
      <c r="AB135" s="38"/>
      <c r="AC135" s="213"/>
      <c r="AD135" s="213"/>
      <c r="AE135" s="38"/>
      <c r="AF135" s="38"/>
      <c r="AG135" s="38"/>
      <c r="AH135" s="38"/>
      <c r="AI135" s="38"/>
      <c r="AJ135" s="213"/>
      <c r="AK135" s="213"/>
      <c r="AL135" s="38"/>
      <c r="AM135" s="38"/>
      <c r="AN135" s="38"/>
      <c r="AO135" s="38"/>
      <c r="AP135" s="38"/>
      <c r="AQ135" s="213"/>
      <c r="AR135" s="213"/>
      <c r="AS135" s="38"/>
      <c r="AT135" s="38"/>
      <c r="AU135" s="38"/>
      <c r="AV135" s="38"/>
      <c r="AW135" s="38"/>
      <c r="AX135" s="213"/>
      <c r="AY135" s="213"/>
      <c r="AZ135" s="38"/>
      <c r="BA135" s="38"/>
      <c r="BB135" s="38"/>
      <c r="BC135" s="38"/>
      <c r="BD135" s="38"/>
      <c r="BE135" s="213"/>
      <c r="BF135" s="213"/>
      <c r="BG135" s="271"/>
      <c r="BH135" s="38"/>
      <c r="BI135" s="38"/>
      <c r="BJ135" s="38"/>
      <c r="BK135" s="173"/>
      <c r="BL135" s="234"/>
      <c r="BM135" s="223"/>
      <c r="BO135" s="13"/>
      <c r="BP135" s="13"/>
      <c r="BQ135" s="13"/>
    </row>
    <row r="136" spans="2:69" x14ac:dyDescent="0.2">
      <c r="B136" s="139" t="s">
        <v>143</v>
      </c>
      <c r="C136" s="44"/>
      <c r="D136" s="39"/>
      <c r="E136" s="39"/>
      <c r="F136" s="39"/>
      <c r="G136" s="39"/>
      <c r="H136" s="270"/>
      <c r="I136" s="212"/>
      <c r="J136" s="39"/>
      <c r="K136" s="39"/>
      <c r="L136" s="39"/>
      <c r="M136" s="39"/>
      <c r="N136" s="39"/>
      <c r="O136" s="212"/>
      <c r="P136" s="212"/>
      <c r="Q136" s="39"/>
      <c r="R136" s="39"/>
      <c r="S136" s="39"/>
      <c r="T136" s="39"/>
      <c r="U136" s="39"/>
      <c r="V136" s="212"/>
      <c r="W136" s="212"/>
      <c r="X136" s="39"/>
      <c r="Y136" s="39"/>
      <c r="Z136" s="90"/>
      <c r="AA136" s="90"/>
      <c r="AB136" s="39"/>
      <c r="AC136" s="212"/>
      <c r="AD136" s="212"/>
      <c r="AE136" s="39"/>
      <c r="AF136" s="39"/>
      <c r="AG136" s="39"/>
      <c r="AH136" s="39"/>
      <c r="AI136" s="39"/>
      <c r="AJ136" s="212"/>
      <c r="AK136" s="212"/>
      <c r="AL136" s="39"/>
      <c r="AM136" s="39"/>
      <c r="AN136" s="39"/>
      <c r="AO136" s="39"/>
      <c r="AP136" s="39"/>
      <c r="AQ136" s="212"/>
      <c r="AR136" s="212"/>
      <c r="AS136" s="39"/>
      <c r="AT136" s="39"/>
      <c r="AU136" s="39"/>
      <c r="AV136" s="39"/>
      <c r="AW136" s="39"/>
      <c r="AX136" s="212"/>
      <c r="AY136" s="212"/>
      <c r="AZ136" s="39"/>
      <c r="BA136" s="39"/>
      <c r="BB136" s="39"/>
      <c r="BC136" s="39"/>
      <c r="BD136" s="39"/>
      <c r="BE136" s="212"/>
      <c r="BF136" s="212"/>
      <c r="BG136" s="272"/>
      <c r="BH136" s="39"/>
      <c r="BI136" s="39"/>
      <c r="BJ136" s="39"/>
      <c r="BK136" s="174"/>
      <c r="BL136" s="238"/>
      <c r="BM136" s="218"/>
      <c r="BO136" s="13"/>
      <c r="BP136" s="13"/>
      <c r="BQ136" s="13"/>
    </row>
    <row r="137" spans="2:69" ht="13.5" thickBot="1" x14ac:dyDescent="0.25">
      <c r="B137" s="139" t="s">
        <v>143</v>
      </c>
      <c r="C137" s="40"/>
      <c r="D137" s="41"/>
      <c r="E137" s="41"/>
      <c r="F137" s="41"/>
      <c r="G137" s="41"/>
      <c r="H137" s="271"/>
      <c r="I137" s="213"/>
      <c r="J137" s="41"/>
      <c r="K137" s="41"/>
      <c r="L137" s="41"/>
      <c r="M137" s="41"/>
      <c r="N137" s="41"/>
      <c r="O137" s="213"/>
      <c r="P137" s="213"/>
      <c r="Q137" s="41"/>
      <c r="R137" s="41"/>
      <c r="S137" s="41"/>
      <c r="T137" s="41"/>
      <c r="U137" s="41"/>
      <c r="V137" s="213"/>
      <c r="W137" s="213"/>
      <c r="X137" s="41"/>
      <c r="Y137" s="41"/>
      <c r="Z137" s="42"/>
      <c r="AA137" s="42"/>
      <c r="AB137" s="41"/>
      <c r="AC137" s="213"/>
      <c r="AD137" s="213"/>
      <c r="AE137" s="41"/>
      <c r="AF137" s="41"/>
      <c r="AG137" s="41"/>
      <c r="AH137" s="41"/>
      <c r="AI137" s="41"/>
      <c r="AJ137" s="213"/>
      <c r="AK137" s="213"/>
      <c r="AL137" s="41"/>
      <c r="AM137" s="41"/>
      <c r="AN137" s="41"/>
      <c r="AO137" s="41"/>
      <c r="AP137" s="41"/>
      <c r="AQ137" s="213"/>
      <c r="AR137" s="213"/>
      <c r="AS137" s="41"/>
      <c r="AT137" s="41"/>
      <c r="AU137" s="41"/>
      <c r="AV137" s="41"/>
      <c r="AW137" s="41"/>
      <c r="AX137" s="213"/>
      <c r="AY137" s="213"/>
      <c r="AZ137" s="41"/>
      <c r="BA137" s="41"/>
      <c r="BB137" s="41"/>
      <c r="BC137" s="41"/>
      <c r="BD137" s="41"/>
      <c r="BE137" s="213"/>
      <c r="BF137" s="213"/>
      <c r="BG137" s="273"/>
      <c r="BH137" s="41"/>
      <c r="BI137" s="41"/>
      <c r="BJ137" s="41"/>
      <c r="BK137" s="175"/>
      <c r="BL137" s="234"/>
      <c r="BM137" s="223"/>
      <c r="BO137" s="13"/>
      <c r="BP137" s="13"/>
      <c r="BQ137" s="13"/>
    </row>
    <row r="138" spans="2:69" x14ac:dyDescent="0.2">
      <c r="B138" s="139" t="s">
        <v>143</v>
      </c>
      <c r="C138" s="34"/>
      <c r="D138" s="35"/>
      <c r="E138" s="35"/>
      <c r="F138" s="35"/>
      <c r="G138" s="35"/>
      <c r="H138" s="270"/>
      <c r="I138" s="212"/>
      <c r="J138" s="35"/>
      <c r="K138" s="35"/>
      <c r="L138" s="35"/>
      <c r="M138" s="35"/>
      <c r="N138" s="35"/>
      <c r="O138" s="212"/>
      <c r="P138" s="212"/>
      <c r="Q138" s="35"/>
      <c r="R138" s="35"/>
      <c r="S138" s="35"/>
      <c r="T138" s="35"/>
      <c r="U138" s="35"/>
      <c r="V138" s="212"/>
      <c r="W138" s="212"/>
      <c r="X138" s="35"/>
      <c r="Y138" s="35"/>
      <c r="Z138" s="43"/>
      <c r="AA138" s="43"/>
      <c r="AB138" s="35"/>
      <c r="AC138" s="212"/>
      <c r="AD138" s="212"/>
      <c r="AE138" s="35"/>
      <c r="AF138" s="35"/>
      <c r="AG138" s="35"/>
      <c r="AH138" s="35"/>
      <c r="AI138" s="35"/>
      <c r="AJ138" s="212"/>
      <c r="AK138" s="212"/>
      <c r="AL138" s="35"/>
      <c r="AM138" s="35"/>
      <c r="AN138" s="35"/>
      <c r="AO138" s="35"/>
      <c r="AP138" s="35"/>
      <c r="AQ138" s="212"/>
      <c r="AR138" s="212"/>
      <c r="AS138" s="35"/>
      <c r="AT138" s="35"/>
      <c r="AU138" s="35"/>
      <c r="AV138" s="35"/>
      <c r="AW138" s="35"/>
      <c r="AX138" s="212"/>
      <c r="AY138" s="212"/>
      <c r="AZ138" s="35"/>
      <c r="BA138" s="35"/>
      <c r="BB138" s="35"/>
      <c r="BC138" s="35"/>
      <c r="BD138" s="35"/>
      <c r="BE138" s="212"/>
      <c r="BF138" s="212"/>
      <c r="BG138" s="270"/>
      <c r="BH138" s="35"/>
      <c r="BI138" s="35"/>
      <c r="BJ138" s="35"/>
      <c r="BK138" s="172"/>
      <c r="BL138" s="238"/>
      <c r="BM138" s="218"/>
      <c r="BO138" s="13"/>
      <c r="BP138" s="13"/>
      <c r="BQ138" s="13"/>
    </row>
    <row r="139" spans="2:69" ht="13.5" thickBot="1" x14ac:dyDescent="0.25">
      <c r="B139" s="139" t="s">
        <v>143</v>
      </c>
      <c r="C139" s="37"/>
      <c r="D139" s="38"/>
      <c r="E139" s="38"/>
      <c r="F139" s="38"/>
      <c r="G139" s="38"/>
      <c r="H139" s="271"/>
      <c r="I139" s="213"/>
      <c r="J139" s="38"/>
      <c r="K139" s="38"/>
      <c r="L139" s="38"/>
      <c r="M139" s="38"/>
      <c r="N139" s="38"/>
      <c r="O139" s="213"/>
      <c r="P139" s="213"/>
      <c r="Q139" s="38"/>
      <c r="R139" s="38"/>
      <c r="S139" s="38"/>
      <c r="T139" s="38"/>
      <c r="U139" s="38"/>
      <c r="V139" s="213"/>
      <c r="W139" s="213"/>
      <c r="X139" s="38"/>
      <c r="Y139" s="38"/>
      <c r="Z139" s="97"/>
      <c r="AA139" s="97"/>
      <c r="AB139" s="38"/>
      <c r="AC139" s="213"/>
      <c r="AD139" s="213"/>
      <c r="AE139" s="38"/>
      <c r="AF139" s="38"/>
      <c r="AG139" s="38"/>
      <c r="AH139" s="38"/>
      <c r="AI139" s="38"/>
      <c r="AJ139" s="213"/>
      <c r="AK139" s="213"/>
      <c r="AL139" s="38"/>
      <c r="AM139" s="38"/>
      <c r="AN139" s="38"/>
      <c r="AO139" s="38"/>
      <c r="AP139" s="38"/>
      <c r="AQ139" s="213"/>
      <c r="AR139" s="213"/>
      <c r="AS139" s="38"/>
      <c r="AT139" s="38"/>
      <c r="AU139" s="38"/>
      <c r="AV139" s="38"/>
      <c r="AW139" s="38"/>
      <c r="AX139" s="213"/>
      <c r="AY139" s="213"/>
      <c r="AZ139" s="38"/>
      <c r="BA139" s="38"/>
      <c r="BB139" s="38"/>
      <c r="BC139" s="38"/>
      <c r="BD139" s="38"/>
      <c r="BE139" s="213"/>
      <c r="BF139" s="213"/>
      <c r="BG139" s="271"/>
      <c r="BH139" s="38"/>
      <c r="BI139" s="38"/>
      <c r="BJ139" s="38"/>
      <c r="BK139" s="173"/>
      <c r="BL139" s="231"/>
      <c r="BM139" s="219"/>
      <c r="BO139" s="13"/>
      <c r="BP139" s="13"/>
      <c r="BQ139" s="13"/>
    </row>
    <row r="140" spans="2:69" x14ac:dyDescent="0.2">
      <c r="B140" s="139" t="s">
        <v>143</v>
      </c>
      <c r="C140" s="44"/>
      <c r="D140" s="39"/>
      <c r="E140" s="39"/>
      <c r="F140" s="39"/>
      <c r="G140" s="39"/>
      <c r="H140" s="270"/>
      <c r="I140" s="212"/>
      <c r="J140" s="39"/>
      <c r="K140" s="39"/>
      <c r="L140" s="39"/>
      <c r="M140" s="39"/>
      <c r="N140" s="39"/>
      <c r="O140" s="212"/>
      <c r="P140" s="212"/>
      <c r="Q140" s="39"/>
      <c r="R140" s="39"/>
      <c r="S140" s="39"/>
      <c r="T140" s="39"/>
      <c r="U140" s="39"/>
      <c r="V140" s="212"/>
      <c r="W140" s="212"/>
      <c r="X140" s="39"/>
      <c r="Y140" s="39"/>
      <c r="Z140" s="39"/>
      <c r="AA140" s="39"/>
      <c r="AB140" s="39"/>
      <c r="AC140" s="212"/>
      <c r="AD140" s="212"/>
      <c r="AE140" s="39"/>
      <c r="AF140" s="39"/>
      <c r="AG140" s="39"/>
      <c r="AH140" s="39"/>
      <c r="AI140" s="39"/>
      <c r="AJ140" s="212"/>
      <c r="AK140" s="212"/>
      <c r="AL140" s="39"/>
      <c r="AM140" s="39"/>
      <c r="AN140" s="39"/>
      <c r="AO140" s="39"/>
      <c r="AP140" s="39"/>
      <c r="AQ140" s="212"/>
      <c r="AR140" s="212"/>
      <c r="AS140" s="39"/>
      <c r="AT140" s="39"/>
      <c r="AU140" s="39"/>
      <c r="AV140" s="39"/>
      <c r="AW140" s="39"/>
      <c r="AX140" s="212"/>
      <c r="AY140" s="212"/>
      <c r="AZ140" s="39"/>
      <c r="BA140" s="39"/>
      <c r="BB140" s="39"/>
      <c r="BC140" s="39"/>
      <c r="BD140" s="39"/>
      <c r="BE140" s="212"/>
      <c r="BF140" s="212"/>
      <c r="BG140" s="272"/>
      <c r="BH140" s="39"/>
      <c r="BI140" s="39"/>
      <c r="BJ140" s="39"/>
      <c r="BK140" s="174"/>
      <c r="BL140" s="239"/>
      <c r="BM140" s="221"/>
      <c r="BO140" s="13"/>
      <c r="BP140" s="13"/>
      <c r="BQ140" s="13"/>
    </row>
    <row r="141" spans="2:69" ht="13.5" thickBot="1" x14ac:dyDescent="0.25">
      <c r="B141" s="139" t="s">
        <v>143</v>
      </c>
      <c r="C141" s="40"/>
      <c r="D141" s="41"/>
      <c r="E141" s="41"/>
      <c r="F141" s="41"/>
      <c r="G141" s="41"/>
      <c r="H141" s="271"/>
      <c r="I141" s="213"/>
      <c r="J141" s="41"/>
      <c r="K141" s="41"/>
      <c r="L141" s="41"/>
      <c r="M141" s="41"/>
      <c r="N141" s="41"/>
      <c r="O141" s="213"/>
      <c r="P141" s="213"/>
      <c r="Q141" s="41"/>
      <c r="R141" s="41"/>
      <c r="S141" s="41"/>
      <c r="T141" s="41"/>
      <c r="U141" s="41"/>
      <c r="V141" s="213"/>
      <c r="W141" s="213"/>
      <c r="X141" s="41"/>
      <c r="Y141" s="41"/>
      <c r="Z141" s="41"/>
      <c r="AA141" s="41"/>
      <c r="AB141" s="41"/>
      <c r="AC141" s="213"/>
      <c r="AD141" s="213"/>
      <c r="AE141" s="41"/>
      <c r="AF141" s="41"/>
      <c r="AG141" s="41"/>
      <c r="AH141" s="41"/>
      <c r="AI141" s="41"/>
      <c r="AJ141" s="213"/>
      <c r="AK141" s="213"/>
      <c r="AL141" s="41"/>
      <c r="AM141" s="41"/>
      <c r="AN141" s="41"/>
      <c r="AO141" s="41"/>
      <c r="AP141" s="41"/>
      <c r="AQ141" s="213"/>
      <c r="AR141" s="213"/>
      <c r="AS141" s="41"/>
      <c r="AT141" s="41"/>
      <c r="AU141" s="41"/>
      <c r="AV141" s="41"/>
      <c r="AW141" s="41"/>
      <c r="AX141" s="213"/>
      <c r="AY141" s="213"/>
      <c r="AZ141" s="41"/>
      <c r="BA141" s="41"/>
      <c r="BB141" s="41"/>
      <c r="BC141" s="41"/>
      <c r="BD141" s="41"/>
      <c r="BE141" s="213"/>
      <c r="BF141" s="213"/>
      <c r="BG141" s="273"/>
      <c r="BH141" s="41"/>
      <c r="BI141" s="41"/>
      <c r="BJ141" s="41"/>
      <c r="BK141" s="175"/>
      <c r="BL141" s="234"/>
      <c r="BM141" s="223"/>
      <c r="BO141" s="13"/>
      <c r="BP141" s="13"/>
      <c r="BQ141" s="13"/>
    </row>
    <row r="142" spans="2:69" x14ac:dyDescent="0.2">
      <c r="B142" s="139" t="s">
        <v>143</v>
      </c>
      <c r="C142" s="34"/>
      <c r="D142" s="35"/>
      <c r="E142" s="35"/>
      <c r="F142" s="35"/>
      <c r="G142" s="35"/>
      <c r="H142" s="270"/>
      <c r="I142" s="212"/>
      <c r="J142" s="35"/>
      <c r="K142" s="35"/>
      <c r="L142" s="35"/>
      <c r="M142" s="35"/>
      <c r="N142" s="35"/>
      <c r="O142" s="212"/>
      <c r="P142" s="212"/>
      <c r="Q142" s="35"/>
      <c r="R142" s="35"/>
      <c r="S142" s="35"/>
      <c r="T142" s="35"/>
      <c r="U142" s="35"/>
      <c r="V142" s="212"/>
      <c r="W142" s="212"/>
      <c r="X142" s="35"/>
      <c r="Y142" s="35"/>
      <c r="Z142" s="35"/>
      <c r="AA142" s="35"/>
      <c r="AB142" s="35"/>
      <c r="AC142" s="212"/>
      <c r="AD142" s="212"/>
      <c r="AE142" s="35"/>
      <c r="AF142" s="35"/>
      <c r="AG142" s="35"/>
      <c r="AH142" s="35"/>
      <c r="AI142" s="35"/>
      <c r="AJ142" s="212"/>
      <c r="AK142" s="212"/>
      <c r="AL142" s="35"/>
      <c r="AM142" s="35"/>
      <c r="AN142" s="35"/>
      <c r="AO142" s="35"/>
      <c r="AP142" s="35"/>
      <c r="AQ142" s="212"/>
      <c r="AR142" s="212"/>
      <c r="AS142" s="35"/>
      <c r="AT142" s="35"/>
      <c r="AU142" s="35"/>
      <c r="AV142" s="35"/>
      <c r="AW142" s="35"/>
      <c r="AX142" s="212"/>
      <c r="AY142" s="212"/>
      <c r="AZ142" s="35"/>
      <c r="BA142" s="35"/>
      <c r="BB142" s="35"/>
      <c r="BC142" s="35"/>
      <c r="BD142" s="35"/>
      <c r="BE142" s="212"/>
      <c r="BF142" s="212"/>
      <c r="BG142" s="270"/>
      <c r="BH142" s="35"/>
      <c r="BI142" s="35"/>
      <c r="BJ142" s="35"/>
      <c r="BK142" s="172"/>
      <c r="BL142" s="238"/>
      <c r="BM142" s="218"/>
      <c r="BO142" s="13"/>
      <c r="BP142" s="13"/>
      <c r="BQ142" s="13"/>
    </row>
    <row r="143" spans="2:69" ht="13.5" thickBot="1" x14ac:dyDescent="0.25">
      <c r="B143" s="139" t="s">
        <v>143</v>
      </c>
      <c r="C143" s="37"/>
      <c r="D143" s="38"/>
      <c r="E143" s="38"/>
      <c r="F143" s="38"/>
      <c r="G143" s="38"/>
      <c r="H143" s="271"/>
      <c r="I143" s="213"/>
      <c r="J143" s="38"/>
      <c r="K143" s="38"/>
      <c r="L143" s="38"/>
      <c r="M143" s="38"/>
      <c r="N143" s="38"/>
      <c r="O143" s="213"/>
      <c r="P143" s="213"/>
      <c r="Q143" s="38"/>
      <c r="R143" s="38"/>
      <c r="S143" s="38"/>
      <c r="T143" s="38"/>
      <c r="U143" s="38"/>
      <c r="V143" s="213"/>
      <c r="W143" s="213"/>
      <c r="X143" s="38"/>
      <c r="Y143" s="38"/>
      <c r="Z143" s="38"/>
      <c r="AA143" s="38"/>
      <c r="AB143" s="38"/>
      <c r="AC143" s="213"/>
      <c r="AD143" s="213"/>
      <c r="AE143" s="38"/>
      <c r="AF143" s="38"/>
      <c r="AG143" s="38"/>
      <c r="AH143" s="38"/>
      <c r="AI143" s="38"/>
      <c r="AJ143" s="213"/>
      <c r="AK143" s="213"/>
      <c r="AL143" s="38"/>
      <c r="AM143" s="38"/>
      <c r="AN143" s="38"/>
      <c r="AO143" s="38"/>
      <c r="AP143" s="38"/>
      <c r="AQ143" s="213"/>
      <c r="AR143" s="213"/>
      <c r="AS143" s="38"/>
      <c r="AT143" s="38"/>
      <c r="AU143" s="38"/>
      <c r="AV143" s="38"/>
      <c r="AW143" s="38"/>
      <c r="AX143" s="213"/>
      <c r="AY143" s="213"/>
      <c r="AZ143" s="38"/>
      <c r="BA143" s="38"/>
      <c r="BB143" s="38"/>
      <c r="BC143" s="38"/>
      <c r="BD143" s="38"/>
      <c r="BE143" s="213"/>
      <c r="BF143" s="213"/>
      <c r="BG143" s="271"/>
      <c r="BH143" s="38"/>
      <c r="BI143" s="38"/>
      <c r="BJ143" s="38"/>
      <c r="BK143" s="173"/>
      <c r="BL143" s="231"/>
      <c r="BM143" s="219"/>
      <c r="BO143" s="13"/>
      <c r="BP143" s="13"/>
      <c r="BQ143" s="13"/>
    </row>
    <row r="144" spans="2:69" x14ac:dyDescent="0.2">
      <c r="B144" s="139" t="s">
        <v>143</v>
      </c>
      <c r="C144" s="44"/>
      <c r="D144" s="39"/>
      <c r="E144" s="39"/>
      <c r="F144" s="39"/>
      <c r="G144" s="39"/>
      <c r="H144" s="270"/>
      <c r="I144" s="212"/>
      <c r="J144" s="39"/>
      <c r="K144" s="39"/>
      <c r="L144" s="39"/>
      <c r="M144" s="39"/>
      <c r="N144" s="39"/>
      <c r="O144" s="212"/>
      <c r="P144" s="212"/>
      <c r="Q144" s="39"/>
      <c r="R144" s="39"/>
      <c r="S144" s="39"/>
      <c r="T144" s="39"/>
      <c r="U144" s="39"/>
      <c r="V144" s="212"/>
      <c r="W144" s="212"/>
      <c r="X144" s="39"/>
      <c r="Y144" s="39"/>
      <c r="Z144" s="39"/>
      <c r="AA144" s="39"/>
      <c r="AB144" s="39"/>
      <c r="AC144" s="212"/>
      <c r="AD144" s="212"/>
      <c r="AE144" s="39"/>
      <c r="AF144" s="39"/>
      <c r="AG144" s="39"/>
      <c r="AH144" s="39"/>
      <c r="AI144" s="39"/>
      <c r="AJ144" s="212"/>
      <c r="AK144" s="212"/>
      <c r="AL144" s="39"/>
      <c r="AM144" s="39"/>
      <c r="AN144" s="39"/>
      <c r="AO144" s="39"/>
      <c r="AP144" s="39"/>
      <c r="AQ144" s="212"/>
      <c r="AR144" s="212"/>
      <c r="AS144" s="39"/>
      <c r="AT144" s="39"/>
      <c r="AU144" s="39"/>
      <c r="AV144" s="39"/>
      <c r="AW144" s="39"/>
      <c r="AX144" s="212"/>
      <c r="AY144" s="212"/>
      <c r="AZ144" s="39"/>
      <c r="BA144" s="39"/>
      <c r="BB144" s="39"/>
      <c r="BC144" s="39"/>
      <c r="BD144" s="39"/>
      <c r="BE144" s="212"/>
      <c r="BF144" s="212"/>
      <c r="BG144" s="272"/>
      <c r="BH144" s="39"/>
      <c r="BI144" s="39"/>
      <c r="BJ144" s="39"/>
      <c r="BK144" s="174"/>
      <c r="BL144" s="239"/>
      <c r="BM144" s="221"/>
      <c r="BO144" s="13"/>
      <c r="BP144" s="13"/>
      <c r="BQ144" s="13"/>
    </row>
    <row r="145" spans="2:69" ht="13.5" thickBot="1" x14ac:dyDescent="0.25">
      <c r="B145" s="139" t="s">
        <v>143</v>
      </c>
      <c r="C145" s="40"/>
      <c r="D145" s="41"/>
      <c r="E145" s="41"/>
      <c r="F145" s="41"/>
      <c r="G145" s="41"/>
      <c r="H145" s="271"/>
      <c r="I145" s="213"/>
      <c r="J145" s="41"/>
      <c r="K145" s="41"/>
      <c r="L145" s="41"/>
      <c r="M145" s="41"/>
      <c r="N145" s="41"/>
      <c r="O145" s="213"/>
      <c r="P145" s="213"/>
      <c r="Q145" s="41"/>
      <c r="R145" s="41"/>
      <c r="S145" s="41"/>
      <c r="T145" s="41"/>
      <c r="U145" s="41"/>
      <c r="V145" s="213"/>
      <c r="W145" s="213"/>
      <c r="X145" s="41"/>
      <c r="Y145" s="41"/>
      <c r="Z145" s="41"/>
      <c r="AA145" s="41"/>
      <c r="AB145" s="41"/>
      <c r="AC145" s="213"/>
      <c r="AD145" s="213"/>
      <c r="AE145" s="41"/>
      <c r="AF145" s="41"/>
      <c r="AG145" s="41"/>
      <c r="AH145" s="41"/>
      <c r="AI145" s="41"/>
      <c r="AJ145" s="213"/>
      <c r="AK145" s="213"/>
      <c r="AL145" s="41"/>
      <c r="AM145" s="41"/>
      <c r="AN145" s="41"/>
      <c r="AO145" s="41"/>
      <c r="AP145" s="41"/>
      <c r="AQ145" s="213"/>
      <c r="AR145" s="213"/>
      <c r="AS145" s="41"/>
      <c r="AT145" s="41"/>
      <c r="AU145" s="41"/>
      <c r="AV145" s="41"/>
      <c r="AW145" s="41"/>
      <c r="AX145" s="213"/>
      <c r="AY145" s="213"/>
      <c r="AZ145" s="41"/>
      <c r="BA145" s="41"/>
      <c r="BB145" s="41"/>
      <c r="BC145" s="41"/>
      <c r="BD145" s="41"/>
      <c r="BE145" s="213"/>
      <c r="BF145" s="213"/>
      <c r="BG145" s="273"/>
      <c r="BH145" s="41"/>
      <c r="BI145" s="41"/>
      <c r="BJ145" s="41"/>
      <c r="BK145" s="175"/>
      <c r="BL145" s="234"/>
      <c r="BM145" s="223"/>
      <c r="BO145" s="13"/>
      <c r="BP145" s="13"/>
      <c r="BQ145" s="13"/>
    </row>
    <row r="146" spans="2:69" x14ac:dyDescent="0.2">
      <c r="B146" s="139" t="s">
        <v>143</v>
      </c>
      <c r="C146" s="34"/>
      <c r="D146" s="35"/>
      <c r="E146" s="35"/>
      <c r="F146" s="35"/>
      <c r="G146" s="35"/>
      <c r="H146" s="270"/>
      <c r="I146" s="212"/>
      <c r="J146" s="35"/>
      <c r="K146" s="35"/>
      <c r="L146" s="35"/>
      <c r="M146" s="35"/>
      <c r="N146" s="35"/>
      <c r="O146" s="212"/>
      <c r="P146" s="212"/>
      <c r="Q146" s="35"/>
      <c r="R146" s="35"/>
      <c r="S146" s="47"/>
      <c r="T146" s="47"/>
      <c r="U146" s="35"/>
      <c r="V146" s="212"/>
      <c r="W146" s="212"/>
      <c r="X146" s="35"/>
      <c r="Y146" s="35"/>
      <c r="Z146" s="47"/>
      <c r="AA146" s="47"/>
      <c r="AB146" s="35"/>
      <c r="AC146" s="212"/>
      <c r="AD146" s="212"/>
      <c r="AE146" s="35"/>
      <c r="AF146" s="35"/>
      <c r="AG146" s="47"/>
      <c r="AH146" s="47"/>
      <c r="AI146" s="35"/>
      <c r="AJ146" s="212"/>
      <c r="AK146" s="212"/>
      <c r="AL146" s="35"/>
      <c r="AM146" s="35"/>
      <c r="AN146" s="47"/>
      <c r="AO146" s="47"/>
      <c r="AP146" s="35"/>
      <c r="AQ146" s="212"/>
      <c r="AR146" s="212"/>
      <c r="AS146" s="35"/>
      <c r="AT146" s="35"/>
      <c r="AU146" s="47"/>
      <c r="AV146" s="47"/>
      <c r="AW146" s="35"/>
      <c r="AX146" s="212"/>
      <c r="AY146" s="212"/>
      <c r="AZ146" s="35"/>
      <c r="BA146" s="35"/>
      <c r="BB146" s="35"/>
      <c r="BC146" s="35"/>
      <c r="BD146" s="35"/>
      <c r="BE146" s="212"/>
      <c r="BF146" s="212"/>
      <c r="BG146" s="270"/>
      <c r="BH146" s="35"/>
      <c r="BI146" s="35"/>
      <c r="BJ146" s="35"/>
      <c r="BK146" s="172"/>
      <c r="BL146" s="238"/>
      <c r="BM146" s="218"/>
      <c r="BO146" s="13"/>
      <c r="BP146" s="13"/>
      <c r="BQ146" s="13"/>
    </row>
    <row r="147" spans="2:69" ht="13.5" thickBot="1" x14ac:dyDescent="0.25">
      <c r="B147" s="139" t="s">
        <v>143</v>
      </c>
      <c r="C147" s="37"/>
      <c r="D147" s="38"/>
      <c r="E147" s="38"/>
      <c r="F147" s="38"/>
      <c r="G147" s="38"/>
      <c r="H147" s="271"/>
      <c r="I147" s="213"/>
      <c r="J147" s="38"/>
      <c r="K147" s="38"/>
      <c r="L147" s="38"/>
      <c r="M147" s="38"/>
      <c r="N147" s="38"/>
      <c r="O147" s="213"/>
      <c r="P147" s="213"/>
      <c r="Q147" s="38"/>
      <c r="R147" s="38"/>
      <c r="S147" s="48"/>
      <c r="T147" s="48"/>
      <c r="U147" s="38"/>
      <c r="V147" s="213"/>
      <c r="W147" s="213"/>
      <c r="X147" s="38"/>
      <c r="Y147" s="38"/>
      <c r="Z147" s="48"/>
      <c r="AA147" s="48"/>
      <c r="AB147" s="38"/>
      <c r="AC147" s="213"/>
      <c r="AD147" s="213"/>
      <c r="AE147" s="38"/>
      <c r="AF147" s="38"/>
      <c r="AG147" s="48"/>
      <c r="AH147" s="48"/>
      <c r="AI147" s="38"/>
      <c r="AJ147" s="213"/>
      <c r="AK147" s="213"/>
      <c r="AL147" s="38"/>
      <c r="AM147" s="38"/>
      <c r="AN147" s="48"/>
      <c r="AO147" s="48"/>
      <c r="AP147" s="38"/>
      <c r="AQ147" s="213"/>
      <c r="AR147" s="213"/>
      <c r="AS147" s="38"/>
      <c r="AT147" s="38"/>
      <c r="AU147" s="48"/>
      <c r="AV147" s="48"/>
      <c r="AW147" s="38"/>
      <c r="AX147" s="213"/>
      <c r="AY147" s="213"/>
      <c r="AZ147" s="38"/>
      <c r="BA147" s="38"/>
      <c r="BB147" s="38"/>
      <c r="BC147" s="38"/>
      <c r="BD147" s="38"/>
      <c r="BE147" s="213"/>
      <c r="BF147" s="213"/>
      <c r="BG147" s="271"/>
      <c r="BH147" s="38"/>
      <c r="BI147" s="38"/>
      <c r="BJ147" s="38"/>
      <c r="BK147" s="173"/>
      <c r="BL147" s="231"/>
      <c r="BM147" s="219"/>
      <c r="BO147" s="13"/>
      <c r="BP147" s="13"/>
      <c r="BQ147" s="13"/>
    </row>
    <row r="148" spans="2:69" x14ac:dyDescent="0.2">
      <c r="B148" s="139" t="s">
        <v>143</v>
      </c>
      <c r="C148" s="44"/>
      <c r="D148" s="39"/>
      <c r="E148" s="39"/>
      <c r="F148" s="39"/>
      <c r="G148" s="39"/>
      <c r="H148" s="270"/>
      <c r="I148" s="212"/>
      <c r="J148" s="39"/>
      <c r="K148" s="39"/>
      <c r="L148" s="39"/>
      <c r="M148" s="39"/>
      <c r="N148" s="39"/>
      <c r="O148" s="212"/>
      <c r="P148" s="212"/>
      <c r="Q148" s="39"/>
      <c r="R148" s="39"/>
      <c r="S148" s="39"/>
      <c r="T148" s="39"/>
      <c r="U148" s="39"/>
      <c r="V148" s="212"/>
      <c r="W148" s="212"/>
      <c r="X148" s="39"/>
      <c r="Y148" s="39"/>
      <c r="Z148" s="39"/>
      <c r="AA148" s="39"/>
      <c r="AB148" s="39"/>
      <c r="AC148" s="212"/>
      <c r="AD148" s="212"/>
      <c r="AE148" s="39"/>
      <c r="AF148" s="39"/>
      <c r="AG148" s="45"/>
      <c r="AH148" s="45"/>
      <c r="AI148" s="39"/>
      <c r="AJ148" s="212"/>
      <c r="AK148" s="212"/>
      <c r="AL148" s="39"/>
      <c r="AM148" s="39"/>
      <c r="AN148" s="39"/>
      <c r="AO148" s="39"/>
      <c r="AP148" s="39"/>
      <c r="AQ148" s="212"/>
      <c r="AR148" s="212"/>
      <c r="AS148" s="39"/>
      <c r="AT148" s="39"/>
      <c r="AU148" s="45"/>
      <c r="AV148" s="45"/>
      <c r="AW148" s="39"/>
      <c r="AX148" s="212"/>
      <c r="AY148" s="212"/>
      <c r="AZ148" s="39"/>
      <c r="BA148" s="39"/>
      <c r="BB148" s="39"/>
      <c r="BC148" s="39"/>
      <c r="BD148" s="39"/>
      <c r="BE148" s="212"/>
      <c r="BF148" s="212"/>
      <c r="BG148" s="272"/>
      <c r="BH148" s="39"/>
      <c r="BI148" s="39"/>
      <c r="BJ148" s="39"/>
      <c r="BK148" s="174"/>
      <c r="BL148" s="239"/>
      <c r="BM148" s="221"/>
      <c r="BO148" s="13"/>
      <c r="BP148" s="13"/>
      <c r="BQ148" s="13"/>
    </row>
    <row r="149" spans="2:69" ht="13.5" thickBot="1" x14ac:dyDescent="0.25">
      <c r="B149" s="139" t="s">
        <v>143</v>
      </c>
      <c r="C149" s="40"/>
      <c r="D149" s="41"/>
      <c r="E149" s="41"/>
      <c r="F149" s="41"/>
      <c r="G149" s="41"/>
      <c r="H149" s="271"/>
      <c r="I149" s="213"/>
      <c r="J149" s="41"/>
      <c r="K149" s="41"/>
      <c r="L149" s="41"/>
      <c r="M149" s="41"/>
      <c r="N149" s="41"/>
      <c r="O149" s="213"/>
      <c r="P149" s="213"/>
      <c r="Q149" s="41"/>
      <c r="R149" s="41"/>
      <c r="S149" s="41"/>
      <c r="T149" s="41"/>
      <c r="U149" s="41"/>
      <c r="V149" s="213"/>
      <c r="W149" s="213"/>
      <c r="X149" s="41"/>
      <c r="Y149" s="41"/>
      <c r="Z149" s="41"/>
      <c r="AA149" s="41"/>
      <c r="AB149" s="41"/>
      <c r="AC149" s="213"/>
      <c r="AD149" s="213"/>
      <c r="AE149" s="41"/>
      <c r="AF149" s="41"/>
      <c r="AG149" s="46"/>
      <c r="AH149" s="46"/>
      <c r="AI149" s="41"/>
      <c r="AJ149" s="213"/>
      <c r="AK149" s="213"/>
      <c r="AL149" s="41"/>
      <c r="AM149" s="41"/>
      <c r="AN149" s="41"/>
      <c r="AO149" s="41"/>
      <c r="AP149" s="41"/>
      <c r="AQ149" s="213"/>
      <c r="AR149" s="213"/>
      <c r="AS149" s="41"/>
      <c r="AT149" s="41"/>
      <c r="AU149" s="46"/>
      <c r="AV149" s="46"/>
      <c r="AW149" s="41"/>
      <c r="AX149" s="213"/>
      <c r="AY149" s="213"/>
      <c r="AZ149" s="41"/>
      <c r="BA149" s="41"/>
      <c r="BB149" s="41"/>
      <c r="BC149" s="41"/>
      <c r="BD149" s="41"/>
      <c r="BE149" s="213"/>
      <c r="BF149" s="213"/>
      <c r="BG149" s="273"/>
      <c r="BH149" s="41"/>
      <c r="BI149" s="41"/>
      <c r="BJ149" s="41"/>
      <c r="BK149" s="175"/>
      <c r="BL149" s="234"/>
      <c r="BM149" s="223"/>
      <c r="BO149" s="13"/>
      <c r="BP149" s="13"/>
      <c r="BQ149" s="13"/>
    </row>
    <row r="150" spans="2:69" x14ac:dyDescent="0.2">
      <c r="B150" s="139" t="s">
        <v>143</v>
      </c>
      <c r="C150" s="98"/>
      <c r="D150" s="99"/>
      <c r="E150" s="99"/>
      <c r="F150" s="99"/>
      <c r="G150" s="99"/>
      <c r="H150" s="270"/>
      <c r="I150" s="212"/>
      <c r="J150" s="99"/>
      <c r="K150" s="99"/>
      <c r="L150" s="99"/>
      <c r="M150" s="99"/>
      <c r="N150" s="99"/>
      <c r="O150" s="212"/>
      <c r="P150" s="212"/>
      <c r="Q150" s="99"/>
      <c r="R150" s="99"/>
      <c r="S150" s="99"/>
      <c r="T150" s="99"/>
      <c r="U150" s="99"/>
      <c r="V150" s="212"/>
      <c r="W150" s="212"/>
      <c r="X150" s="99"/>
      <c r="Y150" s="99"/>
      <c r="Z150" s="99"/>
      <c r="AA150" s="99"/>
      <c r="AB150" s="99"/>
      <c r="AC150" s="212"/>
      <c r="AD150" s="212"/>
      <c r="AE150" s="99"/>
      <c r="AF150" s="99"/>
      <c r="AG150" s="100"/>
      <c r="AH150" s="100"/>
      <c r="AI150" s="99"/>
      <c r="AJ150" s="212"/>
      <c r="AK150" s="212"/>
      <c r="AL150" s="99"/>
      <c r="AM150" s="99"/>
      <c r="AN150" s="99"/>
      <c r="AO150" s="99"/>
      <c r="AP150" s="99"/>
      <c r="AQ150" s="212"/>
      <c r="AR150" s="212"/>
      <c r="AS150" s="99"/>
      <c r="AT150" s="99"/>
      <c r="AU150" s="100"/>
      <c r="AV150" s="100"/>
      <c r="AW150" s="99"/>
      <c r="AX150" s="212"/>
      <c r="AY150" s="212"/>
      <c r="AZ150" s="99"/>
      <c r="BA150" s="99"/>
      <c r="BB150" s="99"/>
      <c r="BC150" s="99"/>
      <c r="BD150" s="99"/>
      <c r="BE150" s="212"/>
      <c r="BF150" s="212"/>
      <c r="BG150" s="275"/>
      <c r="BH150" s="99"/>
      <c r="BI150" s="99"/>
      <c r="BJ150" s="99"/>
      <c r="BK150" s="172"/>
      <c r="BL150" s="238"/>
      <c r="BM150" s="218"/>
      <c r="BO150" s="13"/>
      <c r="BP150" s="13"/>
      <c r="BQ150" s="13"/>
    </row>
    <row r="151" spans="2:69" ht="13.5" thickBot="1" x14ac:dyDescent="0.25">
      <c r="B151" s="139" t="s">
        <v>143</v>
      </c>
      <c r="C151" s="37"/>
      <c r="D151" s="38"/>
      <c r="E151" s="38"/>
      <c r="F151" s="38"/>
      <c r="G151" s="38"/>
      <c r="H151" s="271"/>
      <c r="I151" s="213"/>
      <c r="J151" s="38"/>
      <c r="K151" s="38"/>
      <c r="L151" s="38"/>
      <c r="M151" s="38"/>
      <c r="N151" s="38"/>
      <c r="O151" s="213"/>
      <c r="P151" s="213"/>
      <c r="Q151" s="38"/>
      <c r="R151" s="38"/>
      <c r="S151" s="38"/>
      <c r="T151" s="38"/>
      <c r="U151" s="38"/>
      <c r="V151" s="213"/>
      <c r="W151" s="213"/>
      <c r="X151" s="38"/>
      <c r="Y151" s="38"/>
      <c r="Z151" s="38"/>
      <c r="AA151" s="38"/>
      <c r="AB151" s="38"/>
      <c r="AC151" s="213"/>
      <c r="AD151" s="213"/>
      <c r="AE151" s="38"/>
      <c r="AF151" s="38"/>
      <c r="AG151" s="48"/>
      <c r="AH151" s="48"/>
      <c r="AI151" s="38"/>
      <c r="AJ151" s="213"/>
      <c r="AK151" s="213"/>
      <c r="AL151" s="38"/>
      <c r="AM151" s="38"/>
      <c r="AN151" s="38"/>
      <c r="AO151" s="38"/>
      <c r="AP151" s="38"/>
      <c r="AQ151" s="213"/>
      <c r="AR151" s="213"/>
      <c r="AS151" s="38"/>
      <c r="AT151" s="38"/>
      <c r="AU151" s="48"/>
      <c r="AV151" s="48"/>
      <c r="AW151" s="38"/>
      <c r="AX151" s="213"/>
      <c r="AY151" s="213"/>
      <c r="AZ151" s="38"/>
      <c r="BA151" s="38"/>
      <c r="BB151" s="38"/>
      <c r="BC151" s="38"/>
      <c r="BD151" s="38"/>
      <c r="BE151" s="213"/>
      <c r="BF151" s="213"/>
      <c r="BG151" s="271"/>
      <c r="BH151" s="38"/>
      <c r="BI151" s="38"/>
      <c r="BJ151" s="38"/>
      <c r="BK151" s="178"/>
      <c r="BL151" s="231"/>
      <c r="BM151" s="219"/>
      <c r="BO151" s="13"/>
      <c r="BP151" s="13"/>
      <c r="BQ151" s="13"/>
    </row>
    <row r="152" spans="2:69" ht="13.5" thickBot="1" x14ac:dyDescent="0.25">
      <c r="B152" s="139" t="s">
        <v>143</v>
      </c>
      <c r="C152" s="49"/>
      <c r="D152" s="50"/>
      <c r="E152" s="50"/>
      <c r="F152" s="50"/>
      <c r="G152" s="50"/>
      <c r="H152" s="279"/>
      <c r="I152" s="214"/>
      <c r="J152" s="50"/>
      <c r="K152" s="50"/>
      <c r="L152" s="50"/>
      <c r="M152" s="50"/>
      <c r="N152" s="50"/>
      <c r="O152" s="214"/>
      <c r="P152" s="214"/>
      <c r="Q152" s="50"/>
      <c r="R152" s="50"/>
      <c r="S152" s="50"/>
      <c r="T152" s="50"/>
      <c r="U152" s="50"/>
      <c r="V152" s="214"/>
      <c r="W152" s="214"/>
      <c r="X152" s="50"/>
      <c r="Y152" s="50"/>
      <c r="Z152" s="50"/>
      <c r="AA152" s="50"/>
      <c r="AB152" s="50"/>
      <c r="AC152" s="214"/>
      <c r="AD152" s="214"/>
      <c r="AE152" s="50"/>
      <c r="AF152" s="50"/>
      <c r="AG152" s="101"/>
      <c r="AH152" s="101"/>
      <c r="AI152" s="50"/>
      <c r="AJ152" s="214"/>
      <c r="AK152" s="214"/>
      <c r="AL152" s="50"/>
      <c r="AM152" s="50"/>
      <c r="AN152" s="50"/>
      <c r="AO152" s="50"/>
      <c r="AP152" s="50"/>
      <c r="AQ152" s="214"/>
      <c r="AR152" s="214"/>
      <c r="AS152" s="50"/>
      <c r="AT152" s="50"/>
      <c r="AU152" s="101"/>
      <c r="AV152" s="101"/>
      <c r="AW152" s="50"/>
      <c r="AX152" s="214"/>
      <c r="AY152" s="214"/>
      <c r="AZ152" s="50"/>
      <c r="BA152" s="50"/>
      <c r="BB152" s="50"/>
      <c r="BC152" s="50"/>
      <c r="BD152" s="50"/>
      <c r="BE152" s="214"/>
      <c r="BF152" s="214"/>
      <c r="BG152" s="274"/>
      <c r="BH152" s="50"/>
      <c r="BI152" s="50"/>
      <c r="BJ152" s="50"/>
      <c r="BK152" s="176"/>
      <c r="BL152" s="240"/>
      <c r="BM152" s="225"/>
      <c r="BO152" s="13"/>
      <c r="BP152" s="13"/>
      <c r="BQ152" s="13"/>
    </row>
    <row r="153" spans="2:69" x14ac:dyDescent="0.2">
      <c r="B153" s="19"/>
      <c r="C153" s="19"/>
      <c r="D153" s="19"/>
      <c r="E153" s="19"/>
      <c r="F153" s="19"/>
      <c r="G153" s="19"/>
      <c r="H153" s="19"/>
      <c r="I153" s="19"/>
      <c r="J153" s="19"/>
      <c r="K153" s="19"/>
      <c r="L153" s="19"/>
      <c r="M153" s="19"/>
      <c r="N153" s="19"/>
      <c r="O153" s="19"/>
      <c r="P153" s="19"/>
      <c r="Q153" s="19"/>
      <c r="R153" s="19"/>
      <c r="S153" s="19"/>
      <c r="T153" s="19"/>
      <c r="U153" s="19"/>
      <c r="V153" s="19"/>
      <c r="W153" s="19"/>
      <c r="X153" s="19"/>
      <c r="Y153" s="19"/>
      <c r="Z153" s="19"/>
      <c r="AA153" s="19"/>
      <c r="AB153" s="19"/>
      <c r="AC153" s="19"/>
      <c r="AD153" s="19"/>
      <c r="AE153" s="19"/>
      <c r="AF153" s="19"/>
      <c r="AG153" s="19"/>
      <c r="AH153" s="19"/>
      <c r="AI153" s="19"/>
      <c r="AJ153" s="19"/>
      <c r="AK153" s="19"/>
      <c r="AL153" s="19"/>
      <c r="AM153" s="19"/>
      <c r="AN153" s="19"/>
      <c r="AO153" s="19"/>
      <c r="AP153" s="19"/>
      <c r="AQ153" s="19"/>
      <c r="AR153" s="19"/>
      <c r="AS153" s="19"/>
      <c r="AT153" s="19"/>
      <c r="AU153" s="19"/>
      <c r="AV153" s="19"/>
      <c r="AW153" s="19"/>
      <c r="AX153" s="19"/>
      <c r="AY153" s="19"/>
      <c r="AZ153" s="19"/>
      <c r="BA153" s="19"/>
      <c r="BB153" s="19"/>
      <c r="BC153" s="19"/>
      <c r="BD153" s="19"/>
      <c r="BE153" s="19"/>
      <c r="BF153" s="19"/>
      <c r="BG153" s="19"/>
      <c r="BH153" s="19"/>
      <c r="BI153" s="19"/>
      <c r="BJ153" s="17"/>
      <c r="BK153" s="17"/>
      <c r="BL153" s="17"/>
      <c r="BM153" s="17"/>
    </row>
    <row r="154" spans="2:69" x14ac:dyDescent="0.2">
      <c r="C154" s="19"/>
      <c r="D154" s="19"/>
      <c r="E154" s="19"/>
      <c r="F154" s="19"/>
      <c r="G154" s="19"/>
      <c r="H154" s="19"/>
      <c r="I154" s="19"/>
      <c r="J154" s="19"/>
      <c r="K154" s="19"/>
      <c r="L154" s="19"/>
      <c r="M154" s="19"/>
      <c r="N154" s="19"/>
      <c r="O154" s="19"/>
      <c r="P154" s="19"/>
      <c r="Q154" s="19"/>
      <c r="R154" s="19"/>
      <c r="S154" s="19"/>
      <c r="T154" s="19"/>
      <c r="U154" s="19"/>
      <c r="V154" s="19"/>
      <c r="W154" s="19"/>
      <c r="X154" s="19"/>
      <c r="Y154" s="19"/>
      <c r="Z154" s="19"/>
      <c r="AA154" s="19"/>
      <c r="AB154" s="19"/>
      <c r="AC154" s="19"/>
      <c r="AD154" s="19"/>
      <c r="AE154" s="19"/>
      <c r="AF154" s="19"/>
      <c r="AG154" s="19"/>
      <c r="AH154" s="19"/>
      <c r="AI154" s="19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/>
      <c r="AU154" s="19"/>
      <c r="AV154" s="19"/>
      <c r="AW154" s="19"/>
      <c r="AX154" s="19"/>
      <c r="AY154" s="19"/>
      <c r="AZ154" s="19"/>
      <c r="BA154" s="19"/>
      <c r="BB154" s="19"/>
      <c r="BC154" s="19"/>
      <c r="BD154" s="19"/>
      <c r="BE154" s="19"/>
      <c r="BF154" s="19"/>
      <c r="BG154" s="19"/>
      <c r="BH154" s="19"/>
      <c r="BI154" s="19"/>
      <c r="BJ154" s="17"/>
      <c r="BK154" s="17"/>
      <c r="BL154" s="17"/>
      <c r="BM154" s="17"/>
    </row>
  </sheetData>
  <mergeCells count="88">
    <mergeCell ref="AL131:AR131"/>
    <mergeCell ref="AS131:AY131"/>
    <mergeCell ref="AZ131:BF131"/>
    <mergeCell ref="BG131:BM131"/>
    <mergeCell ref="C107:I107"/>
    <mergeCell ref="J107:P107"/>
    <mergeCell ref="Q107:W107"/>
    <mergeCell ref="C131:I131"/>
    <mergeCell ref="J131:P131"/>
    <mergeCell ref="Q131:W131"/>
    <mergeCell ref="X131:AD131"/>
    <mergeCell ref="AE131:AK131"/>
    <mergeCell ref="D2:I2"/>
    <mergeCell ref="L2:Q2"/>
    <mergeCell ref="T2:X2"/>
    <mergeCell ref="AA2:AE2"/>
    <mergeCell ref="L7:BA8"/>
    <mergeCell ref="AH2:AL2"/>
    <mergeCell ref="AP2:AW2"/>
    <mergeCell ref="AP3:AW3"/>
    <mergeCell ref="AP4:AW4"/>
    <mergeCell ref="AX2:BD2"/>
    <mergeCell ref="AX3:BD3"/>
    <mergeCell ref="AX4:BJ4"/>
    <mergeCell ref="BF2:BJ2"/>
    <mergeCell ref="BF3:BJ3"/>
    <mergeCell ref="BD6:BG8"/>
    <mergeCell ref="BK6:BN8"/>
    <mergeCell ref="C11:I11"/>
    <mergeCell ref="J11:P11"/>
    <mergeCell ref="Q11:W11"/>
    <mergeCell ref="X11:AD11"/>
    <mergeCell ref="J83:P83"/>
    <mergeCell ref="Q83:W83"/>
    <mergeCell ref="X83:AD83"/>
    <mergeCell ref="AE11:AK11"/>
    <mergeCell ref="C35:I35"/>
    <mergeCell ref="J35:P35"/>
    <mergeCell ref="Q35:W35"/>
    <mergeCell ref="X35:AD35"/>
    <mergeCell ref="AE35:AK35"/>
    <mergeCell ref="C83:I83"/>
    <mergeCell ref="AZ35:BF35"/>
    <mergeCell ref="BG35:BM35"/>
    <mergeCell ref="AL35:AR35"/>
    <mergeCell ref="AE83:AK83"/>
    <mergeCell ref="AE59:AK59"/>
    <mergeCell ref="AL59:AR59"/>
    <mergeCell ref="AS59:AY59"/>
    <mergeCell ref="BG59:BM59"/>
    <mergeCell ref="AL83:AR83"/>
    <mergeCell ref="AS83:AY83"/>
    <mergeCell ref="AZ83:BF83"/>
    <mergeCell ref="AZ59:BF59"/>
    <mergeCell ref="BG83:BM83"/>
    <mergeCell ref="AS35:AY35"/>
    <mergeCell ref="C58:AD58"/>
    <mergeCell ref="AE58:BH58"/>
    <mergeCell ref="BI58:BM58"/>
    <mergeCell ref="C82:AB82"/>
    <mergeCell ref="AC82:BG82"/>
    <mergeCell ref="BH82:BM82"/>
    <mergeCell ref="C59:I59"/>
    <mergeCell ref="J59:P59"/>
    <mergeCell ref="Q59:W59"/>
    <mergeCell ref="X59:AD59"/>
    <mergeCell ref="C106:Z106"/>
    <mergeCell ref="AA106:BE106"/>
    <mergeCell ref="BF106:BM106"/>
    <mergeCell ref="C130:X130"/>
    <mergeCell ref="Y130:BC130"/>
    <mergeCell ref="BD130:BM130"/>
    <mergeCell ref="BG107:BM107"/>
    <mergeCell ref="X107:AD107"/>
    <mergeCell ref="AE107:AK107"/>
    <mergeCell ref="AL107:AR107"/>
    <mergeCell ref="AS107:AY107"/>
    <mergeCell ref="AZ107:BF107"/>
    <mergeCell ref="C10:E10"/>
    <mergeCell ref="F10:AJ10"/>
    <mergeCell ref="AK10:BL10"/>
    <mergeCell ref="C34:AF34"/>
    <mergeCell ref="AG34:BJ34"/>
    <mergeCell ref="BK34:BM34"/>
    <mergeCell ref="AL11:AR11"/>
    <mergeCell ref="AS11:AY11"/>
    <mergeCell ref="AZ11:BF11"/>
    <mergeCell ref="BG11:BM11"/>
  </mergeCells>
  <pageMargins left="0.17986111111111111" right="0.17986111111111111" top="0.39374999999999999" bottom="0.39374999999999999" header="0.51180555555555562" footer="0.51180555555555562"/>
  <pageSetup paperSize="8" scale="60" firstPageNumber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" r:id="rId4" name="Drop Down 91">
              <controlPr defaultSize="0" autoLine="0" autoPict="0" macro="[0]!Clear.Clear">
                <anchor moveWithCells="1">
                  <from>
                    <xdr:col>59</xdr:col>
                    <xdr:colOff>19050</xdr:colOff>
                    <xdr:row>5</xdr:row>
                    <xdr:rowOff>47625</xdr:rowOff>
                  </from>
                  <to>
                    <xdr:col>63</xdr:col>
                    <xdr:colOff>180975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5" name="Button 116">
              <controlPr defaultSize="0" print="0" autoFill="0" autoPict="0" macro="[0]!Feuil1.cmdRunDemo_Click">
                <anchor>
                  <from>
                    <xdr:col>0</xdr:col>
                    <xdr:colOff>57150</xdr:colOff>
                    <xdr:row>8</xdr:row>
                    <xdr:rowOff>142875</xdr:rowOff>
                  </from>
                  <to>
                    <xdr:col>1</xdr:col>
                    <xdr:colOff>904875</xdr:colOff>
                    <xdr:row>11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6" name="Button 123">
              <controlPr defaultSize="0" print="0" autoFill="0" autoPict="0" macro="[0]!Feuil1.formvacances_Click" altText="Gestion des vacances">
                <anchor moveWithCells="1" sizeWithCells="1">
                  <from>
                    <xdr:col>2</xdr:col>
                    <xdr:colOff>0</xdr:colOff>
                    <xdr:row>5</xdr:row>
                    <xdr:rowOff>66675</xdr:rowOff>
                  </from>
                  <to>
                    <xdr:col>9</xdr:col>
                    <xdr:colOff>171450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Agents!$B$19:$B$33</xm:f>
          </x14:formula1>
          <xm:sqref>B110</xm:sqref>
        </x14:dataValidation>
        <x14:dataValidation type="list" showInputMessage="1" showErrorMessage="1">
          <x14:formula1>
            <xm:f>Agents!$B$2:$B$606</xm:f>
          </x14:formula1>
          <xm:sqref>B13:B32 B37:B56 B61:B80 B85:B104 B109 B111:B128 B133:B152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D20"/>
  <sheetViews>
    <sheetView workbookViewId="0">
      <selection activeCell="B13" sqref="B13"/>
    </sheetView>
  </sheetViews>
  <sheetFormatPr baseColWidth="10" defaultRowHeight="15" x14ac:dyDescent="0.25"/>
  <cols>
    <col min="2" max="2" width="21.7109375" bestFit="1" customWidth="1"/>
    <col min="3" max="3" width="24" bestFit="1" customWidth="1"/>
    <col min="4" max="4" width="22.140625" bestFit="1" customWidth="1"/>
  </cols>
  <sheetData>
    <row r="1" spans="2:4" x14ac:dyDescent="0.25">
      <c r="B1" s="405" t="s">
        <v>164</v>
      </c>
      <c r="C1" s="405"/>
      <c r="D1" s="405"/>
    </row>
    <row r="2" spans="2:4" x14ac:dyDescent="0.25">
      <c r="B2" t="s">
        <v>73</v>
      </c>
      <c r="C2" t="s">
        <v>152</v>
      </c>
      <c r="D2" t="s">
        <v>153</v>
      </c>
    </row>
    <row r="3" spans="2:4" x14ac:dyDescent="0.25">
      <c r="B3" t="s">
        <v>75</v>
      </c>
      <c r="C3" t="s">
        <v>154</v>
      </c>
      <c r="D3" t="s">
        <v>155</v>
      </c>
    </row>
    <row r="4" spans="2:4" x14ac:dyDescent="0.25">
      <c r="B4" t="s">
        <v>156</v>
      </c>
      <c r="C4" t="s">
        <v>157</v>
      </c>
      <c r="D4" t="s">
        <v>158</v>
      </c>
    </row>
    <row r="5" spans="2:4" x14ac:dyDescent="0.25">
      <c r="B5" t="s">
        <v>159</v>
      </c>
      <c r="C5" t="s">
        <v>160</v>
      </c>
      <c r="D5" t="s">
        <v>161</v>
      </c>
    </row>
    <row r="6" spans="2:4" x14ac:dyDescent="0.25">
      <c r="B6" t="s">
        <v>162</v>
      </c>
      <c r="C6" t="s">
        <v>163</v>
      </c>
    </row>
    <row r="8" spans="2:4" x14ac:dyDescent="0.25">
      <c r="B8" s="405" t="s">
        <v>165</v>
      </c>
      <c r="C8" s="405"/>
      <c r="D8" s="405"/>
    </row>
    <row r="9" spans="2:4" x14ac:dyDescent="0.25">
      <c r="B9" t="s">
        <v>73</v>
      </c>
      <c r="C9" s="288">
        <v>42662</v>
      </c>
      <c r="D9" s="288">
        <v>42677</v>
      </c>
    </row>
    <row r="10" spans="2:4" x14ac:dyDescent="0.25">
      <c r="B10" t="s">
        <v>75</v>
      </c>
      <c r="C10" s="288">
        <v>42721</v>
      </c>
      <c r="D10" s="288">
        <v>42738</v>
      </c>
    </row>
    <row r="11" spans="2:4" x14ac:dyDescent="0.25">
      <c r="B11" t="s">
        <v>156</v>
      </c>
      <c r="C11" s="288">
        <v>42777</v>
      </c>
      <c r="D11" s="288">
        <v>42793</v>
      </c>
    </row>
    <row r="12" spans="2:4" x14ac:dyDescent="0.25">
      <c r="B12" t="s">
        <v>159</v>
      </c>
      <c r="C12" s="288">
        <v>42833</v>
      </c>
      <c r="D12" s="288">
        <v>42849</v>
      </c>
    </row>
    <row r="13" spans="2:4" x14ac:dyDescent="0.25">
      <c r="B13" t="s">
        <v>162</v>
      </c>
      <c r="C13" s="288">
        <v>42924</v>
      </c>
      <c r="D13" s="288"/>
    </row>
    <row r="15" spans="2:4" x14ac:dyDescent="0.25">
      <c r="B15" s="405" t="s">
        <v>166</v>
      </c>
      <c r="C15" s="405"/>
      <c r="D15" s="405"/>
    </row>
    <row r="16" spans="2:4" x14ac:dyDescent="0.25">
      <c r="B16" t="s">
        <v>73</v>
      </c>
      <c r="C16" s="287">
        <v>43029</v>
      </c>
      <c r="D16" s="287">
        <v>43045</v>
      </c>
    </row>
    <row r="17" spans="2:4" x14ac:dyDescent="0.25">
      <c r="B17" t="s">
        <v>75</v>
      </c>
      <c r="C17" s="287">
        <v>43092</v>
      </c>
      <c r="D17" s="287">
        <v>43108</v>
      </c>
    </row>
    <row r="18" spans="2:4" x14ac:dyDescent="0.25">
      <c r="B18" t="s">
        <v>156</v>
      </c>
      <c r="C18" s="287">
        <v>43155</v>
      </c>
      <c r="D18" s="287">
        <v>43171</v>
      </c>
    </row>
    <row r="19" spans="2:4" x14ac:dyDescent="0.25">
      <c r="B19" t="s">
        <v>159</v>
      </c>
      <c r="C19" s="287">
        <v>43211</v>
      </c>
      <c r="D19" s="287">
        <v>43227</v>
      </c>
    </row>
    <row r="20" spans="2:4" x14ac:dyDescent="0.25">
      <c r="B20" t="s">
        <v>162</v>
      </c>
      <c r="C20" t="s">
        <v>167</v>
      </c>
    </row>
  </sheetData>
  <mergeCells count="3">
    <mergeCell ref="B1:D1"/>
    <mergeCell ref="B8:D8"/>
    <mergeCell ref="B15:D15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5"/>
  <sheetViews>
    <sheetView workbookViewId="0">
      <selection activeCell="E1" sqref="E1"/>
    </sheetView>
  </sheetViews>
  <sheetFormatPr baseColWidth="10" defaultRowHeight="15" x14ac:dyDescent="0.25"/>
  <cols>
    <col min="2" max="2" width="15.28515625" bestFit="1" customWidth="1"/>
  </cols>
  <sheetData>
    <row r="1" spans="1:5" ht="18" x14ac:dyDescent="0.25">
      <c r="A1" s="329" t="s">
        <v>173</v>
      </c>
      <c r="B1" s="330">
        <f>DATE(an,1,1)</f>
        <v>42005</v>
      </c>
      <c r="C1" s="3">
        <f>VLOOKUP(B1,'Congés et HotLine 2015'!C12:X12,4)</f>
        <v>42005</v>
      </c>
      <c r="D1">
        <f>ROW(C1)</f>
        <v>1</v>
      </c>
      <c r="E1">
        <f>COLUMN(C2)</f>
        <v>3</v>
      </c>
    </row>
    <row r="2" spans="1:5" ht="18" x14ac:dyDescent="0.25">
      <c r="A2" s="281"/>
      <c r="B2" s="330">
        <f>DATE(an,1,31)</f>
        <v>42035</v>
      </c>
    </row>
    <row r="3" spans="1:5" ht="18" x14ac:dyDescent="0.25">
      <c r="A3" s="281"/>
      <c r="B3" s="180"/>
    </row>
    <row r="4" spans="1:5" x14ac:dyDescent="0.25">
      <c r="A4" s="283"/>
      <c r="B4" s="1"/>
    </row>
    <row r="5" spans="1:5" x14ac:dyDescent="0.25">
      <c r="A5" s="28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76"/>
  <sheetViews>
    <sheetView showZeros="0" topLeftCell="A7" workbookViewId="0">
      <selection activeCell="C14" sqref="C14"/>
    </sheetView>
  </sheetViews>
  <sheetFormatPr baseColWidth="10" defaultRowHeight="15" x14ac:dyDescent="0.25"/>
  <cols>
    <col min="1" max="1" width="14" customWidth="1"/>
    <col min="3" max="7" width="23.42578125" customWidth="1"/>
    <col min="9" max="9" width="40" customWidth="1"/>
  </cols>
  <sheetData>
    <row r="1" spans="1:9" x14ac:dyDescent="0.25">
      <c r="A1" s="325"/>
      <c r="B1" s="325"/>
    </row>
    <row r="2" spans="1:9" ht="15.75" thickBot="1" x14ac:dyDescent="0.3">
      <c r="A2" s="427" t="s">
        <v>95</v>
      </c>
      <c r="B2" s="428"/>
      <c r="C2" s="429"/>
      <c r="D2" s="429"/>
      <c r="E2" s="429"/>
      <c r="F2" s="429"/>
      <c r="G2" s="429"/>
    </row>
    <row r="3" spans="1:9" ht="15.75" thickBot="1" x14ac:dyDescent="0.3">
      <c r="A3" s="151" t="s">
        <v>94</v>
      </c>
      <c r="B3" s="153">
        <v>5</v>
      </c>
      <c r="C3" s="142">
        <f>'Congés et HotLine 2015'!C12</f>
        <v>42002</v>
      </c>
      <c r="D3" s="142">
        <f>'Congés et HotLine 2015'!D12</f>
        <v>42003</v>
      </c>
      <c r="E3" s="142">
        <f>'Congés et HotLine 2015'!E12</f>
        <v>42004</v>
      </c>
      <c r="F3" s="142">
        <f>'Congés et HotLine 2015'!F12</f>
        <v>42005</v>
      </c>
      <c r="G3" s="144">
        <f>'Congés et HotLine 2015'!G12</f>
        <v>42006</v>
      </c>
      <c r="I3" s="251"/>
    </row>
    <row r="4" spans="1:9" ht="15.75" thickBot="1" x14ac:dyDescent="0.3">
      <c r="A4" s="192"/>
      <c r="B4" s="193"/>
      <c r="C4" s="32">
        <f>'Congés et HotLine 2015'!$C$13</f>
        <v>0</v>
      </c>
      <c r="D4" s="32" t="str">
        <f>IF('Congés et HotLine 2015'!D13=0,"",'Congés et HotLine 2015'!D13)</f>
        <v/>
      </c>
      <c r="E4" s="32" t="str">
        <f>IF('Congés et HotLine 2015'!E13=0,"",'Congés et HotLine 2015'!E13)</f>
        <v/>
      </c>
      <c r="F4" s="208" t="str">
        <f>IF('Congés et HotLine 2015'!F13=0,"",'Congés et HotLine 2015'!F13)</f>
        <v/>
      </c>
      <c r="G4" s="156" t="str">
        <f>IF('Congés et HotLine 2015'!G13=0,"",'Congés et HotLine 2015'!G13)</f>
        <v/>
      </c>
      <c r="I4" s="251"/>
    </row>
    <row r="5" spans="1:9" ht="27.95" customHeight="1" x14ac:dyDescent="0.25">
      <c r="A5" s="412" t="str">
        <f>IF('Congés et HotLine 2015'!B13="","",'Congés et HotLine 2015'!B13&amp;IF(VLOOKUP('Congés et HotLine 2015'!B13,Agents!B1:D100,2,0)&lt;&gt;""," -","")&amp;VLOOKUP('Congés et HotLine 2015'!B13,Agents!B1:D100,2,0)&amp;" "&amp;VLOOKUP('Congés et HotLine 2015'!B13,Agents!B1:D100,3,0))</f>
        <v>ADRAGNA Patrice</v>
      </c>
      <c r="B5" s="413"/>
      <c r="C5" s="149">
        <f>IF(C4="0","",IF(C4=1,"Station 703761",IF(C4=2,"Station 703762",IF(C4="C","Congé",C4))))</f>
        <v>0</v>
      </c>
      <c r="D5" s="149" t="str">
        <f>IF(D4="0","",IF(D4=1,"Station 703761",IF(D4=2,"Station 703762",IF(D4="C","Congé",D4))))</f>
        <v/>
      </c>
      <c r="E5" s="149" t="str">
        <f>IF(E4="0","",IF(E4=1,"Station 703761",IF(E4=2,"Station 703762",IF(E4="C","Congé",E4))))</f>
        <v/>
      </c>
      <c r="F5" s="149" t="str">
        <f>IF(F4="0","",IF(F4=1,"Station 703761",IF(F4=2,"Station 703762",IF(F4="C","Congé",F4))))</f>
        <v/>
      </c>
      <c r="G5" s="149" t="str">
        <f>IF(G4="0","",IF(G4=1,"Station 703761",IF(G4=2,"Station 703762",IF(G4="C","Congé",G4))))</f>
        <v/>
      </c>
      <c r="H5" s="107"/>
    </row>
    <row r="6" spans="1:9" ht="27.95" customHeight="1" thickBot="1" x14ac:dyDescent="0.3">
      <c r="A6" s="414"/>
      <c r="B6" s="415"/>
      <c r="C6" s="150">
        <f>IF(C4="0","",IF(C4=1,"Agent 703918",IF(C4=2,"Agent 703919",IF(C4="C","Congé",C4))))</f>
        <v>0</v>
      </c>
      <c r="D6" s="150" t="str">
        <f>IF(D4="0","",IF(D4=1,"Agent 703918",IF(D4=2,"Agent 703919",IF(D4="C","Congé",D4))))</f>
        <v/>
      </c>
      <c r="E6" s="150" t="str">
        <f>IF(E4="0","",IF(E4=1,"Agent 703918",IF(E4=2,"Agent 703919",IF(E4="C","Congé",E4))))</f>
        <v/>
      </c>
      <c r="F6" s="150" t="str">
        <f>IF(F4="0","",IF(F4=1,"Agent 703918",IF(F4=2,"Agent 703919",IF(F4="C","Congé",F4))))</f>
        <v/>
      </c>
      <c r="G6" s="150" t="str">
        <f>IF(G4="0","",IF(G4=1,"Agent 703918",IF(G4=2,"Agent 703919",IF(G4="C","Congé",G4))))</f>
        <v/>
      </c>
      <c r="H6" s="107"/>
    </row>
    <row r="7" spans="1:9" ht="27.95" customHeight="1" thickBot="1" x14ac:dyDescent="0.3">
      <c r="A7" s="184"/>
      <c r="B7" s="185"/>
      <c r="C7" s="206" t="str">
        <f>IF('Congés et HotLine 2015'!C14=0,"",'Congés et HotLine 2015'!C14)</f>
        <v/>
      </c>
      <c r="D7" s="206" t="str">
        <f>IF('Congés et HotLine 2015'!D14=0,"",'Congés et HotLine 2015'!D14)</f>
        <v/>
      </c>
      <c r="E7" s="206" t="str">
        <f>IF('Congés et HotLine 2015'!E14=0,"",'Congés et HotLine 2015'!E14)</f>
        <v/>
      </c>
      <c r="F7" s="206" t="str">
        <f>IF('Congés et HotLine 2015'!F14=0,"",'Congés et HotLine 2015'!F14)</f>
        <v/>
      </c>
      <c r="G7" s="206" t="str">
        <f>IF('Congés et HotLine 2015'!G14=0,"",'Congés et HotLine 2015'!G14)</f>
        <v/>
      </c>
      <c r="H7" s="107"/>
      <c r="I7" s="106"/>
    </row>
    <row r="8" spans="1:9" ht="27.95" customHeight="1" x14ac:dyDescent="0.25">
      <c r="A8" s="412" t="str">
        <f>IF('Congés et HotLine 2015'!B14="","",'Congés et HotLine 2015'!B14&amp;IF(VLOOKUP('Congés et HotLine 2015'!B14,Agents!B1:D100,2,0)&lt;&gt;""," -","")&amp;VLOOKUP('Congés et HotLine 2015'!B14,Agents!B1:D100,2,0)&amp;" "&amp;VLOOKUP('Congés et HotLine 2015'!B14,Agents!B1:D100,3,0))</f>
        <v xml:space="preserve">BOURGOIN -MANGEANT Murielle </v>
      </c>
      <c r="B8" s="413"/>
      <c r="C8" s="149" t="str">
        <f>IF(C7="0","",IF(C7=1,"Station 703761",IF(C7=2,"Station 703762",IF(C7="C","Congé",C7))))</f>
        <v/>
      </c>
      <c r="D8" s="149" t="str">
        <f>IF(D7="0","",IF(D7=1,"Station 703761",IF(D7=2,"Station 703762",IF(D7="C","Congé",D7))))</f>
        <v/>
      </c>
      <c r="E8" s="149" t="str">
        <f>IF(E7="0","",IF(E7=1,"Station 703761",IF(E7=2,"Station 703762",IF(E7="C","Congé",E7))))</f>
        <v/>
      </c>
      <c r="F8" s="149" t="str">
        <f>IF(F7="0","",IF(F7=1,"Station 703761",IF(F7=2,"Station 703762",IF(F7="C","Congé",F7))))</f>
        <v/>
      </c>
      <c r="G8" s="149" t="str">
        <f>IF(G7="0","",IF(G7=1,"Station 703761",IF(G7=2,"Station 703762",IF(G7="C","Congé",G7))))</f>
        <v/>
      </c>
      <c r="H8" s="107"/>
      <c r="I8" s="106"/>
    </row>
    <row r="9" spans="1:9" ht="27.75" customHeight="1" thickBot="1" x14ac:dyDescent="0.3">
      <c r="A9" s="414"/>
      <c r="B9" s="415"/>
      <c r="C9" s="150" t="str">
        <f>IF(C7="0","",IF(C7=1,"Agent 703918",IF(C7=2,"Agent 703919",IF(C7="C","Congé",C7))))</f>
        <v/>
      </c>
      <c r="D9" s="150" t="str">
        <f>IF(D7="0","",IF(D7=1,"Agent 703918",IF(D7=2,"Agent 703919",IF(D7="C","Congé",D7))))</f>
        <v/>
      </c>
      <c r="E9" s="150" t="str">
        <f>IF(E7="0","",IF(E7=1,"Agent 703918",IF(E7=2,"Agent 703919",IF(E7="C","Congé",E7))))</f>
        <v/>
      </c>
      <c r="F9" s="150" t="str">
        <f>IF(F7="0","",IF(F7=1,"Agent 703918",IF(F7=2,"Agent 703919",IF(F7="C","Congé",F7))))</f>
        <v/>
      </c>
      <c r="G9" s="150" t="str">
        <f>IF(G7="0","",IF(G7=1,"Agent 703918",IF(G7=2,"Agent 703919",IF(G7="C","Congé",G7))))</f>
        <v/>
      </c>
      <c r="H9" s="107"/>
      <c r="I9" s="108" t="s">
        <v>96</v>
      </c>
    </row>
    <row r="10" spans="1:9" ht="27.75" customHeight="1" thickBot="1" x14ac:dyDescent="0.3">
      <c r="A10" s="184"/>
      <c r="B10" s="185"/>
      <c r="C10" s="206" t="str">
        <f>IF('Congés et HotLine 2015'!C15=0,"",'Congés et HotLine 2015'!C15)</f>
        <v/>
      </c>
      <c r="D10" s="206" t="str">
        <f>IF('Congés et HotLine 2015'!D15=0,"",'Congés et HotLine 2015'!D15)</f>
        <v/>
      </c>
      <c r="E10" s="206" t="str">
        <f>IF('Congés et HotLine 2015'!E15=0,"",'Congés et HotLine 2015'!E15)</f>
        <v/>
      </c>
      <c r="F10" s="206" t="str">
        <f>IF('Congés et HotLine 2015'!F15=0,"",'Congés et HotLine 2015'!F15)</f>
        <v/>
      </c>
      <c r="G10" s="206" t="str">
        <f>IF('Congés et HotLine 2015'!G15=0,"",'Congés et HotLine 2015'!G15)</f>
        <v/>
      </c>
      <c r="H10" s="107"/>
      <c r="I10" s="194"/>
    </row>
    <row r="11" spans="1:9" ht="27.95" customHeight="1" x14ac:dyDescent="0.25">
      <c r="A11" s="416" t="str">
        <f>IF('Congés et HotLine 2015'!B15="","",'Congés et HotLine 2015'!B15&amp;IF(VLOOKUP('Congés et HotLine 2015'!B15,Agents!B1:D100,2,0)&lt;&gt;""," -","")&amp;VLOOKUP('Congés et HotLine 2015'!B15,Agents!B1:D100,2,0)&amp;" "&amp;VLOOKUP('Congés et HotLine 2015'!B15,Agents!B1:D100,3,0))</f>
        <v/>
      </c>
      <c r="B11" s="417"/>
      <c r="C11" s="149" t="str">
        <f>IF(C10="0","",IF(C10=1,"Station 703761",IF(C10=2,"Station 703762",IF(C10="C","Congé",C10))))</f>
        <v/>
      </c>
      <c r="D11" s="149" t="str">
        <f>IF(D10="0","",IF(D10=1,"Station 703761",IF(D10=2,"Station 703762",IF(D10="C","Congé",D10))))</f>
        <v/>
      </c>
      <c r="E11" s="149" t="str">
        <f>IF(E10="0","",IF(E10=1,"Station 703761",IF(E10=2,"Station 703762",IF(E10="C","Congé",E10))))</f>
        <v/>
      </c>
      <c r="F11" s="149" t="str">
        <f>IF(F10="0","",IF(F10=1,"Station 703761",IF(F10=2,"Station 703762",IF(F10="C","Congé",F10))))</f>
        <v/>
      </c>
      <c r="G11" s="149" t="str">
        <f>IF(G10="0","",IF(G10=1,"Station 703761",IF(G10=2,"Station 703762",IF(G10="C","Congé",G10))))</f>
        <v/>
      </c>
      <c r="H11" s="107"/>
      <c r="I11" s="109"/>
    </row>
    <row r="12" spans="1:9" ht="27.95" customHeight="1" thickBot="1" x14ac:dyDescent="0.3">
      <c r="A12" s="418"/>
      <c r="B12" s="419"/>
      <c r="C12" s="150" t="str">
        <f>IF(C10="0","",IF(C10=1,"Agent 703918",IF(C10=2,"Agent 703919",IF(C10="C","Congé",C10))))</f>
        <v/>
      </c>
      <c r="D12" s="150" t="str">
        <f>IF(D10="0","",IF(D10=1,"Agent 703918",IF(D10=2,"Agent 703919",IF(D10="C","Congé",D10))))</f>
        <v/>
      </c>
      <c r="E12" s="150" t="str">
        <f>IF(E10="0","",IF(E10=1,"Agent 703918",IF(E10=2,"Agent 703919",IF(E10="C","Congé",E10))))</f>
        <v/>
      </c>
      <c r="F12" s="150" t="str">
        <f>IF(F10="0","",IF(F10=1,"Agent 703918",IF(F10=2,"Agent 703919",IF(F10="C","Congé",F10))))</f>
        <v/>
      </c>
      <c r="G12" s="150" t="str">
        <f>IF(G10="0","",IF(G10=1,"Agent 703918",IF(G10=2,"Agent 703919",IF(G10="C","Congé",G10))))</f>
        <v/>
      </c>
      <c r="H12" s="107"/>
      <c r="I12" s="109"/>
    </row>
    <row r="13" spans="1:9" ht="27.95" customHeight="1" thickBot="1" x14ac:dyDescent="0.3">
      <c r="A13" s="184"/>
      <c r="B13" s="185"/>
      <c r="C13" s="206" t="str">
        <f>IF('Congés et HotLine 2015'!C16=0,"",'Congés et HotLine 2015'!C16)</f>
        <v/>
      </c>
      <c r="D13" s="206" t="str">
        <f>IF('Congés et HotLine 2015'!D16=0,"",'Congés et HotLine 2015'!D16)</f>
        <v/>
      </c>
      <c r="E13" s="206" t="str">
        <f>IF('Congés et HotLine 2015'!E16=0,"",'Congés et HotLine 2015'!E16)</f>
        <v/>
      </c>
      <c r="F13" s="206" t="str">
        <f>IF('Congés et HotLine 2015'!F16=0,"",'Congés et HotLine 2015'!F16)</f>
        <v/>
      </c>
      <c r="G13" s="206" t="str">
        <f>IF('Congés et HotLine 2015'!G16=0,"",'Congés et HotLine 2015'!G16)</f>
        <v/>
      </c>
      <c r="H13" s="107"/>
      <c r="I13" s="109"/>
    </row>
    <row r="14" spans="1:9" ht="27.95" customHeight="1" x14ac:dyDescent="0.25">
      <c r="A14" s="420" t="str">
        <f>IF('Congés et HotLine 2015'!B16="","",'Congés et HotLine 2015'!B16&amp;IF(VLOOKUP('Congés et HotLine 2015'!B16,Agents!B4:D103,2,0)&lt;&gt;""," -","")&amp;VLOOKUP('Congés et HotLine 2015'!B16,Agents!B4:D103,2,0)&amp;" "&amp;VLOOKUP('Congés et HotLine 2015'!B16,Agents!B4:D103,3,0))</f>
        <v>CORBINEAU Cédric</v>
      </c>
      <c r="B14" s="417"/>
      <c r="C14" s="149" t="str">
        <f>IF(C13="0","",IF(C13=1,"Station 703761",IF(C13=2,"Station 703762",IF(C13="C","Congé",C13))))</f>
        <v/>
      </c>
      <c r="D14" s="149" t="str">
        <f>IF(D13="0","",IF(D13=1,"Station 703761",IF(D13=2,"Station 703762",IF(D13="C","Congé",D13))))</f>
        <v/>
      </c>
      <c r="E14" s="149" t="str">
        <f t="shared" ref="E14:G14" si="0">IF(E13="0","",IF(E13=1,"Station 703761",IF(E13=2,"Station 703762",IF(E13="C","Congé",E13))))</f>
        <v/>
      </c>
      <c r="F14" s="149" t="str">
        <f>IF(F13="0","",IF(F13=1,"Agent 703918",IF(F13=2,"Agent 703919",IF(F13="C","Congé",F13))))</f>
        <v/>
      </c>
      <c r="G14" s="149" t="str">
        <f t="shared" si="0"/>
        <v/>
      </c>
      <c r="H14" s="107"/>
      <c r="I14" s="109"/>
    </row>
    <row r="15" spans="1:9" ht="27.95" customHeight="1" thickBot="1" x14ac:dyDescent="0.3">
      <c r="A15" s="418"/>
      <c r="B15" s="419"/>
      <c r="C15" s="150" t="str">
        <f>IF(C13="0","",IF(C13=1,"Agent 703918",IF(C13=2,"Agent 703919",IF(C13="C","Congé",C13))))</f>
        <v/>
      </c>
      <c r="D15" s="150" t="str">
        <f t="shared" ref="D15:G15" si="1">IF(D13="0","",IF(D13=1,"Agent 703918",IF(D13=2,"Agent 703919",IF(D13="C","Congé",D13))))</f>
        <v/>
      </c>
      <c r="E15" s="150" t="str">
        <f t="shared" si="1"/>
        <v/>
      </c>
      <c r="F15" s="150" t="str">
        <f t="shared" si="1"/>
        <v/>
      </c>
      <c r="G15" s="150" t="str">
        <f t="shared" si="1"/>
        <v/>
      </c>
      <c r="H15" s="107"/>
      <c r="I15" s="109"/>
    </row>
    <row r="16" spans="1:9" ht="27.95" customHeight="1" thickBot="1" x14ac:dyDescent="0.3">
      <c r="A16" s="184"/>
      <c r="B16" s="185"/>
      <c r="C16" s="206" t="str">
        <f>IF('Congés et HotLine 2015'!C17=0,"",'Congés et HotLine 2015'!C17)</f>
        <v/>
      </c>
      <c r="D16" s="206" t="str">
        <f>IF('Congés et HotLine 2015'!D17=0,"",'Congés et HotLine 2015'!D17)</f>
        <v/>
      </c>
      <c r="E16" s="206" t="str">
        <f>IF('Congés et HotLine 2015'!E17=0,"",'Congés et HotLine 2015'!E17)</f>
        <v/>
      </c>
      <c r="F16" s="206" t="str">
        <f>IF('Congés et HotLine 2015'!F17=0,"",'Congés et HotLine 2015'!F17)</f>
        <v/>
      </c>
      <c r="G16" s="206" t="str">
        <f>IF('Congés et HotLine 2015'!G17=0,"",'Congés et HotLine 2015'!G17)</f>
        <v/>
      </c>
      <c r="H16" s="107"/>
      <c r="I16" s="109"/>
    </row>
    <row r="17" spans="1:9" ht="27.95" customHeight="1" x14ac:dyDescent="0.25">
      <c r="A17" s="420" t="str">
        <f>IF('Congés et HotLine 2015'!B17="","",'Congés et HotLine 2015'!B17&amp;IF(VLOOKUP('Congés et HotLine 2015'!B17,Agents!B1:D106,2,0)&lt;&gt;""," -","")&amp;VLOOKUP('Congés et HotLine 2015'!B17,Agents!B1:D106,2,0)&amp;" "&amp;VLOOKUP('Congés et HotLine 2015'!B17,Agents!B1:D106,3,0))</f>
        <v xml:space="preserve">GAUDY William </v>
      </c>
      <c r="B17" s="417"/>
      <c r="C17" s="149" t="str">
        <f>IF(C16="0","",IF(C16=1,"Station 703761",IF(C16=2,"Station 703762",IF(C16="C","Congé",C16))))</f>
        <v/>
      </c>
      <c r="D17" s="149" t="str">
        <f t="shared" ref="D17:G17" si="2">IF(D16="0","",IF(D16=1,"Station 703761",IF(D16=2,"Station 703762",IF(D16="C","Congé",D16))))</f>
        <v/>
      </c>
      <c r="E17" s="149" t="str">
        <f t="shared" si="2"/>
        <v/>
      </c>
      <c r="F17" s="149" t="str">
        <f t="shared" si="2"/>
        <v/>
      </c>
      <c r="G17" s="149" t="str">
        <f t="shared" si="2"/>
        <v/>
      </c>
      <c r="H17" s="107"/>
      <c r="I17" s="109"/>
    </row>
    <row r="18" spans="1:9" ht="27.95" customHeight="1" thickBot="1" x14ac:dyDescent="0.3">
      <c r="A18" s="418"/>
      <c r="B18" s="419"/>
      <c r="C18" s="150" t="str">
        <f>IF(C16="0","",IF(C16=1,"Agent 703918",IF(C16=2,"Agent 703919",IF(C16="C","Congé",C16))))</f>
        <v/>
      </c>
      <c r="D18" s="150" t="str">
        <f t="shared" ref="D18:G18" si="3">IF(D16="0","",IF(D16=1,"Agent 703918",IF(D16=2,"Agent 703919",IF(D16="C","Congé",D16))))</f>
        <v/>
      </c>
      <c r="E18" s="150" t="str">
        <f t="shared" si="3"/>
        <v/>
      </c>
      <c r="F18" s="150" t="str">
        <f t="shared" si="3"/>
        <v/>
      </c>
      <c r="G18" s="150" t="str">
        <f t="shared" si="3"/>
        <v/>
      </c>
      <c r="H18" s="107"/>
      <c r="I18" s="109"/>
    </row>
    <row r="19" spans="1:9" ht="27.95" customHeight="1" thickBot="1" x14ac:dyDescent="0.3">
      <c r="A19" s="195"/>
      <c r="B19" s="196"/>
      <c r="C19" s="148" t="str">
        <f>IF('Congés et HotLine 2015'!C18=0,"",'Congés et HotLine 2015'!C18)</f>
        <v/>
      </c>
      <c r="D19" s="148" t="str">
        <f>IF('Congés et HotLine 2015'!D18=0,"",'Congés et HotLine 2015'!D18)</f>
        <v/>
      </c>
      <c r="E19" s="148" t="str">
        <f>IF('Congés et HotLine 2015'!E18=0,"",'Congés et HotLine 2015'!E18)</f>
        <v/>
      </c>
      <c r="F19" s="148" t="str">
        <f>IF('Congés et HotLine 2015'!F18=0,"",'Congés et HotLine 2015'!F18)</f>
        <v/>
      </c>
      <c r="G19" s="148" t="str">
        <f>IF('Congés et HotLine 2015'!G18=0,"",'Congés et HotLine 2015'!G18)</f>
        <v/>
      </c>
      <c r="H19" s="107"/>
      <c r="I19" s="109"/>
    </row>
    <row r="20" spans="1:9" ht="27.95" customHeight="1" x14ac:dyDescent="0.25">
      <c r="A20" s="421" t="str">
        <f>IF('Congés et HotLine 2015'!B18="","",'Congés et HotLine 2015'!B18&amp;IF(VLOOKUP('Congés et HotLine 2015'!B18,Agents!B1:D100,2,0)&lt;&gt;""," -","")&amp;VLOOKUP('Congés et HotLine 2015'!B18,Agents!B1:D100,2,0)&amp;" "&amp;VLOOKUP('Congés et HotLine 2015'!B18,Agents!B1:D100,3,0))</f>
        <v>GOURGON Julien</v>
      </c>
      <c r="B20" s="422"/>
      <c r="C20" s="149" t="str">
        <f>IF(C19="0","",IF(C19=1,"Station 703761",IF(C19=2,"Station 703762",IF(C19="C","Congé",C19))))</f>
        <v/>
      </c>
      <c r="D20" s="149" t="str">
        <f t="shared" ref="D20:G20" si="4">IF(D19="0","",IF(D19=1,"Station 703761",IF(D19=2,"Station 703762",IF(D19="C","Congé",D19))))</f>
        <v/>
      </c>
      <c r="E20" s="149" t="str">
        <f t="shared" si="4"/>
        <v/>
      </c>
      <c r="F20" s="149" t="str">
        <f t="shared" si="4"/>
        <v/>
      </c>
      <c r="G20" s="149" t="str">
        <f t="shared" si="4"/>
        <v/>
      </c>
      <c r="H20" s="107"/>
      <c r="I20" s="109"/>
    </row>
    <row r="21" spans="1:9" ht="27.95" customHeight="1" thickBot="1" x14ac:dyDescent="0.3">
      <c r="A21" s="414"/>
      <c r="B21" s="415"/>
      <c r="C21" s="150" t="str">
        <f>IF(C19="0","",IF(C19=1,"Agent 703918",IF(C19=2,"Agent 703919",IF(C19="C","Congé",C19))))</f>
        <v/>
      </c>
      <c r="D21" s="150" t="str">
        <f t="shared" ref="D21:G21" si="5">IF(D19="0","",IF(D19=1,"Agent 703918",IF(D19=2,"Agent 703919",IF(D19="C","Congé",D19))))</f>
        <v/>
      </c>
      <c r="E21" s="150" t="str">
        <f t="shared" si="5"/>
        <v/>
      </c>
      <c r="F21" s="150" t="str">
        <f t="shared" si="5"/>
        <v/>
      </c>
      <c r="G21" s="150" t="str">
        <f t="shared" si="5"/>
        <v/>
      </c>
      <c r="H21" s="107"/>
      <c r="I21" s="109"/>
    </row>
    <row r="22" spans="1:9" ht="27.95" customHeight="1" thickBot="1" x14ac:dyDescent="0.3">
      <c r="A22" s="184"/>
      <c r="B22" s="185"/>
      <c r="C22" s="148" t="str">
        <f>IF('Congés et HotLine 2015'!C19=0,"",'Congés et HotLine 2015'!C19)</f>
        <v/>
      </c>
      <c r="D22" s="148" t="str">
        <f>IF('Congés et HotLine 2015'!D19=0,"",'Congés et HotLine 2015'!D19)</f>
        <v/>
      </c>
      <c r="E22" s="148" t="str">
        <f>IF('Congés et HotLine 2015'!E19=0,"",'Congés et HotLine 2015'!E19)</f>
        <v/>
      </c>
      <c r="F22" s="148" t="str">
        <f>IF('Congés et HotLine 2015'!F19=0,"",'Congés et HotLine 2015'!F19)</f>
        <v/>
      </c>
      <c r="G22" s="148" t="str">
        <f>IF('Congés et HotLine 2015'!G19=0,"",'Congés et HotLine 2015'!G19)</f>
        <v/>
      </c>
      <c r="H22" s="107"/>
      <c r="I22" s="109"/>
    </row>
    <row r="23" spans="1:9" ht="27.95" customHeight="1" x14ac:dyDescent="0.25">
      <c r="A23" s="420" t="str">
        <f>IF('Congés et HotLine 2015'!B19="","",'Congés et HotLine 2015'!B19&amp;IF(VLOOKUP('Congés et HotLine 2015'!B19,Agents!B1:D100,2,0)&lt;&gt;""," -","")&amp;VLOOKUP('Congés et HotLine 2015'!B19,Agents!B1:D100,2,0)&amp;" "&amp;VLOOKUP('Congés et HotLine 2015'!B19,Agents!B1:D100,3,0))</f>
        <v xml:space="preserve">LEFEUVRE Chantal </v>
      </c>
      <c r="B23" s="417"/>
      <c r="C23" s="149" t="str">
        <f>IF(C22="0","",IF(C22=1,"Station 703761",IF(C22=2,"Station 703762",IF(C22="C","Congé",C22))))</f>
        <v/>
      </c>
      <c r="D23" s="149" t="str">
        <f t="shared" ref="D23:G23" si="6">IF(D22="0","",IF(D22=1,"Station 703761",IF(D22=2,"Station 703762",IF(D22="C","Congé",D22))))</f>
        <v/>
      </c>
      <c r="E23" s="149" t="str">
        <f t="shared" si="6"/>
        <v/>
      </c>
      <c r="F23" s="149" t="str">
        <f t="shared" si="6"/>
        <v/>
      </c>
      <c r="G23" s="149" t="str">
        <f t="shared" si="6"/>
        <v/>
      </c>
      <c r="H23" s="107"/>
      <c r="I23" s="110"/>
    </row>
    <row r="24" spans="1:9" ht="27.95" customHeight="1" thickBot="1" x14ac:dyDescent="0.3">
      <c r="A24" s="418"/>
      <c r="B24" s="419"/>
      <c r="C24" s="150" t="str">
        <f>IF(C22="0","",IF(C22=1,"Agent 703918",IF(C22=2,"Agent 703919",IF(C22="C","Congé",C22))))</f>
        <v/>
      </c>
      <c r="D24" s="150" t="str">
        <f t="shared" ref="D24:G24" si="7">IF(D22="0","",IF(D22=1,"Agent 703918",IF(D22=2,"Agent 703919",IF(D22="C","Congé",D22))))</f>
        <v/>
      </c>
      <c r="E24" s="150" t="str">
        <f t="shared" si="7"/>
        <v/>
      </c>
      <c r="F24" s="150" t="str">
        <f t="shared" si="7"/>
        <v/>
      </c>
      <c r="G24" s="150" t="str">
        <f t="shared" si="7"/>
        <v/>
      </c>
      <c r="H24" s="107"/>
      <c r="I24" s="111"/>
    </row>
    <row r="25" spans="1:9" ht="27.95" customHeight="1" thickBot="1" x14ac:dyDescent="0.3">
      <c r="A25" s="197"/>
      <c r="B25" s="198"/>
      <c r="C25" s="148" t="str">
        <f>IF('Congés et HotLine 2015'!C20=0,"",'Congés et HotLine 2015'!C20)</f>
        <v/>
      </c>
      <c r="D25" s="148" t="str">
        <f>IF('Congés et HotLine 2015'!D20=0,"",'Congés et HotLine 2015'!D20)</f>
        <v/>
      </c>
      <c r="E25" s="148" t="str">
        <f>IF('Congés et HotLine 2015'!E20=0,"",'Congés et HotLine 2015'!E20)</f>
        <v/>
      </c>
      <c r="F25" s="148" t="str">
        <f>IF('Congés et HotLine 2015'!F20=0,"",'Congés et HotLine 2015'!F20)</f>
        <v/>
      </c>
      <c r="G25" s="148" t="str">
        <f>IF('Congés et HotLine 2015'!G20=0,"",'Congés et HotLine 2015'!G20)</f>
        <v/>
      </c>
      <c r="H25" s="107"/>
      <c r="I25" s="199"/>
    </row>
    <row r="26" spans="1:9" ht="27.95" customHeight="1" thickBot="1" x14ac:dyDescent="0.3">
      <c r="A26" s="423" t="str">
        <f>IF('Congés et HotLine 2015'!B20="","",'Congés et HotLine 2015'!B20&amp;IF(VLOOKUP('Congés et HotLine 2015'!B20,Agents!B5:D43,2,0)&lt;&gt;""," -","")&amp;VLOOKUP('Congés et HotLine 2015'!B20,Agents!B5:D43,2,0)&amp;" "&amp;VLOOKUP('Congés et HotLine 2015'!B20,Agents!B5:D43,3,0))</f>
        <v>MILIN Morgan</v>
      </c>
      <c r="B26" s="424"/>
      <c r="C26" s="149" t="str">
        <f>IF(C25="0","",IF(C25=1,"Station 703761",IF(C25=2,"Station 703762",IF(C25="C","Congé",C25))))</f>
        <v/>
      </c>
      <c r="D26" s="149" t="str">
        <f t="shared" ref="D26:G26" si="8">IF(D25="0","",IF(D25=1,"Station 703761",IF(D25=2,"Station 703762",IF(D25="C","Congé",D25))))</f>
        <v/>
      </c>
      <c r="E26" s="149" t="str">
        <f t="shared" si="8"/>
        <v/>
      </c>
      <c r="F26" s="149" t="str">
        <f t="shared" si="8"/>
        <v/>
      </c>
      <c r="G26" s="149" t="str">
        <f t="shared" si="8"/>
        <v/>
      </c>
      <c r="H26" s="107"/>
      <c r="I26" s="106"/>
    </row>
    <row r="27" spans="1:9" ht="27.95" customHeight="1" thickBot="1" x14ac:dyDescent="0.3">
      <c r="A27" s="410"/>
      <c r="B27" s="411"/>
      <c r="C27" s="150" t="str">
        <f>IF(C25="0","",IF(C25=1,"Agent 703918",IF(C25=2,"Agent 703919",IF(C25="C","Congé",C25))))</f>
        <v/>
      </c>
      <c r="D27" s="150" t="str">
        <f t="shared" ref="D27:G27" si="9">IF(D25="0","",IF(D25=1,"Agent 703918",IF(D25=2,"Agent 703919",IF(D25="C","Congé",D25))))</f>
        <v/>
      </c>
      <c r="E27" s="150" t="str">
        <f t="shared" si="9"/>
        <v/>
      </c>
      <c r="F27" s="150" t="str">
        <f t="shared" si="9"/>
        <v/>
      </c>
      <c r="G27" s="150" t="str">
        <f t="shared" si="9"/>
        <v/>
      </c>
      <c r="H27" s="107"/>
      <c r="I27" s="112" t="s">
        <v>97</v>
      </c>
    </row>
    <row r="28" spans="1:9" ht="27.95" customHeight="1" thickBot="1" x14ac:dyDescent="0.3">
      <c r="A28" s="182"/>
      <c r="B28" s="183"/>
      <c r="C28" s="148" t="str">
        <f>IF('Congés et HotLine 2015'!C21=0,"",'Congés et HotLine 2015'!C21)</f>
        <v/>
      </c>
      <c r="D28" s="148" t="str">
        <f>IF('Congés et HotLine 2015'!D21=0,"",'Congés et HotLine 2015'!D21)</f>
        <v/>
      </c>
      <c r="E28" s="148" t="str">
        <f>IF('Congés et HotLine 2015'!E21=0,"",'Congés et HotLine 2015'!E21)</f>
        <v/>
      </c>
      <c r="F28" s="148" t="str">
        <f>IF('Congés et HotLine 2015'!F21=0,"",'Congés et HotLine 2015'!F21)</f>
        <v/>
      </c>
      <c r="G28" s="148" t="str">
        <f>IF('Congés et HotLine 2015'!G21=0,"",'Congés et HotLine 2015'!G21)</f>
        <v/>
      </c>
      <c r="H28" s="107"/>
      <c r="I28" s="200"/>
    </row>
    <row r="29" spans="1:9" ht="27.95" customHeight="1" x14ac:dyDescent="0.25">
      <c r="A29" s="408" t="str">
        <f>IF('Congés et HotLine 2015'!B21="","",'Congés et HotLine 2015'!B21&amp;IF(VLOOKUP('Congés et HotLine 2015'!B21,Agents!B1:D100,2,0)&lt;&gt;""," -","")&amp;VLOOKUP('Congés et HotLine 2015'!B21,Agents!B1:D100,2,0)&amp;" "&amp;VLOOKUP('Congés et HotLine 2015'!B21,Agents!B1:D100,3,0))</f>
        <v xml:space="preserve">PENICAUD Manuel  </v>
      </c>
      <c r="B29" s="409"/>
      <c r="C29" s="149" t="str">
        <f>IF(C28="0","",IF(C28=1,"Station 703761",IF(C28=2,"Station 703762",IF(C28="C","Congé",C28))))</f>
        <v/>
      </c>
      <c r="D29" s="149" t="str">
        <f t="shared" ref="D29:G29" si="10">IF(D28="0","",IF(D28=1,"Station 703761",IF(D28=2,"Station 703762",IF(D28="C","Congé",D28))))</f>
        <v/>
      </c>
      <c r="E29" s="149" t="str">
        <f t="shared" si="10"/>
        <v/>
      </c>
      <c r="F29" s="149" t="str">
        <f t="shared" si="10"/>
        <v/>
      </c>
      <c r="G29" s="149" t="str">
        <f t="shared" si="10"/>
        <v/>
      </c>
      <c r="H29" s="107"/>
      <c r="I29" s="113" t="s">
        <v>98</v>
      </c>
    </row>
    <row r="30" spans="1:9" ht="27.95" customHeight="1" thickBot="1" x14ac:dyDescent="0.3">
      <c r="A30" s="425"/>
      <c r="B30" s="426"/>
      <c r="C30" s="150" t="str">
        <f>IF(C28="0","",IF(C28=1,"Agent 703918",IF(C28=2,"Agent 703919",IF(C28="C","Congé",C28))))</f>
        <v/>
      </c>
      <c r="D30" s="150" t="str">
        <f t="shared" ref="D30:G30" si="11">IF(D28="0","",IF(D28=1,"Agent 703918",IF(D28=2,"Agent 703919",IF(D28="C","Congé",D28))))</f>
        <v/>
      </c>
      <c r="E30" s="150" t="str">
        <f t="shared" si="11"/>
        <v/>
      </c>
      <c r="F30" s="150" t="str">
        <f t="shared" si="11"/>
        <v/>
      </c>
      <c r="G30" s="150" t="str">
        <f t="shared" si="11"/>
        <v/>
      </c>
      <c r="H30" s="107"/>
      <c r="I30" s="114" t="s">
        <v>99</v>
      </c>
    </row>
    <row r="31" spans="1:9" ht="27.95" customHeight="1" thickBot="1" x14ac:dyDescent="0.3">
      <c r="A31" s="182"/>
      <c r="B31" s="183"/>
      <c r="C31" s="148" t="str">
        <f>IF('Congés et HotLine 2015'!C22=0,"",'Congés et HotLine 2015'!C22)</f>
        <v/>
      </c>
      <c r="D31" s="148" t="str">
        <f>IF('Congés et HotLine 2015'!D22=0,"",'Congés et HotLine 2015'!D22)</f>
        <v/>
      </c>
      <c r="E31" s="148" t="str">
        <f>IF('Congés et HotLine 2015'!E22=0,"",'Congés et HotLine 2015'!E22)</f>
        <v/>
      </c>
      <c r="F31" s="148" t="str">
        <f>IF('Congés et HotLine 2015'!F22=0,"",'Congés et HotLine 2015'!F22)</f>
        <v/>
      </c>
      <c r="G31" s="148" t="str">
        <f>IF('Congés et HotLine 2015'!G22=0,"",'Congés et HotLine 2015'!G22)</f>
        <v/>
      </c>
      <c r="H31" s="107"/>
      <c r="I31" s="114"/>
    </row>
    <row r="32" spans="1:9" ht="27.95" customHeight="1" x14ac:dyDescent="0.25">
      <c r="A32" s="423" t="str">
        <f>IF('Congés et HotLine 2015'!B22="","",'Congés et HotLine 2015'!B22&amp;IF(VLOOKUP('Congés et HotLine 2015'!B22,Agents!B1:D100,2,0)&lt;&gt;""," -","")&amp;VLOOKUP('Congés et HotLine 2015'!B22,Agents!B1:D100,2,0)&amp;" "&amp;VLOOKUP('Congés et HotLine 2015'!B22,Agents!B1:D100,3,0))</f>
        <v xml:space="preserve">PERRISSEAU Denis </v>
      </c>
      <c r="B32" s="424"/>
      <c r="C32" s="149" t="str">
        <f>IF(C31="0","",IF(C31=1,"Station 703761",IF(C31=2,"Station 703762",IF(C31="C","Congé",C31))))</f>
        <v/>
      </c>
      <c r="D32" s="149" t="str">
        <f t="shared" ref="D32:G32" si="12">IF(D31="0","",IF(D31=1,"Station 703761",IF(D31=2,"Station 703762",IF(D31="C","Congé",D31))))</f>
        <v/>
      </c>
      <c r="E32" s="149" t="str">
        <f t="shared" si="12"/>
        <v/>
      </c>
      <c r="F32" s="149" t="str">
        <f t="shared" si="12"/>
        <v/>
      </c>
      <c r="G32" s="149" t="str">
        <f t="shared" si="12"/>
        <v/>
      </c>
      <c r="H32" s="107"/>
      <c r="I32" s="115" t="s">
        <v>100</v>
      </c>
    </row>
    <row r="33" spans="1:9" ht="27.95" customHeight="1" thickBot="1" x14ac:dyDescent="0.3">
      <c r="A33" s="425"/>
      <c r="B33" s="426"/>
      <c r="C33" s="150" t="str">
        <f>IF(C31="0","",IF(C31=1,"Agent 703918",IF(C31=2,"Agent 703919",IF(C31="C","Congé",C31))))</f>
        <v/>
      </c>
      <c r="D33" s="150" t="str">
        <f t="shared" ref="D33:G33" si="13">IF(D31="0","",IF(D31=1,"Agent 703918",IF(D31=2,"Agent 703919",IF(D31="C","Congé",D31))))</f>
        <v/>
      </c>
      <c r="E33" s="150" t="str">
        <f t="shared" si="13"/>
        <v/>
      </c>
      <c r="F33" s="150" t="str">
        <f t="shared" si="13"/>
        <v/>
      </c>
      <c r="G33" s="150" t="str">
        <f t="shared" si="13"/>
        <v/>
      </c>
      <c r="H33" s="107"/>
      <c r="I33" s="116" t="s">
        <v>101</v>
      </c>
    </row>
    <row r="34" spans="1:9" ht="27.95" customHeight="1" thickBot="1" x14ac:dyDescent="0.3">
      <c r="A34" s="182"/>
      <c r="B34" s="183"/>
      <c r="C34" s="148" t="str">
        <f>IF('Congés et HotLine 2015'!C23=0,"",'Congés et HotLine 2015'!C23)</f>
        <v/>
      </c>
      <c r="D34" s="148" t="str">
        <f>IF('Congés et HotLine 2015'!D23=0,"",'Congés et HotLine 2015'!D23)</f>
        <v/>
      </c>
      <c r="E34" s="148" t="str">
        <f>IF('Congés et HotLine 2015'!E23=0,"",'Congés et HotLine 2015'!E23)</f>
        <v/>
      </c>
      <c r="F34" s="148" t="str">
        <f>IF('Congés et HotLine 2015'!F23=0,"",'Congés et HotLine 2015'!F23)</f>
        <v/>
      </c>
      <c r="G34" s="148" t="str">
        <f>IF('Congés et HotLine 2015'!G23=0,"",'Congés et HotLine 2015'!G23)</f>
        <v/>
      </c>
      <c r="H34" s="107"/>
      <c r="I34" s="116"/>
    </row>
    <row r="35" spans="1:9" ht="27.95" customHeight="1" x14ac:dyDescent="0.25">
      <c r="A35" s="423" t="str">
        <f>IF('Congés et HotLine 2015'!B23="","",'Congés et HotLine 2015'!B23&amp;IF(VLOOKUP('Congés et HotLine 2015'!B23,Agents!B1:D100,2,0)&lt;&gt;""," -","")&amp;VLOOKUP('Congés et HotLine 2015'!B23,Agents!B1:D100,2,0)&amp;" "&amp;VLOOKUP('Congés et HotLine 2015'!B23,Agents!B1:D100,3,0))</f>
        <v xml:space="preserve">RABUT Yves </v>
      </c>
      <c r="B35" s="424"/>
      <c r="C35" s="149" t="str">
        <f>IF(C34="0","",IF(C34=1,"Station 703761",IF(C34=2,"Station 703762",IF(C34="C","Congé",C34))))</f>
        <v/>
      </c>
      <c r="D35" s="149" t="str">
        <f t="shared" ref="D35:G35" si="14">IF(D34="0","",IF(D34=1,"Station 703761",IF(D34=2,"Station 703762",IF(D34="C","Congé",D34))))</f>
        <v/>
      </c>
      <c r="E35" s="149" t="str">
        <f t="shared" si="14"/>
        <v/>
      </c>
      <c r="F35" s="149" t="str">
        <f t="shared" si="14"/>
        <v/>
      </c>
      <c r="G35" s="149" t="str">
        <f t="shared" si="14"/>
        <v/>
      </c>
      <c r="H35" s="107"/>
      <c r="I35" s="117" t="s">
        <v>102</v>
      </c>
    </row>
    <row r="36" spans="1:9" ht="27.95" customHeight="1" thickBot="1" x14ac:dyDescent="0.3">
      <c r="A36" s="408"/>
      <c r="B36" s="409"/>
      <c r="C36" s="150" t="str">
        <f>IF(C34="0","",IF(C34=1,"Agent 703918",IF(C34=2,"Agent 703919",IF(C34="C","Congé",C34))))</f>
        <v/>
      </c>
      <c r="D36" s="150" t="str">
        <f t="shared" ref="D36:G36" si="15">IF(D34="0","",IF(D34=1,"Agent 703918",IF(D34=2,"Agent 703919",IF(D34="C","Congé",D34))))</f>
        <v/>
      </c>
      <c r="E36" s="150" t="str">
        <f t="shared" si="15"/>
        <v/>
      </c>
      <c r="F36" s="150" t="str">
        <f t="shared" si="15"/>
        <v/>
      </c>
      <c r="G36" s="150" t="str">
        <f t="shared" si="15"/>
        <v/>
      </c>
      <c r="H36" s="107"/>
      <c r="I36" s="118" t="s">
        <v>103</v>
      </c>
    </row>
    <row r="37" spans="1:9" ht="27.95" customHeight="1" thickBot="1" x14ac:dyDescent="0.3">
      <c r="A37" s="182"/>
      <c r="B37" s="183"/>
      <c r="C37" s="148" t="str">
        <f>IF('Congés et HotLine 2015'!C24=0,"",'Congés et HotLine 2015'!C24)</f>
        <v/>
      </c>
      <c r="D37" s="148" t="str">
        <f>IF('Congés et HotLine 2015'!D24=0,"",'Congés et HotLine 2015'!D24)</f>
        <v/>
      </c>
      <c r="E37" s="148" t="str">
        <f>IF('Congés et HotLine 2015'!E24=0,"",'Congés et HotLine 2015'!E24)</f>
        <v/>
      </c>
      <c r="F37" s="148" t="str">
        <f>IF('Congés et HotLine 2015'!F24=0,"",'Congés et HotLine 2015'!F24)</f>
        <v/>
      </c>
      <c r="G37" s="148" t="str">
        <f>IF('Congés et HotLine 2015'!G24=0,"",'Congés et HotLine 2015'!G24)</f>
        <v/>
      </c>
      <c r="H37" s="107"/>
      <c r="I37" s="118"/>
    </row>
    <row r="38" spans="1:9" ht="27.95" customHeight="1" x14ac:dyDescent="0.25">
      <c r="A38" s="438" t="str">
        <f>IF('Congés et HotLine 2015'!B24="","",'Congés et HotLine 2015'!B24&amp;IF(VLOOKUP('Congés et HotLine 2015'!B24,Agents!B1:D100,2,0)&lt;&gt;""," -","")&amp;VLOOKUP('Congés et HotLine 2015'!B24,Agents!B1:D100,2,0)&amp;" "&amp;VLOOKUP('Congés et HotLine 2015'!B24,Agents!B1:D100,3,0))</f>
        <v xml:space="preserve">ROGER Amélie </v>
      </c>
      <c r="B38" s="439"/>
      <c r="C38" s="149" t="str">
        <f>IF(C37="0","",IF(C37=1,"Station 703761",IF(C37=2,"Station 703762",IF(C37="C","Congé",C37))))</f>
        <v/>
      </c>
      <c r="D38" s="149" t="str">
        <f t="shared" ref="D38:G38" si="16">IF(D37="0","",IF(D37=1,"Station 703761",IF(D37=2,"Station 703762",IF(D37="C","Congé",D37))))</f>
        <v/>
      </c>
      <c r="E38" s="149" t="str">
        <f t="shared" si="16"/>
        <v/>
      </c>
      <c r="F38" s="149" t="str">
        <f t="shared" si="16"/>
        <v/>
      </c>
      <c r="G38" s="149" t="str">
        <f t="shared" si="16"/>
        <v/>
      </c>
      <c r="H38" s="107"/>
      <c r="I38" s="120" t="s">
        <v>104</v>
      </c>
    </row>
    <row r="39" spans="1:9" ht="27.95" customHeight="1" thickBot="1" x14ac:dyDescent="0.3">
      <c r="A39" s="410"/>
      <c r="B39" s="411"/>
      <c r="C39" s="150" t="str">
        <f>IF(C37="0","",IF(C37=1,"Agent 703918",IF(C37=2,"Agent 703919",IF(C37="C","Congé",C37))))</f>
        <v/>
      </c>
      <c r="D39" s="150" t="str">
        <f t="shared" ref="D39:G39" si="17">IF(D37="0","",IF(D37=1,"Agent 703918",IF(D37=2,"Agent 703919",IF(D37="C","Congé",D37))))</f>
        <v/>
      </c>
      <c r="E39" s="150" t="str">
        <f t="shared" si="17"/>
        <v/>
      </c>
      <c r="F39" s="150" t="str">
        <f t="shared" si="17"/>
        <v/>
      </c>
      <c r="G39" s="150" t="str">
        <f t="shared" si="17"/>
        <v/>
      </c>
      <c r="H39" s="107"/>
      <c r="I39" s="140" t="s">
        <v>105</v>
      </c>
    </row>
    <row r="40" spans="1:9" ht="27.95" customHeight="1" thickBot="1" x14ac:dyDescent="0.3">
      <c r="A40" s="182"/>
      <c r="B40" s="183"/>
      <c r="C40" s="148" t="str">
        <f>IF('Congés et HotLine 2015'!C25=0,"",'Congés et HotLine 2015'!C25)</f>
        <v/>
      </c>
      <c r="D40" s="148" t="str">
        <f>IF('Congés et HotLine 2015'!D25=0,"",'Congés et HotLine 2015'!D25)</f>
        <v/>
      </c>
      <c r="E40" s="148" t="str">
        <f>IF('Congés et HotLine 2015'!E25=0,"",'Congés et HotLine 2015'!E25)</f>
        <v/>
      </c>
      <c r="F40" s="148" t="str">
        <f>IF('Congés et HotLine 2015'!F25=0,"",'Congés et HotLine 2015'!F25)</f>
        <v/>
      </c>
      <c r="G40" s="148" t="str">
        <f>IF('Congés et HotLine 2015'!G25=0,"",'Congés et HotLine 2015'!G25)</f>
        <v/>
      </c>
      <c r="H40" s="107"/>
      <c r="I40" s="201"/>
    </row>
    <row r="41" spans="1:9" ht="27.95" customHeight="1" x14ac:dyDescent="0.25">
      <c r="A41" s="438" t="str">
        <f>IF('Congés et HotLine 2015'!B25="","",'Congés et HotLine 2015'!B25&amp;IF(VLOOKUP('Congés et HotLine 2015'!B25,Agents!B1:D100,2,0)&lt;&gt;""," -","")&amp;VLOOKUP('Congés et HotLine 2015'!B25,Agents!B1:D100,2,0)&amp;" "&amp;VLOOKUP('Congés et HotLine 2015'!B25,Agents!B1:D100,3,0))</f>
        <v xml:space="preserve">THEBAUD Josette </v>
      </c>
      <c r="B41" s="439"/>
      <c r="C41" s="149" t="str">
        <f>IF(C40="0","",IF(C40=1,"Station 703761",IF(C40=2,"Station 703762",IF(C40=3,"Station 703763",IF(C40="C","Congé",C40)))))</f>
        <v/>
      </c>
      <c r="D41" s="149" t="str">
        <f t="shared" ref="D41:G41" si="18">IF(D40="0","",IF(D40=1,"Station 703761",IF(D40=2,"Station 703762",IF(D40=3,"Station 703763",IF(D40="C","Congé",D40)))))</f>
        <v/>
      </c>
      <c r="E41" s="149" t="str">
        <f t="shared" si="18"/>
        <v/>
      </c>
      <c r="F41" s="149" t="str">
        <f t="shared" si="18"/>
        <v/>
      </c>
      <c r="G41" s="149" t="str">
        <f t="shared" si="18"/>
        <v/>
      </c>
      <c r="H41" s="107"/>
      <c r="I41" s="141"/>
    </row>
    <row r="42" spans="1:9" ht="27.95" customHeight="1" thickBot="1" x14ac:dyDescent="0.3">
      <c r="A42" s="410"/>
      <c r="B42" s="411"/>
      <c r="C42" s="150" t="str">
        <f>IF(C40="0","",IF(C40=1,"Agent 703918",IF(C40=2,"Agent 703919",IF(C40=3,"Agent 703920",IF(C40="C","Congé",C40)))))</f>
        <v/>
      </c>
      <c r="D42" s="150" t="str">
        <f t="shared" ref="D42:G42" si="19">IF(D40="0","",IF(D40=1,"Agent 703918",IF(D40=2,"Agent 703919",IF(D40=3,"Agent 703920",IF(D40="C","Congé",D40)))))</f>
        <v/>
      </c>
      <c r="E42" s="150" t="str">
        <f t="shared" si="19"/>
        <v/>
      </c>
      <c r="F42" s="150" t="str">
        <f t="shared" si="19"/>
        <v/>
      </c>
      <c r="G42" s="150" t="str">
        <f t="shared" si="19"/>
        <v/>
      </c>
      <c r="H42" s="107"/>
      <c r="I42" s="141"/>
    </row>
    <row r="43" spans="1:9" ht="27.95" customHeight="1" thickBot="1" x14ac:dyDescent="0.3">
      <c r="A43" s="182"/>
      <c r="B43" s="183"/>
      <c r="C43" s="148" t="str">
        <f>IF('Congés et HotLine 2015'!C26=0,"",'Congés et HotLine 2015'!C26)</f>
        <v/>
      </c>
      <c r="D43" s="148" t="str">
        <f>IF('Congés et HotLine 2015'!D26=0,"",'Congés et HotLine 2015'!D26)</f>
        <v/>
      </c>
      <c r="E43" s="148" t="str">
        <f>IF('Congés et HotLine 2015'!E26=0,"",'Congés et HotLine 2015'!E26)</f>
        <v/>
      </c>
      <c r="F43" s="148" t="str">
        <f>IF('Congés et HotLine 2015'!F26=0,"",'Congés et HotLine 2015'!F26)</f>
        <v/>
      </c>
      <c r="G43" s="148" t="str">
        <f>IF('Congés et HotLine 2015'!G26=0,"",'Congés et HotLine 2015'!G26)</f>
        <v/>
      </c>
      <c r="H43" s="107"/>
      <c r="I43" s="141"/>
    </row>
    <row r="44" spans="1:9" ht="27.95" customHeight="1" x14ac:dyDescent="0.25">
      <c r="A44" s="408" t="str">
        <f>IF('Congés et HotLine 2015'!B26="","",'Congés et HotLine 2015'!B26&amp;IF(VLOOKUP('Congés et HotLine 2015'!B26,Agents!B1:D100,2,0)&lt;&gt;""," -","")&amp;VLOOKUP('Congés et HotLine 2015'!B26,Agents!B1:D100,2,0)&amp;" "&amp;VLOOKUP('Congés et HotLine 2015'!B26,Agents!B1:D100,3,0))</f>
        <v/>
      </c>
      <c r="B44" s="409"/>
      <c r="C44" s="149" t="str">
        <f>IF(C43="0","",IF(C43=1,"Station 703761",IF(C43=2,"Station 703762",IF(C43="C","Congé",C43))))</f>
        <v/>
      </c>
      <c r="D44" s="149" t="str">
        <f t="shared" ref="D44:G44" si="20">IF(D43="0","",IF(D43=1,"Station 703761",IF(D43=2,"Station 703762",IF(D43="C","Congé",D43))))</f>
        <v/>
      </c>
      <c r="E44" s="149" t="str">
        <f t="shared" si="20"/>
        <v/>
      </c>
      <c r="F44" s="149" t="str">
        <f t="shared" si="20"/>
        <v/>
      </c>
      <c r="G44" s="149" t="str">
        <f t="shared" si="20"/>
        <v/>
      </c>
      <c r="H44" s="119"/>
    </row>
    <row r="45" spans="1:9" ht="27.95" customHeight="1" thickBot="1" x14ac:dyDescent="0.3">
      <c r="A45" s="410"/>
      <c r="B45" s="411"/>
      <c r="C45" s="150" t="str">
        <f>IF(C43="0","",IF(C43=1,"Agent 703918",IF(C43=2,"Agent 703919",IF(C43="C","Congé",C43))))</f>
        <v/>
      </c>
      <c r="D45" s="150" t="str">
        <f t="shared" ref="D45:G45" si="21">IF(D43="0","",IF(D43=1,"Agent 703918",IF(D43=2,"Agent 703919",IF(D43="C","Congé",D43))))</f>
        <v/>
      </c>
      <c r="E45" s="150" t="str">
        <f t="shared" si="21"/>
        <v/>
      </c>
      <c r="F45" s="150" t="str">
        <f t="shared" si="21"/>
        <v/>
      </c>
      <c r="G45" s="150" t="str">
        <f t="shared" si="21"/>
        <v/>
      </c>
      <c r="H45" s="106"/>
    </row>
    <row r="46" spans="1:9" x14ac:dyDescent="0.25">
      <c r="A46" s="121" t="s">
        <v>106</v>
      </c>
      <c r="B46" s="121"/>
      <c r="C46" s="122"/>
      <c r="D46" s="122"/>
      <c r="E46" s="122"/>
      <c r="F46" s="122"/>
      <c r="G46" s="122"/>
      <c r="H46" s="106"/>
      <c r="I46" s="106"/>
    </row>
    <row r="47" spans="1:9" ht="15.75" thickBot="1" x14ac:dyDescent="0.3">
      <c r="A47" s="123"/>
      <c r="B47" s="123"/>
      <c r="C47" s="443" t="s">
        <v>107</v>
      </c>
      <c r="D47" s="443"/>
      <c r="E47" s="443"/>
      <c r="F47" s="443"/>
      <c r="G47" s="443"/>
      <c r="H47" s="107"/>
      <c r="I47" s="106"/>
    </row>
    <row r="48" spans="1:9" ht="15.75" thickBot="1" x14ac:dyDescent="0.3">
      <c r="A48" s="124"/>
      <c r="B48" s="124"/>
      <c r="C48" s="143">
        <f>'Congés et HotLine 2015'!C12</f>
        <v>42002</v>
      </c>
      <c r="D48" s="143">
        <f>'Congés et HotLine 2015'!D12</f>
        <v>42003</v>
      </c>
      <c r="E48" s="143">
        <f>'Congés et HotLine 2015'!E12</f>
        <v>42004</v>
      </c>
      <c r="F48" s="143">
        <f>'Congés et HotLine 2015'!F12</f>
        <v>42005</v>
      </c>
      <c r="G48" s="143">
        <f>'Congés et HotLine 2015'!G12</f>
        <v>42006</v>
      </c>
      <c r="H48" s="106"/>
      <c r="I48" s="106"/>
    </row>
    <row r="49" spans="1:9" ht="15.75" x14ac:dyDescent="0.25">
      <c r="A49" s="434" t="s">
        <v>108</v>
      </c>
      <c r="B49" s="435"/>
      <c r="C49" s="125"/>
      <c r="D49" s="126"/>
      <c r="E49" s="127"/>
      <c r="F49" s="127"/>
      <c r="G49" s="128"/>
      <c r="H49" s="106"/>
      <c r="I49" s="106"/>
    </row>
    <row r="50" spans="1:9" ht="16.5" thickBot="1" x14ac:dyDescent="0.3">
      <c r="A50" s="436" t="s">
        <v>109</v>
      </c>
      <c r="B50" s="437"/>
      <c r="C50" s="129"/>
      <c r="D50" s="130"/>
      <c r="E50" s="131"/>
      <c r="F50" s="131"/>
      <c r="G50" s="132"/>
      <c r="H50" s="106"/>
      <c r="I50" s="106"/>
    </row>
    <row r="51" spans="1:9" ht="16.5" thickBot="1" x14ac:dyDescent="0.3">
      <c r="A51" s="133"/>
      <c r="B51" s="133"/>
      <c r="C51" s="134"/>
      <c r="D51" s="134"/>
      <c r="E51" s="134"/>
      <c r="F51" s="134"/>
      <c r="G51" s="134"/>
      <c r="H51" s="106"/>
      <c r="I51" s="106"/>
    </row>
    <row r="52" spans="1:9" ht="15.75" thickBot="1" x14ac:dyDescent="0.3">
      <c r="A52" s="440" t="s">
        <v>110</v>
      </c>
      <c r="B52" s="441"/>
      <c r="C52" s="441"/>
      <c r="D52" s="441"/>
      <c r="E52" s="441"/>
      <c r="F52" s="441"/>
      <c r="G52" s="442"/>
      <c r="H52" s="106"/>
      <c r="I52" s="106"/>
    </row>
    <row r="53" spans="1:9" ht="15.75" thickBot="1" x14ac:dyDescent="0.3">
      <c r="A53" s="152" t="str">
        <f>A3</f>
        <v xml:space="preserve">Semaine </v>
      </c>
      <c r="B53" s="154">
        <f>B3</f>
        <v>5</v>
      </c>
      <c r="C53" s="145">
        <f>'Congés et HotLine 2015'!C12</f>
        <v>42002</v>
      </c>
      <c r="D53" s="145">
        <f>'Congés et HotLine 2015'!D12</f>
        <v>42003</v>
      </c>
      <c r="E53" s="145">
        <f>'Congés et HotLine 2015'!E12</f>
        <v>42004</v>
      </c>
      <c r="F53" s="145">
        <f>'Congés et HotLine 2015'!F12</f>
        <v>42005</v>
      </c>
      <c r="G53" s="146">
        <f>'Congés et HotLine 2015'!G12</f>
        <v>42006</v>
      </c>
      <c r="H53" s="147"/>
      <c r="I53" s="106"/>
    </row>
    <row r="54" spans="1:9" ht="18.75" thickBot="1" x14ac:dyDescent="0.3">
      <c r="A54" s="202"/>
      <c r="B54" s="203"/>
      <c r="C54" s="148" t="str">
        <f>IF('Congés et HotLine 2015'!C27=0,"",'Congés et HotLine 2015'!C27)</f>
        <v/>
      </c>
      <c r="D54" s="148" t="str">
        <f>IF('Congés et HotLine 2015'!D27=0,"",'Congés et HotLine 2015'!D27)</f>
        <v/>
      </c>
      <c r="E54" s="148" t="str">
        <f>IF('Congés et HotLine 2015'!E27=0,"",'Congés et HotLine 2015'!E27)</f>
        <v/>
      </c>
      <c r="F54" s="148" t="str">
        <f>IF('Congés et HotLine 2015'!F27=0,"",'Congés et HotLine 2015'!F27)</f>
        <v/>
      </c>
      <c r="G54" s="148" t="str">
        <f>IF('Congés et HotLine 2015'!G27=0,"",'Congés et HotLine 2015'!G27)</f>
        <v/>
      </c>
      <c r="H54" s="147"/>
      <c r="I54" s="106"/>
    </row>
    <row r="55" spans="1:9" ht="27.95" customHeight="1" x14ac:dyDescent="0.25">
      <c r="A55" s="444" t="str">
        <f>IF('Congés et HotLine 2015'!B27="","",'Congés et HotLine 2015'!B27&amp;IF(VLOOKUP('Congés et HotLine 2015'!B27,Agents!B1:D100,2,0)&lt;&gt;""," -","")&amp;VLOOKUP('Congés et HotLine 2015'!B27,Agents!B1:D100,2,0)&amp;" "&amp;VLOOKUP('Congés et HotLine 2015'!B27,Agents!B1:D100,3,0))</f>
        <v xml:space="preserve">BENYAKhOU Julien </v>
      </c>
      <c r="B55" s="445"/>
      <c r="C55" s="149" t="str">
        <f>IF(C54="0","",IF(C54=1,"Station 703761",IF(C54=2,"Station 703762",IF(C54="C","Congé",C54))))</f>
        <v/>
      </c>
      <c r="D55" s="149" t="str">
        <f t="shared" ref="D55:G55" si="22">IF(D54="0","",IF(D54=1,"Station 703761",IF(D54=2,"Station 703762",IF(D54="C","Congé",D54))))</f>
        <v/>
      </c>
      <c r="E55" s="149" t="str">
        <f t="shared" si="22"/>
        <v/>
      </c>
      <c r="F55" s="149" t="str">
        <f t="shared" si="22"/>
        <v/>
      </c>
      <c r="G55" s="149" t="str">
        <f t="shared" si="22"/>
        <v/>
      </c>
      <c r="H55" s="107"/>
      <c r="I55" s="108" t="s">
        <v>96</v>
      </c>
    </row>
    <row r="56" spans="1:9" ht="27.95" customHeight="1" thickBot="1" x14ac:dyDescent="0.3">
      <c r="A56" s="446"/>
      <c r="B56" s="447"/>
      <c r="C56" s="150" t="str">
        <f>IF(C54="0","",IF(C54=1,"Agent 703918",IF(C54=2,"Agent 703919",IF(C54="C","Congé",C54))))</f>
        <v/>
      </c>
      <c r="D56" s="150" t="str">
        <f t="shared" ref="D56:G56" si="23">IF(D54="0","",IF(D54=1,"Agent 703918",IF(D54=2,"Agent 703919",IF(D54="C","Congé",D54))))</f>
        <v/>
      </c>
      <c r="E56" s="150" t="str">
        <f t="shared" si="23"/>
        <v/>
      </c>
      <c r="F56" s="150" t="str">
        <f t="shared" si="23"/>
        <v/>
      </c>
      <c r="G56" s="150" t="str">
        <f t="shared" si="23"/>
        <v/>
      </c>
      <c r="H56" s="107"/>
      <c r="I56" s="135"/>
    </row>
    <row r="57" spans="1:9" ht="27.95" customHeight="1" thickBot="1" x14ac:dyDescent="0.3">
      <c r="A57" s="190"/>
      <c r="B57" s="191"/>
      <c r="C57" s="148" t="str">
        <f>IF('Congés et HotLine 2015'!C28=0,"",'Congés et HotLine 2015'!C28)</f>
        <v/>
      </c>
      <c r="D57" s="148" t="str">
        <f>IF('Congés et HotLine 2015'!D28=0,"",'Congés et HotLine 2015'!D28)</f>
        <v/>
      </c>
      <c r="E57" s="148" t="str">
        <f>IF('Congés et HotLine 2015'!E28=0,"",'Congés et HotLine 2015'!E28)</f>
        <v/>
      </c>
      <c r="F57" s="148" t="str">
        <f>IF('Congés et HotLine 2015'!F28=0,"",'Congés et HotLine 2015'!F28)</f>
        <v/>
      </c>
      <c r="G57" s="148" t="str">
        <f>IF('Congés et HotLine 2015'!G28=0,"",'Congés et HotLine 2015'!G28)</f>
        <v/>
      </c>
      <c r="H57" s="107"/>
      <c r="I57" s="135"/>
    </row>
    <row r="58" spans="1:9" ht="27.95" customHeight="1" thickBot="1" x14ac:dyDescent="0.3">
      <c r="A58" s="448" t="str">
        <f>IF('Congés et HotLine 2015'!B28="","",'Congés et HotLine 2015'!B28&amp;IF(VLOOKUP('Congés et HotLine 2015'!B28,Agents!B1:D100,2,0)&lt;&gt;""," -","")&amp;VLOOKUP('Congés et HotLine 2015'!B28,Agents!B1:D100,2,0)&amp;" "&amp;VLOOKUP('Congés et HotLine 2015'!B28,Agents!B1:D100,3,0))</f>
        <v xml:space="preserve">BEY Alexandre    </v>
      </c>
      <c r="B58" s="449"/>
      <c r="C58" s="149" t="str">
        <f>IF(C57="0","",IF(C57=1,"Station 703761",IF(C57=2,"Station 703762",IF(C57="C","Congé",C57))))</f>
        <v/>
      </c>
      <c r="D58" s="149" t="str">
        <f t="shared" ref="D58:G58" si="24">IF(D57="0","",IF(D57=1,"Station 703761",IF(D57=2,"Station 703762",IF(D57="C","Congé",D57))))</f>
        <v/>
      </c>
      <c r="E58" s="149" t="str">
        <f t="shared" si="24"/>
        <v/>
      </c>
      <c r="F58" s="149" t="str">
        <f t="shared" si="24"/>
        <v/>
      </c>
      <c r="G58" s="149" t="str">
        <f t="shared" si="24"/>
        <v/>
      </c>
      <c r="H58" s="106"/>
      <c r="I58" s="135"/>
    </row>
    <row r="59" spans="1:9" ht="27.95" customHeight="1" thickBot="1" x14ac:dyDescent="0.3">
      <c r="A59" s="448"/>
      <c r="B59" s="449"/>
      <c r="C59" s="150" t="str">
        <f>IF(C57="0","",IF(C57=1,"Agent 703918",IF(C57=2,"Agent 703919",IF(C57="C","Congé",C57))))</f>
        <v/>
      </c>
      <c r="D59" s="150" t="str">
        <f t="shared" ref="D59:G59" si="25">IF(D57="0","",IF(D57=1,"Agent 703918",IF(D57=2,"Agent 703919",IF(D57="C","Congé",D57))))</f>
        <v/>
      </c>
      <c r="E59" s="150" t="str">
        <f t="shared" si="25"/>
        <v/>
      </c>
      <c r="F59" s="150" t="str">
        <f t="shared" si="25"/>
        <v/>
      </c>
      <c r="G59" s="150" t="str">
        <f t="shared" si="25"/>
        <v/>
      </c>
      <c r="H59" s="106"/>
      <c r="I59" s="136"/>
    </row>
    <row r="60" spans="1:9" ht="27.95" customHeight="1" thickBot="1" x14ac:dyDescent="0.3">
      <c r="A60" s="406"/>
      <c r="B60" s="407"/>
      <c r="C60" s="148" t="str">
        <f>IF('Congés et HotLine 2015'!C29=0,"",'Congés et HotLine 2015'!C29)</f>
        <v/>
      </c>
      <c r="D60" s="148" t="str">
        <f>IF('Congés et HotLine 2015'!D29=0,"",'Congés et HotLine 2015'!D29)</f>
        <v/>
      </c>
      <c r="E60" s="148" t="str">
        <f>IF('Congés et HotLine 2015'!E29=0,"",'Congés et HotLine 2015'!E29)</f>
        <v/>
      </c>
      <c r="F60" s="148" t="str">
        <f>IF('Congés et HotLine 2015'!F29=0,"",'Congés et HotLine 2015'!F29)</f>
        <v/>
      </c>
      <c r="G60" s="148" t="str">
        <f>IF('Congés et HotLine 2015'!G29=0,"",'Congés et HotLine 2015'!G29)</f>
        <v/>
      </c>
      <c r="H60" s="106"/>
      <c r="I60" s="136"/>
    </row>
    <row r="61" spans="1:9" ht="27.95" customHeight="1" thickBot="1" x14ac:dyDescent="0.3">
      <c r="A61" s="448" t="str">
        <f>IF('Congés et HotLine 2015'!B29="","",'Congés et HotLine 2015'!B29&amp;IF(VLOOKUP('Congés et HotLine 2015'!B29,Agents!B1:D100,2,0)&lt;&gt;""," -","")&amp;VLOOKUP('Congés et HotLine 2015'!B29,Agents!B1:D100,2,0)&amp;" "&amp;VLOOKUP('Congés et HotLine 2015'!B29,Agents!B1:D100,3,0))</f>
        <v xml:space="preserve">GLEIZE Michel </v>
      </c>
      <c r="B61" s="449"/>
      <c r="C61" s="149" t="str">
        <f>IF(C60="0","",IF(C60=1,"Station 703761",IF(C60=2,"Station 703762",IF(C60="C","Congé",C60))))</f>
        <v/>
      </c>
      <c r="D61" s="149" t="str">
        <f t="shared" ref="D61:G61" si="26">IF(D60="0","",IF(D60=1,"Station 703761",IF(D60=2,"Station 703762",IF(D60="C","Congé",D60))))</f>
        <v/>
      </c>
      <c r="E61" s="149" t="str">
        <f t="shared" si="26"/>
        <v/>
      </c>
      <c r="F61" s="149" t="str">
        <f t="shared" si="26"/>
        <v/>
      </c>
      <c r="G61" s="149" t="str">
        <f t="shared" si="26"/>
        <v/>
      </c>
      <c r="H61" s="106"/>
      <c r="I61" s="137"/>
    </row>
    <row r="62" spans="1:9" ht="27.95" customHeight="1" thickBot="1" x14ac:dyDescent="0.3">
      <c r="A62" s="448"/>
      <c r="B62" s="449"/>
      <c r="C62" s="150" t="str">
        <f>IF(C60="0","",IF(C60=1,"Agent 703918",IF(C60=2,"Agent 703919",IF(C60="C","Congé",C60))))</f>
        <v/>
      </c>
      <c r="D62" s="150" t="str">
        <f t="shared" ref="D62:G62" si="27">IF(D60="0","",IF(D60=1,"Agent 703918",IF(D60=2,"Agent 703919",IF(D60="C","Congé",D60))))</f>
        <v/>
      </c>
      <c r="E62" s="150" t="str">
        <f t="shared" si="27"/>
        <v/>
      </c>
      <c r="F62" s="150" t="str">
        <f t="shared" si="27"/>
        <v/>
      </c>
      <c r="G62" s="150" t="str">
        <f t="shared" si="27"/>
        <v/>
      </c>
      <c r="H62" s="106"/>
      <c r="I62" s="137"/>
    </row>
    <row r="63" spans="1:9" ht="27.95" customHeight="1" thickBot="1" x14ac:dyDescent="0.3">
      <c r="A63" s="186"/>
      <c r="B63" s="187"/>
      <c r="C63" s="148" t="str">
        <f>IF('Congés et HotLine 2015'!C30=0,"",'Congés et HotLine 2015'!C30)</f>
        <v/>
      </c>
      <c r="D63" s="148" t="str">
        <f>IF('Congés et HotLine 2015'!D30=0,"",'Congés et HotLine 2015'!D30)</f>
        <v/>
      </c>
      <c r="E63" s="148" t="str">
        <f>IF('Congés et HotLine 2015'!E30=0,"",'Congés et HotLine 2015'!E30)</f>
        <v/>
      </c>
      <c r="F63" s="148" t="str">
        <f>IF('Congés et HotLine 2015'!F30=0,"",'Congés et HotLine 2015'!F30)</f>
        <v/>
      </c>
      <c r="G63" s="148" t="str">
        <f>IF('Congés et HotLine 2015'!G30=0,"",'Congés et HotLine 2015'!G30)</f>
        <v/>
      </c>
      <c r="H63" s="106"/>
      <c r="I63" s="137"/>
    </row>
    <row r="64" spans="1:9" ht="27.95" customHeight="1" x14ac:dyDescent="0.25">
      <c r="A64" s="430" t="str">
        <f>IF('Congés et HotLine 2015'!B30="","",'Congés et HotLine 2015'!B30&amp;IF(VLOOKUP('Congés et HotLine 2015'!B30,Agents!B1:D100,2,0)&lt;&gt;""," -","")&amp;VLOOKUP('Congés et HotLine 2015'!B30,Agents!B1:D100,2,0)&amp;" "&amp;VLOOKUP('Congés et HotLine 2015'!B30,Agents!B1:D100,3,0))</f>
        <v xml:space="preserve">GOSME Lara </v>
      </c>
      <c r="B64" s="431"/>
      <c r="C64" s="149" t="str">
        <f>IF(C63="0","",IF(C63=1,"Station 703761",IF(C63=2,"Station 703762",IF(C63="C","Congé",C63))))</f>
        <v/>
      </c>
      <c r="D64" s="149" t="str">
        <f t="shared" ref="D64:G64" si="28">IF(D63="0","",IF(D63=1,"Station 703761",IF(D63=2,"Station 703762",IF(D63="C","Congé",D63))))</f>
        <v/>
      </c>
      <c r="E64" s="149" t="str">
        <f t="shared" si="28"/>
        <v/>
      </c>
      <c r="F64" s="149" t="str">
        <f t="shared" si="28"/>
        <v/>
      </c>
      <c r="G64" s="149" t="str">
        <f t="shared" si="28"/>
        <v/>
      </c>
      <c r="H64" s="106"/>
      <c r="I64" s="137"/>
    </row>
    <row r="65" spans="1:9" ht="27.95" customHeight="1" thickBot="1" x14ac:dyDescent="0.3">
      <c r="A65" s="432"/>
      <c r="B65" s="433"/>
      <c r="C65" s="150" t="str">
        <f>IF(C63="0","",IF(C63=1,"Agent 703918",IF(C63=2,"Agent 703919",IF(C63="C","Congé",C63))))</f>
        <v/>
      </c>
      <c r="D65" s="150" t="str">
        <f t="shared" ref="D65:G65" si="29">IF(D63="0","",IF(D63=1,"Agent 703918",IF(D63=2,"Agent 703919",IF(D63="C","Congé",D63))))</f>
        <v/>
      </c>
      <c r="E65" s="150" t="str">
        <f t="shared" si="29"/>
        <v/>
      </c>
      <c r="F65" s="150" t="str">
        <f t="shared" si="29"/>
        <v/>
      </c>
      <c r="G65" s="150" t="str">
        <f t="shared" si="29"/>
        <v/>
      </c>
      <c r="H65" s="106"/>
      <c r="I65" s="137"/>
    </row>
    <row r="66" spans="1:9" ht="27.95" customHeight="1" thickBot="1" x14ac:dyDescent="0.3">
      <c r="A66" s="204"/>
      <c r="B66" s="205"/>
      <c r="C66" s="148" t="str">
        <f>IF('Congés et HotLine 2015'!C31=0,"",'Congés et HotLine 2015'!C31)</f>
        <v/>
      </c>
      <c r="D66" s="148" t="str">
        <f>IF('Congés et HotLine 2015'!D31=0,"",'Congés et HotLine 2015'!D31)</f>
        <v/>
      </c>
      <c r="E66" s="148" t="str">
        <f>IF('Congés et HotLine 2015'!E31=0,"",'Congés et HotLine 2015'!E31)</f>
        <v/>
      </c>
      <c r="F66" s="148" t="str">
        <f>IF('Congés et HotLine 2015'!F31=0,"",'Congés et HotLine 2015'!F31)</f>
        <v/>
      </c>
      <c r="G66" s="148" t="str">
        <f>IF('Congés et HotLine 2015'!G31=0,"",'Congés et HotLine 2015'!G31)</f>
        <v/>
      </c>
      <c r="H66" s="106"/>
      <c r="I66" s="137"/>
    </row>
    <row r="67" spans="1:9" ht="27.95" customHeight="1" x14ac:dyDescent="0.25">
      <c r="A67" s="430" t="str">
        <f>IF('Congés et HotLine 2015'!B31="","",'Congés et HotLine 2015'!B31&amp;IF(VLOOKUP('Congés et HotLine 2015'!B31,Agents!B1:D100,2,0)&lt;&gt;""," -","")&amp;VLOOKUP('Congés et HotLine 2015'!B31,Agents!B1:D100,2,0)&amp;" "&amp;VLOOKUP('Congés et HotLine 2015'!B31,Agents!B1:D100,3,0))</f>
        <v>HARTMANN Arnaud</v>
      </c>
      <c r="B67" s="431"/>
      <c r="C67" s="149" t="str">
        <f>IF(C66="0","",IF(C66=1,"Station 703761",IF(C66=2,"Station 703762",IF(C66="C","Congé",C66))))</f>
        <v/>
      </c>
      <c r="D67" s="149" t="str">
        <f t="shared" ref="D67:G67" si="30">IF(D66="0","",IF(D66=1,"Station 703761",IF(D66=2,"Station 703762",IF(D66="C","Congé",D66))))</f>
        <v/>
      </c>
      <c r="E67" s="149" t="str">
        <f t="shared" si="30"/>
        <v/>
      </c>
      <c r="F67" s="149" t="str">
        <f t="shared" si="30"/>
        <v/>
      </c>
      <c r="G67" s="149" t="str">
        <f t="shared" si="30"/>
        <v/>
      </c>
      <c r="H67" s="106"/>
      <c r="I67" s="137"/>
    </row>
    <row r="68" spans="1:9" ht="27.95" customHeight="1" thickBot="1" x14ac:dyDescent="0.3">
      <c r="A68" s="432"/>
      <c r="B68" s="433"/>
      <c r="C68" s="150" t="str">
        <f>IF(C66="0","",IF(C66=1,"Agent 703918",IF(C66=2,"Agent 703919",IF(C66="C","Congé",C66))))</f>
        <v/>
      </c>
      <c r="D68" s="150" t="str">
        <f t="shared" ref="D68:G68" si="31">IF(D66="0","",IF(D66=1,"Agent 703918",IF(D66=2,"Agent 703919",IF(D66="C","Congé",D66))))</f>
        <v/>
      </c>
      <c r="E68" s="150" t="str">
        <f t="shared" si="31"/>
        <v/>
      </c>
      <c r="F68" s="150" t="str">
        <f t="shared" si="31"/>
        <v/>
      </c>
      <c r="G68" s="150" t="str">
        <f t="shared" si="31"/>
        <v/>
      </c>
      <c r="H68" s="106"/>
      <c r="I68" s="137"/>
    </row>
    <row r="69" spans="1:9" ht="27.95" customHeight="1" thickBot="1" x14ac:dyDescent="0.3">
      <c r="A69" s="188"/>
      <c r="B69" s="189"/>
      <c r="C69" s="148" t="str">
        <f>IF('Congés et HotLine 2015'!C32=0,"",'Congés et HotLine 2015'!C32)</f>
        <v/>
      </c>
      <c r="D69" s="148" t="str">
        <f>IF('Congés et HotLine 2015'!D32=0,"",'Congés et HotLine 2015'!D32)</f>
        <v/>
      </c>
      <c r="E69" s="148" t="str">
        <f>IF('Congés et HotLine 2015'!E32=0,"",'Congés et HotLine 2015'!E32)</f>
        <v/>
      </c>
      <c r="F69" s="148" t="str">
        <f>IF('Congés et HotLine 2015'!F32=0,"",'Congés et HotLine 2015'!F32)</f>
        <v/>
      </c>
      <c r="G69" s="148" t="str">
        <f>IF('Congés et HotLine 2015'!G32=0,"",'Congés et HotLine 2015'!G32)</f>
        <v/>
      </c>
      <c r="H69" s="106"/>
      <c r="I69" s="137"/>
    </row>
    <row r="70" spans="1:9" ht="27.95" customHeight="1" thickBot="1" x14ac:dyDescent="0.3">
      <c r="A70" s="448" t="str">
        <f>IF('Congés et HotLine 2015'!B32="","",'Congés et HotLine 2015'!B32&amp;IF(VLOOKUP('Congés et HotLine 2015'!B32,Agents!B1:D100,2,0)&lt;&gt;""," -","")&amp;VLOOKUP('Congés et HotLine 2015'!B32,Agents!B1:D100,2,0)&amp;" "&amp;VLOOKUP('Congés et HotLine 2015'!B32,Agents!B1:D100,3,0))</f>
        <v/>
      </c>
      <c r="B70" s="449"/>
      <c r="C70" s="149" t="str">
        <f>IF(C69="0","",IF(C69=1,"Station 703761",IF(C69=2,"Station 703762",IF(C69="C","Congé",C69))))</f>
        <v/>
      </c>
      <c r="D70" s="149" t="str">
        <f t="shared" ref="D70:G70" si="32">IF(D69="0","",IF(D69=1,"Station 703761",IF(D69=2,"Station 703762",IF(D69="C","Congé",D69))))</f>
        <v/>
      </c>
      <c r="E70" s="149" t="str">
        <f t="shared" si="32"/>
        <v/>
      </c>
      <c r="F70" s="149" t="str">
        <f t="shared" si="32"/>
        <v/>
      </c>
      <c r="G70" s="149" t="str">
        <f t="shared" si="32"/>
        <v/>
      </c>
      <c r="H70" s="106"/>
      <c r="I70" s="111"/>
    </row>
    <row r="71" spans="1:9" ht="27.95" customHeight="1" thickBot="1" x14ac:dyDescent="0.3">
      <c r="A71" s="450"/>
      <c r="B71" s="451"/>
      <c r="C71" s="150" t="str">
        <f>IF(C69="0","",IF(C69=1,"Agent 703918",IF(C69=2,"Agent 703919",IF(C69="C","Congé",C69))))</f>
        <v/>
      </c>
      <c r="D71" s="150" t="str">
        <f t="shared" ref="D71:G71" si="33">IF(D69="0","",IF(D69=1,"Agent 703918",IF(D69=2,"Agent 703919",IF(D69="C","Congé",D69))))</f>
        <v/>
      </c>
      <c r="E71" s="150" t="str">
        <f t="shared" si="33"/>
        <v/>
      </c>
      <c r="F71" s="150" t="str">
        <f t="shared" si="33"/>
        <v/>
      </c>
      <c r="G71" s="150" t="str">
        <f t="shared" si="33"/>
        <v/>
      </c>
      <c r="H71" s="106"/>
      <c r="I71" s="106"/>
    </row>
    <row r="72" spans="1:9" x14ac:dyDescent="0.25">
      <c r="A72" s="121" t="s">
        <v>106</v>
      </c>
      <c r="B72" s="121"/>
      <c r="C72" s="138"/>
      <c r="D72" s="138"/>
      <c r="E72" s="138"/>
      <c r="F72" s="138"/>
      <c r="G72" s="138"/>
      <c r="H72" s="106"/>
      <c r="I72" s="106"/>
    </row>
    <row r="73" spans="1:9" ht="15.75" thickBot="1" x14ac:dyDescent="0.3">
      <c r="A73" s="123"/>
      <c r="B73" s="123"/>
      <c r="C73" s="452" t="s">
        <v>111</v>
      </c>
      <c r="D73" s="452"/>
      <c r="E73" s="452"/>
      <c r="F73" s="452"/>
      <c r="G73" s="452"/>
      <c r="H73" s="107"/>
      <c r="I73" s="106"/>
    </row>
    <row r="74" spans="1:9" ht="15.75" thickBot="1" x14ac:dyDescent="0.3">
      <c r="A74" s="124"/>
      <c r="B74" s="124"/>
      <c r="C74" s="143">
        <f>'Congés et HotLine 2015'!C12</f>
        <v>42002</v>
      </c>
      <c r="D74" s="143">
        <f>'Congés et HotLine 2015'!D12</f>
        <v>42003</v>
      </c>
      <c r="E74" s="143">
        <f>'Congés et HotLine 2015'!E12</f>
        <v>42004</v>
      </c>
      <c r="F74" s="143">
        <f>'Congés et HotLine 2015'!F12</f>
        <v>42005</v>
      </c>
      <c r="G74" s="143">
        <f>'Congés et HotLine 2015'!G12</f>
        <v>42006</v>
      </c>
      <c r="H74" s="106"/>
      <c r="I74" s="106"/>
    </row>
    <row r="75" spans="1:9" ht="15.75" x14ac:dyDescent="0.25">
      <c r="A75" s="434" t="s">
        <v>108</v>
      </c>
      <c r="B75" s="435"/>
      <c r="C75" s="125"/>
      <c r="D75" s="126"/>
      <c r="E75" s="127"/>
      <c r="F75" s="127"/>
      <c r="G75" s="128"/>
      <c r="H75" s="106"/>
      <c r="I75" s="106"/>
    </row>
    <row r="76" spans="1:9" ht="16.5" thickBot="1" x14ac:dyDescent="0.3">
      <c r="A76" s="436" t="s">
        <v>109</v>
      </c>
      <c r="B76" s="437"/>
      <c r="C76" s="129"/>
      <c r="D76" s="130"/>
      <c r="E76" s="131"/>
      <c r="F76" s="131"/>
      <c r="G76" s="132"/>
      <c r="H76" s="106"/>
      <c r="I76" s="106"/>
    </row>
  </sheetData>
  <mergeCells count="29">
    <mergeCell ref="A2:G2"/>
    <mergeCell ref="A67:B68"/>
    <mergeCell ref="A75:B75"/>
    <mergeCell ref="A76:B76"/>
    <mergeCell ref="A49:B49"/>
    <mergeCell ref="A50:B50"/>
    <mergeCell ref="A38:B39"/>
    <mergeCell ref="A41:B42"/>
    <mergeCell ref="A64:B65"/>
    <mergeCell ref="A52:G52"/>
    <mergeCell ref="C47:G47"/>
    <mergeCell ref="A55:B56"/>
    <mergeCell ref="A58:B59"/>
    <mergeCell ref="A61:B62"/>
    <mergeCell ref="A70:B71"/>
    <mergeCell ref="C73:G73"/>
    <mergeCell ref="A60:B60"/>
    <mergeCell ref="A44:B45"/>
    <mergeCell ref="A5:B6"/>
    <mergeCell ref="A8:B9"/>
    <mergeCell ref="A11:B12"/>
    <mergeCell ref="A14:B15"/>
    <mergeCell ref="A17:B18"/>
    <mergeCell ref="A20:B21"/>
    <mergeCell ref="A23:B24"/>
    <mergeCell ref="A26:B27"/>
    <mergeCell ref="A29:B30"/>
    <mergeCell ref="A32:B33"/>
    <mergeCell ref="A35:B36"/>
  </mergeCells>
  <conditionalFormatting sqref="C5:G45 C55:G71">
    <cfRule type="containsText" dxfId="5" priority="6" operator="containsText" text="Station 703761">
      <formula>NOT(ISERROR(SEARCH("Station 703761",C5)))</formula>
    </cfRule>
  </conditionalFormatting>
  <conditionalFormatting sqref="C5:G45 C55:G71">
    <cfRule type="containsText" dxfId="4" priority="3" operator="containsText" text="Agent 703919">
      <formula>NOT(ISERROR(SEARCH("Agent 703919",C5)))</formula>
    </cfRule>
    <cfRule type="containsText" dxfId="3" priority="4" operator="containsText" text="Station 703762">
      <formula>NOT(ISERROR(SEARCH("Station 703762",C5)))</formula>
    </cfRule>
    <cfRule type="containsText" dxfId="2" priority="5" operator="containsText" text="Agent 703918">
      <formula>NOT(ISERROR(SEARCH("Agent 703918",C5)))</formula>
    </cfRule>
  </conditionalFormatting>
  <conditionalFormatting sqref="C5:F45 D5:G6 D8:G9 D11:G12 D14:G15 D17:G18 D20:G21 D23:G24 D26:G27 D29:G30 D32:G33 D35:G36 D38:G39 D41:G42 D44:G45 C55:G71">
    <cfRule type="containsText" dxfId="1" priority="1" operator="containsText" text="Agent 703920">
      <formula>NOT(ISERROR(SEARCH("Agent 703920",C5)))</formula>
    </cfRule>
    <cfRule type="containsText" dxfId="0" priority="2" operator="containsText" text="Station 703763">
      <formula>NOT(ISERROR(SEARCH("Station 703763",C5)))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Agents!$B$19:$B$35</xm:f>
          </x14:formula1>
          <xm:sqref>I4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C19A347-A202-454B-B477-F436DEEEE770}">
  <ds:schemaRefs>
    <ds:schemaRef ds:uri="http://schemas.microsoft.com/office/2006/metadata/properties"/>
    <ds:schemaRef ds:uri="http://purl.org/dc/terms/"/>
    <ds:schemaRef ds:uri="http://purl.org/dc/elements/1.1/"/>
    <ds:schemaRef ds:uri="http://www.w3.org/XML/1998/namespace"/>
    <ds:schemaRef ds:uri="http://purl.org/dc/dcmitype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Agents</vt:lpstr>
      <vt:lpstr>hide</vt:lpstr>
      <vt:lpstr>Congés et HotLine 2015</vt:lpstr>
      <vt:lpstr>Vacances</vt:lpstr>
      <vt:lpstr>Feuil1</vt:lpstr>
      <vt:lpstr>S1</vt:lpstr>
      <vt:lpstr>a</vt:lpstr>
      <vt:lpstr>an</vt:lpstr>
      <vt:lpstr>BOURGOIN</vt:lpstr>
      <vt:lpstr>Case</vt:lpstr>
      <vt:lpstr>case2</vt:lpstr>
      <vt:lpstr>case3</vt:lpstr>
      <vt:lpstr>DATEREF</vt:lpstr>
      <vt:lpstr>Listnum</vt:lpstr>
      <vt:lpstr>'Congés et HotLine 2015'!Zone_d_impression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 </cp:lastModifiedBy>
  <dcterms:created xsi:type="dcterms:W3CDTF">2015-06-19T15:01:09Z</dcterms:created>
  <dcterms:modified xsi:type="dcterms:W3CDTF">2015-08-02T10:22:00Z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