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910" yWindow="-15" windowWidth="13395" windowHeight="11310" tabRatio="834" activeTab="1"/>
  </bookViews>
  <sheets>
    <sheet name="Impression des documents" sheetId="25" r:id="rId1"/>
    <sheet name="Saisie" sheetId="1" r:id="rId2"/>
    <sheet name="Clients" sheetId="36" r:id="rId3"/>
    <sheet name="DONNEES" sheetId="11" r:id="rId4"/>
    <sheet name="IMAGES" sheetId="33" r:id="rId5"/>
    <sheet name="PAGE DE GARDE" sheetId="2" r:id="rId6"/>
    <sheet name="PAQ MASSIF" sheetId="32" r:id="rId7"/>
    <sheet name="PPSPS" sheetId="37" r:id="rId8"/>
  </sheets>
  <definedNames>
    <definedName name="Ancrage">DONNEES!$AA$2:$AA$7</definedName>
    <definedName name="ARSENAL">DONNEES!#REF!</definedName>
    <definedName name="cablette">DONNEES!$AE$2:$AE$4</definedName>
    <definedName name="Clients">DONNEES!#REF!</definedName>
    <definedName name="Communes">DONNEES!#REF!</definedName>
    <definedName name="Conducteurs_travaux">DONNEES!$E$2:$E$6</definedName>
    <definedName name="Coulé_ou_préfa">DONNEES!$S$2:$S$3</definedName>
    <definedName name="DEGREANE">DONNEES!#REF!</definedName>
    <definedName name="Descriptif_des_travaux">DONNEES!#REF!</definedName>
    <definedName name="DIAM_FOURREAUX">DONNEES!$AC$2:$AC$6</definedName>
    <definedName name="DUREE">DONNEES!$H$2:$H$4</definedName>
    <definedName name="DUREETRX">DONNEES!$M$2:$M$7</definedName>
    <definedName name="EFFECTIF">DONNEES!$O$2:$O$11</definedName>
    <definedName name="ESCOTA">DONNEES!#REF!</definedName>
    <definedName name="Impossé_par_le_client">DONNEES!$U$2:$U$3</definedName>
    <definedName name="OUINON">DONNEES!$W$2:$W$3</definedName>
    <definedName name="PHOTO">INDIRECT(VLOOKUP(Saisie!$C$63,IMAGES!$A$2:$B$5,2,0))</definedName>
    <definedName name="Qualification_spéciale_ou_habilitation">DONNEES!$AG$2:$AG$4</definedName>
    <definedName name="Responsable_affaires">DONNEES!$B$2:$B$6</definedName>
    <definedName name="SECTEURS">DONNEES!$Q$2:$Q$11</definedName>
    <definedName name="SYMIELEC">DONNEES!#REF!</definedName>
    <definedName name="TYPE_FOURREAUX">DONNEES!$Y$2:$Y$5</definedName>
    <definedName name="TYPE_MASSIF">IMAGES!$A$2:$A$4</definedName>
    <definedName name="_xlnm.Print_Area" localSheetId="5">'PAGE DE GARDE'!$A$1:$Q$49</definedName>
    <definedName name="_xlnm.Print_Area" localSheetId="6">'PAQ MASSIF'!$A$1:$BJ$68</definedName>
    <definedName name="_xlnm.Print_Area" localSheetId="1">Saisie!$A$1:$J$205</definedName>
  </definedNames>
  <calcPr calcId="145621"/>
</workbook>
</file>

<file path=xl/calcChain.xml><?xml version="1.0" encoding="utf-8"?>
<calcChain xmlns="http://schemas.openxmlformats.org/spreadsheetml/2006/main">
  <c r="F18" i="2" l="1"/>
  <c r="E14" i="2" l="1"/>
  <c r="F13" i="2" l="1"/>
  <c r="A5" i="2"/>
  <c r="A6" i="2"/>
  <c r="T44" i="32" l="1"/>
  <c r="T42" i="32"/>
  <c r="T40" i="32"/>
  <c r="P44" i="32"/>
  <c r="P42" i="32"/>
  <c r="P40" i="32"/>
  <c r="Q22" i="32" l="1"/>
  <c r="E21" i="32"/>
  <c r="E20" i="32"/>
  <c r="E19" i="32"/>
  <c r="J15" i="32"/>
  <c r="A46" i="32" l="1"/>
  <c r="G13" i="32"/>
  <c r="G11" i="32"/>
  <c r="O30" i="2" l="1"/>
  <c r="O31" i="2"/>
  <c r="O32" i="2"/>
  <c r="O33" i="2"/>
  <c r="O34" i="2"/>
  <c r="O35" i="2"/>
  <c r="O36" i="2"/>
  <c r="O37" i="2"/>
  <c r="M31" i="2"/>
  <c r="M32" i="2"/>
  <c r="M33" i="2"/>
  <c r="M34" i="2"/>
  <c r="M35" i="2"/>
  <c r="M36" i="2"/>
  <c r="M37" i="2"/>
  <c r="E30" i="2"/>
  <c r="E31" i="2"/>
  <c r="E32" i="2"/>
  <c r="E33" i="2"/>
  <c r="E34" i="2"/>
  <c r="E35" i="2"/>
  <c r="E36" i="2"/>
  <c r="E37" i="2"/>
  <c r="E29" i="2"/>
  <c r="O29" i="2" l="1"/>
  <c r="P47" i="2" l="1"/>
  <c r="P40" i="2"/>
  <c r="O47" i="2"/>
  <c r="O43" i="2"/>
  <c r="P43" i="2"/>
  <c r="O40" i="2"/>
  <c r="L7" i="2" l="1"/>
  <c r="M30" i="2" l="1"/>
  <c r="U33" i="32" l="1"/>
  <c r="R33" i="32"/>
  <c r="C33" i="32"/>
  <c r="W22" i="32"/>
  <c r="U22" i="32"/>
  <c r="V21" i="32"/>
  <c r="U21" i="32"/>
  <c r="C22" i="32"/>
  <c r="K26" i="32"/>
  <c r="I26" i="32"/>
  <c r="I27" i="32"/>
  <c r="AP30" i="32" l="1"/>
  <c r="AN30" i="32"/>
  <c r="AQ33" i="32"/>
  <c r="AN33" i="32"/>
  <c r="Y33" i="32"/>
  <c r="AQ31" i="32"/>
  <c r="AN31" i="32"/>
  <c r="Y31" i="32"/>
  <c r="Y35" i="32"/>
  <c r="C27" i="32" l="1"/>
  <c r="B40" i="32" l="1"/>
  <c r="AH49" i="32"/>
  <c r="W49" i="32"/>
  <c r="G44" i="32"/>
  <c r="G42" i="32"/>
  <c r="R44" i="32"/>
  <c r="R42" i="32"/>
  <c r="R40" i="32"/>
  <c r="J44" i="32"/>
  <c r="J42" i="32"/>
  <c r="J40" i="32"/>
  <c r="M44" i="32"/>
  <c r="M42" i="32"/>
  <c r="M40" i="32"/>
  <c r="G40" i="32"/>
  <c r="H31" i="32" l="1"/>
  <c r="T38" i="32" l="1"/>
  <c r="U56" i="32"/>
  <c r="AP55" i="32"/>
  <c r="AN55" i="32"/>
  <c r="K55" i="32"/>
  <c r="AQ58" i="32"/>
  <c r="AN58" i="32"/>
  <c r="AQ56" i="32"/>
  <c r="AN56" i="32"/>
  <c r="N60" i="32"/>
  <c r="K60" i="32"/>
  <c r="N58" i="32"/>
  <c r="K58" i="32"/>
  <c r="N56" i="32"/>
  <c r="K56" i="32"/>
  <c r="R49" i="32"/>
  <c r="C56" i="32"/>
  <c r="N55" i="32"/>
  <c r="AE58" i="32"/>
  <c r="AE56" i="32"/>
  <c r="C60" i="32"/>
  <c r="C58" i="32"/>
  <c r="U51" i="32"/>
  <c r="R51" i="32"/>
  <c r="U49" i="32"/>
  <c r="C49" i="32"/>
  <c r="F49" i="32"/>
  <c r="H51" i="32"/>
  <c r="C51" i="32"/>
  <c r="AY42" i="32"/>
  <c r="AZ40" i="32"/>
  <c r="W40" i="32"/>
  <c r="W42" i="32"/>
  <c r="AV37" i="32"/>
  <c r="Z40" i="32"/>
  <c r="Z44" i="32"/>
  <c r="W44" i="32"/>
  <c r="Z42" i="32"/>
  <c r="AQ40" i="32"/>
  <c r="AN40" i="32"/>
  <c r="AP39" i="32"/>
  <c r="AN39" i="32"/>
  <c r="AD40" i="32"/>
  <c r="Y39" i="32"/>
  <c r="W39" i="32"/>
  <c r="AQ35" i="32"/>
  <c r="AN35" i="32"/>
  <c r="L27" i="32"/>
  <c r="A8" i="32" l="1"/>
  <c r="T4" i="32"/>
  <c r="H110" i="1" l="1"/>
  <c r="H111" i="1"/>
  <c r="H112" i="1"/>
  <c r="E19" i="2" l="1"/>
  <c r="F26" i="2"/>
  <c r="F25" i="2"/>
  <c r="F24" i="2"/>
  <c r="F23" i="2"/>
  <c r="A9" i="2" l="1"/>
  <c r="A10" i="2"/>
  <c r="E20" i="2" l="1"/>
  <c r="E21" i="2"/>
  <c r="A11" i="2" l="1"/>
  <c r="N19" i="2"/>
  <c r="E16" i="2"/>
  <c r="E15" i="2"/>
  <c r="N14" i="2"/>
  <c r="G47" i="2" l="1"/>
  <c r="G43" i="2"/>
  <c r="K47" i="2"/>
  <c r="K43" i="2"/>
  <c r="G40" i="2"/>
  <c r="K40" i="2"/>
  <c r="K2" i="11"/>
  <c r="K3" i="11" s="1"/>
  <c r="P51" i="1" s="1"/>
  <c r="I2" i="11"/>
  <c r="I4" i="11" s="1"/>
  <c r="J2" i="11"/>
  <c r="K4" i="11" l="1"/>
  <c r="J3" i="11"/>
  <c r="P48" i="1" s="1"/>
  <c r="J4" i="11"/>
  <c r="I3" i="11"/>
  <c r="P46" i="1" s="1"/>
  <c r="M29" i="2" l="1"/>
</calcChain>
</file>

<file path=xl/sharedStrings.xml><?xml version="1.0" encoding="utf-8"?>
<sst xmlns="http://schemas.openxmlformats.org/spreadsheetml/2006/main" count="336" uniqueCount="219">
  <si>
    <t>COMMUNE :</t>
  </si>
  <si>
    <t>N° AFFAIRE :</t>
  </si>
  <si>
    <t>DESIGNATION DES TRAVAUX :</t>
  </si>
  <si>
    <t>ADRESSE DU CHANTIER :</t>
  </si>
  <si>
    <t>DU</t>
  </si>
  <si>
    <t xml:space="preserve">AU </t>
  </si>
  <si>
    <t>AU</t>
  </si>
  <si>
    <t>Date d'Intervention :</t>
  </si>
  <si>
    <t>Prolongation ou modif n° 1 :</t>
  </si>
  <si>
    <t>Prolongation ou modif n° 2 :</t>
  </si>
  <si>
    <t>Motif de la prolongation n° 1 :</t>
  </si>
  <si>
    <t>Motif de la prolongation n° 2 :</t>
  </si>
  <si>
    <t>Programmation</t>
  </si>
  <si>
    <t>Nature des travaux :</t>
  </si>
  <si>
    <t>DESCRIPTIF DES TRAVAUX :</t>
  </si>
  <si>
    <t>Unité</t>
  </si>
  <si>
    <t>Quantitées</t>
  </si>
  <si>
    <t>ml</t>
  </si>
  <si>
    <t>Délais Trx :</t>
  </si>
  <si>
    <t>Nom du Correspondant :</t>
  </si>
  <si>
    <t>Client :</t>
  </si>
  <si>
    <t>En qualité de :</t>
  </si>
  <si>
    <t>Adresse du Chantier  :</t>
  </si>
  <si>
    <t>Sous Traitant de :</t>
  </si>
  <si>
    <t xml:space="preserve"> Date :</t>
  </si>
  <si>
    <t xml:space="preserve">   N° d'affaire :</t>
  </si>
  <si>
    <t xml:space="preserve"> Tronçon N° :</t>
  </si>
  <si>
    <t xml:space="preserve"> Page          sur     </t>
  </si>
  <si>
    <t>RC008</t>
  </si>
  <si>
    <t>C</t>
  </si>
  <si>
    <t>ZONE :</t>
  </si>
  <si>
    <t>Délais d'Execution</t>
  </si>
  <si>
    <t>OUI</t>
  </si>
  <si>
    <t>NON</t>
  </si>
  <si>
    <t>PPSPS</t>
  </si>
  <si>
    <t>PAGE DE GARDE</t>
  </si>
  <si>
    <t>IMPRESSION DES DOCUMENTS</t>
  </si>
  <si>
    <t>TEL</t>
  </si>
  <si>
    <t>ZONE</t>
  </si>
  <si>
    <t>RESPONSABLES D'AFFAIRES</t>
  </si>
  <si>
    <t>CONDUCTEURS TRAVAUX</t>
  </si>
  <si>
    <t>Prénom NOM</t>
  </si>
  <si>
    <t>NOM DU CORRESPONDANT :</t>
  </si>
  <si>
    <t>DATE D'INTERVENTION :</t>
  </si>
  <si>
    <t>PROLONGATION  OU MODIF N ° 1 :</t>
  </si>
  <si>
    <t>PROLONGATION  OU MODIF N ° 2 :</t>
  </si>
  <si>
    <t>jours</t>
  </si>
  <si>
    <t>semaines</t>
  </si>
  <si>
    <t>mois</t>
  </si>
  <si>
    <t>Date d'intervation</t>
  </si>
  <si>
    <t>Prolongation n°1</t>
  </si>
  <si>
    <t>Prolongation n°2</t>
  </si>
  <si>
    <t>20/11/2015</t>
  </si>
  <si>
    <t>Durée entre le premier et dernier jour d'intervation</t>
  </si>
  <si>
    <t>Durée prolongation n°1</t>
  </si>
  <si>
    <t>Durée prolongation n°2</t>
  </si>
  <si>
    <t>DUREE</t>
  </si>
  <si>
    <t xml:space="preserve">heures </t>
  </si>
  <si>
    <t xml:space="preserve">jours </t>
  </si>
  <si>
    <t xml:space="preserve">semaines </t>
  </si>
  <si>
    <t>AUCUN</t>
  </si>
  <si>
    <t>DATE DU DOCUMENT</t>
  </si>
  <si>
    <t>TELEPHONE FIXE :</t>
  </si>
  <si>
    <t xml:space="preserve">TELEPHONE PORTABLE : </t>
  </si>
  <si>
    <t xml:space="preserve">TELEPHONE PORTBALE : </t>
  </si>
  <si>
    <t xml:space="preserve">Téléphone mobile: </t>
  </si>
  <si>
    <t xml:space="preserve">Téléphone fixe : </t>
  </si>
  <si>
    <t xml:space="preserve">Téléphone mobile : </t>
  </si>
  <si>
    <t xml:space="preserve">De </t>
  </si>
  <si>
    <t xml:space="preserve">à </t>
  </si>
  <si>
    <t>personnes</t>
  </si>
  <si>
    <t xml:space="preserve">EFFECTIF SUR LE CHANTIER : </t>
  </si>
  <si>
    <t>EFFECTIF</t>
  </si>
  <si>
    <t>CHEF DE CHANTIER SUR LE PROJET :</t>
  </si>
  <si>
    <t>et</t>
  </si>
  <si>
    <t>27/06/2015</t>
  </si>
  <si>
    <t>RESPONSABLE D'AFFAIRES:</t>
  </si>
  <si>
    <t>RESPONSABLE TRAVAUX :</t>
  </si>
  <si>
    <t xml:space="preserve">en </t>
  </si>
  <si>
    <t>SECTEURS</t>
  </si>
  <si>
    <t>Souterrain</t>
  </si>
  <si>
    <t>Tous réseaux</t>
  </si>
  <si>
    <t>Electricité</t>
  </si>
  <si>
    <t>Gaz</t>
  </si>
  <si>
    <t>15/06/2015</t>
  </si>
  <si>
    <t>08/07/2015</t>
  </si>
  <si>
    <t>17/06/2015</t>
  </si>
  <si>
    <t>20/06/2015</t>
  </si>
  <si>
    <t>N.C</t>
  </si>
  <si>
    <t xml:space="preserve">TEL : </t>
  </si>
  <si>
    <t>Responsable Travaux:</t>
  </si>
  <si>
    <t xml:space="preserve"> Visa du R.T :</t>
  </si>
  <si>
    <t>PAQ/916  Gestion des enregistrements et des contrôles des massifs</t>
  </si>
  <si>
    <t>Ind : 1</t>
  </si>
  <si>
    <t>PAQ MASSIF</t>
  </si>
  <si>
    <t>TYPE DE MASSIF</t>
  </si>
  <si>
    <t>Enterré</t>
  </si>
  <si>
    <t>A fleur de sol</t>
  </si>
  <si>
    <t>IMAGE</t>
  </si>
  <si>
    <t>Hors sol</t>
  </si>
  <si>
    <t>Fouille ouverte</t>
  </si>
  <si>
    <t>Ferraillage</t>
  </si>
  <si>
    <t>ANCRAGE</t>
  </si>
  <si>
    <t>Coulé</t>
  </si>
  <si>
    <t>Imposé par le client</t>
  </si>
  <si>
    <t>PHOTO/DATE</t>
  </si>
  <si>
    <t>Type</t>
  </si>
  <si>
    <t>Type de massif:</t>
  </si>
  <si>
    <t>Béton propreté</t>
  </si>
  <si>
    <t>Béton de retrait</t>
  </si>
  <si>
    <t>Enrrobés</t>
  </si>
  <si>
    <t>Pointe de diamant</t>
  </si>
  <si>
    <t>MASSIF</t>
  </si>
  <si>
    <t>Préfabriqué</t>
  </si>
  <si>
    <t>Impossé par le client ou pas</t>
  </si>
  <si>
    <t>OUI/NON</t>
  </si>
  <si>
    <t>NBRE</t>
  </si>
  <si>
    <t>□</t>
  </si>
  <si>
    <t xml:space="preserve">  /       /        </t>
  </si>
  <si>
    <t>TYPE FOURREAUX</t>
  </si>
  <si>
    <t xml:space="preserve">  /       /  </t>
  </si>
  <si>
    <t>Finitions</t>
  </si>
  <si>
    <t>Mise en place Fourreaux/Cablettes</t>
  </si>
  <si>
    <t>23/09/2016</t>
  </si>
  <si>
    <t>NUMERO MASSIF :</t>
  </si>
  <si>
    <t>TYPE DE MASSIF :</t>
  </si>
  <si>
    <t>VOIR PLAN :</t>
  </si>
  <si>
    <t>DRAIN :</t>
  </si>
  <si>
    <t>FINITIONS :</t>
  </si>
  <si>
    <t xml:space="preserve">SENS DE POSE FERRAILLAGE : </t>
  </si>
  <si>
    <t>Spécial escota</t>
  </si>
  <si>
    <t>BAFA</t>
  </si>
  <si>
    <t>FOURREAUX :</t>
  </si>
  <si>
    <t>Diamètre</t>
  </si>
  <si>
    <t xml:space="preserve">Diamètre </t>
  </si>
  <si>
    <t>Elec</t>
  </si>
  <si>
    <t>Fibre</t>
  </si>
  <si>
    <t>DIAM FOURREAUX</t>
  </si>
  <si>
    <t>Dimension:</t>
  </si>
  <si>
    <t>Massif n°:</t>
  </si>
  <si>
    <t>Voir plan:</t>
  </si>
  <si>
    <t>Ancrage</t>
  </si>
  <si>
    <t>H=</t>
  </si>
  <si>
    <t>L=</t>
  </si>
  <si>
    <t>l=</t>
  </si>
  <si>
    <t>DIMENSION MASSIF:</t>
  </si>
  <si>
    <t>NUM CELLULE</t>
  </si>
  <si>
    <t>IMAGES!C2</t>
  </si>
  <si>
    <t>IMAGES!C3</t>
  </si>
  <si>
    <t>IMAGES!C4</t>
  </si>
  <si>
    <t xml:space="preserve">ENTRAXE ANCRAGE : </t>
  </si>
  <si>
    <t>Bouchons Graisé</t>
  </si>
  <si>
    <t>Non imposé par le client</t>
  </si>
  <si>
    <t>h (par rapport au sol fini)=</t>
  </si>
  <si>
    <t>200x200</t>
  </si>
  <si>
    <t>300x300</t>
  </si>
  <si>
    <t>400x400</t>
  </si>
  <si>
    <t>CABLETTE</t>
  </si>
  <si>
    <t>INFOS GENERALES POUR DOSSIER CHANTIER/PPSPS</t>
  </si>
  <si>
    <t>HORAIRES DE TRAVAIL:</t>
  </si>
  <si>
    <t>DU LUNDI AU JEUDI</t>
  </si>
  <si>
    <t>MATIN</t>
  </si>
  <si>
    <t>APRES MIDI</t>
  </si>
  <si>
    <t>07h00-12h00</t>
  </si>
  <si>
    <t>13h00-17h00</t>
  </si>
  <si>
    <t>VENDREDI</t>
  </si>
  <si>
    <t>Qualification spéciale ou habilitation</t>
  </si>
  <si>
    <t xml:space="preserve">Conducteur de Nacelle </t>
  </si>
  <si>
    <t>Monteur Electricien</t>
  </si>
  <si>
    <t>Chauffeur PL</t>
  </si>
  <si>
    <t>QUALIFICATIONS SPECIALES:</t>
  </si>
  <si>
    <t>Conducteur de nacelle</t>
  </si>
  <si>
    <t>Monteur electricien</t>
  </si>
  <si>
    <t>Conducteur d'engin</t>
  </si>
  <si>
    <t>Chaufferu PL</t>
  </si>
  <si>
    <t>MAITRE D'OUVRAGE :</t>
  </si>
  <si>
    <t>Nom</t>
  </si>
  <si>
    <t>Adresse</t>
  </si>
  <si>
    <t>Tel</t>
  </si>
  <si>
    <t>Fax</t>
  </si>
  <si>
    <t>Représentant du maître d'ouvrage</t>
  </si>
  <si>
    <t>MAITRE D'ŒUVRE:</t>
  </si>
  <si>
    <t>Siège social</t>
  </si>
  <si>
    <t>COORDINATION EN LES DIFFERENTES OPERATIONS SUR LE SITE :</t>
  </si>
  <si>
    <t>Bureau du VAR</t>
  </si>
  <si>
    <t>Représentant</t>
  </si>
  <si>
    <t>SECOURISTES</t>
  </si>
  <si>
    <t>PMVA</t>
  </si>
  <si>
    <t>0133254</t>
  </si>
  <si>
    <t xml:space="preserve">EVACUATION DE SABLE POLLUE </t>
  </si>
  <si>
    <t>Câbles</t>
  </si>
  <si>
    <t>1m</t>
  </si>
  <si>
    <t>0,5m</t>
  </si>
  <si>
    <t>0,2m</t>
  </si>
  <si>
    <t>0154</t>
  </si>
  <si>
    <t>5</t>
  </si>
  <si>
    <t>0,7m</t>
  </si>
  <si>
    <t>PRESENCE CABLETTE :</t>
  </si>
  <si>
    <t xml:space="preserve">Remarques: </t>
  </si>
  <si>
    <t>Entreprise</t>
  </si>
  <si>
    <t>Fonction</t>
  </si>
  <si>
    <r>
      <t xml:space="preserve">( </t>
    </r>
    <r>
      <rPr>
        <b/>
        <sz val="10"/>
        <rFont val="Arial"/>
        <family val="2"/>
      </rPr>
      <t xml:space="preserve">Fixe </t>
    </r>
  </si>
  <si>
    <r>
      <t xml:space="preserve">( </t>
    </r>
    <r>
      <rPr>
        <b/>
        <sz val="10"/>
        <rFont val="Arial"/>
        <family val="2"/>
      </rPr>
      <t>Portable</t>
    </r>
  </si>
  <si>
    <t>0621265478</t>
  </si>
  <si>
    <t>Nicolas BOISET</t>
  </si>
  <si>
    <t>Cyprien CALONE</t>
  </si>
  <si>
    <t>0758987841</t>
  </si>
  <si>
    <t xml:space="preserve">Laurent FLORINCELLO </t>
  </si>
  <si>
    <t>0687459687</t>
  </si>
  <si>
    <t>André  MOUTTE</t>
  </si>
  <si>
    <t>Galbes LATIL</t>
  </si>
  <si>
    <t>0622659874</t>
  </si>
  <si>
    <t>0687963214</t>
  </si>
  <si>
    <t xml:space="preserve">TOULON </t>
  </si>
  <si>
    <t>Avenue de L'EUROPE</t>
  </si>
  <si>
    <t>FONCTION:</t>
  </si>
  <si>
    <t>FONCTION :</t>
  </si>
  <si>
    <t>SOUS TRAITANT:</t>
  </si>
  <si>
    <t>CLIENT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</si>
</sst>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d\-mmm\-yy;@"/>
    <numFmt numFmtId="165" formatCode="0.0000"/>
    <numFmt numFmtId="166" formatCode="0.000"/>
    <numFmt numFmtId="167" formatCode="0.0"/>
    <numFmt numFmtId="168" formatCode="0#&quot; &quot;##&quot; &quot;##&quot; &quot;##&quot; &quot;##"/>
  </numFmts>
  <fonts count="3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CC"/>
      <name val="Calibri"/>
      <family val="2"/>
      <scheme val="minor"/>
    </font>
    <font>
      <sz val="12"/>
      <color rgb="FF0000CC"/>
      <name val="Calibri"/>
      <family val="2"/>
      <scheme val="minor"/>
    </font>
    <font>
      <b/>
      <sz val="11"/>
      <color rgb="FF0000CC"/>
      <name val="Calibri"/>
      <family val="2"/>
      <scheme val="minor"/>
    </font>
    <font>
      <b/>
      <sz val="14"/>
      <color rgb="FF0000CC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00CC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CC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12"/>
      <name val="Arial"/>
      <family val="2"/>
    </font>
    <font>
      <b/>
      <sz val="2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10"/>
      <name val="Arial"/>
      <family val="2"/>
    </font>
    <font>
      <b/>
      <sz val="10"/>
      <color theme="9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rgb="FF000000"/>
      <name val="Calibri"/>
      <family val="2"/>
    </font>
    <font>
      <b/>
      <sz val="20"/>
      <color theme="9" tint="-0.249977111117893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b/>
      <sz val="28"/>
      <color theme="9" tint="-0.249977111117893"/>
      <name val="Calibri"/>
      <family val="2"/>
      <scheme val="minor"/>
    </font>
    <font>
      <b/>
      <sz val="28"/>
      <color rgb="FF0070C0"/>
      <name val="Calibri"/>
      <family val="2"/>
      <scheme val="minor"/>
    </font>
    <font>
      <sz val="12"/>
      <name val="Calibri"/>
      <family val="2"/>
      <scheme val="minor"/>
    </font>
    <font>
      <sz val="36"/>
      <name val="Calibri"/>
      <family val="2"/>
    </font>
    <font>
      <b/>
      <sz val="10"/>
      <name val="Wingdings"/>
      <charset val="2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/>
      <diagonal/>
    </border>
    <border>
      <left/>
      <right style="double">
        <color theme="0" tint="-0.499984740745262"/>
      </right>
      <top style="double">
        <color theme="0" tint="-0.499984740745262"/>
      </top>
      <bottom/>
      <diagonal/>
    </border>
    <border>
      <left style="double">
        <color theme="0" tint="-0.499984740745262"/>
      </left>
      <right/>
      <top/>
      <bottom/>
      <diagonal/>
    </border>
    <border>
      <left/>
      <right style="double">
        <color theme="0" tint="-0.499984740745262"/>
      </right>
      <top/>
      <bottom/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 style="double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/>
      <bottom style="dotted">
        <color theme="0" tint="-0.499984740745262"/>
      </bottom>
      <diagonal/>
    </border>
    <border>
      <left/>
      <right style="double">
        <color theme="0" tint="-0.499984740745262"/>
      </right>
      <top/>
      <bottom style="dotted">
        <color theme="0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/>
      <right/>
      <top style="double">
        <color theme="0" tint="-0.499984740745262"/>
      </top>
      <bottom style="dotted">
        <color theme="0" tint="-0.499984740745262"/>
      </bottom>
      <diagonal/>
    </border>
    <border>
      <left/>
      <right style="dotted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dashed">
        <color theme="0" tint="-0.499984740745262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theme="1" tint="0.499984740745262"/>
      </left>
      <right/>
      <top style="double">
        <color theme="0" tint="-0.499984740745262"/>
      </top>
      <bottom/>
      <diagonal/>
    </border>
    <border>
      <left style="double">
        <color theme="1" tint="0.499984740745262"/>
      </left>
      <right/>
      <top/>
      <bottom/>
      <diagonal/>
    </border>
    <border>
      <left style="double">
        <color theme="1" tint="0.499984740745262"/>
      </left>
      <right/>
      <top/>
      <bottom style="dotted">
        <color theme="0" tint="-0.499984740745262"/>
      </bottom>
      <diagonal/>
    </border>
    <border>
      <left/>
      <right/>
      <top style="dashed">
        <color theme="0" tint="-0.499984740745262"/>
      </top>
      <bottom style="dashed">
        <color theme="0" tint="-0.499984740745262"/>
      </bottom>
      <diagonal/>
    </border>
    <border>
      <left/>
      <right/>
      <top style="dotted">
        <color theme="0" tint="-0.499984740745262"/>
      </top>
      <bottom style="double">
        <color theme="1" tint="0.499984740745262"/>
      </bottom>
      <diagonal/>
    </border>
    <border>
      <left/>
      <right style="double">
        <color theme="0" tint="-0.499984740745262"/>
      </right>
      <top style="dotted">
        <color theme="0" tint="-0.499984740745262"/>
      </top>
      <bottom style="double">
        <color theme="1" tint="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dotted">
        <color theme="0" tint="-0.499984740745262"/>
      </bottom>
      <diagonal/>
    </border>
    <border>
      <left style="double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 style="double">
        <color theme="0" tint="-0.499984740745262"/>
      </left>
      <right/>
      <top style="dotted">
        <color theme="0" tint="-0.499984740745262"/>
      </top>
      <bottom style="double">
        <color theme="0" tint="-0.499984740745262"/>
      </bottom>
      <diagonal/>
    </border>
    <border>
      <left/>
      <right/>
      <top style="dotted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dotted">
        <color theme="0" tint="-0.499984740745262"/>
      </bottom>
      <diagonal/>
    </border>
    <border>
      <left/>
      <right style="double">
        <color theme="0" tint="-0.499984740745262"/>
      </right>
      <top/>
      <bottom style="dashed">
        <color theme="0" tint="-0.499984740745262"/>
      </bottom>
      <diagonal/>
    </border>
    <border>
      <left/>
      <right style="double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double">
        <color theme="0" tint="-0.499984740745262"/>
      </right>
      <top style="dashed">
        <color theme="0" tint="-0.499984740745262"/>
      </top>
      <bottom style="double">
        <color theme="1" tint="0.499984740745262"/>
      </bottom>
      <diagonal/>
    </border>
    <border>
      <left/>
      <right style="double">
        <color theme="0" tint="-0.499984740745262"/>
      </right>
      <top/>
      <bottom style="double">
        <color theme="0" tint="-0.499984740745262"/>
      </bottom>
      <diagonal/>
    </border>
    <border>
      <left style="double">
        <color theme="0" tint="-0.499984740745262"/>
      </left>
      <right/>
      <top style="dotted">
        <color theme="0" tint="-0.499984740745262"/>
      </top>
      <bottom style="double">
        <color theme="1" tint="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6" fillId="0" borderId="0"/>
    <xf numFmtId="0" fontId="24" fillId="0" borderId="0" applyNumberFormat="0" applyFill="0" applyBorder="0" applyAlignment="0" applyProtection="0">
      <alignment vertical="top"/>
      <protection locked="0"/>
    </xf>
  </cellStyleXfs>
  <cellXfs count="318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3" fillId="0" borderId="0" xfId="0" applyFont="1"/>
    <xf numFmtId="0" fontId="5" fillId="0" borderId="0" xfId="0" applyFont="1"/>
    <xf numFmtId="0" fontId="2" fillId="0" borderId="0" xfId="0" applyFont="1" applyAlignment="1">
      <alignment horizontal="center"/>
    </xf>
    <xf numFmtId="0" fontId="0" fillId="0" borderId="0" xfId="0" applyBorder="1"/>
    <xf numFmtId="0" fontId="1" fillId="0" borderId="0" xfId="0" applyFont="1"/>
    <xf numFmtId="0" fontId="0" fillId="0" borderId="1" xfId="0" applyBorder="1"/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0" fontId="2" fillId="0" borderId="13" xfId="0" applyFont="1" applyBorder="1"/>
    <xf numFmtId="0" fontId="2" fillId="0" borderId="14" xfId="0" applyFont="1" applyBorder="1"/>
    <xf numFmtId="0" fontId="2" fillId="0" borderId="15" xfId="0" applyFont="1" applyBorder="1"/>
    <xf numFmtId="0" fontId="2" fillId="0" borderId="0" xfId="0" applyFont="1" applyBorder="1"/>
    <xf numFmtId="0" fontId="2" fillId="0" borderId="17" xfId="0" applyFont="1" applyBorder="1"/>
    <xf numFmtId="0" fontId="2" fillId="0" borderId="18" xfId="0" applyFont="1" applyBorder="1"/>
    <xf numFmtId="0" fontId="2" fillId="0" borderId="19" xfId="0" applyFont="1" applyBorder="1"/>
    <xf numFmtId="14" fontId="3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1" fillId="0" borderId="0" xfId="0" applyFont="1" applyBorder="1"/>
    <xf numFmtId="0" fontId="7" fillId="0" borderId="0" xfId="0" applyFont="1" applyAlignment="1">
      <alignment vertical="center"/>
    </xf>
    <xf numFmtId="0" fontId="2" fillId="0" borderId="21" xfId="0" applyFont="1" applyBorder="1"/>
    <xf numFmtId="14" fontId="3" fillId="0" borderId="21" xfId="0" applyNumberFormat="1" applyFont="1" applyBorder="1" applyAlignment="1">
      <alignment horizontal="center" vertic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/>
    <xf numFmtId="0" fontId="3" fillId="0" borderId="0" xfId="0" applyFont="1" applyBorder="1" applyAlignment="1">
      <alignment horizontal="center"/>
    </xf>
    <xf numFmtId="14" fontId="3" fillId="0" borderId="20" xfId="0" applyNumberFormat="1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10" fillId="0" borderId="0" xfId="0" applyFont="1"/>
    <xf numFmtId="0" fontId="11" fillId="0" borderId="0" xfId="0" applyFont="1"/>
    <xf numFmtId="0" fontId="8" fillId="0" borderId="0" xfId="0" applyFont="1" applyBorder="1" applyAlignment="1">
      <alignment vertical="center"/>
    </xf>
    <xf numFmtId="0" fontId="8" fillId="0" borderId="0" xfId="0" applyFont="1"/>
    <xf numFmtId="0" fontId="12" fillId="0" borderId="0" xfId="0" applyFont="1"/>
    <xf numFmtId="0" fontId="0" fillId="0" borderId="0" xfId="0" applyBorder="1" applyAlignment="1"/>
    <xf numFmtId="0" fontId="0" fillId="0" borderId="0" xfId="0" applyFill="1" applyBorder="1"/>
    <xf numFmtId="0" fontId="9" fillId="0" borderId="16" xfId="0" applyNumberFormat="1" applyFont="1" applyBorder="1" applyAlignment="1">
      <alignment vertical="center"/>
    </xf>
    <xf numFmtId="0" fontId="9" fillId="0" borderId="0" xfId="0" applyNumberFormat="1" applyFont="1" applyBorder="1" applyAlignment="1">
      <alignment vertical="center"/>
    </xf>
    <xf numFmtId="49" fontId="9" fillId="0" borderId="17" xfId="0" applyNumberFormat="1" applyFont="1" applyBorder="1" applyAlignment="1">
      <alignment vertical="center"/>
    </xf>
    <xf numFmtId="0" fontId="2" fillId="0" borderId="3" xfId="0" applyFont="1" applyBorder="1" applyAlignment="1"/>
    <xf numFmtId="0" fontId="2" fillId="0" borderId="0" xfId="0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14" fillId="0" borderId="0" xfId="0" applyFont="1"/>
    <xf numFmtId="0" fontId="2" fillId="0" borderId="40" xfId="0" applyFont="1" applyBorder="1" applyAlignment="1">
      <alignment horizontal="left"/>
    </xf>
    <xf numFmtId="0" fontId="15" fillId="0" borderId="0" xfId="0" applyFont="1" applyBorder="1" applyAlignment="1">
      <alignment vertical="center"/>
    </xf>
    <xf numFmtId="0" fontId="6" fillId="0" borderId="0" xfId="0" applyFont="1"/>
    <xf numFmtId="0" fontId="0" fillId="0" borderId="0" xfId="0" applyFont="1"/>
    <xf numFmtId="0" fontId="2" fillId="0" borderId="0" xfId="0" applyFont="1" applyBorder="1" applyAlignment="1"/>
    <xf numFmtId="0" fontId="16" fillId="0" borderId="36" xfId="1" applyFont="1" applyBorder="1" applyAlignment="1">
      <alignment vertical="center"/>
    </xf>
    <xf numFmtId="0" fontId="16" fillId="0" borderId="34" xfId="1" applyFont="1" applyBorder="1" applyAlignment="1">
      <alignment vertical="center"/>
    </xf>
    <xf numFmtId="0" fontId="16" fillId="0" borderId="30" xfId="1" applyFont="1" applyBorder="1" applyAlignment="1">
      <alignment vertical="center"/>
    </xf>
    <xf numFmtId="0" fontId="26" fillId="0" borderId="0" xfId="1" applyAlignment="1">
      <alignment vertical="center"/>
    </xf>
    <xf numFmtId="0" fontId="16" fillId="0" borderId="33" xfId="1" applyFont="1" applyBorder="1" applyAlignment="1">
      <alignment vertical="center"/>
    </xf>
    <xf numFmtId="0" fontId="16" fillId="0" borderId="0" xfId="1" applyFont="1" applyBorder="1" applyAlignment="1">
      <alignment vertical="center"/>
    </xf>
    <xf numFmtId="0" fontId="16" fillId="0" borderId="31" xfId="1" applyFont="1" applyBorder="1" applyAlignment="1">
      <alignment vertical="center"/>
    </xf>
    <xf numFmtId="0" fontId="16" fillId="0" borderId="9" xfId="1" applyFont="1" applyBorder="1" applyAlignment="1">
      <alignment vertical="center"/>
    </xf>
    <xf numFmtId="0" fontId="16" fillId="0" borderId="11" xfId="1" applyFont="1" applyBorder="1" applyAlignment="1">
      <alignment vertical="center"/>
    </xf>
    <xf numFmtId="0" fontId="16" fillId="0" borderId="12" xfId="1" applyFont="1" applyBorder="1" applyAlignment="1">
      <alignment vertical="center"/>
    </xf>
    <xf numFmtId="0" fontId="16" fillId="0" borderId="37" xfId="1" applyFont="1" applyBorder="1" applyAlignment="1">
      <alignment vertical="center"/>
    </xf>
    <xf numFmtId="0" fontId="16" fillId="0" borderId="35" xfId="1" applyFont="1" applyBorder="1" applyAlignment="1">
      <alignment vertical="center"/>
    </xf>
    <xf numFmtId="0" fontId="16" fillId="0" borderId="32" xfId="1" applyFont="1" applyBorder="1" applyAlignment="1">
      <alignment vertical="center"/>
    </xf>
    <xf numFmtId="0" fontId="26" fillId="0" borderId="0" xfId="1" applyBorder="1" applyAlignment="1">
      <alignment vertical="center"/>
    </xf>
    <xf numFmtId="0" fontId="26" fillId="0" borderId="33" xfId="1" applyBorder="1" applyAlignment="1">
      <alignment vertical="center"/>
    </xf>
    <xf numFmtId="0" fontId="26" fillId="0" borderId="0" xfId="1" applyBorder="1" applyAlignment="1">
      <alignment horizontal="center" vertical="center"/>
    </xf>
    <xf numFmtId="0" fontId="26" fillId="0" borderId="34" xfId="1" applyBorder="1" applyAlignment="1">
      <alignment vertical="center"/>
    </xf>
    <xf numFmtId="0" fontId="20" fillId="0" borderId="0" xfId="1" applyFont="1" applyFill="1" applyBorder="1" applyAlignment="1">
      <alignment vertical="center"/>
    </xf>
    <xf numFmtId="0" fontId="26" fillId="0" borderId="0" xfId="1" applyFill="1" applyBorder="1" applyAlignment="1">
      <alignment vertical="center"/>
    </xf>
    <xf numFmtId="0" fontId="26" fillId="0" borderId="31" xfId="1" applyFill="1" applyBorder="1" applyAlignment="1">
      <alignment vertical="center"/>
    </xf>
    <xf numFmtId="0" fontId="21" fillId="0" borderId="0" xfId="1" applyFont="1" applyBorder="1" applyAlignment="1">
      <alignment horizontal="center" vertical="center"/>
    </xf>
    <xf numFmtId="0" fontId="22" fillId="0" borderId="0" xfId="1" applyFont="1" applyBorder="1" applyAlignment="1">
      <alignment horizontal="center" vertical="center"/>
    </xf>
    <xf numFmtId="0" fontId="23" fillId="0" borderId="0" xfId="1" applyFont="1" applyBorder="1" applyAlignment="1">
      <alignment horizontal="center" vertical="center"/>
    </xf>
    <xf numFmtId="0" fontId="26" fillId="0" borderId="35" xfId="1" applyBorder="1" applyAlignment="1">
      <alignment vertical="center"/>
    </xf>
    <xf numFmtId="0" fontId="26" fillId="0" borderId="31" xfId="1" applyBorder="1" applyAlignment="1">
      <alignment vertical="center"/>
    </xf>
    <xf numFmtId="0" fontId="22" fillId="0" borderId="0" xfId="1" applyFont="1" applyBorder="1" applyAlignment="1">
      <alignment vertical="center"/>
    </xf>
    <xf numFmtId="0" fontId="26" fillId="0" borderId="37" xfId="1" applyBorder="1" applyAlignment="1">
      <alignment vertical="center"/>
    </xf>
    <xf numFmtId="0" fontId="26" fillId="0" borderId="32" xfId="1" applyBorder="1" applyAlignment="1">
      <alignment vertical="center"/>
    </xf>
    <xf numFmtId="0" fontId="26" fillId="0" borderId="36" xfId="1" applyBorder="1" applyAlignment="1">
      <alignment vertical="center"/>
    </xf>
    <xf numFmtId="0" fontId="26" fillId="0" borderId="30" xfId="1" applyFill="1" applyBorder="1" applyAlignment="1">
      <alignment vertical="center"/>
    </xf>
    <xf numFmtId="0" fontId="26" fillId="0" borderId="35" xfId="1" applyFill="1" applyBorder="1" applyAlignment="1">
      <alignment vertical="center"/>
    </xf>
    <xf numFmtId="0" fontId="16" fillId="0" borderId="41" xfId="1" applyFont="1" applyBorder="1" applyAlignment="1">
      <alignment vertical="center"/>
    </xf>
    <xf numFmtId="0" fontId="21" fillId="0" borderId="0" xfId="1" applyFont="1" applyBorder="1" applyAlignment="1">
      <alignment vertical="center"/>
    </xf>
    <xf numFmtId="0" fontId="27" fillId="0" borderId="0" xfId="0" applyFont="1" applyBorder="1" applyAlignment="1">
      <alignment horizontal="center" vertical="center"/>
    </xf>
    <xf numFmtId="0" fontId="10" fillId="0" borderId="0" xfId="0" applyFont="1" applyBorder="1"/>
    <xf numFmtId="0" fontId="0" fillId="0" borderId="0" xfId="0" applyFont="1" applyBorder="1"/>
    <xf numFmtId="0" fontId="3" fillId="0" borderId="0" xfId="0" applyFont="1" applyBorder="1"/>
    <xf numFmtId="0" fontId="28" fillId="0" borderId="0" xfId="0" applyFont="1"/>
    <xf numFmtId="0" fontId="2" fillId="0" borderId="36" xfId="0" applyFont="1" applyBorder="1"/>
    <xf numFmtId="0" fontId="2" fillId="0" borderId="34" xfId="0" applyFont="1" applyBorder="1"/>
    <xf numFmtId="0" fontId="2" fillId="0" borderId="30" xfId="0" applyFont="1" applyBorder="1"/>
    <xf numFmtId="0" fontId="2" fillId="0" borderId="33" xfId="0" applyFont="1" applyBorder="1"/>
    <xf numFmtId="0" fontId="2" fillId="0" borderId="31" xfId="0" applyFont="1" applyBorder="1"/>
    <xf numFmtId="0" fontId="2" fillId="0" borderId="3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31" xfId="0" applyFont="1" applyBorder="1" applyAlignment="1">
      <alignment vertical="center"/>
    </xf>
    <xf numFmtId="0" fontId="2" fillId="0" borderId="37" xfId="0" applyFont="1" applyBorder="1"/>
    <xf numFmtId="0" fontId="2" fillId="0" borderId="35" xfId="0" applyFont="1" applyBorder="1"/>
    <xf numFmtId="0" fontId="2" fillId="0" borderId="32" xfId="0" applyFont="1" applyBorder="1"/>
    <xf numFmtId="0" fontId="2" fillId="4" borderId="1" xfId="0" applyFont="1" applyFill="1" applyBorder="1"/>
    <xf numFmtId="0" fontId="0" fillId="0" borderId="1" xfId="0" applyFill="1" applyBorder="1"/>
    <xf numFmtId="0" fontId="2" fillId="3" borderId="0" xfId="0" applyFont="1" applyFill="1" applyBorder="1"/>
    <xf numFmtId="0" fontId="2" fillId="0" borderId="26" xfId="0" applyFont="1" applyBorder="1" applyAlignment="1">
      <alignment horizontal="left"/>
    </xf>
    <xf numFmtId="167" fontId="0" fillId="0" borderId="1" xfId="0" applyNumberFormat="1" applyBorder="1"/>
    <xf numFmtId="165" fontId="0" fillId="0" borderId="1" xfId="0" applyNumberFormat="1" applyBorder="1"/>
    <xf numFmtId="166" fontId="0" fillId="0" borderId="1" xfId="0" applyNumberFormat="1" applyBorder="1"/>
    <xf numFmtId="1" fontId="0" fillId="0" borderId="1" xfId="0" applyNumberFormat="1" applyBorder="1"/>
    <xf numFmtId="0" fontId="31" fillId="0" borderId="0" xfId="0" applyFont="1" applyBorder="1" applyAlignment="1">
      <alignment horizontal="right" vertical="center"/>
    </xf>
    <xf numFmtId="0" fontId="31" fillId="0" borderId="0" xfId="0" applyFont="1" applyBorder="1" applyAlignment="1">
      <alignment horizontal="center" vertical="center"/>
    </xf>
    <xf numFmtId="167" fontId="2" fillId="2" borderId="0" xfId="0" applyNumberFormat="1" applyFont="1" applyFill="1"/>
    <xf numFmtId="0" fontId="2" fillId="2" borderId="0" xfId="0" applyFont="1" applyFill="1"/>
    <xf numFmtId="0" fontId="3" fillId="0" borderId="26" xfId="0" applyFont="1" applyBorder="1" applyAlignment="1">
      <alignment horizontal="left"/>
    </xf>
    <xf numFmtId="0" fontId="2" fillId="6" borderId="0" xfId="0" applyFont="1" applyFill="1"/>
    <xf numFmtId="0" fontId="32" fillId="5" borderId="0" xfId="0" applyFont="1" applyFill="1"/>
    <xf numFmtId="0" fontId="2" fillId="0" borderId="48" xfId="0" applyFont="1" applyBorder="1"/>
    <xf numFmtId="0" fontId="9" fillId="0" borderId="49" xfId="0" applyNumberFormat="1" applyFont="1" applyBorder="1" applyAlignment="1">
      <alignment vertical="center"/>
    </xf>
    <xf numFmtId="14" fontId="3" fillId="0" borderId="50" xfId="0" applyNumberFormat="1" applyFont="1" applyBorder="1" applyAlignment="1">
      <alignment horizontal="center" vertical="center"/>
    </xf>
    <xf numFmtId="0" fontId="2" fillId="0" borderId="51" xfId="0" applyFont="1" applyBorder="1" applyAlignment="1">
      <alignment horizontal="left"/>
    </xf>
    <xf numFmtId="0" fontId="2" fillId="0" borderId="52" xfId="0" applyFont="1" applyBorder="1"/>
    <xf numFmtId="14" fontId="3" fillId="0" borderId="52" xfId="0" applyNumberFormat="1" applyFont="1" applyBorder="1" applyAlignment="1">
      <alignment horizontal="center" vertical="center"/>
    </xf>
    <xf numFmtId="0" fontId="2" fillId="0" borderId="52" xfId="0" applyFont="1" applyBorder="1" applyAlignment="1">
      <alignment horizontal="center"/>
    </xf>
    <xf numFmtId="0" fontId="2" fillId="0" borderId="53" xfId="0" applyFont="1" applyBorder="1"/>
    <xf numFmtId="0" fontId="9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1" fontId="9" fillId="0" borderId="0" xfId="0" applyNumberFormat="1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left" vertical="center"/>
    </xf>
    <xf numFmtId="0" fontId="3" fillId="0" borderId="54" xfId="0" applyFont="1" applyBorder="1" applyAlignment="1">
      <alignment vertical="center"/>
    </xf>
    <xf numFmtId="0" fontId="2" fillId="0" borderId="26" xfId="0" applyFont="1" applyBorder="1"/>
    <xf numFmtId="0" fontId="2" fillId="0" borderId="55" xfId="0" applyFont="1" applyBorder="1"/>
    <xf numFmtId="0" fontId="2" fillId="0" borderId="56" xfId="0" applyFont="1" applyBorder="1"/>
    <xf numFmtId="0" fontId="2" fillId="0" borderId="56" xfId="0" applyFont="1" applyBorder="1" applyAlignment="1">
      <alignment horizontal="left"/>
    </xf>
    <xf numFmtId="0" fontId="2" fillId="0" borderId="57" xfId="0" applyFont="1" applyBorder="1"/>
    <xf numFmtId="0" fontId="2" fillId="0" borderId="58" xfId="0" applyFont="1" applyBorder="1" applyAlignment="1">
      <alignment horizontal="left"/>
    </xf>
    <xf numFmtId="0" fontId="29" fillId="0" borderId="21" xfId="0" applyFont="1" applyBorder="1" applyAlignment="1">
      <alignment vertical="center"/>
    </xf>
    <xf numFmtId="0" fontId="10" fillId="0" borderId="26" xfId="0" applyFont="1" applyBorder="1"/>
    <xf numFmtId="0" fontId="3" fillId="0" borderId="40" xfId="0" applyFont="1" applyBorder="1" applyAlignment="1">
      <alignment horizontal="left"/>
    </xf>
    <xf numFmtId="0" fontId="3" fillId="0" borderId="51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2" fillId="0" borderId="59" xfId="0" applyFont="1" applyBorder="1" applyAlignment="1">
      <alignment horizontal="left"/>
    </xf>
    <xf numFmtId="0" fontId="2" fillId="0" borderId="60" xfId="0" applyFont="1" applyBorder="1" applyAlignment="1">
      <alignment horizontal="left"/>
    </xf>
    <xf numFmtId="0" fontId="2" fillId="0" borderId="61" xfId="0" applyFont="1" applyBorder="1" applyAlignment="1">
      <alignment horizontal="left"/>
    </xf>
    <xf numFmtId="0" fontId="2" fillId="0" borderId="62" xfId="0" applyFont="1" applyBorder="1" applyAlignment="1">
      <alignment horizontal="left"/>
    </xf>
    <xf numFmtId="0" fontId="4" fillId="0" borderId="16" xfId="0" applyFont="1" applyBorder="1"/>
    <xf numFmtId="0" fontId="9" fillId="0" borderId="17" xfId="0" applyNumberFormat="1" applyFont="1" applyBorder="1" applyAlignment="1">
      <alignment vertical="center"/>
    </xf>
    <xf numFmtId="0" fontId="2" fillId="0" borderId="63" xfId="0" applyFont="1" applyBorder="1"/>
    <xf numFmtId="0" fontId="2" fillId="0" borderId="16" xfId="0" applyFont="1" applyBorder="1"/>
    <xf numFmtId="0" fontId="2" fillId="0" borderId="20" xfId="0" applyFont="1" applyBorder="1"/>
    <xf numFmtId="0" fontId="4" fillId="0" borderId="20" xfId="0" applyFont="1" applyBorder="1"/>
    <xf numFmtId="0" fontId="4" fillId="0" borderId="64" xfId="0" applyFont="1" applyBorder="1"/>
    <xf numFmtId="0" fontId="16" fillId="0" borderId="6" xfId="1" applyFont="1" applyBorder="1" applyAlignment="1">
      <alignment vertical="center"/>
    </xf>
    <xf numFmtId="0" fontId="16" fillId="0" borderId="7" xfId="1" applyFont="1" applyBorder="1" applyAlignment="1">
      <alignment vertical="center"/>
    </xf>
    <xf numFmtId="0" fontId="16" fillId="0" borderId="46" xfId="1" applyFont="1" applyBorder="1" applyAlignment="1">
      <alignment vertical="center"/>
    </xf>
    <xf numFmtId="0" fontId="1" fillId="0" borderId="1" xfId="0" applyFont="1" applyBorder="1"/>
    <xf numFmtId="0" fontId="1" fillId="0" borderId="1" xfId="0" applyFont="1" applyFill="1" applyBorder="1"/>
    <xf numFmtId="0" fontId="3" fillId="0" borderId="1" xfId="0" applyFont="1" applyBorder="1"/>
    <xf numFmtId="0" fontId="19" fillId="0" borderId="36" xfId="1" applyFont="1" applyBorder="1" applyAlignment="1">
      <alignment vertical="center"/>
    </xf>
    <xf numFmtId="0" fontId="19" fillId="0" borderId="34" xfId="1" applyFont="1" applyBorder="1" applyAlignment="1">
      <alignment vertical="center"/>
    </xf>
    <xf numFmtId="0" fontId="19" fillId="0" borderId="30" xfId="1" applyFont="1" applyBorder="1" applyAlignment="1">
      <alignment vertical="center"/>
    </xf>
    <xf numFmtId="0" fontId="19" fillId="0" borderId="33" xfId="1" applyFont="1" applyBorder="1" applyAlignment="1">
      <alignment vertical="center"/>
    </xf>
    <xf numFmtId="0" fontId="19" fillId="0" borderId="0" xfId="1" applyFont="1" applyBorder="1" applyAlignment="1">
      <alignment vertical="center"/>
    </xf>
    <xf numFmtId="0" fontId="19" fillId="0" borderId="31" xfId="1" applyFont="1" applyBorder="1" applyAlignment="1">
      <alignment vertical="center"/>
    </xf>
    <xf numFmtId="0" fontId="2" fillId="0" borderId="0" xfId="0" applyFont="1" applyFill="1" applyBorder="1" applyAlignment="1"/>
    <xf numFmtId="0" fontId="0" fillId="0" borderId="1" xfId="0" applyBorder="1" applyAlignment="1">
      <alignment horizontal="center" vertical="center"/>
    </xf>
    <xf numFmtId="0" fontId="20" fillId="0" borderId="0" xfId="1" applyFont="1" applyBorder="1" applyAlignment="1">
      <alignment horizontal="center" vertical="center"/>
    </xf>
    <xf numFmtId="0" fontId="23" fillId="0" borderId="33" xfId="1" applyFont="1" applyBorder="1" applyAlignment="1">
      <alignment vertical="center"/>
    </xf>
    <xf numFmtId="0" fontId="23" fillId="0" borderId="0" xfId="1" applyFont="1" applyBorder="1" applyAlignment="1">
      <alignment vertical="center"/>
    </xf>
    <xf numFmtId="0" fontId="23" fillId="0" borderId="31" xfId="1" applyFont="1" applyBorder="1" applyAlignment="1">
      <alignment vertical="center"/>
    </xf>
    <xf numFmtId="0" fontId="23" fillId="0" borderId="36" xfId="1" applyFont="1" applyBorder="1" applyAlignment="1">
      <alignment vertical="center"/>
    </xf>
    <xf numFmtId="0" fontId="23" fillId="0" borderId="34" xfId="1" applyFont="1" applyBorder="1" applyAlignment="1">
      <alignment vertical="center"/>
    </xf>
    <xf numFmtId="0" fontId="23" fillId="0" borderId="30" xfId="1" applyFont="1" applyBorder="1" applyAlignment="1">
      <alignment vertical="center"/>
    </xf>
    <xf numFmtId="0" fontId="26" fillId="0" borderId="33" xfId="1" applyFill="1" applyBorder="1" applyAlignment="1">
      <alignment vertical="center"/>
    </xf>
    <xf numFmtId="0" fontId="22" fillId="0" borderId="35" xfId="1" applyFont="1" applyBorder="1" applyAlignment="1">
      <alignment vertical="center"/>
    </xf>
    <xf numFmtId="0" fontId="26" fillId="0" borderId="30" xfId="1" applyBorder="1" applyAlignment="1">
      <alignment vertical="center"/>
    </xf>
    <xf numFmtId="0" fontId="25" fillId="0" borderId="33" xfId="2" applyFont="1" applyBorder="1" applyAlignment="1" applyProtection="1">
      <alignment vertical="center"/>
    </xf>
    <xf numFmtId="0" fontId="0" fillId="0" borderId="1" xfId="0" applyBorder="1"/>
    <xf numFmtId="0" fontId="0" fillId="0" borderId="1" xfId="0" applyFont="1" applyBorder="1"/>
    <xf numFmtId="0" fontId="2" fillId="0" borderId="0" xfId="0" applyFont="1" applyFill="1"/>
    <xf numFmtId="0" fontId="37" fillId="0" borderId="0" xfId="1" applyFont="1" applyBorder="1" applyAlignment="1">
      <alignment horizontal="center" vertical="center"/>
    </xf>
    <xf numFmtId="0" fontId="19" fillId="0" borderId="0" xfId="1" applyFont="1" applyBorder="1" applyAlignment="1"/>
    <xf numFmtId="0" fontId="21" fillId="0" borderId="0" xfId="1" applyFont="1" applyBorder="1" applyAlignment="1"/>
    <xf numFmtId="0" fontId="26" fillId="0" borderId="0" xfId="1" applyBorder="1" applyAlignment="1"/>
    <xf numFmtId="0" fontId="0" fillId="0" borderId="1" xfId="0" applyBorder="1"/>
    <xf numFmtId="0" fontId="2" fillId="0" borderId="0" xfId="0" applyFont="1" applyFill="1" applyAlignment="1"/>
    <xf numFmtId="0" fontId="2" fillId="0" borderId="0" xfId="0" applyFont="1" applyFill="1" applyBorder="1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19" fillId="0" borderId="0" xfId="1" applyFont="1" applyBorder="1" applyAlignment="1">
      <alignment horizontal="center"/>
    </xf>
    <xf numFmtId="0" fontId="20" fillId="0" borderId="0" xfId="1" applyFont="1" applyBorder="1" applyAlignment="1">
      <alignment horizontal="center" vertical="center"/>
    </xf>
    <xf numFmtId="0" fontId="26" fillId="0" borderId="37" xfId="1" applyBorder="1"/>
    <xf numFmtId="0" fontId="1" fillId="0" borderId="2" xfId="0" applyFont="1" applyBorder="1"/>
    <xf numFmtId="0" fontId="0" fillId="0" borderId="1" xfId="0" applyBorder="1"/>
    <xf numFmtId="0" fontId="2" fillId="0" borderId="0" xfId="0" applyFont="1" applyAlignment="1">
      <alignment horizontal="right"/>
    </xf>
    <xf numFmtId="0" fontId="0" fillId="0" borderId="1" xfId="0" applyBorder="1"/>
    <xf numFmtId="0" fontId="2" fillId="4" borderId="1" xfId="0" applyFont="1" applyFill="1" applyBorder="1" applyAlignment="1">
      <alignment horizontal="center"/>
    </xf>
    <xf numFmtId="0" fontId="2" fillId="6" borderId="1" xfId="0" applyFont="1" applyFill="1" applyBorder="1" applyAlignment="1"/>
    <xf numFmtId="0" fontId="2" fillId="6" borderId="1" xfId="0" applyFont="1" applyFill="1" applyBorder="1"/>
    <xf numFmtId="0" fontId="2" fillId="6" borderId="1" xfId="0" applyFont="1" applyFill="1" applyBorder="1" applyAlignment="1">
      <alignment horizontal="center"/>
    </xf>
    <xf numFmtId="0" fontId="2" fillId="6" borderId="28" xfId="0" applyFont="1" applyFill="1" applyBorder="1"/>
    <xf numFmtId="168" fontId="2" fillId="4" borderId="1" xfId="0" applyNumberFormat="1" applyFont="1" applyFill="1" applyBorder="1"/>
    <xf numFmtId="0" fontId="2" fillId="8" borderId="0" xfId="0" applyFont="1" applyFill="1"/>
    <xf numFmtId="0" fontId="2" fillId="9" borderId="0" xfId="0" applyFont="1" applyFill="1"/>
    <xf numFmtId="0" fontId="2" fillId="0" borderId="0" xfId="0" applyFont="1" applyFill="1" applyAlignment="1">
      <alignment horizontal="right"/>
    </xf>
    <xf numFmtId="49" fontId="0" fillId="0" borderId="1" xfId="0" applyNumberFormat="1" applyBorder="1"/>
    <xf numFmtId="0" fontId="3" fillId="0" borderId="0" xfId="0" applyFont="1" applyAlignment="1"/>
    <xf numFmtId="0" fontId="2" fillId="0" borderId="6" xfId="0" applyFont="1" applyBorder="1" applyAlignment="1"/>
    <xf numFmtId="0" fontId="2" fillId="0" borderId="11" xfId="0" applyFont="1" applyBorder="1" applyAlignment="1"/>
    <xf numFmtId="0" fontId="2" fillId="5" borderId="0" xfId="0" applyFont="1" applyFill="1" applyBorder="1" applyAlignment="1"/>
    <xf numFmtId="49" fontId="2" fillId="4" borderId="1" xfId="0" applyNumberFormat="1" applyFont="1" applyFill="1" applyBorder="1"/>
    <xf numFmtId="0" fontId="0" fillId="0" borderId="0" xfId="0"/>
    <xf numFmtId="0" fontId="2" fillId="4" borderId="1" xfId="0" applyFont="1" applyFill="1" applyBorder="1" applyAlignment="1">
      <alignment horizontal="center"/>
    </xf>
    <xf numFmtId="0" fontId="0" fillId="0" borderId="0" xfId="0" applyBorder="1"/>
    <xf numFmtId="0" fontId="0" fillId="0" borderId="1" xfId="0" applyBorder="1"/>
    <xf numFmtId="0" fontId="20" fillId="0" borderId="0" xfId="0" applyFont="1"/>
    <xf numFmtId="168" fontId="38" fillId="0" borderId="0" xfId="0" applyNumberFormat="1" applyFont="1"/>
    <xf numFmtId="0" fontId="0" fillId="5" borderId="0" xfId="0" applyFill="1" applyBorder="1"/>
    <xf numFmtId="0" fontId="13" fillId="0" borderId="0" xfId="0" applyFont="1" applyAlignment="1">
      <alignment horizontal="center"/>
    </xf>
    <xf numFmtId="0" fontId="2" fillId="4" borderId="2" xfId="0" applyFont="1" applyFill="1" applyBorder="1"/>
    <xf numFmtId="0" fontId="2" fillId="4" borderId="4" xfId="0" applyFont="1" applyFill="1" applyBorder="1"/>
    <xf numFmtId="0" fontId="2" fillId="4" borderId="1" xfId="0" applyFont="1" applyFill="1" applyBorder="1"/>
    <xf numFmtId="0" fontId="36" fillId="4" borderId="2" xfId="0" applyFont="1" applyFill="1" applyBorder="1"/>
    <xf numFmtId="0" fontId="36" fillId="4" borderId="3" xfId="0" applyFont="1" applyFill="1" applyBorder="1"/>
    <xf numFmtId="0" fontId="36" fillId="4" borderId="4" xfId="0" applyFont="1" applyFill="1" applyBorder="1"/>
    <xf numFmtId="0" fontId="2" fillId="0" borderId="0" xfId="0" applyFont="1" applyFill="1" applyBorder="1"/>
    <xf numFmtId="0" fontId="36" fillId="4" borderId="1" xfId="0" applyFont="1" applyFill="1" applyBorder="1"/>
    <xf numFmtId="0" fontId="2" fillId="4" borderId="3" xfId="0" applyFont="1" applyFill="1" applyBorder="1"/>
    <xf numFmtId="11" fontId="2" fillId="4" borderId="1" xfId="0" applyNumberFormat="1" applyFont="1" applyFill="1" applyBorder="1" applyAlignment="1">
      <alignment horizontal="center"/>
    </xf>
    <xf numFmtId="0" fontId="2" fillId="6" borderId="2" xfId="0" applyFont="1" applyFill="1" applyBorder="1"/>
    <xf numFmtId="0" fontId="2" fillId="6" borderId="3" xfId="0" applyFont="1" applyFill="1" applyBorder="1"/>
    <xf numFmtId="0" fontId="2" fillId="6" borderId="4" xfId="0" applyFont="1" applyFill="1" applyBorder="1"/>
    <xf numFmtId="0" fontId="2" fillId="4" borderId="1" xfId="0" applyFont="1" applyFill="1" applyBorder="1" applyAlignment="1"/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/>
    <xf numFmtId="0" fontId="2" fillId="4" borderId="3" xfId="0" applyFont="1" applyFill="1" applyBorder="1" applyAlignment="1"/>
    <xf numFmtId="0" fontId="2" fillId="4" borderId="4" xfId="0" applyFont="1" applyFill="1" applyBorder="1" applyAlignment="1"/>
    <xf numFmtId="0" fontId="2" fillId="4" borderId="2" xfId="0" applyFont="1" applyFill="1" applyBorder="1" applyAlignment="1">
      <alignment horizontal="left"/>
    </xf>
    <xf numFmtId="0" fontId="2" fillId="4" borderId="3" xfId="0" applyFont="1" applyFill="1" applyBorder="1" applyAlignment="1">
      <alignment horizontal="left"/>
    </xf>
    <xf numFmtId="0" fontId="2" fillId="4" borderId="4" xfId="0" applyFont="1" applyFill="1" applyBorder="1" applyAlignment="1">
      <alignment horizontal="left"/>
    </xf>
    <xf numFmtId="0" fontId="2" fillId="7" borderId="0" xfId="0" applyFont="1" applyFill="1" applyAlignment="1">
      <alignment horizontal="center"/>
    </xf>
    <xf numFmtId="0" fontId="2" fillId="5" borderId="2" xfId="0" applyFont="1" applyFill="1" applyBorder="1" applyAlignment="1"/>
    <xf numFmtId="0" fontId="2" fillId="5" borderId="3" xfId="0" applyFont="1" applyFill="1" applyBorder="1" applyAlignment="1"/>
    <xf numFmtId="0" fontId="2" fillId="5" borderId="4" xfId="0" applyFont="1" applyFill="1" applyBorder="1" applyAlignment="1"/>
    <xf numFmtId="0" fontId="2" fillId="4" borderId="1" xfId="0" applyFont="1" applyFill="1" applyBorder="1" applyAlignment="1">
      <alignment horizontal="left"/>
    </xf>
    <xf numFmtId="0" fontId="2" fillId="4" borderId="2" xfId="0" applyNumberFormat="1" applyFont="1" applyFill="1" applyBorder="1" applyAlignment="1"/>
    <xf numFmtId="0" fontId="2" fillId="4" borderId="3" xfId="0" applyNumberFormat="1" applyFont="1" applyFill="1" applyBorder="1" applyAlignment="1"/>
    <xf numFmtId="0" fontId="2" fillId="4" borderId="4" xfId="0" applyNumberFormat="1" applyFont="1" applyFill="1" applyBorder="1" applyAlignment="1"/>
    <xf numFmtId="49" fontId="2" fillId="4" borderId="2" xfId="0" applyNumberFormat="1" applyFont="1" applyFill="1" applyBorder="1" applyAlignment="1">
      <alignment vertical="center"/>
    </xf>
    <xf numFmtId="49" fontId="2" fillId="4" borderId="3" xfId="0" applyNumberFormat="1" applyFont="1" applyFill="1" applyBorder="1" applyAlignment="1">
      <alignment vertical="center"/>
    </xf>
    <xf numFmtId="49" fontId="2" fillId="4" borderId="4" xfId="0" applyNumberFormat="1" applyFont="1" applyFill="1" applyBorder="1" applyAlignment="1">
      <alignment vertical="center"/>
    </xf>
    <xf numFmtId="0" fontId="34" fillId="0" borderId="0" xfId="0" applyFont="1" applyBorder="1" applyAlignment="1">
      <alignment horizontal="center" vertical="center"/>
    </xf>
    <xf numFmtId="0" fontId="33" fillId="0" borderId="0" xfId="0" applyFont="1" applyBorder="1" applyAlignment="1">
      <alignment horizontal="center" vertical="center" wrapText="1"/>
    </xf>
    <xf numFmtId="0" fontId="35" fillId="0" borderId="0" xfId="0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left" vertical="center"/>
    </xf>
    <xf numFmtId="164" fontId="9" fillId="0" borderId="17" xfId="0" applyNumberFormat="1" applyFont="1" applyBorder="1" applyAlignment="1">
      <alignment horizontal="left" vertical="center"/>
    </xf>
    <xf numFmtId="0" fontId="13" fillId="0" borderId="23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63" xfId="0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27" xfId="0" applyFont="1" applyBorder="1" applyAlignment="1">
      <alignment horizontal="left"/>
    </xf>
    <xf numFmtId="0" fontId="19" fillId="0" borderId="0" xfId="1" applyFont="1" applyBorder="1" applyAlignment="1">
      <alignment horizontal="left" vertical="center"/>
    </xf>
    <xf numFmtId="0" fontId="17" fillId="0" borderId="33" xfId="1" applyFont="1" applyBorder="1" applyAlignment="1">
      <alignment horizontal="center" vertical="center"/>
    </xf>
    <xf numFmtId="0" fontId="17" fillId="0" borderId="0" xfId="1" applyFont="1" applyBorder="1" applyAlignment="1">
      <alignment horizontal="center" vertical="center"/>
    </xf>
    <xf numFmtId="0" fontId="17" fillId="0" borderId="31" xfId="1" applyFont="1" applyBorder="1" applyAlignment="1">
      <alignment horizontal="center" vertical="center"/>
    </xf>
    <xf numFmtId="0" fontId="18" fillId="0" borderId="36" xfId="1" applyFont="1" applyBorder="1" applyAlignment="1">
      <alignment horizontal="center" vertical="center"/>
    </xf>
    <xf numFmtId="0" fontId="18" fillId="0" borderId="34" xfId="1" applyFont="1" applyBorder="1" applyAlignment="1">
      <alignment horizontal="center" vertical="center"/>
    </xf>
    <xf numFmtId="0" fontId="18" fillId="0" borderId="30" xfId="1" applyFont="1" applyBorder="1" applyAlignment="1">
      <alignment horizontal="center" vertical="center"/>
    </xf>
    <xf numFmtId="0" fontId="18" fillId="0" borderId="33" xfId="1" applyFont="1" applyBorder="1" applyAlignment="1">
      <alignment horizontal="center" vertical="center"/>
    </xf>
    <xf numFmtId="0" fontId="18" fillId="0" borderId="0" xfId="1" applyFont="1" applyBorder="1" applyAlignment="1">
      <alignment horizontal="center" vertical="center"/>
    </xf>
    <xf numFmtId="0" fontId="18" fillId="0" borderId="31" xfId="1" applyFont="1" applyBorder="1" applyAlignment="1">
      <alignment horizontal="center" vertical="center"/>
    </xf>
    <xf numFmtId="0" fontId="18" fillId="0" borderId="37" xfId="1" applyFont="1" applyBorder="1" applyAlignment="1">
      <alignment horizontal="center" vertical="center"/>
    </xf>
    <xf numFmtId="0" fontId="18" fillId="0" borderId="35" xfId="1" applyFont="1" applyBorder="1" applyAlignment="1">
      <alignment horizontal="center" vertical="center"/>
    </xf>
    <xf numFmtId="0" fontId="18" fillId="0" borderId="32" xfId="1" applyFont="1" applyBorder="1" applyAlignment="1">
      <alignment horizontal="center" vertical="center"/>
    </xf>
    <xf numFmtId="0" fontId="16" fillId="0" borderId="44" xfId="1" applyFont="1" applyBorder="1" applyAlignment="1">
      <alignment horizontal="center" vertical="center"/>
    </xf>
    <xf numFmtId="0" fontId="16" fillId="0" borderId="6" xfId="1" applyFont="1" applyBorder="1" applyAlignment="1">
      <alignment horizontal="center" vertical="center"/>
    </xf>
    <xf numFmtId="0" fontId="16" fillId="0" borderId="7" xfId="1" applyFont="1" applyBorder="1" applyAlignment="1">
      <alignment horizontal="center" vertical="center"/>
    </xf>
    <xf numFmtId="0" fontId="16" fillId="0" borderId="37" xfId="1" applyFont="1" applyBorder="1" applyAlignment="1">
      <alignment horizontal="center" vertical="center"/>
    </xf>
    <xf numFmtId="0" fontId="16" fillId="0" borderId="35" xfId="1" applyFont="1" applyBorder="1" applyAlignment="1">
      <alignment horizontal="center" vertical="center"/>
    </xf>
    <xf numFmtId="0" fontId="16" fillId="0" borderId="46" xfId="1" applyFont="1" applyBorder="1" applyAlignment="1">
      <alignment horizontal="center" vertical="center"/>
    </xf>
    <xf numFmtId="0" fontId="16" fillId="0" borderId="5" xfId="1" applyFont="1" applyBorder="1" applyAlignment="1">
      <alignment horizontal="left" vertical="center"/>
    </xf>
    <xf numFmtId="0" fontId="16" fillId="0" borderId="6" xfId="1" applyFont="1" applyBorder="1" applyAlignment="1">
      <alignment horizontal="left" vertical="center"/>
    </xf>
    <xf numFmtId="0" fontId="16" fillId="0" borderId="45" xfId="1" applyFont="1" applyBorder="1" applyAlignment="1">
      <alignment horizontal="left" vertical="center"/>
    </xf>
    <xf numFmtId="0" fontId="16" fillId="0" borderId="47" xfId="1" applyFont="1" applyBorder="1" applyAlignment="1">
      <alignment horizontal="left" vertical="center"/>
    </xf>
    <xf numFmtId="0" fontId="16" fillId="0" borderId="35" xfId="1" applyFont="1" applyBorder="1" applyAlignment="1">
      <alignment horizontal="left" vertical="center"/>
    </xf>
    <xf numFmtId="0" fontId="16" fillId="0" borderId="32" xfId="1" applyFont="1" applyBorder="1" applyAlignment="1">
      <alignment horizontal="left" vertical="center"/>
    </xf>
    <xf numFmtId="0" fontId="16" fillId="0" borderId="0" xfId="1" applyFont="1" applyBorder="1" applyAlignment="1">
      <alignment horizontal="center" vertical="center"/>
    </xf>
    <xf numFmtId="0" fontId="19" fillId="0" borderId="0" xfId="1" applyFont="1" applyBorder="1" applyAlignment="1">
      <alignment horizontal="center" vertical="center"/>
    </xf>
    <xf numFmtId="0" fontId="16" fillId="0" borderId="42" xfId="1" applyFont="1" applyBorder="1" applyAlignment="1">
      <alignment horizontal="left" vertical="center"/>
    </xf>
    <xf numFmtId="0" fontId="16" fillId="0" borderId="34" xfId="1" applyFont="1" applyBorder="1" applyAlignment="1">
      <alignment horizontal="left" vertical="center"/>
    </xf>
    <xf numFmtId="0" fontId="16" fillId="0" borderId="41" xfId="1" applyFont="1" applyBorder="1" applyAlignment="1">
      <alignment horizontal="left" vertical="center"/>
    </xf>
    <xf numFmtId="0" fontId="16" fillId="0" borderId="8" xfId="1" applyFont="1" applyBorder="1" applyAlignment="1">
      <alignment horizontal="left" vertical="center"/>
    </xf>
    <xf numFmtId="0" fontId="16" fillId="0" borderId="0" xfId="1" applyFont="1" applyBorder="1" applyAlignment="1">
      <alignment horizontal="left" vertical="center"/>
    </xf>
    <xf numFmtId="0" fontId="16" fillId="0" borderId="9" xfId="1" applyFont="1" applyBorder="1" applyAlignment="1">
      <alignment horizontal="left" vertical="center"/>
    </xf>
    <xf numFmtId="0" fontId="16" fillId="0" borderId="10" xfId="1" applyFont="1" applyBorder="1" applyAlignment="1">
      <alignment horizontal="left" vertical="center"/>
    </xf>
    <xf numFmtId="0" fontId="16" fillId="0" borderId="11" xfId="1" applyFont="1" applyBorder="1" applyAlignment="1">
      <alignment horizontal="left" vertical="center"/>
    </xf>
    <xf numFmtId="0" fontId="16" fillId="0" borderId="12" xfId="1" applyFont="1" applyBorder="1" applyAlignment="1">
      <alignment horizontal="left" vertical="center"/>
    </xf>
    <xf numFmtId="0" fontId="16" fillId="0" borderId="30" xfId="1" applyFont="1" applyBorder="1" applyAlignment="1">
      <alignment horizontal="left" vertical="center"/>
    </xf>
    <xf numFmtId="0" fontId="16" fillId="0" borderId="31" xfId="1" applyFont="1" applyBorder="1" applyAlignment="1">
      <alignment horizontal="left" vertical="center"/>
    </xf>
    <xf numFmtId="0" fontId="16" fillId="0" borderId="43" xfId="1" applyFont="1" applyBorder="1" applyAlignment="1">
      <alignment horizontal="left" vertical="center"/>
    </xf>
    <xf numFmtId="0" fontId="16" fillId="0" borderId="7" xfId="1" applyFont="1" applyBorder="1" applyAlignment="1">
      <alignment horizontal="left" vertical="center"/>
    </xf>
    <xf numFmtId="0" fontId="16" fillId="0" borderId="46" xfId="1" applyFont="1" applyBorder="1" applyAlignment="1">
      <alignment horizontal="left" vertical="center"/>
    </xf>
    <xf numFmtId="0" fontId="19" fillId="0" borderId="65" xfId="1" applyFont="1" applyBorder="1" applyAlignment="1">
      <alignment horizontal="center" vertical="center"/>
    </xf>
    <xf numFmtId="0" fontId="19" fillId="0" borderId="38" xfId="1" applyFont="1" applyBorder="1" applyAlignment="1">
      <alignment horizontal="center" vertical="center"/>
    </xf>
    <xf numFmtId="0" fontId="19" fillId="0" borderId="39" xfId="1" applyFont="1" applyBorder="1" applyAlignment="1">
      <alignment horizontal="center" vertical="center"/>
    </xf>
    <xf numFmtId="0" fontId="19" fillId="0" borderId="29" xfId="1" applyFont="1" applyBorder="1" applyAlignment="1">
      <alignment horizontal="center" vertical="center"/>
    </xf>
    <xf numFmtId="0" fontId="19" fillId="0" borderId="34" xfId="1" applyFont="1" applyBorder="1" applyAlignment="1">
      <alignment horizontal="center" vertical="center"/>
    </xf>
    <xf numFmtId="0" fontId="19" fillId="0" borderId="0" xfId="1" applyFont="1" applyBorder="1" applyAlignment="1">
      <alignment horizontal="center"/>
    </xf>
    <xf numFmtId="0" fontId="36" fillId="10" borderId="2" xfId="0" applyFont="1" applyFill="1" applyBorder="1" applyAlignment="1"/>
    <xf numFmtId="0" fontId="36" fillId="10" borderId="3" xfId="0" applyFont="1" applyFill="1" applyBorder="1" applyAlignment="1"/>
    <xf numFmtId="0" fontId="36" fillId="10" borderId="4" xfId="0" applyFont="1" applyFill="1" applyBorder="1" applyAlignment="1"/>
    <xf numFmtId="0" fontId="2" fillId="11" borderId="1" xfId="0" applyFont="1" applyFill="1" applyBorder="1" applyAlignment="1"/>
    <xf numFmtId="0" fontId="2" fillId="12" borderId="1" xfId="0" applyFont="1" applyFill="1" applyBorder="1" applyAlignment="1"/>
    <xf numFmtId="49" fontId="2" fillId="12" borderId="2" xfId="0" applyNumberFormat="1" applyFont="1" applyFill="1" applyBorder="1" applyAlignment="1"/>
    <xf numFmtId="49" fontId="2" fillId="12" borderId="3" xfId="0" applyNumberFormat="1" applyFont="1" applyFill="1" applyBorder="1" applyAlignment="1"/>
    <xf numFmtId="49" fontId="2" fillId="12" borderId="4" xfId="0" applyNumberFormat="1" applyFont="1" applyFill="1" applyBorder="1" applyAlignment="1"/>
    <xf numFmtId="49" fontId="2" fillId="12" borderId="2" xfId="0" applyNumberFormat="1" applyFont="1" applyFill="1" applyBorder="1"/>
    <xf numFmtId="49" fontId="2" fillId="12" borderId="3" xfId="0" applyNumberFormat="1" applyFont="1" applyFill="1" applyBorder="1"/>
    <xf numFmtId="49" fontId="2" fillId="12" borderId="4" xfId="0" applyNumberFormat="1" applyFont="1" applyFill="1" applyBorder="1"/>
    <xf numFmtId="0" fontId="2" fillId="12" borderId="1" xfId="0" applyFont="1" applyFill="1" applyBorder="1" applyAlignment="1"/>
  </cellXfs>
  <cellStyles count="3">
    <cellStyle name="Lien hypertext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466040321"/>
  <ax:ocxPr ax:name="CurrentDate" ax:value="42636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466040321"/>
  <ax:ocxPr ax:name="CurrentDate" ax:value="42182"/>
</ax:ocx>
</file>

<file path=xl/activeX/activeX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466040321"/>
  <ax:ocxPr ax:name="CurrentDate" ax:value="42328"/>
</ax:ocx>
</file>

<file path=xl/activeX/activeX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466040321"/>
  <ax:ocxPr ax:name="CurrentDate" ax:value="42170"/>
</ax:ocx>
</file>

<file path=xl/activeX/activeX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466040321"/>
  <ax:ocxPr ax:name="CurrentDate" ax:value="42193"/>
</ax:ocx>
</file>

<file path=xl/activeX/activeX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466040321"/>
  <ax:ocxPr ax:name="CurrentDate" ax:value="42172"/>
</ax:ocx>
</file>

<file path=xl/activeX/activeX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466040321"/>
  <ax:ocxPr ax:name="CurrentDate" ax:value="42175"/>
</ax:ocx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2.PNG"/><Relationship Id="rId2" Type="http://schemas.openxmlformats.org/officeDocument/2006/relationships/image" Target="../media/image11.PNG"/><Relationship Id="rId1" Type="http://schemas.openxmlformats.org/officeDocument/2006/relationships/image" Target="../media/image10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</xdr:row>
          <xdr:rowOff>0</xdr:rowOff>
        </xdr:from>
        <xdr:to>
          <xdr:col>6</xdr:col>
          <xdr:colOff>9525</xdr:colOff>
          <xdr:row>7</xdr:row>
          <xdr:rowOff>9525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257175</xdr:colOff>
      <xdr:row>9</xdr:row>
      <xdr:rowOff>0</xdr:rowOff>
    </xdr:from>
    <xdr:to>
      <xdr:col>6</xdr:col>
      <xdr:colOff>47625</xdr:colOff>
      <xdr:row>14</xdr:row>
      <xdr:rowOff>9525</xdr:rowOff>
    </xdr:to>
    <xdr:sp macro="" textlink="">
      <xdr:nvSpPr>
        <xdr:cNvPr id="2" name="Rectangle à coins arrondis 1"/>
        <xdr:cNvSpPr/>
      </xdr:nvSpPr>
      <xdr:spPr>
        <a:xfrm>
          <a:off x="3533775" y="1762125"/>
          <a:ext cx="2076450" cy="962025"/>
        </a:xfrm>
        <a:prstGeom prst="roundRect">
          <a:avLst/>
        </a:prstGeom>
        <a:solidFill>
          <a:schemeClr val="bg2"/>
        </a:solidFill>
        <a:ln>
          <a:solidFill>
            <a:schemeClr val="tx1"/>
          </a:solidFill>
        </a:ln>
        <a:effectLst>
          <a:outerShdw blurRad="50800" dist="50800" dir="5400000" algn="ctr" rotWithShape="0">
            <a:schemeClr val="bg1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NOTE: Ecrire</a:t>
          </a:r>
          <a:r>
            <a:rPr lang="en-US" sz="1100" baseline="0">
              <a:solidFill>
                <a:sysClr val="windowText" lastClr="000000"/>
              </a:solidFill>
            </a:rPr>
            <a:t> "1" à coté des documents à imprimer et "0" pour de pas les imprimer.</a:t>
          </a:r>
          <a:endParaRPr lang="en-US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447675</xdr:colOff>
          <xdr:row>49</xdr:row>
          <xdr:rowOff>76200</xdr:rowOff>
        </xdr:from>
        <xdr:to>
          <xdr:col>3</xdr:col>
          <xdr:colOff>0</xdr:colOff>
          <xdr:row>51</xdr:row>
          <xdr:rowOff>28575</xdr:rowOff>
        </xdr:to>
        <xdr:sp macro="" textlink="">
          <xdr:nvSpPr>
            <xdr:cNvPr id="32769" name="DTPicker2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6</xdr:col>
          <xdr:colOff>66675</xdr:colOff>
          <xdr:row>51</xdr:row>
          <xdr:rowOff>28575</xdr:rowOff>
        </xdr:to>
        <xdr:sp macro="" textlink="">
          <xdr:nvSpPr>
            <xdr:cNvPr id="32770" name="DTPicker2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466725</xdr:colOff>
          <xdr:row>51</xdr:row>
          <xdr:rowOff>47625</xdr:rowOff>
        </xdr:from>
        <xdr:to>
          <xdr:col>3</xdr:col>
          <xdr:colOff>0</xdr:colOff>
          <xdr:row>53</xdr:row>
          <xdr:rowOff>57150</xdr:rowOff>
        </xdr:to>
        <xdr:sp macro="" textlink="">
          <xdr:nvSpPr>
            <xdr:cNvPr id="32772" name="DTPicker23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51</xdr:row>
          <xdr:rowOff>66675</xdr:rowOff>
        </xdr:from>
        <xdr:to>
          <xdr:col>6</xdr:col>
          <xdr:colOff>47625</xdr:colOff>
          <xdr:row>53</xdr:row>
          <xdr:rowOff>9525</xdr:rowOff>
        </xdr:to>
        <xdr:sp macro="" textlink="">
          <xdr:nvSpPr>
            <xdr:cNvPr id="32773" name="DTPicker24" hidden="1">
              <a:extLst>
                <a:ext uri="{63B3BB69-23CF-44E3-9099-C40C66FF867C}">
                  <a14:compatExt spid="_x0000_s327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53</xdr:row>
          <xdr:rowOff>57150</xdr:rowOff>
        </xdr:from>
        <xdr:to>
          <xdr:col>3</xdr:col>
          <xdr:colOff>0</xdr:colOff>
          <xdr:row>55</xdr:row>
          <xdr:rowOff>57150</xdr:rowOff>
        </xdr:to>
        <xdr:sp macro="" textlink="">
          <xdr:nvSpPr>
            <xdr:cNvPr id="32774" name="DTPicker25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53</xdr:row>
          <xdr:rowOff>47625</xdr:rowOff>
        </xdr:from>
        <xdr:to>
          <xdr:col>6</xdr:col>
          <xdr:colOff>57150</xdr:colOff>
          <xdr:row>55</xdr:row>
          <xdr:rowOff>28575</xdr:rowOff>
        </xdr:to>
        <xdr:sp macro="" textlink="">
          <xdr:nvSpPr>
            <xdr:cNvPr id="32775" name="DTPicker26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762000</xdr:colOff>
          <xdr:row>2</xdr:row>
          <xdr:rowOff>28575</xdr:rowOff>
        </xdr:from>
        <xdr:to>
          <xdr:col>9</xdr:col>
          <xdr:colOff>619125</xdr:colOff>
          <xdr:row>3</xdr:row>
          <xdr:rowOff>76200</xdr:rowOff>
        </xdr:to>
        <xdr:sp macro="" textlink="">
          <xdr:nvSpPr>
            <xdr:cNvPr id="32792" name="DTPicker27" hidden="1">
              <a:extLst>
                <a:ext uri="{63B3BB69-23CF-44E3-9099-C40C66FF867C}">
                  <a14:compatExt spid="_x0000_s327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585508</xdr:colOff>
          <xdr:row>60</xdr:row>
          <xdr:rowOff>63874</xdr:rowOff>
        </xdr:from>
        <xdr:to>
          <xdr:col>9</xdr:col>
          <xdr:colOff>89087</xdr:colOff>
          <xdr:row>70</xdr:row>
          <xdr:rowOff>105896</xdr:rowOff>
        </xdr:to>
        <xdr:pic>
          <xdr:nvPicPr>
            <xdr:cNvPr id="9" name="Image 8"/>
            <xdr:cNvPicPr>
              <a:picLocks noChangeAspect="1" noChangeArrowheads="1"/>
              <a:extLst>
                <a:ext uri="{84589F7E-364E-4C9E-8A38-B11213B215E9}">
                  <a14:cameraTool cellRange="PHOTO" spid="_x0000_s3294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426449" y="11191315"/>
              <a:ext cx="2876550" cy="1666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16</xdr:row>
          <xdr:rowOff>114300</xdr:rowOff>
        </xdr:from>
        <xdr:to>
          <xdr:col>8</xdr:col>
          <xdr:colOff>561975</xdr:colOff>
          <xdr:row>20</xdr:row>
          <xdr:rowOff>238125</xdr:rowOff>
        </xdr:to>
        <xdr:sp macro="" textlink="">
          <xdr:nvSpPr>
            <xdr:cNvPr id="32926" name="Button 158" hidden="1">
              <a:extLst>
                <a:ext uri="{63B3BB69-23CF-44E3-9099-C40C66FF867C}">
                  <a14:compatExt spid="_x0000_s329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104776</xdr:colOff>
      <xdr:row>3</xdr:row>
      <xdr:rowOff>123825</xdr:rowOff>
    </xdr:from>
    <xdr:to>
      <xdr:col>2</xdr:col>
      <xdr:colOff>2581275</xdr:colOff>
      <xdr:row>3</xdr:row>
      <xdr:rowOff>1773022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6776" y="4305300"/>
          <a:ext cx="2476499" cy="1649197"/>
        </a:xfrm>
        <a:prstGeom prst="rect">
          <a:avLst/>
        </a:prstGeom>
      </xdr:spPr>
    </xdr:pic>
    <xdr:clientData/>
  </xdr:twoCellAnchor>
  <xdr:twoCellAnchor editAs="oneCell">
    <xdr:from>
      <xdr:col>2</xdr:col>
      <xdr:colOff>228600</xdr:colOff>
      <xdr:row>2</xdr:row>
      <xdr:rowOff>57150</xdr:rowOff>
    </xdr:from>
    <xdr:to>
      <xdr:col>2</xdr:col>
      <xdr:colOff>2700966</xdr:colOff>
      <xdr:row>2</xdr:row>
      <xdr:rowOff>1552576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0600" y="2571750"/>
          <a:ext cx="2472366" cy="1495426"/>
        </a:xfrm>
        <a:prstGeom prst="rect">
          <a:avLst/>
        </a:prstGeom>
      </xdr:spPr>
    </xdr:pic>
    <xdr:clientData/>
  </xdr:twoCellAnchor>
  <xdr:twoCellAnchor editAs="oneCell">
    <xdr:from>
      <xdr:col>2</xdr:col>
      <xdr:colOff>428625</xdr:colOff>
      <xdr:row>1</xdr:row>
      <xdr:rowOff>257176</xdr:rowOff>
    </xdr:from>
    <xdr:to>
      <xdr:col>2</xdr:col>
      <xdr:colOff>2552700</xdr:colOff>
      <xdr:row>1</xdr:row>
      <xdr:rowOff>1930386</xdr:rowOff>
    </xdr:to>
    <xdr:pic>
      <xdr:nvPicPr>
        <xdr:cNvPr id="3" name="Image1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447676"/>
          <a:ext cx="2124075" cy="167321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187322</xdr:colOff>
          <xdr:row>9</xdr:row>
          <xdr:rowOff>190498</xdr:rowOff>
        </xdr:from>
        <xdr:to>
          <xdr:col>53</xdr:col>
          <xdr:colOff>198015</xdr:colOff>
          <xdr:row>23</xdr:row>
          <xdr:rowOff>111125</xdr:rowOff>
        </xdr:to>
        <xdr:pic>
          <xdr:nvPicPr>
            <xdr:cNvPr id="4" name="Image 3" descr="Capture d’écran"/>
            <xdr:cNvPicPr>
              <a:picLocks noChangeAspect="1"/>
              <a:extLst>
                <a:ext uri="{84589F7E-364E-4C9E-8A38-B11213B215E9}">
                  <a14:cameraTool cellRange="PHOTO" spid="_x0000_s41211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6172197" y="1889123"/>
              <a:ext cx="6265443" cy="3794127"/>
            </a:xfrm>
            <a:prstGeom prst="rect">
              <a:avLst/>
            </a:prstGeom>
            <a:ln>
              <a:noFill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G24"/>
  <sheetViews>
    <sheetView workbookViewId="0">
      <selection activeCell="C16" sqref="C16"/>
    </sheetView>
  </sheetViews>
  <sheetFormatPr baseColWidth="10" defaultRowHeight="15" x14ac:dyDescent="0.25"/>
  <cols>
    <col min="2" max="2" width="26.28515625" customWidth="1"/>
  </cols>
  <sheetData>
    <row r="2" spans="1:7" ht="18.75" x14ac:dyDescent="0.3">
      <c r="A2" s="214" t="s">
        <v>36</v>
      </c>
      <c r="B2" s="214"/>
      <c r="C2" s="214"/>
      <c r="D2" s="214"/>
      <c r="E2" s="214"/>
      <c r="F2" s="214"/>
      <c r="G2" s="214"/>
    </row>
    <row r="5" spans="1:7" x14ac:dyDescent="0.25">
      <c r="B5" s="210" t="s">
        <v>35</v>
      </c>
      <c r="C5" s="210">
        <v>0</v>
      </c>
    </row>
    <row r="6" spans="1:7" x14ac:dyDescent="0.25">
      <c r="B6" s="210" t="s">
        <v>94</v>
      </c>
      <c r="C6" s="210">
        <v>1</v>
      </c>
    </row>
    <row r="7" spans="1:7" x14ac:dyDescent="0.25">
      <c r="B7" s="210" t="s">
        <v>34</v>
      </c>
      <c r="C7" s="210">
        <v>0</v>
      </c>
    </row>
    <row r="8" spans="1:7" x14ac:dyDescent="0.25">
      <c r="B8" s="209"/>
      <c r="C8" s="209"/>
    </row>
    <row r="9" spans="1:7" x14ac:dyDescent="0.25">
      <c r="B9" s="209"/>
      <c r="C9" s="209"/>
    </row>
    <row r="10" spans="1:7" x14ac:dyDescent="0.25">
      <c r="B10" s="209"/>
      <c r="C10" s="209"/>
    </row>
    <row r="11" spans="1:7" x14ac:dyDescent="0.25">
      <c r="B11" s="213"/>
      <c r="C11" s="209"/>
    </row>
    <row r="12" spans="1:7" x14ac:dyDescent="0.25">
      <c r="B12" s="209"/>
      <c r="C12" s="209"/>
    </row>
    <row r="13" spans="1:7" x14ac:dyDescent="0.25">
      <c r="B13" s="209"/>
      <c r="C13" s="209"/>
    </row>
    <row r="14" spans="1:7" x14ac:dyDescent="0.25">
      <c r="B14" s="209"/>
      <c r="C14" s="209"/>
    </row>
    <row r="15" spans="1:7" x14ac:dyDescent="0.25">
      <c r="B15" s="213"/>
      <c r="C15" s="209"/>
    </row>
    <row r="16" spans="1:7" x14ac:dyDescent="0.25">
      <c r="B16" s="209"/>
      <c r="C16" s="209"/>
    </row>
    <row r="17" spans="2:3" x14ac:dyDescent="0.25">
      <c r="B17" s="209"/>
      <c r="C17" s="209"/>
    </row>
    <row r="18" spans="2:3" x14ac:dyDescent="0.25">
      <c r="B18" s="209"/>
      <c r="C18" s="209"/>
    </row>
    <row r="19" spans="2:3" x14ac:dyDescent="0.25">
      <c r="B19" s="209"/>
      <c r="C19" s="209"/>
    </row>
    <row r="20" spans="2:3" x14ac:dyDescent="0.25">
      <c r="B20" s="209"/>
      <c r="C20" s="209"/>
    </row>
    <row r="21" spans="2:3" x14ac:dyDescent="0.25">
      <c r="B21" s="6"/>
      <c r="C21" s="6"/>
    </row>
    <row r="22" spans="2:3" x14ac:dyDescent="0.25">
      <c r="B22" s="6"/>
      <c r="C22" s="6"/>
    </row>
    <row r="23" spans="2:3" x14ac:dyDescent="0.25">
      <c r="B23" s="36"/>
      <c r="C23" s="36"/>
    </row>
    <row r="24" spans="2:3" x14ac:dyDescent="0.25">
      <c r="B24" s="6"/>
      <c r="C24" s="6"/>
    </row>
  </sheetData>
  <mergeCells count="1">
    <mergeCell ref="A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Imprime_Feuilles">
                <anchor moveWithCells="1" sizeWithCells="1">
                  <from>
                    <xdr:col>4</xdr:col>
                    <xdr:colOff>9525</xdr:colOff>
                    <xdr:row>4</xdr:row>
                    <xdr:rowOff>0</xdr:rowOff>
                  </from>
                  <to>
                    <xdr:col>6</xdr:col>
                    <xdr:colOff>9525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279"/>
  <sheetViews>
    <sheetView tabSelected="1" view="pageBreakPreview" zoomScale="85" zoomScaleNormal="100" zoomScaleSheetLayoutView="85" workbookViewId="0">
      <selection activeCell="A18" sqref="A18"/>
    </sheetView>
  </sheetViews>
  <sheetFormatPr baseColWidth="10" defaultRowHeight="15.75" x14ac:dyDescent="0.25"/>
  <cols>
    <col min="1" max="1" width="33.5703125" style="1" customWidth="1"/>
    <col min="2" max="2" width="7.42578125" style="1" customWidth="1"/>
    <col min="3" max="3" width="27.140625" style="1" customWidth="1"/>
    <col min="4" max="4" width="4.28515625" style="1" customWidth="1"/>
    <col min="5" max="5" width="13.140625" style="1" customWidth="1"/>
    <col min="6" max="6" width="4.5703125" style="1" customWidth="1"/>
    <col min="7" max="7" width="11.42578125" style="1" bestFit="1" customWidth="1"/>
    <col min="8" max="8" width="11.5703125" style="1" customWidth="1"/>
    <col min="9" max="9" width="9.85546875" style="1" customWidth="1"/>
    <col min="10" max="10" width="10.42578125" style="1" bestFit="1" customWidth="1"/>
    <col min="11" max="11" width="5.7109375" style="1" customWidth="1"/>
    <col min="12" max="12" width="10.42578125" style="1" bestFit="1" customWidth="1"/>
    <col min="13" max="14" width="5.7109375" style="1" customWidth="1"/>
    <col min="15" max="15" width="49.85546875" style="1" customWidth="1"/>
    <col min="16" max="16" width="7.5703125" style="1" customWidth="1"/>
    <col min="17" max="17" width="10.28515625" style="1" customWidth="1"/>
    <col min="18" max="18" width="17.42578125" style="1" customWidth="1"/>
    <col min="19" max="38" width="5.7109375" style="1" customWidth="1"/>
    <col min="39" max="16384" width="11.42578125" style="1"/>
  </cols>
  <sheetData>
    <row r="1" spans="1:31" x14ac:dyDescent="0.25">
      <c r="A1" s="236" t="s">
        <v>158</v>
      </c>
      <c r="B1" s="236"/>
      <c r="C1" s="236"/>
      <c r="D1" s="236"/>
      <c r="E1" s="236"/>
      <c r="F1" s="236"/>
      <c r="G1" s="236"/>
      <c r="H1" s="236"/>
      <c r="I1" s="236"/>
      <c r="J1" s="236"/>
    </row>
    <row r="2" spans="1:31" ht="6.75" customHeight="1" x14ac:dyDescent="0.25"/>
    <row r="3" spans="1:31" ht="20.25" customHeight="1" x14ac:dyDescent="0.25">
      <c r="A3" s="1" t="s">
        <v>76</v>
      </c>
      <c r="C3" s="225" t="s">
        <v>204</v>
      </c>
      <c r="D3" s="226"/>
      <c r="E3" s="227"/>
      <c r="G3" s="1" t="s">
        <v>61</v>
      </c>
      <c r="I3" s="1" t="s">
        <v>123</v>
      </c>
    </row>
    <row r="4" spans="1:31" ht="6" customHeight="1" thickBot="1" x14ac:dyDescent="0.3"/>
    <row r="5" spans="1:31" x14ac:dyDescent="0.25">
      <c r="A5" s="1" t="s">
        <v>77</v>
      </c>
      <c r="C5" s="225" t="s">
        <v>209</v>
      </c>
      <c r="D5" s="226"/>
      <c r="E5" s="227"/>
      <c r="O5" s="87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9"/>
    </row>
    <row r="6" spans="1:31" ht="6" customHeight="1" x14ac:dyDescent="0.25">
      <c r="O6" s="90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91"/>
    </row>
    <row r="7" spans="1:31" s="2" customFormat="1" ht="20.100000000000001" customHeight="1" x14ac:dyDescent="0.25">
      <c r="A7" s="2" t="s">
        <v>1</v>
      </c>
      <c r="C7" s="244" t="s">
        <v>188</v>
      </c>
      <c r="D7" s="245"/>
      <c r="E7" s="246"/>
      <c r="O7" s="92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4"/>
    </row>
    <row r="8" spans="1:31" ht="6" customHeight="1" x14ac:dyDescent="0.25">
      <c r="O8" s="90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91"/>
    </row>
    <row r="9" spans="1:31" ht="20.100000000000001" customHeight="1" x14ac:dyDescent="0.35">
      <c r="A9" s="1" t="s">
        <v>0</v>
      </c>
      <c r="C9" s="241" t="s">
        <v>213</v>
      </c>
      <c r="D9" s="242"/>
      <c r="E9" s="243"/>
      <c r="G9" s="14" t="s">
        <v>38</v>
      </c>
      <c r="H9" s="229">
        <v>1</v>
      </c>
      <c r="I9" s="229"/>
      <c r="L9" s="112"/>
      <c r="O9" s="90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91"/>
    </row>
    <row r="10" spans="1:31" ht="6" customHeight="1" x14ac:dyDescent="0.25">
      <c r="O10" s="90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91"/>
    </row>
    <row r="11" spans="1:31" ht="20.100000000000001" customHeight="1" x14ac:dyDescent="0.25">
      <c r="A11" s="1" t="s">
        <v>2</v>
      </c>
      <c r="C11" s="228" t="s">
        <v>189</v>
      </c>
      <c r="D11" s="228"/>
      <c r="E11" s="228"/>
      <c r="F11" s="228"/>
      <c r="G11" s="228"/>
      <c r="H11" s="14"/>
      <c r="I11" s="14"/>
      <c r="J11" s="14"/>
      <c r="O11" s="90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91"/>
    </row>
    <row r="12" spans="1:31" ht="20.100000000000001" customHeight="1" x14ac:dyDescent="0.25">
      <c r="C12" s="228"/>
      <c r="D12" s="228"/>
      <c r="E12" s="228"/>
      <c r="F12" s="228"/>
      <c r="G12" s="228"/>
      <c r="H12" s="14"/>
      <c r="I12" s="14"/>
      <c r="J12" s="14"/>
      <c r="K12" s="14"/>
      <c r="L12" s="14"/>
      <c r="M12" s="14"/>
      <c r="O12" s="90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91"/>
    </row>
    <row r="13" spans="1:31" ht="20.100000000000001" customHeight="1" x14ac:dyDescent="0.25">
      <c r="C13" s="228"/>
      <c r="D13" s="228"/>
      <c r="E13" s="228"/>
      <c r="F13" s="228"/>
      <c r="G13" s="228"/>
      <c r="H13" s="14"/>
      <c r="I13" s="14"/>
      <c r="J13" s="48"/>
      <c r="K13" s="100"/>
      <c r="L13" s="100"/>
      <c r="M13" s="100"/>
      <c r="O13" s="90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91"/>
    </row>
    <row r="14" spans="1:31" ht="6" customHeight="1" x14ac:dyDescent="0.25">
      <c r="C14" s="48"/>
      <c r="D14" s="48"/>
      <c r="E14" s="48"/>
      <c r="F14" s="48"/>
      <c r="G14" s="48"/>
      <c r="H14" s="14"/>
      <c r="I14" s="14"/>
      <c r="J14" s="48"/>
      <c r="O14" s="90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91"/>
    </row>
    <row r="15" spans="1:31" ht="20.100000000000001" customHeight="1" x14ac:dyDescent="0.25">
      <c r="A15" s="1" t="s">
        <v>218</v>
      </c>
      <c r="C15" s="306"/>
      <c r="D15" s="307"/>
      <c r="E15" s="308"/>
      <c r="O15" s="90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91"/>
    </row>
    <row r="16" spans="1:31" ht="6.75" customHeight="1" x14ac:dyDescent="0.25">
      <c r="C16" s="40"/>
      <c r="D16" s="40"/>
      <c r="E16" s="203"/>
      <c r="O16" s="90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91"/>
    </row>
    <row r="17" spans="1:31" ht="20.100000000000001" customHeight="1" x14ac:dyDescent="0.25">
      <c r="A17" s="1" t="s">
        <v>42</v>
      </c>
      <c r="C17" s="309"/>
      <c r="D17" s="309"/>
      <c r="E17" s="160"/>
      <c r="O17" s="90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91"/>
    </row>
    <row r="18" spans="1:31" ht="6.75" customHeight="1" x14ac:dyDescent="0.25">
      <c r="C18" s="40"/>
      <c r="D18" s="203"/>
      <c r="E18" s="48"/>
      <c r="O18" s="90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91"/>
    </row>
    <row r="19" spans="1:31" ht="18.75" customHeight="1" x14ac:dyDescent="0.25">
      <c r="A19" s="1" t="s">
        <v>216</v>
      </c>
      <c r="C19" s="310"/>
      <c r="D19" s="205"/>
      <c r="E19" s="205"/>
      <c r="O19" s="90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91"/>
    </row>
    <row r="20" spans="1:31" ht="9" customHeight="1" x14ac:dyDescent="0.25">
      <c r="C20" s="40"/>
      <c r="D20" s="204"/>
      <c r="E20" s="204"/>
      <c r="O20" s="90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91"/>
    </row>
    <row r="21" spans="1:31" ht="20.100000000000001" customHeight="1" x14ac:dyDescent="0.25">
      <c r="A21" s="1" t="s">
        <v>62</v>
      </c>
      <c r="C21" s="311"/>
      <c r="D21" s="312"/>
      <c r="E21" s="313"/>
      <c r="O21" s="90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91"/>
    </row>
    <row r="22" spans="1:31" ht="9" customHeight="1" x14ac:dyDescent="0.25">
      <c r="O22" s="90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91"/>
    </row>
    <row r="23" spans="1:31" ht="20.100000000000001" customHeight="1" x14ac:dyDescent="0.25">
      <c r="A23" s="1" t="s">
        <v>64</v>
      </c>
      <c r="C23" s="314"/>
      <c r="D23" s="315"/>
      <c r="E23" s="316"/>
      <c r="O23" s="90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91"/>
    </row>
    <row r="24" spans="1:31" ht="6" customHeight="1" x14ac:dyDescent="0.25">
      <c r="O24" s="90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91"/>
    </row>
    <row r="25" spans="1:31" ht="20.100000000000001" customHeight="1" x14ac:dyDescent="0.25">
      <c r="A25" s="1" t="s">
        <v>217</v>
      </c>
      <c r="C25" s="306"/>
      <c r="D25" s="307"/>
      <c r="E25" s="308"/>
      <c r="O25" s="90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91"/>
    </row>
    <row r="26" spans="1:31" ht="6" customHeight="1" x14ac:dyDescent="0.25">
      <c r="C26" s="48"/>
      <c r="D26" s="48"/>
      <c r="E26" s="48"/>
      <c r="O26" s="90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91"/>
    </row>
    <row r="27" spans="1:31" ht="20.100000000000001" customHeight="1" x14ac:dyDescent="0.25">
      <c r="A27" s="1" t="s">
        <v>42</v>
      </c>
      <c r="C27" s="309"/>
      <c r="D27" s="309"/>
      <c r="E27" s="160"/>
      <c r="O27" s="90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91"/>
    </row>
    <row r="28" spans="1:31" ht="5.25" customHeight="1" x14ac:dyDescent="0.25">
      <c r="C28" s="40"/>
      <c r="D28" s="203"/>
      <c r="E28" s="48"/>
      <c r="O28" s="90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91"/>
    </row>
    <row r="29" spans="1:31" ht="20.25" customHeight="1" x14ac:dyDescent="0.25">
      <c r="A29" s="1" t="s">
        <v>215</v>
      </c>
      <c r="C29" s="317"/>
      <c r="D29" s="317"/>
      <c r="E29" s="205"/>
      <c r="O29" s="90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91"/>
    </row>
    <row r="30" spans="1:31" ht="6" customHeight="1" x14ac:dyDescent="0.25">
      <c r="C30" s="40"/>
      <c r="D30" s="204"/>
      <c r="E30" s="204"/>
      <c r="O30" s="90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91"/>
    </row>
    <row r="31" spans="1:31" ht="20.100000000000001" customHeight="1" x14ac:dyDescent="0.25">
      <c r="A31" s="1" t="s">
        <v>62</v>
      </c>
      <c r="C31" s="311"/>
      <c r="D31" s="312"/>
      <c r="E31" s="313"/>
      <c r="O31" s="90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91"/>
    </row>
    <row r="32" spans="1:31" ht="9" customHeight="1" x14ac:dyDescent="0.25">
      <c r="O32" s="90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91"/>
    </row>
    <row r="33" spans="1:31" ht="20.100000000000001" customHeight="1" x14ac:dyDescent="0.25">
      <c r="A33" s="1" t="s">
        <v>63</v>
      </c>
      <c r="C33" s="314"/>
      <c r="D33" s="315"/>
      <c r="E33" s="316"/>
      <c r="O33" s="90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91"/>
    </row>
    <row r="34" spans="1:31" ht="6" customHeight="1" x14ac:dyDescent="0.25">
      <c r="O34" s="90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91"/>
    </row>
    <row r="35" spans="1:31" ht="19.5" customHeight="1" x14ac:dyDescent="0.25">
      <c r="A35" s="1" t="s">
        <v>3</v>
      </c>
      <c r="C35" s="228" t="s">
        <v>214</v>
      </c>
      <c r="D35" s="228"/>
      <c r="E35" s="228"/>
      <c r="F35" s="228"/>
      <c r="O35" s="90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91"/>
    </row>
    <row r="36" spans="1:31" ht="19.5" customHeight="1" x14ac:dyDescent="0.25">
      <c r="C36" s="228"/>
      <c r="D36" s="228"/>
      <c r="E36" s="228"/>
      <c r="F36" s="228"/>
      <c r="O36" s="90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91"/>
    </row>
    <row r="37" spans="1:31" ht="19.5" customHeight="1" x14ac:dyDescent="0.25">
      <c r="C37" s="228"/>
      <c r="D37" s="228"/>
      <c r="E37" s="228"/>
      <c r="F37" s="228"/>
      <c r="O37" s="90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91"/>
    </row>
    <row r="38" spans="1:31" ht="19.5" customHeight="1" x14ac:dyDescent="0.25">
      <c r="C38" s="228"/>
      <c r="D38" s="228"/>
      <c r="E38" s="228"/>
      <c r="F38" s="228"/>
      <c r="O38" s="90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91"/>
    </row>
    <row r="39" spans="1:31" ht="6" customHeight="1" x14ac:dyDescent="0.25">
      <c r="C39" s="19"/>
      <c r="D39" s="19"/>
      <c r="E39" s="19"/>
      <c r="O39" s="90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91"/>
    </row>
    <row r="40" spans="1:31" ht="19.5" customHeight="1" x14ac:dyDescent="0.25">
      <c r="A40" s="1" t="s">
        <v>14</v>
      </c>
      <c r="B40" s="28"/>
      <c r="C40" s="237"/>
      <c r="D40" s="238"/>
      <c r="E40" s="238"/>
      <c r="F40" s="238"/>
      <c r="G40" s="239"/>
      <c r="H40" s="29" t="s">
        <v>16</v>
      </c>
      <c r="I40" s="29" t="s">
        <v>15</v>
      </c>
      <c r="O40" s="90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91"/>
    </row>
    <row r="41" spans="1:31" ht="19.5" customHeight="1" x14ac:dyDescent="0.25">
      <c r="B41" s="29">
        <v>1</v>
      </c>
      <c r="C41" s="230" t="s">
        <v>190</v>
      </c>
      <c r="D41" s="231"/>
      <c r="E41" s="231"/>
      <c r="F41" s="231"/>
      <c r="G41" s="232"/>
      <c r="H41" s="208">
        <v>15</v>
      </c>
      <c r="I41" s="208" t="s">
        <v>17</v>
      </c>
      <c r="O41" s="90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91"/>
    </row>
    <row r="42" spans="1:31" ht="19.5" customHeight="1" x14ac:dyDescent="0.25">
      <c r="B42" s="29">
        <v>2</v>
      </c>
      <c r="C42" s="230" t="s">
        <v>60</v>
      </c>
      <c r="D42" s="231"/>
      <c r="E42" s="231"/>
      <c r="F42" s="231"/>
      <c r="G42" s="232"/>
      <c r="H42" s="208">
        <v>1</v>
      </c>
      <c r="I42" s="208"/>
      <c r="O42" s="90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91"/>
    </row>
    <row r="43" spans="1:31" ht="19.5" customHeight="1" x14ac:dyDescent="0.25">
      <c r="B43" s="29">
        <v>3</v>
      </c>
      <c r="C43" s="230" t="s">
        <v>60</v>
      </c>
      <c r="D43" s="231"/>
      <c r="E43" s="231"/>
      <c r="F43" s="231"/>
      <c r="G43" s="232"/>
      <c r="H43" s="208">
        <v>5</v>
      </c>
      <c r="I43" s="208"/>
      <c r="O43" s="90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91"/>
    </row>
    <row r="44" spans="1:31" ht="19.5" customHeight="1" x14ac:dyDescent="0.25">
      <c r="B44" s="29">
        <v>4</v>
      </c>
      <c r="C44" s="230" t="s">
        <v>60</v>
      </c>
      <c r="D44" s="231"/>
      <c r="E44" s="231"/>
      <c r="F44" s="231"/>
      <c r="G44" s="232"/>
      <c r="H44" s="208">
        <v>10</v>
      </c>
      <c r="I44" s="208"/>
      <c r="O44" s="90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91"/>
    </row>
    <row r="45" spans="1:31" ht="19.5" customHeight="1" x14ac:dyDescent="0.25">
      <c r="B45" s="29">
        <v>5</v>
      </c>
      <c r="C45" s="233" t="s">
        <v>60</v>
      </c>
      <c r="D45" s="234"/>
      <c r="E45" s="234"/>
      <c r="F45" s="234"/>
      <c r="G45" s="235"/>
      <c r="H45" s="208">
        <v>10</v>
      </c>
      <c r="I45" s="208"/>
      <c r="O45" s="90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91"/>
    </row>
    <row r="46" spans="1:31" ht="19.5" customHeight="1" x14ac:dyDescent="0.25">
      <c r="B46" s="29">
        <v>6</v>
      </c>
      <c r="C46" s="233" t="s">
        <v>60</v>
      </c>
      <c r="D46" s="234"/>
      <c r="E46" s="234"/>
      <c r="F46" s="234"/>
      <c r="G46" s="235"/>
      <c r="H46" s="208">
        <v>20</v>
      </c>
      <c r="I46" s="208"/>
      <c r="O46" s="90" t="s">
        <v>53</v>
      </c>
      <c r="P46" s="108">
        <f>VLOOKUP(Q46,DONNEES!H2:I4,2,0)</f>
        <v>20.857142857142858</v>
      </c>
      <c r="Q46" s="109" t="s">
        <v>47</v>
      </c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91"/>
    </row>
    <row r="47" spans="1:31" ht="19.5" customHeight="1" x14ac:dyDescent="0.25">
      <c r="B47" s="29">
        <v>7</v>
      </c>
      <c r="C47" s="233" t="s">
        <v>60</v>
      </c>
      <c r="D47" s="234"/>
      <c r="E47" s="234"/>
      <c r="F47" s="234"/>
      <c r="G47" s="235"/>
      <c r="H47" s="208">
        <v>30</v>
      </c>
      <c r="I47" s="208"/>
      <c r="O47" s="90"/>
      <c r="P47" s="109"/>
      <c r="Q47" s="109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91"/>
    </row>
    <row r="48" spans="1:31" ht="19.5" customHeight="1" x14ac:dyDescent="0.25">
      <c r="B48" s="29">
        <v>8</v>
      </c>
      <c r="C48" s="233" t="s">
        <v>60</v>
      </c>
      <c r="D48" s="234"/>
      <c r="E48" s="234"/>
      <c r="F48" s="234"/>
      <c r="G48" s="235"/>
      <c r="H48" s="208">
        <v>2</v>
      </c>
      <c r="I48" s="208"/>
      <c r="O48" s="90" t="s">
        <v>54</v>
      </c>
      <c r="P48" s="108">
        <f>VLOOKUP(Q48,DONNEES!H2:K4,3,0)</f>
        <v>3.2857142857142856</v>
      </c>
      <c r="Q48" s="109" t="s">
        <v>47</v>
      </c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91"/>
    </row>
    <row r="49" spans="1:31" ht="19.5" customHeight="1" x14ac:dyDescent="0.25">
      <c r="B49" s="29">
        <v>9</v>
      </c>
      <c r="C49" s="240" t="s">
        <v>60</v>
      </c>
      <c r="D49" s="240"/>
      <c r="E49" s="240"/>
      <c r="F49" s="240"/>
      <c r="G49" s="240"/>
      <c r="H49" s="208">
        <v>1</v>
      </c>
      <c r="I49" s="208"/>
      <c r="O49" s="90"/>
      <c r="P49" s="109"/>
      <c r="Q49" s="109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91"/>
    </row>
    <row r="50" spans="1:31" ht="7.5" customHeight="1" x14ac:dyDescent="0.25"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91"/>
    </row>
    <row r="51" spans="1:31" ht="19.5" customHeight="1" x14ac:dyDescent="0.25">
      <c r="A51" s="1" t="s">
        <v>43</v>
      </c>
      <c r="B51" s="1" t="s">
        <v>4</v>
      </c>
      <c r="C51" s="42" t="s">
        <v>75</v>
      </c>
      <c r="D51" s="9" t="s">
        <v>5</v>
      </c>
      <c r="E51" s="42" t="s">
        <v>52</v>
      </c>
      <c r="G51" s="1" t="s">
        <v>18</v>
      </c>
      <c r="H51" s="98">
        <v>5</v>
      </c>
      <c r="I51" s="111" t="s">
        <v>59</v>
      </c>
      <c r="O51" s="90" t="s">
        <v>55</v>
      </c>
      <c r="P51" s="108">
        <f>VLOOKUP(Q51,DONNEES!H2:K4,4,0)</f>
        <v>0.42857142857142855</v>
      </c>
      <c r="Q51" s="109" t="s">
        <v>47</v>
      </c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91"/>
    </row>
    <row r="52" spans="1:31" ht="6" customHeight="1" thickBot="1" x14ac:dyDescent="0.3">
      <c r="C52" s="41"/>
      <c r="D52" s="5"/>
      <c r="E52" s="41"/>
      <c r="O52" s="95"/>
      <c r="P52" s="96"/>
      <c r="Q52" s="96"/>
      <c r="R52" s="96"/>
      <c r="S52" s="96"/>
      <c r="T52" s="96"/>
      <c r="U52" s="96"/>
      <c r="V52" s="96"/>
      <c r="W52" s="96"/>
      <c r="X52" s="96"/>
      <c r="Y52" s="96"/>
      <c r="Z52" s="96"/>
      <c r="AA52" s="96"/>
      <c r="AB52" s="96"/>
      <c r="AC52" s="96"/>
      <c r="AD52" s="96"/>
      <c r="AE52" s="97"/>
    </row>
    <row r="53" spans="1:31" ht="19.5" customHeight="1" x14ac:dyDescent="0.25">
      <c r="A53" s="1" t="s">
        <v>44</v>
      </c>
      <c r="B53" s="1" t="s">
        <v>4</v>
      </c>
      <c r="C53" s="42" t="s">
        <v>84</v>
      </c>
      <c r="D53" s="9" t="s">
        <v>5</v>
      </c>
      <c r="E53" s="42" t="s">
        <v>85</v>
      </c>
      <c r="G53" s="1" t="s">
        <v>18</v>
      </c>
      <c r="H53" s="98">
        <v>10</v>
      </c>
      <c r="I53" s="111" t="s">
        <v>60</v>
      </c>
    </row>
    <row r="54" spans="1:31" ht="6" customHeight="1" x14ac:dyDescent="0.25">
      <c r="C54" s="41"/>
      <c r="D54" s="5"/>
      <c r="E54" s="41"/>
    </row>
    <row r="55" spans="1:31" ht="19.5" customHeight="1" x14ac:dyDescent="0.25">
      <c r="A55" s="1" t="s">
        <v>45</v>
      </c>
      <c r="B55" s="1" t="s">
        <v>4</v>
      </c>
      <c r="C55" s="42" t="s">
        <v>86</v>
      </c>
      <c r="D55" s="9" t="s">
        <v>5</v>
      </c>
      <c r="E55" s="42" t="s">
        <v>87</v>
      </c>
      <c r="G55" s="1" t="s">
        <v>18</v>
      </c>
      <c r="H55" s="98">
        <v>17</v>
      </c>
      <c r="I55" s="111" t="s">
        <v>60</v>
      </c>
    </row>
    <row r="56" spans="1:31" ht="19.5" customHeight="1" x14ac:dyDescent="0.25"/>
    <row r="57" spans="1:31" x14ac:dyDescent="0.25">
      <c r="A57" s="236" t="s">
        <v>94</v>
      </c>
      <c r="B57" s="236"/>
      <c r="C57" s="236"/>
      <c r="D57" s="236"/>
      <c r="E57" s="236"/>
      <c r="F57" s="236"/>
      <c r="G57" s="236"/>
      <c r="H57" s="236"/>
      <c r="I57" s="236"/>
      <c r="J57" s="236"/>
    </row>
    <row r="58" spans="1:31" ht="6.75" customHeight="1" x14ac:dyDescent="0.25"/>
    <row r="59" spans="1:31" ht="19.5" customHeight="1" x14ac:dyDescent="0.25">
      <c r="A59" s="1" t="s">
        <v>126</v>
      </c>
      <c r="C59" s="206" t="s">
        <v>194</v>
      </c>
    </row>
    <row r="60" spans="1:31" ht="6" customHeight="1" x14ac:dyDescent="0.25"/>
    <row r="61" spans="1:31" ht="19.5" customHeight="1" x14ac:dyDescent="0.25">
      <c r="A61" s="1" t="s">
        <v>124</v>
      </c>
      <c r="C61" s="206" t="s">
        <v>195</v>
      </c>
    </row>
    <row r="62" spans="1:31" ht="6" customHeight="1" x14ac:dyDescent="0.25"/>
    <row r="63" spans="1:31" ht="19.5" customHeight="1" x14ac:dyDescent="0.25">
      <c r="A63" s="1" t="s">
        <v>125</v>
      </c>
      <c r="C63" s="193" t="s">
        <v>99</v>
      </c>
      <c r="D63" s="160"/>
      <c r="E63" s="160"/>
      <c r="F63" s="160"/>
      <c r="G63" s="160"/>
    </row>
    <row r="64" spans="1:31" ht="6" customHeight="1" x14ac:dyDescent="0.25"/>
    <row r="65" spans="1:5" ht="19.5" customHeight="1" x14ac:dyDescent="0.25">
      <c r="C65" s="194" t="s">
        <v>103</v>
      </c>
    </row>
    <row r="66" spans="1:5" ht="6" customHeight="1" x14ac:dyDescent="0.25"/>
    <row r="67" spans="1:5" ht="19.5" customHeight="1" x14ac:dyDescent="0.25">
      <c r="C67" s="193" t="s">
        <v>104</v>
      </c>
      <c r="D67" s="181"/>
      <c r="E67" s="181"/>
    </row>
    <row r="68" spans="1:5" ht="6" customHeight="1" x14ac:dyDescent="0.25"/>
    <row r="69" spans="1:5" ht="19.5" customHeight="1" x14ac:dyDescent="0.25">
      <c r="A69" s="1" t="s">
        <v>145</v>
      </c>
      <c r="B69" s="190" t="s">
        <v>142</v>
      </c>
      <c r="C69" s="98" t="s">
        <v>191</v>
      </c>
    </row>
    <row r="70" spans="1:5" ht="6" customHeight="1" x14ac:dyDescent="0.25"/>
    <row r="71" spans="1:5" ht="19.5" customHeight="1" x14ac:dyDescent="0.25">
      <c r="B71" s="190" t="s">
        <v>143</v>
      </c>
      <c r="C71" s="98" t="s">
        <v>192</v>
      </c>
    </row>
    <row r="72" spans="1:5" ht="6" customHeight="1" x14ac:dyDescent="0.25"/>
    <row r="73" spans="1:5" ht="19.5" customHeight="1" x14ac:dyDescent="0.25">
      <c r="B73" s="190" t="s">
        <v>144</v>
      </c>
      <c r="C73" s="98" t="s">
        <v>196</v>
      </c>
    </row>
    <row r="74" spans="1:5" ht="6" customHeight="1" x14ac:dyDescent="0.25"/>
    <row r="75" spans="1:5" ht="19.5" customHeight="1" x14ac:dyDescent="0.25">
      <c r="B75" s="190" t="s">
        <v>153</v>
      </c>
      <c r="C75" s="98" t="s">
        <v>193</v>
      </c>
    </row>
    <row r="76" spans="1:5" ht="6" customHeight="1" x14ac:dyDescent="0.25"/>
    <row r="77" spans="1:5" ht="19.5" customHeight="1" x14ac:dyDescent="0.25"/>
    <row r="78" spans="1:5" ht="19.5" customHeight="1" x14ac:dyDescent="0.25">
      <c r="A78" s="1" t="s">
        <v>127</v>
      </c>
      <c r="C78" s="194" t="s">
        <v>32</v>
      </c>
    </row>
    <row r="79" spans="1:5" ht="6" customHeight="1" x14ac:dyDescent="0.25"/>
    <row r="80" spans="1:5" ht="19.5" customHeight="1" x14ac:dyDescent="0.25">
      <c r="A80" s="48" t="s">
        <v>150</v>
      </c>
      <c r="B80" s="48"/>
      <c r="C80" s="193" t="s">
        <v>154</v>
      </c>
    </row>
    <row r="81" spans="1:9" ht="6" customHeight="1" x14ac:dyDescent="0.25">
      <c r="A81" s="19"/>
      <c r="B81" s="19"/>
      <c r="C81" s="182"/>
    </row>
    <row r="82" spans="1:9" ht="19.5" customHeight="1" x14ac:dyDescent="0.25">
      <c r="A82" s="1" t="s">
        <v>129</v>
      </c>
      <c r="C82" s="193" t="s">
        <v>32</v>
      </c>
    </row>
    <row r="83" spans="1:9" ht="6" customHeight="1" x14ac:dyDescent="0.25"/>
    <row r="84" spans="1:9" ht="19.5" customHeight="1" x14ac:dyDescent="0.25">
      <c r="A84" s="1" t="s">
        <v>197</v>
      </c>
      <c r="C84" s="194" t="s">
        <v>32</v>
      </c>
    </row>
    <row r="85" spans="1:9" ht="6" customHeight="1" x14ac:dyDescent="0.25">
      <c r="G85" s="175"/>
    </row>
    <row r="86" spans="1:9" ht="19.5" customHeight="1" x14ac:dyDescent="0.25">
      <c r="A86" s="1" t="s">
        <v>132</v>
      </c>
      <c r="C86" s="194" t="s">
        <v>32</v>
      </c>
    </row>
    <row r="87" spans="1:9" ht="6" customHeight="1" x14ac:dyDescent="0.25"/>
    <row r="88" spans="1:9" ht="19.5" customHeight="1" x14ac:dyDescent="0.25">
      <c r="B88" s="1" t="s">
        <v>106</v>
      </c>
      <c r="C88" s="195" t="s">
        <v>135</v>
      </c>
      <c r="D88" s="181"/>
      <c r="E88" s="1" t="s">
        <v>133</v>
      </c>
      <c r="F88" s="194">
        <v>63</v>
      </c>
      <c r="H88" s="1" t="s">
        <v>116</v>
      </c>
      <c r="I88" s="98">
        <v>5</v>
      </c>
    </row>
    <row r="89" spans="1:9" ht="6" customHeight="1" x14ac:dyDescent="0.25"/>
    <row r="90" spans="1:9" ht="19.5" customHeight="1" x14ac:dyDescent="0.25">
      <c r="B90" s="1" t="s">
        <v>106</v>
      </c>
      <c r="C90" s="195" t="s">
        <v>135</v>
      </c>
      <c r="D90" s="181"/>
      <c r="E90" s="1" t="s">
        <v>134</v>
      </c>
      <c r="F90" s="194">
        <v>50</v>
      </c>
      <c r="H90" s="1" t="s">
        <v>116</v>
      </c>
      <c r="I90" s="98">
        <v>7</v>
      </c>
    </row>
    <row r="91" spans="1:9" ht="6" customHeight="1" x14ac:dyDescent="0.25"/>
    <row r="92" spans="1:9" ht="19.5" customHeight="1" x14ac:dyDescent="0.25">
      <c r="B92" s="1" t="s">
        <v>106</v>
      </c>
      <c r="C92" s="195" t="s">
        <v>136</v>
      </c>
      <c r="D92" s="181"/>
      <c r="E92" s="1" t="s">
        <v>133</v>
      </c>
      <c r="F92" s="194">
        <v>63</v>
      </c>
      <c r="H92" s="1" t="s">
        <v>116</v>
      </c>
      <c r="I92" s="98">
        <v>9</v>
      </c>
    </row>
    <row r="93" spans="1:9" ht="6" customHeight="1" x14ac:dyDescent="0.25"/>
    <row r="94" spans="1:9" ht="19.5" customHeight="1" x14ac:dyDescent="0.25">
      <c r="A94" s="1" t="s">
        <v>128</v>
      </c>
    </row>
    <row r="95" spans="1:9" ht="6" customHeight="1" x14ac:dyDescent="0.25"/>
    <row r="96" spans="1:9" ht="19.5" customHeight="1" x14ac:dyDescent="0.25">
      <c r="A96" s="1" t="s">
        <v>108</v>
      </c>
      <c r="C96" s="194" t="s">
        <v>32</v>
      </c>
    </row>
    <row r="97" spans="1:10" ht="6" customHeight="1" x14ac:dyDescent="0.25">
      <c r="C97" s="175"/>
    </row>
    <row r="98" spans="1:10" ht="19.5" customHeight="1" x14ac:dyDescent="0.25">
      <c r="A98" s="1" t="s">
        <v>109</v>
      </c>
      <c r="C98" s="194" t="s">
        <v>32</v>
      </c>
    </row>
    <row r="99" spans="1:10" ht="6" customHeight="1" x14ac:dyDescent="0.25">
      <c r="C99" s="175"/>
    </row>
    <row r="100" spans="1:10" ht="19.5" customHeight="1" x14ac:dyDescent="0.25">
      <c r="A100" s="1" t="s">
        <v>110</v>
      </c>
      <c r="C100" s="194" t="s">
        <v>32</v>
      </c>
    </row>
    <row r="101" spans="1:10" ht="6" customHeight="1" x14ac:dyDescent="0.25">
      <c r="C101" s="175"/>
    </row>
    <row r="102" spans="1:10" ht="19.5" customHeight="1" x14ac:dyDescent="0.25">
      <c r="A102" s="1" t="s">
        <v>111</v>
      </c>
      <c r="C102" s="194" t="s">
        <v>32</v>
      </c>
    </row>
    <row r="103" spans="1:10" ht="6" customHeight="1" x14ac:dyDescent="0.25">
      <c r="C103" s="175"/>
    </row>
    <row r="104" spans="1:10" ht="19.5" customHeight="1" x14ac:dyDescent="0.25">
      <c r="A104" s="1" t="s">
        <v>151</v>
      </c>
      <c r="C104" s="194" t="s">
        <v>32</v>
      </c>
    </row>
    <row r="105" spans="1:10" ht="19.5" customHeight="1" x14ac:dyDescent="0.25">
      <c r="G105" s="14"/>
    </row>
    <row r="106" spans="1:10" ht="19.5" customHeight="1" x14ac:dyDescent="0.25">
      <c r="A106" s="236" t="s">
        <v>34</v>
      </c>
      <c r="B106" s="236"/>
      <c r="C106" s="236"/>
      <c r="D106" s="236"/>
      <c r="E106" s="236"/>
      <c r="F106" s="236"/>
      <c r="G106" s="236"/>
      <c r="H106" s="236"/>
      <c r="I106" s="236"/>
      <c r="J106" s="236"/>
    </row>
    <row r="107" spans="1:10" ht="6" customHeight="1" x14ac:dyDescent="0.25"/>
    <row r="108" spans="1:10" ht="19.5" customHeight="1" x14ac:dyDescent="0.25">
      <c r="A108" s="1" t="s">
        <v>71</v>
      </c>
      <c r="B108" s="1" t="s">
        <v>68</v>
      </c>
      <c r="C108" s="194">
        <v>4</v>
      </c>
      <c r="D108" s="1" t="s">
        <v>69</v>
      </c>
      <c r="E108" s="194">
        <v>7</v>
      </c>
      <c r="F108" s="1" t="s">
        <v>70</v>
      </c>
    </row>
    <row r="109" spans="1:10" ht="6" customHeight="1" x14ac:dyDescent="0.25"/>
    <row r="110" spans="1:10" ht="19.5" customHeight="1" x14ac:dyDescent="0.25">
      <c r="A110" s="1" t="s">
        <v>73</v>
      </c>
      <c r="C110" s="194" t="s">
        <v>209</v>
      </c>
      <c r="D110" s="1" t="s">
        <v>78</v>
      </c>
      <c r="E110" s="194" t="s">
        <v>80</v>
      </c>
      <c r="G110" s="1" t="s">
        <v>89</v>
      </c>
      <c r="H110" s="1" t="str">
        <f>IF(Saisie!C110="AUCUN","AUCUN",VLOOKUP(Saisie!C110,DONNEES!E2:F6,2,0))</f>
        <v>0622659874</v>
      </c>
    </row>
    <row r="111" spans="1:10" ht="19.5" customHeight="1" x14ac:dyDescent="0.25">
      <c r="B111" s="1" t="s">
        <v>74</v>
      </c>
      <c r="C111" s="196" t="s">
        <v>60</v>
      </c>
      <c r="D111" s="1" t="s">
        <v>78</v>
      </c>
      <c r="E111" s="196" t="s">
        <v>60</v>
      </c>
      <c r="G111" s="1" t="s">
        <v>89</v>
      </c>
      <c r="H111" s="1" t="str">
        <f>IF(Saisie!C111="AUCUN","AUCUN",VLOOKUP(Saisie!C111,DONNEES!E2:F6,2,0))</f>
        <v>AUCUN</v>
      </c>
    </row>
    <row r="112" spans="1:10" ht="19.5" customHeight="1" x14ac:dyDescent="0.25">
      <c r="B112" s="1" t="s">
        <v>74</v>
      </c>
      <c r="C112" s="194" t="s">
        <v>60</v>
      </c>
      <c r="D112" s="1" t="s">
        <v>78</v>
      </c>
      <c r="E112" s="194" t="s">
        <v>60</v>
      </c>
      <c r="G112" s="1" t="s">
        <v>89</v>
      </c>
      <c r="H112" s="1" t="str">
        <f>IF(Saisie!C112="AUCUN","AUCUN",VLOOKUP(Saisie!C112,DONNEES!E2:F6,2,0))</f>
        <v>AUCUN</v>
      </c>
    </row>
    <row r="113" spans="1:8" ht="6" customHeight="1" x14ac:dyDescent="0.25"/>
    <row r="114" spans="1:8" ht="19.5" customHeight="1" x14ac:dyDescent="0.25">
      <c r="A114" s="1" t="s">
        <v>159</v>
      </c>
    </row>
    <row r="115" spans="1:8" ht="19.5" customHeight="1" x14ac:dyDescent="0.25">
      <c r="A115" s="1" t="s">
        <v>160</v>
      </c>
      <c r="B115" s="1" t="s">
        <v>161</v>
      </c>
      <c r="C115" s="192" t="s">
        <v>163</v>
      </c>
      <c r="E115" s="1" t="s">
        <v>162</v>
      </c>
      <c r="F115" s="229" t="s">
        <v>164</v>
      </c>
      <c r="G115" s="229"/>
      <c r="H115" s="229"/>
    </row>
    <row r="116" spans="1:8" ht="19.5" customHeight="1" x14ac:dyDescent="0.25">
      <c r="A116" s="1" t="s">
        <v>165</v>
      </c>
      <c r="B116" s="1" t="s">
        <v>161</v>
      </c>
      <c r="C116" s="192" t="s">
        <v>163</v>
      </c>
      <c r="E116" s="1" t="s">
        <v>162</v>
      </c>
      <c r="F116" s="229" t="s">
        <v>164</v>
      </c>
      <c r="G116" s="229"/>
      <c r="H116" s="229"/>
    </row>
    <row r="117" spans="1:8" ht="6" customHeight="1" x14ac:dyDescent="0.25"/>
    <row r="118" spans="1:8" ht="19.5" customHeight="1" x14ac:dyDescent="0.25">
      <c r="A118" s="1" t="s">
        <v>170</v>
      </c>
      <c r="C118" s="98" t="s">
        <v>171</v>
      </c>
    </row>
    <row r="119" spans="1:8" ht="6" customHeight="1" x14ac:dyDescent="0.25"/>
    <row r="120" spans="1:8" ht="19.5" customHeight="1" x14ac:dyDescent="0.25">
      <c r="C120" s="98" t="s">
        <v>172</v>
      </c>
    </row>
    <row r="121" spans="1:8" ht="6" customHeight="1" x14ac:dyDescent="0.25"/>
    <row r="122" spans="1:8" ht="19.5" customHeight="1" x14ac:dyDescent="0.25">
      <c r="C122" s="98" t="s">
        <v>174</v>
      </c>
    </row>
    <row r="123" spans="1:8" ht="6" customHeight="1" x14ac:dyDescent="0.25"/>
    <row r="124" spans="1:8" ht="19.5" customHeight="1" x14ac:dyDescent="0.25">
      <c r="C124" s="98" t="s">
        <v>173</v>
      </c>
    </row>
    <row r="125" spans="1:8" ht="6" customHeight="1" x14ac:dyDescent="0.25"/>
    <row r="126" spans="1:8" ht="19.5" customHeight="1" x14ac:dyDescent="0.25">
      <c r="C126" s="98" t="s">
        <v>169</v>
      </c>
    </row>
    <row r="127" spans="1:8" ht="6" customHeight="1" x14ac:dyDescent="0.25"/>
    <row r="128" spans="1:8" ht="19.5" customHeight="1" x14ac:dyDescent="0.25">
      <c r="A128" s="198" t="s">
        <v>175</v>
      </c>
      <c r="C128" s="175"/>
    </row>
    <row r="129" spans="1:10" ht="19.5" customHeight="1" x14ac:dyDescent="0.25">
      <c r="A129" s="190" t="s">
        <v>176</v>
      </c>
      <c r="C129" s="228"/>
      <c r="D129" s="228"/>
      <c r="E129" s="228"/>
      <c r="F129" s="228"/>
      <c r="G129" s="228"/>
      <c r="H129" s="228"/>
      <c r="I129" s="228"/>
      <c r="J129" s="181"/>
    </row>
    <row r="130" spans="1:10" ht="6" customHeight="1" x14ac:dyDescent="0.25"/>
    <row r="131" spans="1:10" ht="19.5" customHeight="1" x14ac:dyDescent="0.25">
      <c r="A131" s="190" t="s">
        <v>177</v>
      </c>
      <c r="C131" s="217"/>
      <c r="D131" s="217"/>
      <c r="E131" s="217"/>
      <c r="F131" s="217"/>
      <c r="G131" s="217"/>
      <c r="H131" s="217"/>
    </row>
    <row r="132" spans="1:10" ht="19.5" customHeight="1" x14ac:dyDescent="0.25">
      <c r="C132" s="217"/>
      <c r="D132" s="217"/>
      <c r="E132" s="217"/>
      <c r="F132" s="217"/>
      <c r="G132" s="217"/>
      <c r="H132" s="217"/>
    </row>
    <row r="133" spans="1:10" ht="19.5" customHeight="1" x14ac:dyDescent="0.25">
      <c r="C133" s="217"/>
      <c r="D133" s="217"/>
      <c r="E133" s="217"/>
      <c r="F133" s="217"/>
      <c r="G133" s="217"/>
      <c r="H133" s="217"/>
    </row>
    <row r="134" spans="1:10" ht="19.5" customHeight="1" x14ac:dyDescent="0.25">
      <c r="C134" s="217"/>
      <c r="D134" s="217"/>
      <c r="E134" s="217"/>
      <c r="F134" s="217"/>
      <c r="G134" s="217"/>
      <c r="H134" s="217"/>
    </row>
    <row r="135" spans="1:10" ht="6" customHeight="1" x14ac:dyDescent="0.25"/>
    <row r="136" spans="1:10" ht="19.5" customHeight="1" x14ac:dyDescent="0.25">
      <c r="A136" s="190" t="s">
        <v>178</v>
      </c>
      <c r="C136" s="197"/>
    </row>
    <row r="137" spans="1:10" ht="6" customHeight="1" x14ac:dyDescent="0.25">
      <c r="A137" s="190"/>
    </row>
    <row r="138" spans="1:10" ht="19.5" customHeight="1" x14ac:dyDescent="0.25">
      <c r="A138" s="190" t="s">
        <v>179</v>
      </c>
      <c r="C138" s="197"/>
    </row>
    <row r="139" spans="1:10" ht="6" customHeight="1" x14ac:dyDescent="0.25"/>
    <row r="140" spans="1:10" ht="19.5" customHeight="1" x14ac:dyDescent="0.25">
      <c r="A140" s="190" t="s">
        <v>180</v>
      </c>
      <c r="C140" s="224"/>
      <c r="D140" s="224"/>
      <c r="E140" s="224"/>
    </row>
    <row r="141" spans="1:10" ht="6" customHeight="1" x14ac:dyDescent="0.25"/>
    <row r="142" spans="1:10" ht="19.5" customHeight="1" x14ac:dyDescent="0.25">
      <c r="A142" s="198" t="s">
        <v>181</v>
      </c>
    </row>
    <row r="143" spans="1:10" ht="19.5" customHeight="1" x14ac:dyDescent="0.25">
      <c r="A143" s="190" t="s">
        <v>176</v>
      </c>
      <c r="C143" s="217"/>
      <c r="D143" s="217"/>
      <c r="E143" s="217"/>
      <c r="F143" s="217"/>
      <c r="G143" s="217"/>
      <c r="H143" s="217"/>
      <c r="I143" s="217"/>
    </row>
    <row r="144" spans="1:10" ht="6" customHeight="1" x14ac:dyDescent="0.25"/>
    <row r="145" spans="1:9" ht="19.5" customHeight="1" x14ac:dyDescent="0.25">
      <c r="A145" s="190" t="s">
        <v>177</v>
      </c>
      <c r="C145" s="215"/>
      <c r="D145" s="223"/>
      <c r="E145" s="223"/>
      <c r="F145" s="223"/>
      <c r="G145" s="223"/>
      <c r="H145" s="216"/>
    </row>
    <row r="146" spans="1:9" ht="19.5" customHeight="1" x14ac:dyDescent="0.25">
      <c r="C146" s="215"/>
      <c r="D146" s="223"/>
      <c r="E146" s="223"/>
      <c r="F146" s="223"/>
      <c r="G146" s="223"/>
      <c r="H146" s="216"/>
    </row>
    <row r="147" spans="1:9" ht="19.5" customHeight="1" x14ac:dyDescent="0.25">
      <c r="C147" s="215"/>
      <c r="D147" s="223"/>
      <c r="E147" s="223"/>
      <c r="F147" s="223"/>
      <c r="G147" s="223"/>
      <c r="H147" s="216"/>
    </row>
    <row r="148" spans="1:9" ht="19.5" customHeight="1" x14ac:dyDescent="0.25">
      <c r="C148" s="217"/>
      <c r="D148" s="217"/>
      <c r="E148" s="217"/>
      <c r="F148" s="217"/>
      <c r="G148" s="217"/>
      <c r="H148" s="217"/>
    </row>
    <row r="149" spans="1:9" ht="6" customHeight="1" x14ac:dyDescent="0.25">
      <c r="C149" s="221"/>
      <c r="D149" s="221"/>
      <c r="E149" s="221"/>
      <c r="F149" s="221"/>
      <c r="G149" s="221"/>
      <c r="H149" s="221"/>
    </row>
    <row r="150" spans="1:9" ht="19.5" customHeight="1" x14ac:dyDescent="0.25">
      <c r="A150" s="190" t="s">
        <v>178</v>
      </c>
      <c r="C150" s="98"/>
    </row>
    <row r="151" spans="1:9" ht="6" customHeight="1" x14ac:dyDescent="0.25"/>
    <row r="152" spans="1:9" ht="19.5" customHeight="1" x14ac:dyDescent="0.25">
      <c r="A152" s="190" t="s">
        <v>179</v>
      </c>
      <c r="C152" s="98"/>
    </row>
    <row r="153" spans="1:9" ht="6" customHeight="1" x14ac:dyDescent="0.25"/>
    <row r="154" spans="1:9" ht="19.5" customHeight="1" x14ac:dyDescent="0.25">
      <c r="A154" s="190" t="s">
        <v>180</v>
      </c>
      <c r="C154" s="222"/>
      <c r="D154" s="222"/>
      <c r="E154" s="222"/>
    </row>
    <row r="155" spans="1:9" ht="6" customHeight="1" x14ac:dyDescent="0.25">
      <c r="C155" s="14"/>
    </row>
    <row r="156" spans="1:9" ht="19.5" customHeight="1" x14ac:dyDescent="0.25">
      <c r="A156" s="198" t="s">
        <v>183</v>
      </c>
      <c r="B156" s="198"/>
      <c r="C156" s="198"/>
    </row>
    <row r="157" spans="1:9" ht="19.5" customHeight="1" x14ac:dyDescent="0.25">
      <c r="A157" s="199" t="s">
        <v>182</v>
      </c>
    </row>
    <row r="158" spans="1:9" ht="19.5" customHeight="1" x14ac:dyDescent="0.25">
      <c r="A158" s="200" t="s">
        <v>176</v>
      </c>
      <c r="C158" s="222"/>
      <c r="D158" s="222"/>
      <c r="E158" s="222"/>
      <c r="F158" s="222"/>
      <c r="G158" s="222"/>
      <c r="H158" s="222"/>
      <c r="I158" s="222"/>
    </row>
    <row r="159" spans="1:9" ht="6" customHeight="1" x14ac:dyDescent="0.25"/>
    <row r="160" spans="1:9" ht="19.5" customHeight="1" x14ac:dyDescent="0.25">
      <c r="A160" s="190" t="s">
        <v>177</v>
      </c>
      <c r="C160" s="217"/>
      <c r="D160" s="217"/>
      <c r="E160" s="217"/>
      <c r="F160" s="217"/>
      <c r="G160" s="217"/>
      <c r="H160" s="217"/>
    </row>
    <row r="161" spans="1:9" ht="19.5" customHeight="1" x14ac:dyDescent="0.25">
      <c r="C161" s="217"/>
      <c r="D161" s="217"/>
      <c r="E161" s="217"/>
      <c r="F161" s="217"/>
      <c r="G161" s="217"/>
      <c r="H161" s="217"/>
    </row>
    <row r="162" spans="1:9" ht="19.5" customHeight="1" x14ac:dyDescent="0.25">
      <c r="C162" s="217"/>
      <c r="D162" s="217"/>
      <c r="E162" s="217"/>
      <c r="F162" s="217"/>
      <c r="G162" s="217"/>
      <c r="H162" s="217"/>
    </row>
    <row r="163" spans="1:9" ht="19.5" customHeight="1" x14ac:dyDescent="0.25">
      <c r="C163" s="217">
        <v>2</v>
      </c>
      <c r="D163" s="217"/>
      <c r="E163" s="217"/>
      <c r="F163" s="217"/>
      <c r="G163" s="217"/>
      <c r="H163" s="217"/>
    </row>
    <row r="164" spans="1:9" ht="6" customHeight="1" x14ac:dyDescent="0.25">
      <c r="C164" s="182"/>
      <c r="D164" s="182"/>
      <c r="E164" s="182"/>
      <c r="F164" s="182"/>
      <c r="G164" s="182"/>
      <c r="H164" s="182"/>
    </row>
    <row r="165" spans="1:9" ht="19.5" customHeight="1" x14ac:dyDescent="0.25">
      <c r="A165" s="190" t="s">
        <v>178</v>
      </c>
      <c r="C165" s="98"/>
    </row>
    <row r="166" spans="1:9" ht="6" customHeight="1" x14ac:dyDescent="0.25"/>
    <row r="167" spans="1:9" ht="19.5" customHeight="1" x14ac:dyDescent="0.25">
      <c r="A167" s="190" t="s">
        <v>179</v>
      </c>
      <c r="C167" s="98"/>
    </row>
    <row r="168" spans="1:9" ht="6" customHeight="1" x14ac:dyDescent="0.25">
      <c r="A168" s="190"/>
      <c r="C168" s="182"/>
    </row>
    <row r="169" spans="1:9" ht="19.5" customHeight="1" x14ac:dyDescent="0.25">
      <c r="A169" s="190" t="s">
        <v>185</v>
      </c>
      <c r="C169" s="218"/>
      <c r="D169" s="219"/>
      <c r="E169" s="220"/>
    </row>
    <row r="170" spans="1:9" ht="6" customHeight="1" x14ac:dyDescent="0.25"/>
    <row r="171" spans="1:9" ht="19.5" customHeight="1" x14ac:dyDescent="0.25">
      <c r="A171" s="199" t="s">
        <v>184</v>
      </c>
    </row>
    <row r="172" spans="1:9" ht="19.5" customHeight="1" x14ac:dyDescent="0.25">
      <c r="A172" s="200" t="s">
        <v>176</v>
      </c>
      <c r="C172" s="217"/>
      <c r="D172" s="217"/>
      <c r="E172" s="217"/>
      <c r="F172" s="217"/>
      <c r="G172" s="217"/>
      <c r="H172" s="217"/>
      <c r="I172" s="217"/>
    </row>
    <row r="173" spans="1:9" ht="6" customHeight="1" x14ac:dyDescent="0.25"/>
    <row r="174" spans="1:9" ht="19.5" customHeight="1" x14ac:dyDescent="0.25">
      <c r="A174" s="190" t="s">
        <v>177</v>
      </c>
      <c r="C174" s="217"/>
      <c r="D174" s="217"/>
      <c r="E174" s="217"/>
      <c r="F174" s="217"/>
      <c r="G174" s="217"/>
      <c r="H174" s="217"/>
    </row>
    <row r="175" spans="1:9" ht="19.5" customHeight="1" x14ac:dyDescent="0.25">
      <c r="C175" s="217"/>
      <c r="D175" s="217"/>
      <c r="E175" s="217"/>
      <c r="F175" s="217"/>
      <c r="G175" s="217"/>
      <c r="H175" s="217"/>
    </row>
    <row r="176" spans="1:9" ht="19.5" customHeight="1" x14ac:dyDescent="0.25">
      <c r="C176" s="217"/>
      <c r="D176" s="217"/>
      <c r="E176" s="217"/>
      <c r="F176" s="217"/>
      <c r="G176" s="217"/>
      <c r="H176" s="217"/>
    </row>
    <row r="177" spans="1:8" ht="19.5" customHeight="1" x14ac:dyDescent="0.25">
      <c r="C177" s="217"/>
      <c r="D177" s="217"/>
      <c r="E177" s="217"/>
      <c r="F177" s="217"/>
      <c r="G177" s="217"/>
      <c r="H177" s="217"/>
    </row>
    <row r="178" spans="1:8" ht="6" customHeight="1" x14ac:dyDescent="0.25"/>
    <row r="179" spans="1:8" ht="19.5" customHeight="1" x14ac:dyDescent="0.25">
      <c r="A179" s="190" t="s">
        <v>178</v>
      </c>
      <c r="C179" s="98"/>
    </row>
    <row r="180" spans="1:8" ht="6" customHeight="1" x14ac:dyDescent="0.25"/>
    <row r="181" spans="1:8" ht="19.5" customHeight="1" x14ac:dyDescent="0.25">
      <c r="A181" s="190" t="s">
        <v>179</v>
      </c>
      <c r="C181" s="98"/>
    </row>
    <row r="182" spans="1:8" ht="6" customHeight="1" x14ac:dyDescent="0.25"/>
    <row r="183" spans="1:8" ht="19.5" customHeight="1" x14ac:dyDescent="0.25">
      <c r="A183" s="190" t="s">
        <v>185</v>
      </c>
      <c r="C183" s="218"/>
      <c r="D183" s="219"/>
      <c r="E183" s="220"/>
    </row>
    <row r="184" spans="1:8" ht="19.5" customHeight="1" x14ac:dyDescent="0.25"/>
    <row r="185" spans="1:8" ht="19.5" customHeight="1" x14ac:dyDescent="0.25">
      <c r="A185" s="198" t="s">
        <v>186</v>
      </c>
      <c r="C185" s="215"/>
      <c r="D185" s="216"/>
    </row>
    <row r="186" spans="1:8" ht="6" customHeight="1" x14ac:dyDescent="0.25"/>
    <row r="187" spans="1:8" ht="19.5" customHeight="1" x14ac:dyDescent="0.25">
      <c r="C187" s="215"/>
      <c r="D187" s="216"/>
    </row>
    <row r="188" spans="1:8" ht="6" customHeight="1" x14ac:dyDescent="0.25"/>
    <row r="189" spans="1:8" ht="19.5" customHeight="1" x14ac:dyDescent="0.25">
      <c r="C189" s="215"/>
      <c r="D189" s="216"/>
    </row>
    <row r="190" spans="1:8" ht="19.5" customHeight="1" x14ac:dyDescent="0.25"/>
    <row r="191" spans="1:8" ht="19.5" customHeight="1" x14ac:dyDescent="0.25"/>
    <row r="192" spans="1:8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</sheetData>
  <mergeCells count="64">
    <mergeCell ref="A1:J1"/>
    <mergeCell ref="C27:D27"/>
    <mergeCell ref="F115:H115"/>
    <mergeCell ref="C33:E33"/>
    <mergeCell ref="C31:E31"/>
    <mergeCell ref="C35:F35"/>
    <mergeCell ref="A57:J57"/>
    <mergeCell ref="C3:E3"/>
    <mergeCell ref="C5:E5"/>
    <mergeCell ref="C9:E9"/>
    <mergeCell ref="C7:E7"/>
    <mergeCell ref="C15:E15"/>
    <mergeCell ref="C11:G11"/>
    <mergeCell ref="C12:G12"/>
    <mergeCell ref="C13:G13"/>
    <mergeCell ref="C46:G46"/>
    <mergeCell ref="H9:I9"/>
    <mergeCell ref="C38:F38"/>
    <mergeCell ref="C17:D17"/>
    <mergeCell ref="C143:I143"/>
    <mergeCell ref="C129:I129"/>
    <mergeCell ref="C41:G41"/>
    <mergeCell ref="C42:G42"/>
    <mergeCell ref="C43:G43"/>
    <mergeCell ref="C44:G44"/>
    <mergeCell ref="C45:G45"/>
    <mergeCell ref="F116:H116"/>
    <mergeCell ref="A106:J106"/>
    <mergeCell ref="C40:G40"/>
    <mergeCell ref="C49:G49"/>
    <mergeCell ref="C47:G47"/>
    <mergeCell ref="C48:G48"/>
    <mergeCell ref="C25:E25"/>
    <mergeCell ref="C21:E21"/>
    <mergeCell ref="C23:E23"/>
    <mergeCell ref="C36:F36"/>
    <mergeCell ref="C37:F37"/>
    <mergeCell ref="C29:D29"/>
    <mergeCell ref="C146:H146"/>
    <mergeCell ref="C147:H147"/>
    <mergeCell ref="C140:E140"/>
    <mergeCell ref="C131:H131"/>
    <mergeCell ref="C132:H132"/>
    <mergeCell ref="C133:H133"/>
    <mergeCell ref="C134:H134"/>
    <mergeCell ref="C145:H145"/>
    <mergeCell ref="C148:H148"/>
    <mergeCell ref="C149:H149"/>
    <mergeCell ref="C154:E154"/>
    <mergeCell ref="C158:I158"/>
    <mergeCell ref="C160:H160"/>
    <mergeCell ref="C169:E169"/>
    <mergeCell ref="C183:E183"/>
    <mergeCell ref="C161:H161"/>
    <mergeCell ref="C162:H162"/>
    <mergeCell ref="C163:H163"/>
    <mergeCell ref="C172:I172"/>
    <mergeCell ref="C174:H174"/>
    <mergeCell ref="C185:D185"/>
    <mergeCell ref="C187:D187"/>
    <mergeCell ref="C189:D189"/>
    <mergeCell ref="C175:H175"/>
    <mergeCell ref="C176:H176"/>
    <mergeCell ref="C177:H177"/>
  </mergeCells>
  <dataValidations count="17">
    <dataValidation type="list" allowBlank="1" showInputMessage="1" showErrorMessage="1" sqref="C3:C4">
      <formula1>Responsable_affaires</formula1>
    </dataValidation>
    <dataValidation type="list" allowBlank="1" showInputMessage="1" showErrorMessage="1" sqref="C5 C110:C112">
      <formula1>Conducteurs_travaux</formula1>
    </dataValidation>
    <dataValidation type="list" allowBlank="1" showInputMessage="1" showErrorMessage="1" sqref="Q46 Q48 Q51">
      <formula1>DUREE</formula1>
    </dataValidation>
    <dataValidation type="list" allowBlank="1" showInputMessage="1" showErrorMessage="1" sqref="I51 I53 I55">
      <formula1>DUREETRX</formula1>
    </dataValidation>
    <dataValidation type="list" allowBlank="1" showInputMessage="1" showErrorMessage="1" sqref="C108 E108">
      <formula1>EFFECTIF</formula1>
    </dataValidation>
    <dataValidation type="list" allowBlank="1" showInputMessage="1" showErrorMessage="1" sqref="E110:E112">
      <formula1>SECTEURS</formula1>
    </dataValidation>
    <dataValidation type="list" allowBlank="1" showInputMessage="1" showErrorMessage="1" sqref="C63">
      <formula1>TYPE_MASSIF</formula1>
    </dataValidation>
    <dataValidation type="list" allowBlank="1" showInputMessage="1" showErrorMessage="1" sqref="C65">
      <formula1>Coulé_ou_préfa</formula1>
    </dataValidation>
    <dataValidation type="list" allowBlank="1" showInputMessage="1" showErrorMessage="1" sqref="C67">
      <formula1>Impossé_par_le_client</formula1>
    </dataValidation>
    <dataValidation type="list" allowBlank="1" showInputMessage="1" showErrorMessage="1" sqref="C96:C104">
      <formula1>OUINON</formula1>
    </dataValidation>
    <dataValidation type="list" allowBlank="1" showInputMessage="1" showErrorMessage="1" sqref="C88 C90 C92">
      <formula1>TYPE_FOURREAUX</formula1>
    </dataValidation>
    <dataValidation type="list" allowBlank="1" showInputMessage="1" showErrorMessage="1" sqref="C80">
      <formula1>Ancrage</formula1>
    </dataValidation>
    <dataValidation type="list" allowBlank="1" showInputMessage="1" sqref="F92">
      <formula1>DIAM_FOURREAUX</formula1>
    </dataValidation>
    <dataValidation type="list" allowBlank="1" showInputMessage="1" showErrorMessage="1" sqref="C84">
      <formula1>cablette</formula1>
    </dataValidation>
    <dataValidation type="list" allowBlank="1" showInputMessage="1" sqref="F88 F90">
      <formula1>DIAM_FOURREAUX</formula1>
    </dataValidation>
    <dataValidation type="list" allowBlank="1" showInputMessage="1" showErrorMessage="1" sqref="C82">
      <formula1>$AI$2:$AI$3</formula1>
    </dataValidation>
    <dataValidation type="list" allowBlank="1" showInputMessage="1" showErrorMessage="1" sqref="C86">
      <formula1>$AI$2:$AI$3</formula1>
    </dataValidation>
  </dataValidations>
  <printOptions horizontalCentered="1"/>
  <pageMargins left="0.19685039370078741" right="0.19685039370078741" top="0.39370078740157483" bottom="0.39370078740157483" header="0" footer="0"/>
  <pageSetup paperSize="9" scale="92" orientation="landscape" r:id="rId1"/>
  <headerFooter>
    <oddFooter>&amp;L&amp;D  -  &amp;T&amp;RPage &amp;P de &amp;N</oddFooter>
  </headerFooter>
  <drawing r:id="rId2"/>
  <legacyDrawing r:id="rId3"/>
  <controls>
    <mc:AlternateContent xmlns:mc="http://schemas.openxmlformats.org/markup-compatibility/2006">
      <mc:Choice Requires="x14">
        <control shapeId="32792" r:id="rId4" name="DTPicker27">
          <controlPr defaultSize="0" autoLine="0" autoPict="0" linkedCell="I3" r:id="rId5">
            <anchor moveWithCells="1">
              <from>
                <xdr:col>7</xdr:col>
                <xdr:colOff>762000</xdr:colOff>
                <xdr:row>2</xdr:row>
                <xdr:rowOff>28575</xdr:rowOff>
              </from>
              <to>
                <xdr:col>9</xdr:col>
                <xdr:colOff>619125</xdr:colOff>
                <xdr:row>3</xdr:row>
                <xdr:rowOff>76200</xdr:rowOff>
              </to>
            </anchor>
          </controlPr>
        </control>
      </mc:Choice>
      <mc:Fallback>
        <control shapeId="32792" r:id="rId4" name="DTPicker27"/>
      </mc:Fallback>
    </mc:AlternateContent>
    <mc:AlternateContent xmlns:mc="http://schemas.openxmlformats.org/markup-compatibility/2006">
      <mc:Choice Requires="x14">
        <control shapeId="32769" r:id="rId6" name="DTPicker21">
          <controlPr defaultSize="0" autoLine="0" autoPict="0" linkedCell="C51" r:id="rId7">
            <anchor moveWithCells="1">
              <from>
                <xdr:col>1</xdr:col>
                <xdr:colOff>447675</xdr:colOff>
                <xdr:row>49</xdr:row>
                <xdr:rowOff>76200</xdr:rowOff>
              </from>
              <to>
                <xdr:col>3</xdr:col>
                <xdr:colOff>0</xdr:colOff>
                <xdr:row>51</xdr:row>
                <xdr:rowOff>28575</xdr:rowOff>
              </to>
            </anchor>
          </controlPr>
        </control>
      </mc:Choice>
      <mc:Fallback>
        <control shapeId="32769" r:id="rId6" name="DTPicker21"/>
      </mc:Fallback>
    </mc:AlternateContent>
    <mc:AlternateContent xmlns:mc="http://schemas.openxmlformats.org/markup-compatibility/2006">
      <mc:Choice Requires="x14">
        <control shapeId="32770" r:id="rId8" name="DTPicker22">
          <controlPr defaultSize="0" autoLine="0" autoPict="0" linkedCell="E51" r:id="rId9">
            <anchor moveWithCells="1">
              <from>
                <xdr:col>4</xdr:col>
                <xdr:colOff>0</xdr:colOff>
                <xdr:row>50</xdr:row>
                <xdr:rowOff>0</xdr:rowOff>
              </from>
              <to>
                <xdr:col>6</xdr:col>
                <xdr:colOff>66675</xdr:colOff>
                <xdr:row>51</xdr:row>
                <xdr:rowOff>28575</xdr:rowOff>
              </to>
            </anchor>
          </controlPr>
        </control>
      </mc:Choice>
      <mc:Fallback>
        <control shapeId="32770" r:id="rId8" name="DTPicker22"/>
      </mc:Fallback>
    </mc:AlternateContent>
    <mc:AlternateContent xmlns:mc="http://schemas.openxmlformats.org/markup-compatibility/2006">
      <mc:Choice Requires="x14">
        <control shapeId="32772" r:id="rId10" name="DTPicker23">
          <controlPr defaultSize="0" autoLine="0" autoPict="0" linkedCell="C53" r:id="rId11">
            <anchor moveWithCells="1">
              <from>
                <xdr:col>1</xdr:col>
                <xdr:colOff>466725</xdr:colOff>
                <xdr:row>51</xdr:row>
                <xdr:rowOff>47625</xdr:rowOff>
              </from>
              <to>
                <xdr:col>3</xdr:col>
                <xdr:colOff>0</xdr:colOff>
                <xdr:row>53</xdr:row>
                <xdr:rowOff>57150</xdr:rowOff>
              </to>
            </anchor>
          </controlPr>
        </control>
      </mc:Choice>
      <mc:Fallback>
        <control shapeId="32772" r:id="rId10" name="DTPicker23"/>
      </mc:Fallback>
    </mc:AlternateContent>
    <mc:AlternateContent xmlns:mc="http://schemas.openxmlformats.org/markup-compatibility/2006">
      <mc:Choice Requires="x14">
        <control shapeId="32773" r:id="rId12" name="DTPicker24">
          <controlPr defaultSize="0" autoLine="0" autoPict="0" linkedCell="E53" r:id="rId13">
            <anchor moveWithCells="1">
              <from>
                <xdr:col>3</xdr:col>
                <xdr:colOff>276225</xdr:colOff>
                <xdr:row>51</xdr:row>
                <xdr:rowOff>66675</xdr:rowOff>
              </from>
              <to>
                <xdr:col>6</xdr:col>
                <xdr:colOff>47625</xdr:colOff>
                <xdr:row>53</xdr:row>
                <xdr:rowOff>9525</xdr:rowOff>
              </to>
            </anchor>
          </controlPr>
        </control>
      </mc:Choice>
      <mc:Fallback>
        <control shapeId="32773" r:id="rId12" name="DTPicker24"/>
      </mc:Fallback>
    </mc:AlternateContent>
    <mc:AlternateContent xmlns:mc="http://schemas.openxmlformats.org/markup-compatibility/2006">
      <mc:Choice Requires="x14">
        <control shapeId="32774" r:id="rId14" name="DTPicker25">
          <controlPr defaultSize="0" autoLine="0" autoPict="0" linkedCell="C55" r:id="rId15">
            <anchor moveWithCells="1">
              <from>
                <xdr:col>1</xdr:col>
                <xdr:colOff>438150</xdr:colOff>
                <xdr:row>53</xdr:row>
                <xdr:rowOff>57150</xdr:rowOff>
              </from>
              <to>
                <xdr:col>3</xdr:col>
                <xdr:colOff>0</xdr:colOff>
                <xdr:row>55</xdr:row>
                <xdr:rowOff>57150</xdr:rowOff>
              </to>
            </anchor>
          </controlPr>
        </control>
      </mc:Choice>
      <mc:Fallback>
        <control shapeId="32774" r:id="rId14" name="DTPicker25"/>
      </mc:Fallback>
    </mc:AlternateContent>
    <mc:AlternateContent xmlns:mc="http://schemas.openxmlformats.org/markup-compatibility/2006">
      <mc:Choice Requires="x14">
        <control shapeId="32775" r:id="rId16" name="DTPicker26">
          <controlPr defaultSize="0" autoLine="0" autoPict="0" linkedCell="E55" r:id="rId17">
            <anchor moveWithCells="1">
              <from>
                <xdr:col>4</xdr:col>
                <xdr:colOff>0</xdr:colOff>
                <xdr:row>53</xdr:row>
                <xdr:rowOff>47625</xdr:rowOff>
              </from>
              <to>
                <xdr:col>6</xdr:col>
                <xdr:colOff>57150</xdr:colOff>
                <xdr:row>55</xdr:row>
                <xdr:rowOff>28575</xdr:rowOff>
              </to>
            </anchor>
          </controlPr>
        </control>
      </mc:Choice>
      <mc:Fallback>
        <control shapeId="32775" r:id="rId16" name="DTPicker26"/>
      </mc:Fallback>
    </mc:AlternateContent>
    <mc:AlternateContent xmlns:mc="http://schemas.openxmlformats.org/markup-compatibility/2006">
      <mc:Choice Requires="x14">
        <control shapeId="32926" r:id="rId18" name="Button 158">
          <controlPr defaultSize="0" print="0" autoFill="0" autoPict="0" macro="[0]!Opération_Clients_Click">
            <anchor moveWithCells="1" sizeWithCells="1">
              <from>
                <xdr:col>6</xdr:col>
                <xdr:colOff>57150</xdr:colOff>
                <xdr:row>16</xdr:row>
                <xdr:rowOff>114300</xdr:rowOff>
              </from>
              <to>
                <xdr:col>8</xdr:col>
                <xdr:colOff>561975</xdr:colOff>
                <xdr:row>20</xdr:row>
                <xdr:rowOff>238125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DONNEES!$W$2:$W$3</xm:f>
          </x14:formula1>
          <xm:sqref>C78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1"/>
  <sheetViews>
    <sheetView workbookViewId="0">
      <selection activeCell="H5" sqref="H5"/>
    </sheetView>
  </sheetViews>
  <sheetFormatPr baseColWidth="10" defaultRowHeight="15" x14ac:dyDescent="0.25"/>
  <cols>
    <col min="1" max="1" width="16.140625" customWidth="1"/>
    <col min="2" max="2" width="19.85546875" customWidth="1"/>
    <col min="6" max="6" width="22" customWidth="1"/>
    <col min="8" max="8" width="17.5703125" customWidth="1"/>
  </cols>
  <sheetData>
    <row r="1" spans="1:9" s="207" customFormat="1" x14ac:dyDescent="0.25">
      <c r="A1" s="211" t="s">
        <v>199</v>
      </c>
      <c r="B1" s="211" t="s">
        <v>41</v>
      </c>
      <c r="C1" s="211" t="s">
        <v>200</v>
      </c>
      <c r="D1" s="211"/>
      <c r="E1" s="211"/>
      <c r="F1" s="212" t="s">
        <v>201</v>
      </c>
      <c r="G1" s="211"/>
      <c r="H1" s="212" t="s">
        <v>202</v>
      </c>
      <c r="I1" s="2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70"/>
  <sheetViews>
    <sheetView zoomScale="70" zoomScaleNormal="70" workbookViewId="0">
      <selection activeCell="F11" sqref="F11"/>
    </sheetView>
  </sheetViews>
  <sheetFormatPr baseColWidth="10" defaultRowHeight="15" x14ac:dyDescent="0.25"/>
  <cols>
    <col min="1" max="1" width="8.42578125" customWidth="1"/>
    <col min="2" max="2" width="32.140625" customWidth="1"/>
    <col min="3" max="3" width="15.5703125" customWidth="1"/>
    <col min="4" max="4" width="9.7109375" customWidth="1"/>
    <col min="5" max="5" width="27.28515625" customWidth="1"/>
    <col min="6" max="6" width="34.7109375" customWidth="1"/>
    <col min="7" max="7" width="12" customWidth="1"/>
    <col min="8" max="8" width="29.7109375" customWidth="1"/>
    <col min="9" max="10" width="22.85546875" customWidth="1"/>
    <col min="11" max="11" width="21.42578125" customWidth="1"/>
    <col min="17" max="17" width="14.28515625" customWidth="1"/>
    <col min="19" max="19" width="13.7109375" customWidth="1"/>
    <col min="21" max="21" width="39.42578125" customWidth="1"/>
    <col min="25" max="25" width="24.85546875" customWidth="1"/>
    <col min="27" max="27" width="17.28515625" customWidth="1"/>
    <col min="29" max="29" width="22.7109375" customWidth="1"/>
    <col min="31" max="31" width="25.7109375" customWidth="1"/>
    <col min="33" max="33" width="44.28515625" customWidth="1"/>
  </cols>
  <sheetData>
    <row r="1" spans="1:33" ht="15.75" x14ac:dyDescent="0.25">
      <c r="A1" s="14"/>
      <c r="B1" s="151" t="s">
        <v>39</v>
      </c>
      <c r="C1" s="152" t="s">
        <v>37</v>
      </c>
      <c r="D1" s="14"/>
      <c r="E1" s="151" t="s">
        <v>40</v>
      </c>
      <c r="F1" s="153" t="s">
        <v>37</v>
      </c>
      <c r="H1" s="99"/>
      <c r="I1" s="151" t="s">
        <v>49</v>
      </c>
      <c r="J1" s="151" t="s">
        <v>50</v>
      </c>
      <c r="K1" s="151" t="s">
        <v>51</v>
      </c>
      <c r="M1" s="151" t="s">
        <v>56</v>
      </c>
      <c r="O1" s="151" t="s">
        <v>72</v>
      </c>
      <c r="Q1" s="151" t="s">
        <v>79</v>
      </c>
      <c r="S1" s="151" t="s">
        <v>112</v>
      </c>
      <c r="U1" s="151" t="s">
        <v>114</v>
      </c>
      <c r="W1" s="151" t="s">
        <v>115</v>
      </c>
      <c r="Y1" s="151" t="s">
        <v>119</v>
      </c>
      <c r="AA1" s="151" t="s">
        <v>102</v>
      </c>
      <c r="AC1" s="151" t="s">
        <v>137</v>
      </c>
      <c r="AE1" s="151" t="s">
        <v>157</v>
      </c>
      <c r="AG1" s="151" t="s">
        <v>166</v>
      </c>
    </row>
    <row r="2" spans="1:33" x14ac:dyDescent="0.25">
      <c r="A2" s="6"/>
      <c r="B2" s="8" t="s">
        <v>205</v>
      </c>
      <c r="C2" s="201" t="s">
        <v>206</v>
      </c>
      <c r="D2" s="6"/>
      <c r="E2" s="99" t="s">
        <v>60</v>
      </c>
      <c r="F2" s="201"/>
      <c r="H2" s="151" t="s">
        <v>46</v>
      </c>
      <c r="I2" s="105">
        <f>Saisie!E51-Saisie!C51</f>
        <v>146</v>
      </c>
      <c r="J2" s="105">
        <f>Saisie!E53-Saisie!C53</f>
        <v>23</v>
      </c>
      <c r="K2" s="105">
        <f>Saisie!E55-Saisie!C55</f>
        <v>3</v>
      </c>
      <c r="M2" s="8" t="s">
        <v>60</v>
      </c>
      <c r="O2" s="8">
        <v>1</v>
      </c>
      <c r="Q2" s="8" t="s">
        <v>60</v>
      </c>
      <c r="S2" s="173" t="s">
        <v>103</v>
      </c>
      <c r="U2" s="173" t="s">
        <v>104</v>
      </c>
      <c r="W2" s="173" t="s">
        <v>32</v>
      </c>
      <c r="Y2" s="174" t="s">
        <v>60</v>
      </c>
      <c r="AA2" s="180" t="s">
        <v>154</v>
      </c>
      <c r="AC2" s="183">
        <v>40</v>
      </c>
      <c r="AE2" s="189" t="s">
        <v>32</v>
      </c>
      <c r="AG2" s="191" t="s">
        <v>167</v>
      </c>
    </row>
    <row r="3" spans="1:33" x14ac:dyDescent="0.25">
      <c r="A3" s="6"/>
      <c r="B3" s="8" t="s">
        <v>204</v>
      </c>
      <c r="C3" s="201" t="s">
        <v>203</v>
      </c>
      <c r="D3" s="6"/>
      <c r="E3" s="8" t="s">
        <v>207</v>
      </c>
      <c r="F3" s="201" t="s">
        <v>208</v>
      </c>
      <c r="H3" s="151" t="s">
        <v>47</v>
      </c>
      <c r="I3" s="103">
        <f>I2/7</f>
        <v>20.857142857142858</v>
      </c>
      <c r="J3" s="103">
        <f>J2/7</f>
        <v>3.2857142857142856</v>
      </c>
      <c r="K3" s="104">
        <f>K2/7</f>
        <v>0.42857142857142855</v>
      </c>
      <c r="M3" s="8" t="s">
        <v>57</v>
      </c>
      <c r="O3" s="8">
        <v>2</v>
      </c>
      <c r="Q3" s="8" t="s">
        <v>80</v>
      </c>
      <c r="S3" s="173" t="s">
        <v>113</v>
      </c>
      <c r="U3" s="173" t="s">
        <v>152</v>
      </c>
      <c r="W3" s="173" t="s">
        <v>33</v>
      </c>
      <c r="Y3" s="173" t="s">
        <v>135</v>
      </c>
      <c r="AA3" s="180" t="s">
        <v>155</v>
      </c>
      <c r="AC3" s="183">
        <v>50</v>
      </c>
      <c r="AE3" s="189" t="s">
        <v>33</v>
      </c>
      <c r="AG3" s="191" t="s">
        <v>168</v>
      </c>
    </row>
    <row r="4" spans="1:33" x14ac:dyDescent="0.25">
      <c r="A4" s="6"/>
      <c r="B4" s="8"/>
      <c r="C4" s="8"/>
      <c r="D4" s="6"/>
      <c r="E4" s="8" t="s">
        <v>209</v>
      </c>
      <c r="F4" s="201" t="s">
        <v>211</v>
      </c>
      <c r="H4" s="151" t="s">
        <v>48</v>
      </c>
      <c r="I4" s="102">
        <f>I2/30</f>
        <v>4.8666666666666663</v>
      </c>
      <c r="J4" s="104">
        <f>J2/30</f>
        <v>0.76666666666666672</v>
      </c>
      <c r="K4" s="104">
        <f>K2/30</f>
        <v>0.1</v>
      </c>
      <c r="M4" s="8" t="s">
        <v>58</v>
      </c>
      <c r="O4" s="8">
        <v>3</v>
      </c>
      <c r="Q4" s="8" t="s">
        <v>81</v>
      </c>
      <c r="S4" s="6"/>
      <c r="Y4" s="173" t="s">
        <v>136</v>
      </c>
      <c r="AA4" s="180" t="s">
        <v>156</v>
      </c>
      <c r="AC4" s="183">
        <v>63</v>
      </c>
      <c r="AE4" s="189"/>
      <c r="AG4" s="191" t="s">
        <v>169</v>
      </c>
    </row>
    <row r="5" spans="1:33" x14ac:dyDescent="0.25">
      <c r="A5" s="6"/>
      <c r="B5" s="8"/>
      <c r="C5" s="8"/>
      <c r="D5" s="6"/>
      <c r="E5" s="8" t="s">
        <v>210</v>
      </c>
      <c r="F5" s="201" t="s">
        <v>212</v>
      </c>
      <c r="G5" s="6"/>
      <c r="M5" s="8" t="s">
        <v>59</v>
      </c>
      <c r="O5" s="8">
        <v>4</v>
      </c>
      <c r="Q5" s="8" t="s">
        <v>82</v>
      </c>
      <c r="Y5" s="173"/>
      <c r="AA5" s="180" t="s">
        <v>130</v>
      </c>
      <c r="AC5" s="183">
        <v>75</v>
      </c>
    </row>
    <row r="6" spans="1:33" x14ac:dyDescent="0.25">
      <c r="A6" s="6"/>
      <c r="B6" s="8"/>
      <c r="C6" s="8"/>
      <c r="D6" s="6"/>
      <c r="E6" s="8"/>
      <c r="F6" s="201"/>
      <c r="G6" s="6"/>
      <c r="M6" s="8" t="s">
        <v>48</v>
      </c>
      <c r="O6" s="8">
        <v>5</v>
      </c>
      <c r="Q6" s="8" t="s">
        <v>83</v>
      </c>
      <c r="AA6" s="180" t="s">
        <v>187</v>
      </c>
      <c r="AC6" s="183">
        <v>90</v>
      </c>
    </row>
    <row r="7" spans="1:33" x14ac:dyDescent="0.25">
      <c r="A7" s="6"/>
      <c r="B7" s="6"/>
      <c r="C7" s="6"/>
      <c r="D7" s="6"/>
      <c r="E7" s="6"/>
      <c r="F7" s="6"/>
      <c r="G7" s="6"/>
      <c r="M7" s="8"/>
      <c r="O7" s="8">
        <v>6</v>
      </c>
      <c r="Q7" s="8"/>
      <c r="AA7" s="180" t="s">
        <v>131</v>
      </c>
    </row>
    <row r="8" spans="1:33" x14ac:dyDescent="0.25">
      <c r="A8" s="6"/>
      <c r="B8" s="6"/>
      <c r="C8" s="6"/>
      <c r="D8" s="6"/>
      <c r="E8" s="6"/>
      <c r="F8" s="6"/>
      <c r="G8" s="6"/>
      <c r="H8" s="6"/>
      <c r="I8" s="6"/>
      <c r="J8" s="6"/>
      <c r="O8" s="8">
        <v>7</v>
      </c>
      <c r="Q8" s="8"/>
    </row>
    <row r="9" spans="1:33" x14ac:dyDescent="0.25">
      <c r="A9" s="6"/>
      <c r="B9" s="6"/>
      <c r="C9" s="6"/>
      <c r="D9" s="6"/>
      <c r="E9" s="6"/>
      <c r="F9" s="6"/>
      <c r="G9" s="6"/>
      <c r="H9" s="6"/>
      <c r="I9" s="6"/>
      <c r="J9" s="6"/>
      <c r="O9" s="8">
        <v>8</v>
      </c>
      <c r="Q9" s="8"/>
    </row>
    <row r="10" spans="1:33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O10" s="8">
        <v>9</v>
      </c>
      <c r="Q10" s="8"/>
    </row>
    <row r="11" spans="1:33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O11" s="8">
        <v>10</v>
      </c>
      <c r="Q11" s="8"/>
    </row>
    <row r="12" spans="1:33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</row>
    <row r="13" spans="1:33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</row>
    <row r="14" spans="1:33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</row>
    <row r="15" spans="1:33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</row>
    <row r="16" spans="1:33" x14ac:dyDescent="0.25">
      <c r="A16" s="6"/>
      <c r="B16" s="6"/>
      <c r="C16" s="6"/>
      <c r="D16" s="6"/>
      <c r="E16" s="6"/>
      <c r="F16" s="6"/>
    </row>
    <row r="17" spans="1:6" x14ac:dyDescent="0.25">
      <c r="A17" s="6"/>
      <c r="B17" s="6"/>
      <c r="C17" s="6"/>
      <c r="D17" s="6"/>
      <c r="E17" s="6"/>
      <c r="F17" s="6"/>
    </row>
    <row r="18" spans="1:6" x14ac:dyDescent="0.25">
      <c r="A18" s="6"/>
      <c r="B18" s="6"/>
      <c r="C18" s="6"/>
      <c r="D18" s="6"/>
      <c r="E18" s="6"/>
      <c r="F18" s="6"/>
    </row>
    <row r="19" spans="1:6" x14ac:dyDescent="0.25">
      <c r="A19" s="6"/>
      <c r="B19" s="6"/>
      <c r="C19" s="6"/>
      <c r="D19" s="6"/>
      <c r="E19" s="6"/>
      <c r="F19" s="6"/>
    </row>
    <row r="20" spans="1:6" x14ac:dyDescent="0.25">
      <c r="A20" s="6"/>
      <c r="B20" s="6"/>
      <c r="C20" s="6"/>
      <c r="D20" s="6"/>
      <c r="E20" s="6"/>
      <c r="F20" s="6"/>
    </row>
    <row r="21" spans="1:6" x14ac:dyDescent="0.25">
      <c r="A21" s="6"/>
      <c r="B21" s="6"/>
      <c r="C21" s="6"/>
      <c r="D21" s="6"/>
      <c r="E21" s="6"/>
      <c r="F21" s="6"/>
    </row>
    <row r="22" spans="1:6" x14ac:dyDescent="0.25">
      <c r="A22" s="6"/>
      <c r="B22" s="6"/>
      <c r="C22" s="6"/>
      <c r="D22" s="6"/>
      <c r="E22" s="6"/>
      <c r="F22" s="6"/>
    </row>
    <row r="23" spans="1:6" x14ac:dyDescent="0.25">
      <c r="A23" s="6"/>
      <c r="B23" s="6"/>
      <c r="C23" s="6"/>
      <c r="D23" s="6"/>
      <c r="E23" s="6"/>
      <c r="F23" s="6"/>
    </row>
    <row r="24" spans="1:6" x14ac:dyDescent="0.25">
      <c r="A24" s="6"/>
      <c r="B24" s="6"/>
      <c r="C24" s="6"/>
      <c r="D24" s="6"/>
      <c r="E24" s="6"/>
      <c r="F24" s="6"/>
    </row>
    <row r="25" spans="1:6" x14ac:dyDescent="0.25">
      <c r="A25" s="6"/>
      <c r="B25" s="6"/>
      <c r="C25" s="6"/>
      <c r="D25" s="6"/>
      <c r="E25" s="6"/>
      <c r="F25" s="6"/>
    </row>
    <row r="26" spans="1:6" x14ac:dyDescent="0.25">
      <c r="A26" s="6"/>
      <c r="B26" s="6"/>
      <c r="C26" s="6"/>
      <c r="D26" s="6"/>
      <c r="E26" s="6"/>
      <c r="F26" s="6"/>
    </row>
    <row r="27" spans="1:6" x14ac:dyDescent="0.25">
      <c r="A27" s="6"/>
      <c r="B27" s="6"/>
      <c r="C27" s="6"/>
      <c r="D27" s="6"/>
      <c r="E27" s="6"/>
      <c r="F27" s="6"/>
    </row>
    <row r="28" spans="1:6" x14ac:dyDescent="0.25">
      <c r="A28" s="6"/>
      <c r="B28" s="6"/>
      <c r="C28" s="6"/>
      <c r="D28" s="6"/>
      <c r="E28" s="6"/>
      <c r="F28" s="6"/>
    </row>
    <row r="29" spans="1:6" x14ac:dyDescent="0.25">
      <c r="A29" s="6"/>
      <c r="B29" s="6"/>
      <c r="C29" s="6"/>
      <c r="D29" s="6"/>
      <c r="E29" s="6"/>
      <c r="F29" s="6"/>
    </row>
    <row r="30" spans="1:6" x14ac:dyDescent="0.25">
      <c r="A30" s="6"/>
      <c r="B30" s="6"/>
      <c r="C30" s="6"/>
      <c r="D30" s="6"/>
      <c r="E30" s="6"/>
      <c r="F30" s="6"/>
    </row>
    <row r="31" spans="1:6" x14ac:dyDescent="0.25">
      <c r="A31" s="6"/>
      <c r="B31" s="6"/>
      <c r="C31" s="6"/>
      <c r="D31" s="6"/>
      <c r="E31" s="6"/>
      <c r="F31" s="6"/>
    </row>
    <row r="32" spans="1:6" x14ac:dyDescent="0.25">
      <c r="A32" s="6"/>
      <c r="B32" s="6"/>
      <c r="C32" s="6"/>
      <c r="D32" s="6"/>
      <c r="E32" s="6"/>
      <c r="F32" s="6"/>
    </row>
    <row r="33" spans="1:6" x14ac:dyDescent="0.25">
      <c r="A33" s="6"/>
      <c r="B33" s="6"/>
      <c r="C33" s="6"/>
      <c r="D33" s="6"/>
      <c r="E33" s="6"/>
      <c r="F33" s="6"/>
    </row>
    <row r="34" spans="1:6" x14ac:dyDescent="0.25">
      <c r="A34" s="6"/>
      <c r="B34" s="6"/>
      <c r="C34" s="6"/>
      <c r="D34" s="6"/>
      <c r="E34" s="6"/>
      <c r="F34" s="6"/>
    </row>
    <row r="35" spans="1:6" x14ac:dyDescent="0.25">
      <c r="A35" s="6"/>
      <c r="B35" s="6"/>
      <c r="C35" s="6"/>
      <c r="D35" s="6"/>
      <c r="E35" s="6"/>
      <c r="F35" s="6"/>
    </row>
    <row r="36" spans="1:6" x14ac:dyDescent="0.25">
      <c r="A36" s="6"/>
      <c r="B36" s="6"/>
      <c r="C36" s="6"/>
      <c r="D36" s="6"/>
      <c r="E36" s="6"/>
      <c r="F36" s="6"/>
    </row>
    <row r="37" spans="1:6" x14ac:dyDescent="0.25">
      <c r="A37" s="6"/>
      <c r="B37" s="6"/>
      <c r="C37" s="6"/>
      <c r="D37" s="6"/>
      <c r="E37" s="6"/>
      <c r="F37" s="6"/>
    </row>
    <row r="38" spans="1:6" x14ac:dyDescent="0.25">
      <c r="A38" s="6"/>
      <c r="B38" s="6"/>
      <c r="C38" s="6"/>
      <c r="D38" s="6"/>
      <c r="E38" s="6"/>
      <c r="F38" s="6"/>
    </row>
    <row r="39" spans="1:6" x14ac:dyDescent="0.25">
      <c r="A39" s="6"/>
      <c r="B39" s="6"/>
      <c r="C39" s="6"/>
      <c r="D39" s="6"/>
      <c r="E39" s="6"/>
      <c r="F39" s="6"/>
    </row>
    <row r="40" spans="1:6" x14ac:dyDescent="0.25">
      <c r="A40" s="6"/>
      <c r="B40" s="6"/>
      <c r="C40" s="6"/>
      <c r="D40" s="6"/>
      <c r="E40" s="6"/>
      <c r="F40" s="6"/>
    </row>
    <row r="41" spans="1:6" x14ac:dyDescent="0.25">
      <c r="A41" s="6"/>
      <c r="B41" s="6"/>
      <c r="C41" s="6"/>
      <c r="D41" s="6"/>
      <c r="E41" s="6"/>
      <c r="F41" s="6"/>
    </row>
    <row r="42" spans="1:6" x14ac:dyDescent="0.25">
      <c r="A42" s="6"/>
      <c r="B42" s="6"/>
      <c r="C42" s="6"/>
      <c r="D42" s="6"/>
      <c r="E42" s="6"/>
      <c r="F42" s="6"/>
    </row>
    <row r="43" spans="1:6" x14ac:dyDescent="0.25">
      <c r="A43" s="6"/>
      <c r="B43" s="6"/>
      <c r="C43" s="6"/>
      <c r="D43" s="6"/>
      <c r="E43" s="6"/>
      <c r="F43" s="6"/>
    </row>
    <row r="44" spans="1:6" x14ac:dyDescent="0.25">
      <c r="A44" s="6"/>
      <c r="B44" s="6"/>
      <c r="C44" s="6"/>
      <c r="D44" s="6"/>
      <c r="E44" s="6"/>
      <c r="F44" s="6"/>
    </row>
    <row r="45" spans="1:6" x14ac:dyDescent="0.25">
      <c r="A45" s="6"/>
      <c r="B45" s="6"/>
      <c r="C45" s="6"/>
      <c r="D45" s="6"/>
      <c r="E45" s="6"/>
      <c r="F45" s="6"/>
    </row>
    <row r="46" spans="1:6" x14ac:dyDescent="0.25">
      <c r="A46" s="6"/>
      <c r="B46" s="6"/>
      <c r="C46" s="6"/>
      <c r="D46" s="6"/>
      <c r="E46" s="6"/>
      <c r="F46" s="6"/>
    </row>
    <row r="47" spans="1:6" x14ac:dyDescent="0.25">
      <c r="A47" s="6"/>
      <c r="B47" s="6"/>
      <c r="C47" s="6"/>
      <c r="D47" s="6"/>
      <c r="E47" s="6"/>
      <c r="F47" s="6"/>
    </row>
    <row r="48" spans="1:6" x14ac:dyDescent="0.25">
      <c r="A48" s="6"/>
      <c r="B48" s="6"/>
      <c r="C48" s="6"/>
      <c r="D48" s="6"/>
      <c r="E48" s="6"/>
      <c r="F48" s="6"/>
    </row>
    <row r="49" spans="1:6" x14ac:dyDescent="0.25">
      <c r="A49" s="6"/>
      <c r="B49" s="6"/>
      <c r="C49" s="6"/>
      <c r="D49" s="6"/>
      <c r="E49" s="6"/>
      <c r="F49" s="6"/>
    </row>
    <row r="154" spans="1:6" x14ac:dyDescent="0.25">
      <c r="A154" s="35"/>
      <c r="B154" s="35"/>
      <c r="C154" s="6"/>
      <c r="D154" s="6"/>
      <c r="F154" s="6"/>
    </row>
    <row r="155" spans="1:6" x14ac:dyDescent="0.25">
      <c r="A155" s="6"/>
      <c r="B155" s="6"/>
      <c r="C155" s="6"/>
      <c r="D155" s="6"/>
      <c r="F155" s="6"/>
    </row>
    <row r="156" spans="1:6" x14ac:dyDescent="0.25">
      <c r="A156" s="6"/>
      <c r="B156" s="6"/>
      <c r="C156" s="6"/>
      <c r="D156" s="6"/>
      <c r="F156" s="6"/>
    </row>
    <row r="157" spans="1:6" x14ac:dyDescent="0.25">
      <c r="A157" s="6"/>
      <c r="B157" s="6"/>
      <c r="C157" s="6"/>
      <c r="D157" s="6"/>
      <c r="F157" s="6"/>
    </row>
    <row r="158" spans="1:6" x14ac:dyDescent="0.25">
      <c r="A158" s="6"/>
      <c r="B158" s="6"/>
      <c r="C158" s="6"/>
      <c r="D158" s="6"/>
      <c r="F158" s="6"/>
    </row>
    <row r="159" spans="1:6" x14ac:dyDescent="0.25">
      <c r="A159" s="6"/>
      <c r="B159" s="6"/>
      <c r="C159" s="6"/>
      <c r="D159" s="6"/>
      <c r="F159" s="6"/>
    </row>
    <row r="160" spans="1:6" x14ac:dyDescent="0.25">
      <c r="A160" s="6"/>
      <c r="B160" s="6"/>
      <c r="C160" s="6"/>
      <c r="D160" s="6"/>
      <c r="F160" s="6"/>
    </row>
    <row r="161" spans="1:6" x14ac:dyDescent="0.25">
      <c r="A161" s="6"/>
      <c r="B161" s="6"/>
      <c r="C161" s="6"/>
      <c r="D161" s="6"/>
      <c r="F161" s="6"/>
    </row>
    <row r="162" spans="1:6" x14ac:dyDescent="0.25">
      <c r="A162" s="6"/>
      <c r="B162" s="6"/>
      <c r="C162" s="6"/>
      <c r="D162" s="6"/>
      <c r="F162" s="6"/>
    </row>
    <row r="163" spans="1:6" x14ac:dyDescent="0.25">
      <c r="A163" s="6"/>
      <c r="B163" s="6"/>
      <c r="C163" s="6"/>
      <c r="D163" s="6"/>
      <c r="F163" s="6"/>
    </row>
    <row r="164" spans="1:6" x14ac:dyDescent="0.25">
      <c r="A164" s="6"/>
      <c r="B164" s="6"/>
      <c r="C164" s="6"/>
      <c r="D164" s="6"/>
      <c r="F164" s="6"/>
    </row>
    <row r="165" spans="1:6" x14ac:dyDescent="0.25">
      <c r="A165" s="6"/>
      <c r="B165" s="6"/>
      <c r="C165" s="6"/>
      <c r="D165" s="6"/>
      <c r="F165" s="6"/>
    </row>
    <row r="166" spans="1:6" x14ac:dyDescent="0.25">
      <c r="A166" s="6"/>
      <c r="B166" s="6"/>
      <c r="C166" s="6"/>
      <c r="D166" s="6"/>
      <c r="F166" s="6"/>
    </row>
    <row r="167" spans="1:6" x14ac:dyDescent="0.25">
      <c r="A167" s="6"/>
      <c r="B167" s="6"/>
      <c r="C167" s="6"/>
      <c r="D167" s="6"/>
      <c r="F167" s="6"/>
    </row>
    <row r="168" spans="1:6" x14ac:dyDescent="0.25">
      <c r="A168" s="6"/>
      <c r="B168" s="6"/>
      <c r="C168" s="6"/>
      <c r="D168" s="6"/>
      <c r="F168" s="6"/>
    </row>
    <row r="169" spans="1:6" x14ac:dyDescent="0.25">
      <c r="A169" s="6"/>
      <c r="B169" s="6"/>
      <c r="C169" s="6"/>
      <c r="D169" s="6"/>
      <c r="F169" s="6"/>
    </row>
    <row r="170" spans="1:6" x14ac:dyDescent="0.25">
      <c r="A170" s="6"/>
      <c r="B170" s="6"/>
      <c r="C170" s="6"/>
      <c r="D170" s="6"/>
      <c r="F170" s="6"/>
    </row>
  </sheetData>
  <pageMargins left="0.7" right="0.7" top="0.75" bottom="0.75" header="0.3" footer="0.3"/>
  <pageSetup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C4"/>
  <sheetViews>
    <sheetView workbookViewId="0">
      <selection activeCell="C2" sqref="C2"/>
    </sheetView>
  </sheetViews>
  <sheetFormatPr baseColWidth="10" defaultRowHeight="15" x14ac:dyDescent="0.25"/>
  <cols>
    <col min="1" max="2" width="16.140625" customWidth="1"/>
    <col min="3" max="3" width="43.140625" customWidth="1"/>
  </cols>
  <sheetData>
    <row r="1" spans="1:3" x14ac:dyDescent="0.25">
      <c r="A1" s="151" t="s">
        <v>95</v>
      </c>
      <c r="B1" s="188" t="s">
        <v>146</v>
      </c>
      <c r="C1" s="20" t="s">
        <v>98</v>
      </c>
    </row>
    <row r="2" spans="1:3" ht="183" customHeight="1" x14ac:dyDescent="0.25">
      <c r="A2" s="161" t="s">
        <v>96</v>
      </c>
      <c r="B2" s="184" t="s">
        <v>147</v>
      </c>
      <c r="C2" s="6"/>
    </row>
    <row r="3" spans="1:3" ht="131.25" customHeight="1" x14ac:dyDescent="0.25">
      <c r="A3" s="161" t="s">
        <v>97</v>
      </c>
      <c r="B3" s="184" t="s">
        <v>148</v>
      </c>
      <c r="C3" s="6"/>
    </row>
    <row r="4" spans="1:3" ht="156" customHeight="1" x14ac:dyDescent="0.25">
      <c r="A4" s="161" t="s">
        <v>99</v>
      </c>
      <c r="B4" s="184" t="s">
        <v>149</v>
      </c>
      <c r="C4" s="6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S51"/>
  <sheetViews>
    <sheetView view="pageLayout" topLeftCell="A7" zoomScaleNormal="100" zoomScaleSheetLayoutView="85" workbookViewId="0">
      <selection activeCell="F29" sqref="F29"/>
    </sheetView>
  </sheetViews>
  <sheetFormatPr baseColWidth="10" defaultRowHeight="15.75" x14ac:dyDescent="0.25"/>
  <cols>
    <col min="1" max="7" width="5.7109375" style="1" customWidth="1"/>
    <col min="8" max="8" width="4" style="1" customWidth="1"/>
    <col min="9" max="9" width="4.5703125" style="1" customWidth="1"/>
    <col min="10" max="12" width="5.7109375" style="1" customWidth="1"/>
    <col min="13" max="13" width="4.5703125" style="1" customWidth="1"/>
    <col min="14" max="51" width="5.7109375" style="1" customWidth="1"/>
    <col min="52" max="16384" width="11.42578125" style="1"/>
  </cols>
  <sheetData>
    <row r="4" spans="1:19" ht="15.75" customHeight="1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</row>
    <row r="5" spans="1:19" ht="36" x14ac:dyDescent="0.25">
      <c r="A5" s="249" t="str">
        <f>IF(Saisie!C7=0," ",Saisie!C7)</f>
        <v>0133254</v>
      </c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49"/>
      <c r="P5" s="249"/>
      <c r="Q5" s="249"/>
    </row>
    <row r="6" spans="1:19" s="34" customFormat="1" ht="36" x14ac:dyDescent="0.2">
      <c r="A6" s="247" t="str">
        <f>IF(Saisie!C9=0," ",Saisie!C9)</f>
        <v xml:space="preserve">TOULON </v>
      </c>
      <c r="B6" s="247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</row>
    <row r="7" spans="1:19" ht="26.25" x14ac:dyDescent="0.25">
      <c r="K7" s="106" t="s">
        <v>30</v>
      </c>
      <c r="L7" s="107">
        <f>IF(Saisie!H9=0," ",Saisie!H9)</f>
        <v>1</v>
      </c>
    </row>
    <row r="8" spans="1:19" s="34" customFormat="1" ht="12.75" x14ac:dyDescent="0.2">
      <c r="A8" s="82"/>
      <c r="B8" s="82"/>
      <c r="C8" s="82"/>
      <c r="D8" s="82"/>
      <c r="E8" s="82"/>
      <c r="F8" s="82"/>
      <c r="G8" s="82"/>
      <c r="H8" s="82"/>
      <c r="I8" s="82"/>
      <c r="J8" s="82"/>
      <c r="M8" s="82"/>
      <c r="N8" s="82"/>
      <c r="O8" s="82"/>
      <c r="P8" s="82"/>
      <c r="Q8" s="82"/>
    </row>
    <row r="9" spans="1:19" s="34" customFormat="1" ht="23.25" x14ac:dyDescent="0.2">
      <c r="A9" s="248" t="str">
        <f>IF(Saisie!C11=0," ",Saisie!C11)</f>
        <v xml:space="preserve">EVACUATION DE SABLE POLLUE </v>
      </c>
      <c r="B9" s="248"/>
      <c r="C9" s="248"/>
      <c r="D9" s="248"/>
      <c r="E9" s="248"/>
      <c r="F9" s="248"/>
      <c r="G9" s="248"/>
      <c r="H9" s="248"/>
      <c r="I9" s="248"/>
      <c r="J9" s="248"/>
      <c r="K9" s="248"/>
      <c r="L9" s="248"/>
      <c r="M9" s="248"/>
      <c r="N9" s="248"/>
      <c r="O9" s="248"/>
      <c r="P9" s="248"/>
      <c r="Q9" s="248"/>
    </row>
    <row r="10" spans="1:19" ht="23.25" x14ac:dyDescent="0.25">
      <c r="A10" s="248" t="str">
        <f>IF(Saisie!C12=0," ",Saisie!C12)</f>
        <v xml:space="preserve"> </v>
      </c>
      <c r="B10" s="248"/>
      <c r="C10" s="248"/>
      <c r="D10" s="248"/>
      <c r="E10" s="248"/>
      <c r="F10" s="248"/>
      <c r="G10" s="248"/>
      <c r="H10" s="248"/>
      <c r="I10" s="248"/>
      <c r="J10" s="248"/>
      <c r="K10" s="248"/>
      <c r="L10" s="248"/>
      <c r="M10" s="248"/>
      <c r="N10" s="248"/>
      <c r="O10" s="248"/>
      <c r="P10" s="248"/>
      <c r="Q10" s="248"/>
    </row>
    <row r="11" spans="1:19" ht="23.25" customHeight="1" x14ac:dyDescent="0.25">
      <c r="A11" s="248" t="str">
        <f>IF(Saisie!C13=0," ",Saisie!C13)</f>
        <v xml:space="preserve"> </v>
      </c>
      <c r="B11" s="248"/>
      <c r="C11" s="248"/>
      <c r="D11" s="248"/>
      <c r="E11" s="248"/>
      <c r="F11" s="248"/>
      <c r="G11" s="248"/>
      <c r="H11" s="248"/>
      <c r="I11" s="248"/>
      <c r="J11" s="248"/>
      <c r="K11" s="248"/>
      <c r="L11" s="248"/>
      <c r="M11" s="248"/>
      <c r="N11" s="248"/>
      <c r="O11" s="248"/>
      <c r="P11" s="248"/>
      <c r="Q11" s="248"/>
    </row>
    <row r="12" spans="1:19" ht="8.25" customHeight="1" x14ac:dyDescent="0.25"/>
    <row r="13" spans="1:19" ht="16.5" customHeight="1" x14ac:dyDescent="0.35">
      <c r="A13" s="31" t="s">
        <v>20</v>
      </c>
      <c r="B13" s="30"/>
      <c r="C13" s="30"/>
      <c r="D13" s="30"/>
      <c r="E13" s="30"/>
      <c r="F13" s="45" t="str">
        <f>IF(Saisie!C15="N.C"," ",IF(Saisie!C15=0," ",Saisie!C15))</f>
        <v xml:space="preserve"> </v>
      </c>
      <c r="G13" s="30"/>
      <c r="H13" s="30"/>
      <c r="I13" s="32"/>
      <c r="J13" s="30"/>
      <c r="K13" s="30"/>
      <c r="L13" s="30"/>
      <c r="M13" s="83"/>
      <c r="N13" s="83"/>
      <c r="O13" s="30"/>
      <c r="P13" s="30"/>
      <c r="Q13" s="30"/>
    </row>
    <row r="14" spans="1:19" x14ac:dyDescent="0.25">
      <c r="A14" s="46" t="s">
        <v>19</v>
      </c>
      <c r="B14" s="43"/>
      <c r="C14" s="47"/>
      <c r="D14" s="47"/>
      <c r="E14" s="3" t="str">
        <f>IF(Saisie!C17=0," ",Saisie!C17)</f>
        <v xml:space="preserve"> </v>
      </c>
      <c r="G14" s="7"/>
      <c r="H14" s="7"/>
      <c r="I14" s="7"/>
      <c r="J14" s="47"/>
      <c r="K14" s="46" t="s">
        <v>21</v>
      </c>
      <c r="L14" s="7"/>
      <c r="M14" s="84"/>
      <c r="N14" s="85" t="str">
        <f>IF(Saisie!C19=0," ",Saisie!C19)</f>
        <v xml:space="preserve"> </v>
      </c>
      <c r="O14" s="85"/>
      <c r="P14" s="85"/>
      <c r="Q14" s="85"/>
    </row>
    <row r="15" spans="1:19" x14ac:dyDescent="0.25">
      <c r="A15" s="46" t="s">
        <v>66</v>
      </c>
      <c r="C15" s="4"/>
      <c r="E15" s="257" t="str">
        <f>IF(Saisie!C21=0," ",Saisie!C21)</f>
        <v xml:space="preserve"> </v>
      </c>
      <c r="F15" s="257"/>
      <c r="G15" s="258"/>
      <c r="I15" s="3"/>
      <c r="J15" s="3"/>
      <c r="L15" s="3"/>
      <c r="M15" s="14"/>
      <c r="N15" s="14"/>
    </row>
    <row r="16" spans="1:19" s="30" customFormat="1" ht="21" x14ac:dyDescent="0.35">
      <c r="A16" s="46" t="s">
        <v>67</v>
      </c>
      <c r="B16" s="1"/>
      <c r="C16" s="4"/>
      <c r="D16" s="1"/>
      <c r="E16" s="257" t="str">
        <f>IF(Saisie!C23=0," ",Saisie!C23)</f>
        <v xml:space="preserve"> </v>
      </c>
      <c r="F16" s="257"/>
      <c r="G16" s="258"/>
      <c r="H16" s="1"/>
      <c r="I16" s="3"/>
      <c r="J16" s="3"/>
      <c r="K16" s="3"/>
      <c r="L16" s="3"/>
      <c r="M16" s="14"/>
      <c r="N16" s="14"/>
      <c r="O16" s="1"/>
      <c r="P16" s="1"/>
      <c r="Q16" s="1"/>
      <c r="S16" s="86"/>
    </row>
    <row r="17" spans="1:19" s="47" customForma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9" ht="21" x14ac:dyDescent="0.35">
      <c r="A18" s="31" t="s">
        <v>23</v>
      </c>
      <c r="B18" s="30"/>
      <c r="C18" s="30"/>
      <c r="D18" s="30"/>
      <c r="E18" s="30"/>
      <c r="F18" s="45" t="str">
        <f>IF(Saisie!C25="N.C","",IF(Saisie!C25=0," ",Saisie!C25))</f>
        <v xml:space="preserve"> </v>
      </c>
      <c r="G18" s="30"/>
      <c r="H18" s="30"/>
      <c r="I18" s="33"/>
      <c r="J18" s="33"/>
      <c r="K18" s="33"/>
      <c r="L18" s="33"/>
      <c r="M18" s="83"/>
      <c r="N18" s="83"/>
      <c r="O18" s="30"/>
      <c r="P18" s="30"/>
      <c r="Q18" s="30"/>
    </row>
    <row r="19" spans="1:19" x14ac:dyDescent="0.25">
      <c r="A19" s="46" t="s">
        <v>19</v>
      </c>
      <c r="B19" s="43"/>
      <c r="C19" s="47"/>
      <c r="D19" s="47"/>
      <c r="E19" s="3" t="str">
        <f>IF(Saisie!C27=0," ",IF(Saisie!C25="N.C","",Saisie!C27))</f>
        <v xml:space="preserve"> </v>
      </c>
      <c r="G19" s="47"/>
      <c r="H19" s="47"/>
      <c r="I19" s="7"/>
      <c r="J19" s="47"/>
      <c r="K19" s="46" t="s">
        <v>21</v>
      </c>
      <c r="L19" s="7"/>
      <c r="M19" s="84"/>
      <c r="N19" s="85" t="str">
        <f>IF(Saisie!C29=0," ",IF(Saisie!C25="N.C","",Saisie!C29))</f>
        <v xml:space="preserve"> </v>
      </c>
      <c r="O19" s="47"/>
      <c r="P19" s="47"/>
      <c r="Q19" s="47"/>
    </row>
    <row r="20" spans="1:19" s="30" customFormat="1" ht="21" x14ac:dyDescent="0.35">
      <c r="A20" s="46" t="s">
        <v>66</v>
      </c>
      <c r="B20" s="1"/>
      <c r="C20" s="4"/>
      <c r="D20" s="1"/>
      <c r="E20" s="256" t="str">
        <f>IF(Saisie!C31=0," ",IF(Saisie!C25="N.C","",Saisie!C31))</f>
        <v xml:space="preserve"> </v>
      </c>
      <c r="F20" s="256"/>
      <c r="G20" s="256"/>
      <c r="H20" s="202"/>
      <c r="I20" s="3"/>
      <c r="J20" s="3"/>
      <c r="K20" s="1"/>
      <c r="L20" s="1"/>
      <c r="M20" s="14"/>
      <c r="N20" s="14"/>
      <c r="O20" s="1"/>
      <c r="P20" s="1"/>
      <c r="Q20" s="1"/>
      <c r="S20" s="86"/>
    </row>
    <row r="21" spans="1:19" s="47" customFormat="1" x14ac:dyDescent="0.25">
      <c r="A21" s="46" t="s">
        <v>65</v>
      </c>
      <c r="B21" s="1"/>
      <c r="C21" s="1"/>
      <c r="D21" s="1"/>
      <c r="E21" s="256" t="str">
        <f>IF(Saisie!C33=0," ",IF(Saisie!C25="N.C","",Saisie!C33))</f>
        <v xml:space="preserve"> </v>
      </c>
      <c r="F21" s="256"/>
      <c r="G21" s="256"/>
      <c r="H21" s="1"/>
      <c r="I21" s="10"/>
      <c r="J21" s="10"/>
      <c r="K21" s="1"/>
      <c r="L21" s="3"/>
      <c r="M21" s="14"/>
      <c r="N21" s="14"/>
      <c r="O21" s="1"/>
      <c r="P21" s="1"/>
      <c r="Q21" s="1"/>
    </row>
    <row r="22" spans="1:19" ht="15.75" customHeight="1" x14ac:dyDescent="0.35">
      <c r="O22" s="30"/>
      <c r="P22" s="30"/>
      <c r="Q22" s="30"/>
    </row>
    <row r="23" spans="1:19" ht="21" x14ac:dyDescent="0.35">
      <c r="A23" s="31" t="s">
        <v>22</v>
      </c>
      <c r="B23" s="30"/>
      <c r="C23" s="30"/>
      <c r="D23" s="30"/>
      <c r="E23" s="30"/>
      <c r="F23" s="32" t="str">
        <f>IF(Saisie!C35=0," ",Saisie!C35)</f>
        <v>Avenue de L'EUROPE</v>
      </c>
      <c r="G23" s="30"/>
      <c r="H23" s="30"/>
      <c r="I23" s="33"/>
      <c r="J23" s="33"/>
      <c r="K23" s="33"/>
      <c r="L23" s="33"/>
      <c r="M23" s="83"/>
      <c r="N23" s="83"/>
      <c r="O23" s="30"/>
      <c r="P23" s="30"/>
      <c r="Q23" s="30"/>
    </row>
    <row r="24" spans="1:19" s="30" customFormat="1" ht="21" x14ac:dyDescent="0.35">
      <c r="F24" s="32" t="str">
        <f>IF(Saisie!C36=0," ",Saisie!C36)</f>
        <v xml:space="preserve"> </v>
      </c>
      <c r="G24" s="33"/>
      <c r="L24" s="33"/>
      <c r="M24" s="83"/>
      <c r="N24" s="83"/>
    </row>
    <row r="25" spans="1:19" s="30" customFormat="1" ht="21" x14ac:dyDescent="0.35">
      <c r="F25" s="32" t="str">
        <f>IF(Saisie!C37=0," ",Saisie!C37)</f>
        <v xml:space="preserve"> </v>
      </c>
      <c r="G25" s="33"/>
      <c r="L25" s="33"/>
      <c r="M25" s="83"/>
      <c r="N25" s="83"/>
    </row>
    <row r="26" spans="1:19" s="30" customFormat="1" ht="21" x14ac:dyDescent="0.35">
      <c r="F26" s="32" t="str">
        <f>IF(Saisie!C38=0," ",Saisie!C38)</f>
        <v xml:space="preserve"> </v>
      </c>
      <c r="G26" s="33"/>
      <c r="L26" s="33"/>
      <c r="M26" s="83"/>
      <c r="N26" s="83"/>
    </row>
    <row r="27" spans="1:19" s="30" customFormat="1" ht="8.25" customHeight="1" thickBot="1" x14ac:dyDescent="0.4">
      <c r="F27" s="32"/>
      <c r="G27" s="33"/>
      <c r="L27" s="33"/>
      <c r="M27" s="83"/>
      <c r="N27" s="83"/>
    </row>
    <row r="28" spans="1:19" s="30" customFormat="1" ht="18.75" customHeight="1" thickTop="1" x14ac:dyDescent="0.35">
      <c r="A28" s="125" t="s">
        <v>13</v>
      </c>
      <c r="B28" s="126"/>
      <c r="C28" s="126"/>
      <c r="D28" s="126"/>
      <c r="E28" s="133"/>
      <c r="F28" s="101"/>
      <c r="G28" s="101"/>
      <c r="H28" s="101"/>
      <c r="I28" s="101"/>
      <c r="J28" s="101"/>
      <c r="K28" s="101"/>
      <c r="L28" s="101"/>
      <c r="M28" s="110" t="s">
        <v>15</v>
      </c>
      <c r="N28" s="101"/>
      <c r="O28" s="110" t="s">
        <v>16</v>
      </c>
      <c r="P28" s="101"/>
      <c r="Q28" s="137"/>
    </row>
    <row r="29" spans="1:19" ht="19.5" customHeight="1" x14ac:dyDescent="0.25">
      <c r="A29" s="127"/>
      <c r="B29" s="128"/>
      <c r="C29" s="128"/>
      <c r="D29" s="128"/>
      <c r="E29" s="132" t="str">
        <f>IF(Saisie!C41="AUCUN","",IF(Saisie!C41=0," ",Saisie!C41))</f>
        <v>Câbles</v>
      </c>
      <c r="F29" s="129"/>
      <c r="G29" s="129"/>
      <c r="H29" s="44"/>
      <c r="I29" s="44"/>
      <c r="J29" s="44"/>
      <c r="K29" s="44"/>
      <c r="L29" s="44"/>
      <c r="M29" s="134" t="str">
        <f>IF(Saisie!C41="AUCUN","",Saisie!I41)</f>
        <v>ml</v>
      </c>
      <c r="N29" s="134"/>
      <c r="O29" s="134">
        <f>IF(Saisie!C41="AUCUN","",IF(Saisie!C41=0," ",Saisie!H41))</f>
        <v>15</v>
      </c>
      <c r="P29" s="44"/>
      <c r="Q29" s="138"/>
    </row>
    <row r="30" spans="1:19" ht="20.100000000000001" customHeight="1" x14ac:dyDescent="0.25">
      <c r="A30" s="127"/>
      <c r="B30" s="128"/>
      <c r="C30" s="128"/>
      <c r="D30" s="128"/>
      <c r="E30" s="132" t="str">
        <f>IF(Saisie!C42="AUCUN","",IF(Saisie!C42=0," ",Saisie!C42))</f>
        <v/>
      </c>
      <c r="F30" s="129"/>
      <c r="G30" s="129"/>
      <c r="H30" s="44"/>
      <c r="I30" s="44"/>
      <c r="J30" s="44"/>
      <c r="K30" s="44"/>
      <c r="L30" s="44"/>
      <c r="M30" s="134" t="str">
        <f>IF(Saisie!C42="AUCUN","",Saisie!I42)</f>
        <v/>
      </c>
      <c r="N30" s="134"/>
      <c r="O30" s="134" t="str">
        <f>IF(Saisie!C42="AUCUN","",IF(Saisie!C42=0," ",Saisie!H42))</f>
        <v/>
      </c>
      <c r="P30" s="44"/>
      <c r="Q30" s="138"/>
    </row>
    <row r="31" spans="1:19" ht="20.100000000000001" customHeight="1" x14ac:dyDescent="0.25">
      <c r="A31" s="127"/>
      <c r="B31" s="128"/>
      <c r="C31" s="128"/>
      <c r="D31" s="128"/>
      <c r="E31" s="132" t="str">
        <f>IF(Saisie!C43="AUCUN","",IF(Saisie!C43=0," ",Saisie!C43))</f>
        <v/>
      </c>
      <c r="F31" s="129"/>
      <c r="G31" s="129"/>
      <c r="H31" s="44"/>
      <c r="I31" s="44"/>
      <c r="J31" s="44"/>
      <c r="K31" s="44"/>
      <c r="L31" s="44"/>
      <c r="M31" s="134" t="str">
        <f>IF(Saisie!C43="AUCUN","",Saisie!I43)</f>
        <v/>
      </c>
      <c r="N31" s="134"/>
      <c r="O31" s="134" t="str">
        <f>IF(Saisie!C43="AUCUN","",IF(Saisie!C43=0," ",Saisie!H43))</f>
        <v/>
      </c>
      <c r="P31" s="44"/>
      <c r="Q31" s="139"/>
    </row>
    <row r="32" spans="1:19" ht="20.100000000000001" customHeight="1" x14ac:dyDescent="0.25">
      <c r="A32" s="127"/>
      <c r="B32" s="128"/>
      <c r="C32" s="128"/>
      <c r="D32" s="128"/>
      <c r="E32" s="132" t="str">
        <f>IF(Saisie!C44="AUCUN","",IF(Saisie!C44=0," ",Saisie!C44))</f>
        <v/>
      </c>
      <c r="F32" s="129"/>
      <c r="G32" s="129"/>
      <c r="H32" s="44"/>
      <c r="I32" s="44"/>
      <c r="J32" s="44"/>
      <c r="K32" s="44"/>
      <c r="L32" s="44"/>
      <c r="M32" s="134" t="str">
        <f>IF(Saisie!C44="AUCUN","",Saisie!I44)</f>
        <v/>
      </c>
      <c r="N32" s="134"/>
      <c r="O32" s="134" t="str">
        <f>IF(Saisie!C44="AUCUN","",IF(Saisie!C44=0," ",Saisie!H44))</f>
        <v/>
      </c>
      <c r="P32" s="44"/>
      <c r="Q32" s="138"/>
    </row>
    <row r="33" spans="1:18" ht="20.100000000000001" customHeight="1" x14ac:dyDescent="0.25">
      <c r="A33" s="127"/>
      <c r="B33" s="129"/>
      <c r="C33" s="129"/>
      <c r="D33" s="129"/>
      <c r="E33" s="132" t="str">
        <f>IF(Saisie!C45="AUCUN","",IF(Saisie!C45=0," ",Saisie!C45))</f>
        <v/>
      </c>
      <c r="F33" s="129"/>
      <c r="G33" s="129"/>
      <c r="H33" s="44"/>
      <c r="I33" s="44"/>
      <c r="J33" s="44"/>
      <c r="K33" s="44"/>
      <c r="L33" s="44"/>
      <c r="M33" s="134" t="str">
        <f>IF(Saisie!C45="AUCUN","",Saisie!I45)</f>
        <v/>
      </c>
      <c r="N33" s="134"/>
      <c r="O33" s="134" t="str">
        <f>IF(Saisie!C45="AUCUN","",IF(Saisie!C45=0," ",Saisie!H45))</f>
        <v/>
      </c>
      <c r="P33" s="44"/>
      <c r="Q33" s="138"/>
    </row>
    <row r="34" spans="1:18" ht="20.100000000000001" customHeight="1" x14ac:dyDescent="0.25">
      <c r="A34" s="127"/>
      <c r="B34" s="129"/>
      <c r="C34" s="129"/>
      <c r="D34" s="129"/>
      <c r="E34" s="132" t="str">
        <f>IF(Saisie!C46="AUCUN","",IF(Saisie!C46=0," ",Saisie!C46))</f>
        <v/>
      </c>
      <c r="F34" s="129"/>
      <c r="G34" s="129"/>
      <c r="H34" s="44"/>
      <c r="I34" s="44"/>
      <c r="J34" s="44"/>
      <c r="K34" s="44"/>
      <c r="L34" s="44"/>
      <c r="M34" s="134" t="str">
        <f>IF(Saisie!C46="AUCUN","",Saisie!I46)</f>
        <v/>
      </c>
      <c r="N34" s="134"/>
      <c r="O34" s="134" t="str">
        <f>IF(Saisie!C46="AUCUN","",IF(Saisie!C46=0," ",Saisie!H46))</f>
        <v/>
      </c>
      <c r="P34" s="44"/>
      <c r="Q34" s="138"/>
    </row>
    <row r="35" spans="1:18" ht="20.100000000000001" customHeight="1" x14ac:dyDescent="0.25">
      <c r="A35" s="127"/>
      <c r="B35" s="129"/>
      <c r="C35" s="129"/>
      <c r="D35" s="129"/>
      <c r="E35" s="132" t="str">
        <f>IF(Saisie!C47="AUCUN","",IF(Saisie!C47=0," ",Saisie!C47))</f>
        <v/>
      </c>
      <c r="F35" s="129"/>
      <c r="G35" s="129"/>
      <c r="H35" s="116"/>
      <c r="I35" s="116"/>
      <c r="J35" s="116"/>
      <c r="K35" s="116"/>
      <c r="L35" s="116"/>
      <c r="M35" s="134" t="str">
        <f>IF(Saisie!C47="AUCUN","",Saisie!I47)</f>
        <v/>
      </c>
      <c r="N35" s="135"/>
      <c r="O35" s="134" t="str">
        <f>IF(Saisie!C47="AUCUN","",IF(Saisie!C47=0," ",Saisie!H47))</f>
        <v/>
      </c>
      <c r="P35" s="116"/>
      <c r="Q35" s="139"/>
    </row>
    <row r="36" spans="1:18" ht="20.100000000000001" customHeight="1" x14ac:dyDescent="0.25">
      <c r="A36" s="127"/>
      <c r="B36" s="129"/>
      <c r="C36" s="129"/>
      <c r="D36" s="129"/>
      <c r="E36" s="132" t="str">
        <f>IF(Saisie!C48="AUCUN","",IF(Saisie!C48=0," ",Saisie!C48))</f>
        <v/>
      </c>
      <c r="F36" s="129"/>
      <c r="G36" s="129"/>
      <c r="H36" s="116"/>
      <c r="I36" s="116"/>
      <c r="J36" s="116"/>
      <c r="K36" s="116"/>
      <c r="L36" s="116"/>
      <c r="M36" s="134" t="str">
        <f>IF(Saisie!C48="AUCUN","",Saisie!I48)</f>
        <v/>
      </c>
      <c r="N36" s="135"/>
      <c r="O36" s="134" t="str">
        <f>IF(Saisie!C48="AUCUN","",IF(Saisie!C48=0," ",Saisie!H48))</f>
        <v/>
      </c>
      <c r="P36" s="116"/>
      <c r="Q36" s="139"/>
    </row>
    <row r="37" spans="1:18" ht="20.100000000000001" customHeight="1" thickBot="1" x14ac:dyDescent="0.3">
      <c r="A37" s="130"/>
      <c r="B37" s="131"/>
      <c r="C37" s="131"/>
      <c r="D37" s="131"/>
      <c r="E37" s="132" t="str">
        <f>IF(Saisie!C49="AUCUN","",IF(Saisie!C49=0," ",Saisie!C49))</f>
        <v/>
      </c>
      <c r="F37" s="131"/>
      <c r="G37" s="131"/>
      <c r="H37" s="122"/>
      <c r="I37" s="122"/>
      <c r="J37" s="122"/>
      <c r="K37" s="122"/>
      <c r="L37" s="122"/>
      <c r="M37" s="134" t="str">
        <f>IF(Saisie!C49="AUCUN","",Saisie!I49)</f>
        <v/>
      </c>
      <c r="N37" s="136"/>
      <c r="O37" s="134" t="str">
        <f>IF(Saisie!C49="AUCUN","",IF(Saisie!C49=0," ",Saisie!H49))</f>
        <v/>
      </c>
      <c r="P37" s="122"/>
      <c r="Q37" s="140"/>
    </row>
    <row r="38" spans="1:18" ht="18.75" customHeight="1" thickTop="1" thickBot="1" x14ac:dyDescent="0.3">
      <c r="A38" s="252" t="s">
        <v>12</v>
      </c>
      <c r="B38" s="253"/>
      <c r="C38" s="253"/>
      <c r="D38" s="253"/>
      <c r="E38" s="253"/>
      <c r="F38" s="253"/>
      <c r="G38" s="253"/>
      <c r="H38" s="253"/>
      <c r="I38" s="253"/>
      <c r="J38" s="253"/>
      <c r="K38" s="253"/>
      <c r="L38" s="253"/>
      <c r="M38" s="254"/>
      <c r="N38" s="252" t="s">
        <v>31</v>
      </c>
      <c r="O38" s="253"/>
      <c r="P38" s="253"/>
      <c r="Q38" s="255"/>
      <c r="R38" s="14"/>
    </row>
    <row r="39" spans="1:18" ht="6" customHeight="1" thickTop="1" x14ac:dyDescent="0.25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1"/>
      <c r="O39" s="12"/>
      <c r="P39" s="12"/>
      <c r="Q39" s="13"/>
      <c r="R39" s="14"/>
    </row>
    <row r="40" spans="1:18" x14ac:dyDescent="0.25">
      <c r="A40" s="141" t="s">
        <v>7</v>
      </c>
      <c r="B40" s="14"/>
      <c r="C40" s="14"/>
      <c r="D40" s="14"/>
      <c r="E40" s="14"/>
      <c r="F40" s="26" t="s">
        <v>4</v>
      </c>
      <c r="G40" s="250" t="str">
        <f>IF(Saisie!I51="AUCUN"," ",Saisie!C51)</f>
        <v>27/06/2015</v>
      </c>
      <c r="H40" s="250"/>
      <c r="I40" s="250"/>
      <c r="J40" s="26" t="s">
        <v>6</v>
      </c>
      <c r="K40" s="250" t="str">
        <f>IF(Saisie!I51="AUCUN"," ",Saisie!E51)</f>
        <v>20/11/2015</v>
      </c>
      <c r="L40" s="250"/>
      <c r="M40" s="251"/>
      <c r="N40" s="37"/>
      <c r="O40" s="121">
        <f>IF(Saisie!I51="AUCUN"," ",IF(Saisie!H51=0," ",Saisie!H51))</f>
        <v>5</v>
      </c>
      <c r="P40" s="38" t="str">
        <f>IF(Saisie!I51="AUCUN"," ",IF(Saisie!I51=0," ",Saisie!I51))</f>
        <v xml:space="preserve">semaines </v>
      </c>
      <c r="Q40" s="142"/>
      <c r="R40" s="14"/>
    </row>
    <row r="41" spans="1:18" ht="6" customHeight="1" thickBot="1" x14ac:dyDescent="0.3">
      <c r="A41" s="16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6"/>
      <c r="O41" s="17"/>
      <c r="P41" s="17"/>
      <c r="Q41" s="143"/>
    </row>
    <row r="42" spans="1:18" ht="6" customHeight="1" thickTop="1" x14ac:dyDescent="0.25">
      <c r="A42" s="14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1"/>
      <c r="O42" s="12"/>
      <c r="P42" s="12"/>
      <c r="Q42" s="13"/>
    </row>
    <row r="43" spans="1:18" x14ac:dyDescent="0.25">
      <c r="A43" s="141" t="s">
        <v>8</v>
      </c>
      <c r="B43" s="14"/>
      <c r="C43" s="14"/>
      <c r="D43" s="14"/>
      <c r="E43" s="14"/>
      <c r="F43" s="26" t="s">
        <v>4</v>
      </c>
      <c r="G43" s="250" t="str">
        <f>IF(Saisie!I53="AUCUN"," ",Saisie!C53)</f>
        <v xml:space="preserve"> </v>
      </c>
      <c r="H43" s="250"/>
      <c r="I43" s="250"/>
      <c r="J43" s="26" t="s">
        <v>6</v>
      </c>
      <c r="K43" s="250" t="str">
        <f>IF(Saisie!I53="AUCUN"," ",Saisie!E53)</f>
        <v xml:space="preserve"> </v>
      </c>
      <c r="L43" s="250"/>
      <c r="M43" s="251"/>
      <c r="N43" s="37"/>
      <c r="O43" s="123" t="str">
        <f>IF(Saisie!I53="AUCUN"," ",IF(Saisie!H53=0," ",Saisie!H53))</f>
        <v xml:space="preserve"> </v>
      </c>
      <c r="P43" s="38" t="str">
        <f>IF(Saisie!I53="AUCUN"," ",IF(Saisie!I53=0," ",Saisie!I53))</f>
        <v xml:space="preserve"> </v>
      </c>
      <c r="Q43" s="39"/>
    </row>
    <row r="44" spans="1:18" ht="6" customHeight="1" x14ac:dyDescent="0.25">
      <c r="A44" s="145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3"/>
      <c r="N44" s="27"/>
      <c r="O44" s="23"/>
      <c r="P44" s="22"/>
      <c r="Q44" s="25"/>
    </row>
    <row r="45" spans="1:18" ht="24.75" customHeight="1" thickBot="1" x14ac:dyDescent="0.3">
      <c r="A45" s="141" t="s">
        <v>10</v>
      </c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3"/>
      <c r="N45" s="18"/>
      <c r="O45" s="18"/>
      <c r="P45" s="18"/>
      <c r="Q45" s="15"/>
    </row>
    <row r="46" spans="1:18" ht="6.75" customHeight="1" thickTop="1" x14ac:dyDescent="0.25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13"/>
      <c r="O46" s="12"/>
      <c r="P46" s="12"/>
      <c r="Q46" s="13"/>
    </row>
    <row r="47" spans="1:18" ht="18.75" customHeight="1" x14ac:dyDescent="0.25">
      <c r="A47" s="141" t="s">
        <v>9</v>
      </c>
      <c r="B47" s="14"/>
      <c r="C47" s="14"/>
      <c r="D47" s="14"/>
      <c r="E47" s="14"/>
      <c r="F47" s="26" t="s">
        <v>4</v>
      </c>
      <c r="G47" s="124" t="str">
        <f>IF(Saisie!I55="AUCUN"," ",Saisie!C55)</f>
        <v xml:space="preserve"> </v>
      </c>
      <c r="H47" s="124"/>
      <c r="I47" s="124"/>
      <c r="J47" s="26" t="s">
        <v>6</v>
      </c>
      <c r="K47" s="124" t="str">
        <f>IF(Saisie!I55="AUCUN"," ",Saisie!E55)</f>
        <v xml:space="preserve"> </v>
      </c>
      <c r="L47" s="124"/>
      <c r="M47" s="124"/>
      <c r="N47" s="114"/>
      <c r="O47" s="123" t="str">
        <f>IF(Saisie!I55="AUCUN"," ",IF(Saisie!H55=0," ",Saisie!H55))</f>
        <v xml:space="preserve"> </v>
      </c>
      <c r="P47" s="38" t="str">
        <f>IF(Saisie!I55="AUCUN"," ",IF(Saisie!I55=0," ",Saisie!I55))</f>
        <v xml:space="preserve"> </v>
      </c>
      <c r="Q47" s="39"/>
    </row>
    <row r="48" spans="1:18" ht="6" customHeight="1" x14ac:dyDescent="0.25">
      <c r="A48" s="146"/>
      <c r="B48" s="22"/>
      <c r="C48" s="22"/>
      <c r="D48" s="22"/>
      <c r="E48" s="22"/>
      <c r="F48" s="22"/>
      <c r="G48" s="22"/>
      <c r="H48" s="23"/>
      <c r="I48" s="23"/>
      <c r="J48" s="23"/>
      <c r="K48" s="24"/>
      <c r="L48" s="24"/>
      <c r="M48" s="23"/>
      <c r="N48" s="115"/>
      <c r="O48" s="23"/>
      <c r="P48" s="22"/>
      <c r="Q48" s="25"/>
    </row>
    <row r="49" spans="1:18" ht="24.75" customHeight="1" thickBot="1" x14ac:dyDescent="0.3">
      <c r="A49" s="147" t="s">
        <v>11</v>
      </c>
      <c r="B49" s="117"/>
      <c r="C49" s="117"/>
      <c r="D49" s="117"/>
      <c r="E49" s="117"/>
      <c r="F49" s="117"/>
      <c r="G49" s="117"/>
      <c r="H49" s="118"/>
      <c r="I49" s="118"/>
      <c r="J49" s="118"/>
      <c r="K49" s="119"/>
      <c r="L49" s="119"/>
      <c r="M49" s="119"/>
      <c r="N49" s="118"/>
      <c r="O49" s="118"/>
      <c r="P49" s="118"/>
      <c r="Q49" s="120"/>
    </row>
    <row r="50" spans="1:18" ht="24.75" customHeight="1" thickTop="1" x14ac:dyDescent="0.25"/>
    <row r="51" spans="1:18" ht="27.95" customHeight="1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</row>
  </sheetData>
  <mergeCells count="15">
    <mergeCell ref="A6:Q6"/>
    <mergeCell ref="A10:Q10"/>
    <mergeCell ref="A5:Q5"/>
    <mergeCell ref="G43:I43"/>
    <mergeCell ref="K40:M40"/>
    <mergeCell ref="G40:I40"/>
    <mergeCell ref="K43:M43"/>
    <mergeCell ref="A9:Q9"/>
    <mergeCell ref="A38:M38"/>
    <mergeCell ref="N38:Q38"/>
    <mergeCell ref="A11:Q11"/>
    <mergeCell ref="E21:G21"/>
    <mergeCell ref="E15:G15"/>
    <mergeCell ref="E16:G16"/>
    <mergeCell ref="E20:G20"/>
  </mergeCells>
  <printOptions horizontalCentered="1" verticalCentered="1"/>
  <pageMargins left="0.19685039370078741" right="0.19685039370078741" top="0.15748031496062992" bottom="0.15748031496062992" header="0" footer="0"/>
  <pageSetup paperSize="9" scale="97" orientation="portrait" r:id="rId1"/>
  <rowBreaks count="1" manualBreakCount="1">
    <brk id="49" max="16383" man="1"/>
  </rowBreaks>
  <colBreaks count="1" manualBreakCount="1">
    <brk id="17" max="48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pageSetUpPr fitToPage="1"/>
  </sheetPr>
  <dimension ref="A1:BE88"/>
  <sheetViews>
    <sheetView showWhiteSpace="0" view="pageLayout" topLeftCell="A67" zoomScale="70" zoomScaleNormal="100" zoomScalePageLayoutView="70" workbookViewId="0">
      <selection activeCell="AA129" sqref="AA129"/>
    </sheetView>
  </sheetViews>
  <sheetFormatPr baseColWidth="10" defaultColWidth="2.7109375" defaultRowHeight="12.75" x14ac:dyDescent="0.25"/>
  <cols>
    <col min="1" max="6" width="3.28515625" style="52" customWidth="1"/>
    <col min="7" max="7" width="4" style="52" customWidth="1"/>
    <col min="8" max="9" width="3.28515625" style="52" customWidth="1"/>
    <col min="10" max="10" width="3.140625" style="52" customWidth="1"/>
    <col min="11" max="11" width="3.28515625" style="52" customWidth="1"/>
    <col min="12" max="12" width="3.5703125" style="52" customWidth="1"/>
    <col min="13" max="15" width="3.28515625" style="52" customWidth="1"/>
    <col min="16" max="16" width="4.42578125" style="52" customWidth="1"/>
    <col min="17" max="18" width="3.28515625" style="52" customWidth="1"/>
    <col min="19" max="19" width="4.42578125" style="52" customWidth="1"/>
    <col min="20" max="26" width="3.28515625" style="52" customWidth="1"/>
    <col min="27" max="27" width="7.28515625" style="52" customWidth="1"/>
    <col min="28" max="56" width="3.28515625" style="52" customWidth="1"/>
    <col min="57" max="256" width="2.7109375" style="52"/>
    <col min="257" max="312" width="3.28515625" style="52" customWidth="1"/>
    <col min="313" max="512" width="2.7109375" style="52"/>
    <col min="513" max="568" width="3.28515625" style="52" customWidth="1"/>
    <col min="569" max="768" width="2.7109375" style="52"/>
    <col min="769" max="824" width="3.28515625" style="52" customWidth="1"/>
    <col min="825" max="1024" width="2.7109375" style="52"/>
    <col min="1025" max="1080" width="3.28515625" style="52" customWidth="1"/>
    <col min="1081" max="1280" width="2.7109375" style="52"/>
    <col min="1281" max="1336" width="3.28515625" style="52" customWidth="1"/>
    <col min="1337" max="1536" width="2.7109375" style="52"/>
    <col min="1537" max="1592" width="3.28515625" style="52" customWidth="1"/>
    <col min="1593" max="1792" width="2.7109375" style="52"/>
    <col min="1793" max="1848" width="3.28515625" style="52" customWidth="1"/>
    <col min="1849" max="2048" width="2.7109375" style="52"/>
    <col min="2049" max="2104" width="3.28515625" style="52" customWidth="1"/>
    <col min="2105" max="2304" width="2.7109375" style="52"/>
    <col min="2305" max="2360" width="3.28515625" style="52" customWidth="1"/>
    <col min="2361" max="2560" width="2.7109375" style="52"/>
    <col min="2561" max="2616" width="3.28515625" style="52" customWidth="1"/>
    <col min="2617" max="2816" width="2.7109375" style="52"/>
    <col min="2817" max="2872" width="3.28515625" style="52" customWidth="1"/>
    <col min="2873" max="3072" width="2.7109375" style="52"/>
    <col min="3073" max="3128" width="3.28515625" style="52" customWidth="1"/>
    <col min="3129" max="3328" width="2.7109375" style="52"/>
    <col min="3329" max="3384" width="3.28515625" style="52" customWidth="1"/>
    <col min="3385" max="3584" width="2.7109375" style="52"/>
    <col min="3585" max="3640" width="3.28515625" style="52" customWidth="1"/>
    <col min="3641" max="3840" width="2.7109375" style="52"/>
    <col min="3841" max="3896" width="3.28515625" style="52" customWidth="1"/>
    <col min="3897" max="4096" width="2.7109375" style="52"/>
    <col min="4097" max="4152" width="3.28515625" style="52" customWidth="1"/>
    <col min="4153" max="4352" width="2.7109375" style="52"/>
    <col min="4353" max="4408" width="3.28515625" style="52" customWidth="1"/>
    <col min="4409" max="4608" width="2.7109375" style="52"/>
    <col min="4609" max="4664" width="3.28515625" style="52" customWidth="1"/>
    <col min="4665" max="4864" width="2.7109375" style="52"/>
    <col min="4865" max="4920" width="3.28515625" style="52" customWidth="1"/>
    <col min="4921" max="5120" width="2.7109375" style="52"/>
    <col min="5121" max="5176" width="3.28515625" style="52" customWidth="1"/>
    <col min="5177" max="5376" width="2.7109375" style="52"/>
    <col min="5377" max="5432" width="3.28515625" style="52" customWidth="1"/>
    <col min="5433" max="5632" width="2.7109375" style="52"/>
    <col min="5633" max="5688" width="3.28515625" style="52" customWidth="1"/>
    <col min="5689" max="5888" width="2.7109375" style="52"/>
    <col min="5889" max="5944" width="3.28515625" style="52" customWidth="1"/>
    <col min="5945" max="6144" width="2.7109375" style="52"/>
    <col min="6145" max="6200" width="3.28515625" style="52" customWidth="1"/>
    <col min="6201" max="6400" width="2.7109375" style="52"/>
    <col min="6401" max="6456" width="3.28515625" style="52" customWidth="1"/>
    <col min="6457" max="6656" width="2.7109375" style="52"/>
    <col min="6657" max="6712" width="3.28515625" style="52" customWidth="1"/>
    <col min="6713" max="6912" width="2.7109375" style="52"/>
    <col min="6913" max="6968" width="3.28515625" style="52" customWidth="1"/>
    <col min="6969" max="7168" width="2.7109375" style="52"/>
    <col min="7169" max="7224" width="3.28515625" style="52" customWidth="1"/>
    <col min="7225" max="7424" width="2.7109375" style="52"/>
    <col min="7425" max="7480" width="3.28515625" style="52" customWidth="1"/>
    <col min="7481" max="7680" width="2.7109375" style="52"/>
    <col min="7681" max="7736" width="3.28515625" style="52" customWidth="1"/>
    <col min="7737" max="7936" width="2.7109375" style="52"/>
    <col min="7937" max="7992" width="3.28515625" style="52" customWidth="1"/>
    <col min="7993" max="8192" width="2.7109375" style="52"/>
    <col min="8193" max="8248" width="3.28515625" style="52" customWidth="1"/>
    <col min="8249" max="8448" width="2.7109375" style="52"/>
    <col min="8449" max="8504" width="3.28515625" style="52" customWidth="1"/>
    <col min="8505" max="8704" width="2.7109375" style="52"/>
    <col min="8705" max="8760" width="3.28515625" style="52" customWidth="1"/>
    <col min="8761" max="8960" width="2.7109375" style="52"/>
    <col min="8961" max="9016" width="3.28515625" style="52" customWidth="1"/>
    <col min="9017" max="9216" width="2.7109375" style="52"/>
    <col min="9217" max="9272" width="3.28515625" style="52" customWidth="1"/>
    <col min="9273" max="9472" width="2.7109375" style="52"/>
    <col min="9473" max="9528" width="3.28515625" style="52" customWidth="1"/>
    <col min="9529" max="9728" width="2.7109375" style="52"/>
    <col min="9729" max="9784" width="3.28515625" style="52" customWidth="1"/>
    <col min="9785" max="9984" width="2.7109375" style="52"/>
    <col min="9985" max="10040" width="3.28515625" style="52" customWidth="1"/>
    <col min="10041" max="10240" width="2.7109375" style="52"/>
    <col min="10241" max="10296" width="3.28515625" style="52" customWidth="1"/>
    <col min="10297" max="10496" width="2.7109375" style="52"/>
    <col min="10497" max="10552" width="3.28515625" style="52" customWidth="1"/>
    <col min="10553" max="10752" width="2.7109375" style="52"/>
    <col min="10753" max="10808" width="3.28515625" style="52" customWidth="1"/>
    <col min="10809" max="11008" width="2.7109375" style="52"/>
    <col min="11009" max="11064" width="3.28515625" style="52" customWidth="1"/>
    <col min="11065" max="11264" width="2.7109375" style="52"/>
    <col min="11265" max="11320" width="3.28515625" style="52" customWidth="1"/>
    <col min="11321" max="11520" width="2.7109375" style="52"/>
    <col min="11521" max="11576" width="3.28515625" style="52" customWidth="1"/>
    <col min="11577" max="11776" width="2.7109375" style="52"/>
    <col min="11777" max="11832" width="3.28515625" style="52" customWidth="1"/>
    <col min="11833" max="12032" width="2.7109375" style="52"/>
    <col min="12033" max="12088" width="3.28515625" style="52" customWidth="1"/>
    <col min="12089" max="12288" width="2.7109375" style="52"/>
    <col min="12289" max="12344" width="3.28515625" style="52" customWidth="1"/>
    <col min="12345" max="12544" width="2.7109375" style="52"/>
    <col min="12545" max="12600" width="3.28515625" style="52" customWidth="1"/>
    <col min="12601" max="12800" width="2.7109375" style="52"/>
    <col min="12801" max="12856" width="3.28515625" style="52" customWidth="1"/>
    <col min="12857" max="13056" width="2.7109375" style="52"/>
    <col min="13057" max="13112" width="3.28515625" style="52" customWidth="1"/>
    <col min="13113" max="13312" width="2.7109375" style="52"/>
    <col min="13313" max="13368" width="3.28515625" style="52" customWidth="1"/>
    <col min="13369" max="13568" width="2.7109375" style="52"/>
    <col min="13569" max="13624" width="3.28515625" style="52" customWidth="1"/>
    <col min="13625" max="13824" width="2.7109375" style="52"/>
    <col min="13825" max="13880" width="3.28515625" style="52" customWidth="1"/>
    <col min="13881" max="14080" width="2.7109375" style="52"/>
    <col min="14081" max="14136" width="3.28515625" style="52" customWidth="1"/>
    <col min="14137" max="14336" width="2.7109375" style="52"/>
    <col min="14337" max="14392" width="3.28515625" style="52" customWidth="1"/>
    <col min="14393" max="14592" width="2.7109375" style="52"/>
    <col min="14593" max="14648" width="3.28515625" style="52" customWidth="1"/>
    <col min="14649" max="14848" width="2.7109375" style="52"/>
    <col min="14849" max="14904" width="3.28515625" style="52" customWidth="1"/>
    <col min="14905" max="15104" width="2.7109375" style="52"/>
    <col min="15105" max="15160" width="3.28515625" style="52" customWidth="1"/>
    <col min="15161" max="15360" width="2.7109375" style="52"/>
    <col min="15361" max="15416" width="3.28515625" style="52" customWidth="1"/>
    <col min="15417" max="15616" width="2.7109375" style="52"/>
    <col min="15617" max="15672" width="3.28515625" style="52" customWidth="1"/>
    <col min="15673" max="15872" width="2.7109375" style="52"/>
    <col min="15873" max="15928" width="3.28515625" style="52" customWidth="1"/>
    <col min="15929" max="16128" width="2.7109375" style="52"/>
    <col min="16129" max="16184" width="3.28515625" style="52" customWidth="1"/>
    <col min="16185" max="16384" width="2.7109375" style="52"/>
  </cols>
  <sheetData>
    <row r="1" spans="1:56" ht="11.25" customHeight="1" x14ac:dyDescent="0.25">
      <c r="A1" s="49"/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1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80"/>
      <c r="AJ1" s="286" t="s">
        <v>91</v>
      </c>
      <c r="AK1" s="287"/>
      <c r="AL1" s="287"/>
      <c r="AM1" s="287"/>
      <c r="AN1" s="287"/>
      <c r="AO1" s="287"/>
      <c r="AP1" s="287"/>
      <c r="AQ1" s="287"/>
      <c r="AR1" s="287"/>
      <c r="AS1" s="287"/>
      <c r="AT1" s="287"/>
      <c r="AU1" s="287"/>
      <c r="AV1" s="288"/>
      <c r="AW1" s="286" t="s">
        <v>24</v>
      </c>
      <c r="AX1" s="287"/>
      <c r="AY1" s="287"/>
      <c r="AZ1" s="287"/>
      <c r="BA1" s="287"/>
      <c r="BB1" s="287"/>
      <c r="BC1" s="287"/>
      <c r="BD1" s="295"/>
    </row>
    <row r="2" spans="1:56" ht="20.100000000000001" customHeight="1" x14ac:dyDescent="0.25">
      <c r="A2" s="53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5"/>
      <c r="O2" s="54" t="s">
        <v>90</v>
      </c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6"/>
      <c r="AJ2" s="289"/>
      <c r="AK2" s="290"/>
      <c r="AL2" s="290"/>
      <c r="AM2" s="290"/>
      <c r="AN2" s="290"/>
      <c r="AO2" s="290"/>
      <c r="AP2" s="290"/>
      <c r="AQ2" s="290"/>
      <c r="AR2" s="290"/>
      <c r="AS2" s="290"/>
      <c r="AT2" s="290"/>
      <c r="AU2" s="290"/>
      <c r="AV2" s="291"/>
      <c r="AW2" s="289"/>
      <c r="AX2" s="290"/>
      <c r="AY2" s="290"/>
      <c r="AZ2" s="290"/>
      <c r="BA2" s="290"/>
      <c r="BB2" s="290"/>
      <c r="BC2" s="290"/>
      <c r="BD2" s="296"/>
    </row>
    <row r="3" spans="1:56" ht="11.25" customHeight="1" x14ac:dyDescent="0.25">
      <c r="A3" s="53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5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8"/>
      <c r="AJ3" s="292"/>
      <c r="AK3" s="293"/>
      <c r="AL3" s="293"/>
      <c r="AM3" s="293"/>
      <c r="AN3" s="293"/>
      <c r="AO3" s="293"/>
      <c r="AP3" s="293"/>
      <c r="AQ3" s="293"/>
      <c r="AR3" s="293"/>
      <c r="AS3" s="293"/>
      <c r="AT3" s="293"/>
      <c r="AU3" s="293"/>
      <c r="AV3" s="294"/>
      <c r="AW3" s="292"/>
      <c r="AX3" s="293"/>
      <c r="AY3" s="293"/>
      <c r="AZ3" s="293"/>
      <c r="BA3" s="293"/>
      <c r="BB3" s="293"/>
      <c r="BC3" s="293"/>
      <c r="BD3" s="297"/>
    </row>
    <row r="4" spans="1:56" ht="19.5" customHeight="1" x14ac:dyDescent="0.25">
      <c r="A4" s="53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5"/>
      <c r="O4" s="272" t="s">
        <v>25</v>
      </c>
      <c r="P4" s="273"/>
      <c r="Q4" s="273"/>
      <c r="R4" s="273"/>
      <c r="S4" s="273"/>
      <c r="T4" s="273" t="str">
        <f>Saisie!C7</f>
        <v>0133254</v>
      </c>
      <c r="U4" s="273"/>
      <c r="V4" s="273"/>
      <c r="W4" s="273"/>
      <c r="X4" s="148"/>
      <c r="Y4" s="148"/>
      <c r="Z4" s="148"/>
      <c r="AA4" s="148"/>
      <c r="AB4" s="148"/>
      <c r="AC4" s="148"/>
      <c r="AD4" s="148"/>
      <c r="AE4" s="148"/>
      <c r="AF4" s="148"/>
      <c r="AG4" s="148"/>
      <c r="AH4" s="148"/>
      <c r="AI4" s="149"/>
      <c r="AJ4" s="278" t="s">
        <v>26</v>
      </c>
      <c r="AK4" s="279"/>
      <c r="AL4" s="279"/>
      <c r="AM4" s="279"/>
      <c r="AN4" s="279"/>
      <c r="AO4" s="279"/>
      <c r="AP4" s="279"/>
      <c r="AQ4" s="279"/>
      <c r="AR4" s="279"/>
      <c r="AS4" s="279"/>
      <c r="AT4" s="279"/>
      <c r="AU4" s="279"/>
      <c r="AV4" s="298"/>
      <c r="AW4" s="278" t="s">
        <v>27</v>
      </c>
      <c r="AX4" s="279"/>
      <c r="AY4" s="279"/>
      <c r="AZ4" s="279"/>
      <c r="BA4" s="279"/>
      <c r="BB4" s="279"/>
      <c r="BC4" s="279"/>
      <c r="BD4" s="280"/>
    </row>
    <row r="5" spans="1:56" ht="20.100000000000001" customHeight="1" thickBot="1" x14ac:dyDescent="0.3">
      <c r="A5" s="59"/>
      <c r="B5" s="60"/>
      <c r="C5" s="60"/>
      <c r="D5" s="60"/>
      <c r="E5" s="60"/>
      <c r="F5" s="60"/>
      <c r="G5" s="60"/>
      <c r="H5" s="60"/>
      <c r="I5" s="60"/>
      <c r="J5" s="60"/>
      <c r="K5" s="60"/>
      <c r="L5" s="60"/>
      <c r="M5" s="60"/>
      <c r="N5" s="61"/>
      <c r="O5" s="275"/>
      <c r="P5" s="276"/>
      <c r="Q5" s="276"/>
      <c r="R5" s="276"/>
      <c r="S5" s="276"/>
      <c r="T5" s="276"/>
      <c r="U5" s="276"/>
      <c r="V5" s="276"/>
      <c r="W5" s="276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150"/>
      <c r="AJ5" s="281"/>
      <c r="AK5" s="282"/>
      <c r="AL5" s="282"/>
      <c r="AM5" s="282"/>
      <c r="AN5" s="282"/>
      <c r="AO5" s="282"/>
      <c r="AP5" s="282"/>
      <c r="AQ5" s="282"/>
      <c r="AR5" s="282"/>
      <c r="AS5" s="282"/>
      <c r="AT5" s="282"/>
      <c r="AU5" s="282"/>
      <c r="AV5" s="299"/>
      <c r="AW5" s="281"/>
      <c r="AX5" s="282"/>
      <c r="AY5" s="282"/>
      <c r="AZ5" s="282"/>
      <c r="BA5" s="282"/>
      <c r="BB5" s="282"/>
      <c r="BC5" s="282"/>
      <c r="BD5" s="283"/>
    </row>
    <row r="6" spans="1:56" s="62" customFormat="1" ht="14.25" customHeight="1" x14ac:dyDescent="0.25">
      <c r="A6" s="260" t="s">
        <v>28</v>
      </c>
      <c r="B6" s="261"/>
      <c r="C6" s="261"/>
      <c r="D6" s="261"/>
      <c r="E6" s="261"/>
      <c r="F6" s="261"/>
      <c r="G6" s="261"/>
      <c r="H6" s="261"/>
      <c r="I6" s="261"/>
      <c r="J6" s="261"/>
      <c r="K6" s="261"/>
      <c r="L6" s="261"/>
      <c r="M6" s="261"/>
      <c r="N6" s="262"/>
      <c r="O6" s="263" t="s">
        <v>92</v>
      </c>
      <c r="P6" s="264"/>
      <c r="Q6" s="264"/>
      <c r="R6" s="264"/>
      <c r="S6" s="264"/>
      <c r="T6" s="264"/>
      <c r="U6" s="264"/>
      <c r="V6" s="264"/>
      <c r="W6" s="264"/>
      <c r="X6" s="264"/>
      <c r="Y6" s="264"/>
      <c r="Z6" s="264"/>
      <c r="AA6" s="264"/>
      <c r="AB6" s="264"/>
      <c r="AC6" s="264"/>
      <c r="AD6" s="264"/>
      <c r="AE6" s="264"/>
      <c r="AF6" s="264"/>
      <c r="AG6" s="264"/>
      <c r="AH6" s="264"/>
      <c r="AI6" s="264"/>
      <c r="AJ6" s="264"/>
      <c r="AK6" s="264"/>
      <c r="AL6" s="264"/>
      <c r="AM6" s="264"/>
      <c r="AN6" s="264"/>
      <c r="AO6" s="264"/>
      <c r="AP6" s="264"/>
      <c r="AQ6" s="264"/>
      <c r="AR6" s="264"/>
      <c r="AS6" s="264"/>
      <c r="AT6" s="264"/>
      <c r="AU6" s="264"/>
      <c r="AV6" s="264"/>
      <c r="AW6" s="264"/>
      <c r="AX6" s="264"/>
      <c r="AY6" s="264"/>
      <c r="AZ6" s="264"/>
      <c r="BA6" s="264"/>
      <c r="BB6" s="264"/>
      <c r="BC6" s="264"/>
      <c r="BD6" s="265"/>
    </row>
    <row r="7" spans="1:56" s="62" customFormat="1" ht="13.5" customHeight="1" x14ac:dyDescent="0.25">
      <c r="A7" s="260"/>
      <c r="B7" s="261"/>
      <c r="C7" s="261"/>
      <c r="D7" s="261"/>
      <c r="E7" s="261"/>
      <c r="F7" s="261"/>
      <c r="G7" s="261"/>
      <c r="H7" s="261"/>
      <c r="I7" s="261"/>
      <c r="J7" s="261"/>
      <c r="K7" s="261"/>
      <c r="L7" s="261"/>
      <c r="M7" s="261"/>
      <c r="N7" s="262"/>
      <c r="O7" s="266"/>
      <c r="P7" s="267"/>
      <c r="Q7" s="267"/>
      <c r="R7" s="267"/>
      <c r="S7" s="267"/>
      <c r="T7" s="267"/>
      <c r="U7" s="267"/>
      <c r="V7" s="267"/>
      <c r="W7" s="267"/>
      <c r="X7" s="267"/>
      <c r="Y7" s="267"/>
      <c r="Z7" s="267"/>
      <c r="AA7" s="267"/>
      <c r="AB7" s="267"/>
      <c r="AC7" s="267"/>
      <c r="AD7" s="267"/>
      <c r="AE7" s="267"/>
      <c r="AF7" s="267"/>
      <c r="AG7" s="267"/>
      <c r="AH7" s="267"/>
      <c r="AI7" s="267"/>
      <c r="AJ7" s="267"/>
      <c r="AK7" s="267"/>
      <c r="AL7" s="267"/>
      <c r="AM7" s="267"/>
      <c r="AN7" s="267"/>
      <c r="AO7" s="267"/>
      <c r="AP7" s="267"/>
      <c r="AQ7" s="267"/>
      <c r="AR7" s="267"/>
      <c r="AS7" s="267"/>
      <c r="AT7" s="267"/>
      <c r="AU7" s="267"/>
      <c r="AV7" s="267"/>
      <c r="AW7" s="267"/>
      <c r="AX7" s="267"/>
      <c r="AY7" s="267"/>
      <c r="AZ7" s="267"/>
      <c r="BA7" s="267"/>
      <c r="BB7" s="267"/>
      <c r="BC7" s="267"/>
      <c r="BD7" s="268"/>
    </row>
    <row r="8" spans="1:56" s="62" customFormat="1" ht="14.25" customHeight="1" x14ac:dyDescent="0.25">
      <c r="A8" s="272" t="str">
        <f>Saisie!I3</f>
        <v>23/09/2016</v>
      </c>
      <c r="B8" s="273"/>
      <c r="C8" s="273"/>
      <c r="D8" s="273"/>
      <c r="E8" s="273"/>
      <c r="F8" s="273"/>
      <c r="G8" s="273"/>
      <c r="H8" s="274"/>
      <c r="I8" s="278" t="s">
        <v>93</v>
      </c>
      <c r="J8" s="279"/>
      <c r="K8" s="279"/>
      <c r="L8" s="279"/>
      <c r="M8" s="279"/>
      <c r="N8" s="280"/>
      <c r="O8" s="266"/>
      <c r="P8" s="267"/>
      <c r="Q8" s="267"/>
      <c r="R8" s="267"/>
      <c r="S8" s="267"/>
      <c r="T8" s="267"/>
      <c r="U8" s="267"/>
      <c r="V8" s="267"/>
      <c r="W8" s="267"/>
      <c r="X8" s="267"/>
      <c r="Y8" s="267"/>
      <c r="Z8" s="267"/>
      <c r="AA8" s="267"/>
      <c r="AB8" s="267"/>
      <c r="AC8" s="267"/>
      <c r="AD8" s="267"/>
      <c r="AE8" s="267"/>
      <c r="AF8" s="267"/>
      <c r="AG8" s="267"/>
      <c r="AH8" s="267"/>
      <c r="AI8" s="267"/>
      <c r="AJ8" s="267"/>
      <c r="AK8" s="267"/>
      <c r="AL8" s="267"/>
      <c r="AM8" s="267"/>
      <c r="AN8" s="267"/>
      <c r="AO8" s="267"/>
      <c r="AP8" s="267"/>
      <c r="AQ8" s="267"/>
      <c r="AR8" s="267"/>
      <c r="AS8" s="267"/>
      <c r="AT8" s="267"/>
      <c r="AU8" s="267"/>
      <c r="AV8" s="267"/>
      <c r="AW8" s="267"/>
      <c r="AX8" s="267"/>
      <c r="AY8" s="267"/>
      <c r="AZ8" s="267"/>
      <c r="BA8" s="267"/>
      <c r="BB8" s="267"/>
      <c r="BC8" s="267"/>
      <c r="BD8" s="268"/>
    </row>
    <row r="9" spans="1:56" s="62" customFormat="1" ht="10.5" customHeight="1" thickBot="1" x14ac:dyDescent="0.3">
      <c r="A9" s="275"/>
      <c r="B9" s="276"/>
      <c r="C9" s="276"/>
      <c r="D9" s="276"/>
      <c r="E9" s="276"/>
      <c r="F9" s="276"/>
      <c r="G9" s="276"/>
      <c r="H9" s="277"/>
      <c r="I9" s="281"/>
      <c r="J9" s="282"/>
      <c r="K9" s="282"/>
      <c r="L9" s="282"/>
      <c r="M9" s="282"/>
      <c r="N9" s="283"/>
      <c r="O9" s="269"/>
      <c r="P9" s="270"/>
      <c r="Q9" s="270"/>
      <c r="R9" s="270"/>
      <c r="S9" s="270"/>
      <c r="T9" s="270"/>
      <c r="U9" s="270"/>
      <c r="V9" s="270"/>
      <c r="W9" s="270"/>
      <c r="X9" s="270"/>
      <c r="Y9" s="270"/>
      <c r="Z9" s="270"/>
      <c r="AA9" s="270"/>
      <c r="AB9" s="270"/>
      <c r="AC9" s="270"/>
      <c r="AD9" s="270"/>
      <c r="AE9" s="270"/>
      <c r="AF9" s="270"/>
      <c r="AG9" s="270"/>
      <c r="AH9" s="270"/>
      <c r="AI9" s="270"/>
      <c r="AJ9" s="270"/>
      <c r="AK9" s="270"/>
      <c r="AL9" s="270"/>
      <c r="AM9" s="270"/>
      <c r="AN9" s="270"/>
      <c r="AO9" s="270"/>
      <c r="AP9" s="270"/>
      <c r="AQ9" s="270"/>
      <c r="AR9" s="270"/>
      <c r="AS9" s="270"/>
      <c r="AT9" s="270"/>
      <c r="AU9" s="270"/>
      <c r="AV9" s="270"/>
      <c r="AW9" s="270"/>
      <c r="AX9" s="270"/>
      <c r="AY9" s="270"/>
      <c r="AZ9" s="270"/>
      <c r="BA9" s="270"/>
      <c r="BB9" s="270"/>
      <c r="BC9" s="270"/>
      <c r="BD9" s="271"/>
    </row>
    <row r="10" spans="1:56" ht="20.25" customHeight="1" x14ac:dyDescent="0.25">
      <c r="A10" s="154"/>
      <c r="B10" s="155"/>
      <c r="C10" s="155"/>
      <c r="D10" s="155"/>
      <c r="E10" s="155"/>
      <c r="F10" s="155"/>
      <c r="G10" s="155"/>
      <c r="H10" s="155"/>
      <c r="I10" s="155"/>
      <c r="J10" s="155"/>
      <c r="K10" s="155"/>
      <c r="L10" s="155"/>
      <c r="M10" s="155"/>
      <c r="N10" s="155"/>
      <c r="O10" s="155"/>
      <c r="P10" s="155"/>
      <c r="Q10" s="155"/>
      <c r="R10" s="155"/>
      <c r="S10" s="155"/>
      <c r="T10" s="155"/>
      <c r="U10" s="155"/>
      <c r="V10" s="155"/>
      <c r="W10" s="155"/>
      <c r="X10" s="155"/>
      <c r="Y10" s="155"/>
      <c r="Z10" s="155"/>
      <c r="AA10" s="155"/>
      <c r="AB10" s="155"/>
      <c r="AC10" s="155"/>
      <c r="AD10" s="155"/>
      <c r="AE10" s="155"/>
      <c r="AF10" s="155"/>
      <c r="AG10" s="155"/>
      <c r="AH10" s="155"/>
      <c r="AI10" s="155"/>
      <c r="AJ10" s="155"/>
      <c r="AK10" s="155"/>
      <c r="AL10" s="155"/>
      <c r="AM10" s="155"/>
      <c r="AN10" s="155"/>
      <c r="AO10" s="155"/>
      <c r="AP10" s="155"/>
      <c r="AQ10" s="155"/>
      <c r="AR10" s="155"/>
      <c r="AS10" s="155"/>
      <c r="AT10" s="155"/>
      <c r="AU10" s="155"/>
      <c r="AV10" s="155"/>
      <c r="AW10" s="155"/>
      <c r="AX10" s="155"/>
      <c r="AY10" s="155"/>
      <c r="AZ10" s="155"/>
      <c r="BA10" s="155"/>
      <c r="BB10" s="155"/>
      <c r="BC10" s="155"/>
      <c r="BD10" s="156"/>
    </row>
    <row r="11" spans="1:56" ht="20.25" customHeight="1" x14ac:dyDescent="0.25">
      <c r="A11" s="63"/>
      <c r="C11" s="158" t="s">
        <v>140</v>
      </c>
      <c r="D11" s="162"/>
      <c r="E11" s="162"/>
      <c r="F11" s="162"/>
      <c r="G11" s="158" t="str">
        <f>IF(Saisie!C59=0," ",Saisie!C59)</f>
        <v>0154</v>
      </c>
      <c r="J11" s="162"/>
      <c r="K11" s="162"/>
      <c r="L11" s="162"/>
      <c r="M11" s="162"/>
      <c r="N11" s="162"/>
      <c r="O11" s="162"/>
      <c r="P11" s="62"/>
      <c r="Q11" s="64"/>
      <c r="R11" s="64"/>
      <c r="S11" s="64"/>
      <c r="T11" s="64"/>
      <c r="U11" s="64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62"/>
      <c r="AH11" s="62"/>
      <c r="AI11" s="62"/>
      <c r="AJ11" s="62"/>
      <c r="AK11" s="66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8"/>
    </row>
    <row r="12" spans="1:56" ht="20.25" customHeight="1" x14ac:dyDescent="0.25">
      <c r="A12" s="63"/>
      <c r="C12" s="62"/>
      <c r="D12" s="62"/>
      <c r="E12" s="62"/>
      <c r="F12" s="62"/>
      <c r="G12" s="62"/>
      <c r="H12" s="62"/>
      <c r="I12" s="62"/>
      <c r="J12" s="62"/>
      <c r="K12" s="162"/>
      <c r="L12" s="162"/>
      <c r="M12" s="162"/>
      <c r="N12" s="162"/>
      <c r="O12" s="162"/>
      <c r="P12" s="162"/>
      <c r="Q12" s="69"/>
      <c r="R12" s="69"/>
      <c r="S12" s="69"/>
      <c r="T12" s="69"/>
      <c r="U12" s="69"/>
      <c r="V12" s="162"/>
      <c r="W12" s="62"/>
      <c r="X12" s="54"/>
      <c r="Y12" s="54"/>
      <c r="Z12" s="54"/>
      <c r="AA12" s="54"/>
      <c r="AB12" s="54"/>
      <c r="AC12" s="54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54"/>
      <c r="AQ12" s="69"/>
      <c r="AR12" s="69"/>
      <c r="AS12" s="69"/>
      <c r="AT12" s="69"/>
      <c r="AU12" s="69"/>
      <c r="AV12" s="162"/>
      <c r="AW12" s="62"/>
      <c r="AX12" s="284"/>
      <c r="AY12" s="284"/>
      <c r="AZ12" s="284"/>
      <c r="BA12" s="284"/>
      <c r="BB12" s="67"/>
      <c r="BC12" s="67"/>
      <c r="BD12" s="68"/>
    </row>
    <row r="13" spans="1:56" ht="20.25" customHeight="1" x14ac:dyDescent="0.25">
      <c r="A13" s="63"/>
      <c r="C13" s="158" t="s">
        <v>139</v>
      </c>
      <c r="D13" s="54"/>
      <c r="E13" s="62"/>
      <c r="F13" s="62"/>
      <c r="G13" s="158" t="str">
        <f>IF(Saisie!C61=0," ",Saisie!C61)</f>
        <v>5</v>
      </c>
      <c r="H13" s="62"/>
      <c r="I13" s="62"/>
      <c r="J13" s="62"/>
      <c r="K13" s="62"/>
      <c r="L13" s="54"/>
      <c r="M13" s="54"/>
      <c r="N13" s="54"/>
      <c r="O13" s="54"/>
      <c r="P13" s="54"/>
      <c r="Q13" s="71"/>
      <c r="R13" s="71"/>
      <c r="S13" s="71"/>
      <c r="T13" s="71"/>
      <c r="U13" s="71"/>
      <c r="V13" s="54"/>
      <c r="W13" s="54"/>
      <c r="X13" s="54"/>
      <c r="Y13" s="54"/>
      <c r="Z13" s="54"/>
      <c r="AA13" s="54"/>
      <c r="AB13" s="54"/>
      <c r="AC13" s="54"/>
      <c r="AD13" s="62"/>
      <c r="AE13" s="54"/>
      <c r="AF13" s="54"/>
      <c r="AG13" s="54"/>
      <c r="AH13" s="54"/>
      <c r="AI13" s="54"/>
      <c r="AJ13" s="54"/>
      <c r="AK13" s="54"/>
      <c r="AL13" s="54"/>
      <c r="AM13" s="54"/>
      <c r="AN13" s="54"/>
      <c r="AO13" s="62"/>
      <c r="AP13" s="62"/>
      <c r="AQ13" s="71"/>
      <c r="AR13" s="71"/>
      <c r="AS13" s="71"/>
      <c r="AT13" s="71"/>
      <c r="AU13" s="71"/>
      <c r="AV13" s="54"/>
      <c r="AW13" s="54"/>
      <c r="AX13" s="54"/>
      <c r="AY13" s="54"/>
      <c r="AZ13" s="54"/>
      <c r="BA13" s="54"/>
      <c r="BB13" s="67"/>
      <c r="BC13" s="67"/>
      <c r="BD13" s="68"/>
    </row>
    <row r="14" spans="1:56" ht="20.25" customHeight="1" x14ac:dyDescent="0.25">
      <c r="A14" s="63"/>
      <c r="C14" s="62"/>
      <c r="D14" s="54"/>
      <c r="E14" s="62"/>
      <c r="F14" s="62"/>
      <c r="G14" s="62"/>
      <c r="H14" s="62"/>
      <c r="I14" s="62"/>
      <c r="J14" s="62"/>
      <c r="K14" s="62"/>
      <c r="L14" s="54"/>
      <c r="M14" s="54"/>
      <c r="N14" s="54"/>
      <c r="O14" s="54"/>
      <c r="P14" s="54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54"/>
      <c r="AW14" s="54"/>
      <c r="AX14" s="54"/>
      <c r="AY14" s="54"/>
      <c r="AZ14" s="54"/>
      <c r="BA14" s="54"/>
      <c r="BB14" s="67"/>
      <c r="BC14" s="67"/>
      <c r="BD14" s="68"/>
    </row>
    <row r="15" spans="1:56" ht="20.25" customHeight="1" x14ac:dyDescent="0.25">
      <c r="A15" s="63"/>
      <c r="C15" s="158" t="s">
        <v>107</v>
      </c>
      <c r="D15" s="54"/>
      <c r="E15" s="54"/>
      <c r="F15" s="54"/>
      <c r="G15" s="54"/>
      <c r="H15" s="54"/>
      <c r="I15" s="54"/>
      <c r="J15" s="158" t="str">
        <f>IF(Saisie!C63=0," ",Saisie!C63)</f>
        <v>Hors sol</v>
      </c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71"/>
      <c r="AR15" s="71"/>
      <c r="AS15" s="71"/>
      <c r="AT15" s="71"/>
      <c r="AU15" s="71"/>
      <c r="AV15" s="54"/>
      <c r="AW15" s="54"/>
      <c r="AX15" s="54"/>
      <c r="AY15" s="54"/>
      <c r="AZ15" s="54"/>
      <c r="BA15" s="54"/>
      <c r="BB15" s="67"/>
      <c r="BC15" s="67"/>
      <c r="BD15" s="68"/>
    </row>
    <row r="16" spans="1:56" ht="20.25" customHeight="1" x14ac:dyDescent="0.25">
      <c r="A16" s="63"/>
      <c r="B16" s="62"/>
      <c r="C16" s="62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R16" s="54"/>
      <c r="S16" s="54"/>
      <c r="T16" s="54"/>
      <c r="U16" s="62"/>
      <c r="V16" s="62"/>
      <c r="W16" s="62"/>
      <c r="X16" s="62"/>
      <c r="Y16" s="62"/>
      <c r="Z16" s="62"/>
      <c r="AA16" s="62"/>
      <c r="AB16" s="62"/>
      <c r="AC16" s="62"/>
      <c r="AD16" s="62"/>
      <c r="AE16" s="62"/>
      <c r="AF16" s="62"/>
      <c r="AG16" s="62"/>
      <c r="AH16" s="62"/>
      <c r="AI16" s="62"/>
      <c r="AJ16" s="62"/>
      <c r="AK16" s="62"/>
      <c r="AL16" s="62"/>
      <c r="AM16" s="62"/>
      <c r="AN16" s="62"/>
      <c r="AO16" s="62"/>
      <c r="AP16" s="62"/>
      <c r="AQ16" s="62"/>
      <c r="AR16" s="62"/>
      <c r="AS16" s="62"/>
      <c r="AT16" s="62"/>
      <c r="AU16" s="62"/>
      <c r="AV16" s="54"/>
      <c r="AW16" s="54"/>
      <c r="AX16" s="54"/>
      <c r="AY16" s="54"/>
      <c r="AZ16" s="54"/>
      <c r="BA16" s="54"/>
      <c r="BB16" s="67"/>
      <c r="BC16" s="67"/>
      <c r="BD16" s="68"/>
    </row>
    <row r="17" spans="1:56" ht="20.25" customHeight="1" x14ac:dyDescent="0.25">
      <c r="A17" s="63"/>
      <c r="B17" s="62"/>
      <c r="C17" s="158" t="s">
        <v>138</v>
      </c>
      <c r="D17" s="54"/>
      <c r="E17" s="54"/>
      <c r="F17" s="54"/>
      <c r="G17" s="54"/>
      <c r="H17" s="54"/>
      <c r="I17" s="54"/>
      <c r="J17" s="54"/>
      <c r="K17" s="54"/>
      <c r="M17" s="54"/>
      <c r="R17" s="54"/>
      <c r="S17" s="54"/>
      <c r="T17" s="54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71"/>
      <c r="AR17" s="71"/>
      <c r="AS17" s="71"/>
      <c r="AT17" s="71"/>
      <c r="AU17" s="71"/>
      <c r="AV17" s="54"/>
      <c r="AW17" s="54"/>
      <c r="AX17" s="54"/>
      <c r="AY17" s="54"/>
      <c r="AZ17" s="54"/>
      <c r="BA17" s="54"/>
      <c r="BB17" s="67"/>
      <c r="BC17" s="67"/>
      <c r="BD17" s="68"/>
    </row>
    <row r="18" spans="1:56" ht="20.25" customHeight="1" x14ac:dyDescent="0.25">
      <c r="A18" s="63"/>
      <c r="B18" s="62"/>
      <c r="C18" s="62"/>
      <c r="D18" s="54"/>
      <c r="E18" s="54"/>
      <c r="F18" s="54"/>
      <c r="G18" s="54"/>
      <c r="H18" s="54"/>
      <c r="I18" s="54"/>
      <c r="J18" s="54"/>
      <c r="K18" s="54"/>
      <c r="L18" s="158" t="s">
        <v>29</v>
      </c>
      <c r="M18" s="54"/>
      <c r="N18" s="285" t="s">
        <v>88</v>
      </c>
      <c r="O18" s="285"/>
      <c r="P18" s="285"/>
      <c r="Q18" s="54"/>
      <c r="R18" s="54"/>
      <c r="S18" s="54"/>
      <c r="T18" s="54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7"/>
      <c r="AP18" s="67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8"/>
    </row>
    <row r="19" spans="1:56" ht="26.25" customHeight="1" x14ac:dyDescent="0.25">
      <c r="A19" s="157"/>
      <c r="B19" s="158"/>
      <c r="C19" s="158" t="s">
        <v>142</v>
      </c>
      <c r="D19" s="54"/>
      <c r="E19" s="259" t="str">
        <f>IF(Saisie!C69=0," ",Saisie!C69)</f>
        <v>1m</v>
      </c>
      <c r="F19" s="259"/>
      <c r="G19" s="259"/>
      <c r="H19" s="259"/>
      <c r="I19" s="54"/>
      <c r="J19" s="54"/>
      <c r="K19" s="54"/>
      <c r="L19" s="176" t="s">
        <v>117</v>
      </c>
      <c r="M19" s="54"/>
      <c r="N19" s="54"/>
      <c r="O19" s="176" t="s">
        <v>117</v>
      </c>
      <c r="P19" s="54"/>
      <c r="Q19" s="54"/>
      <c r="R19" s="54"/>
      <c r="S19" s="54"/>
      <c r="T19" s="54"/>
      <c r="U19" s="62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158"/>
      <c r="AP19" s="158"/>
      <c r="AQ19" s="158"/>
      <c r="AR19" s="158"/>
      <c r="AS19" s="158"/>
      <c r="AT19" s="158"/>
      <c r="AU19" s="158"/>
      <c r="AV19" s="158"/>
      <c r="AW19" s="158"/>
      <c r="AX19" s="158"/>
      <c r="AY19" s="158"/>
      <c r="AZ19" s="158"/>
      <c r="BA19" s="158"/>
      <c r="BB19" s="158"/>
      <c r="BC19" s="158"/>
      <c r="BD19" s="159"/>
    </row>
    <row r="20" spans="1:56" ht="26.25" customHeight="1" x14ac:dyDescent="0.25">
      <c r="A20" s="63"/>
      <c r="B20" s="62"/>
      <c r="C20" s="158" t="s">
        <v>143</v>
      </c>
      <c r="D20" s="54"/>
      <c r="E20" s="259" t="str">
        <f>IF(Saisie!C71=0," ",Saisie!C71)</f>
        <v>0,5m</v>
      </c>
      <c r="F20" s="259"/>
      <c r="G20" s="259"/>
      <c r="H20" s="259"/>
      <c r="I20" s="54"/>
      <c r="J20" s="54"/>
      <c r="K20" s="54"/>
      <c r="L20" s="176" t="s">
        <v>117</v>
      </c>
      <c r="M20" s="54"/>
      <c r="N20" s="54"/>
      <c r="O20" s="176" t="s">
        <v>117</v>
      </c>
      <c r="P20" s="54"/>
      <c r="Q20" s="54"/>
      <c r="R20" s="54"/>
      <c r="S20" s="54"/>
      <c r="T20" s="54"/>
      <c r="U20" s="62"/>
      <c r="V20" s="62"/>
      <c r="Z20" s="62"/>
      <c r="AA20" s="62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73"/>
    </row>
    <row r="21" spans="1:56" ht="26.25" customHeight="1" x14ac:dyDescent="0.25">
      <c r="A21" s="63"/>
      <c r="B21" s="74"/>
      <c r="C21" s="158" t="s">
        <v>144</v>
      </c>
      <c r="D21" s="54"/>
      <c r="E21" s="259" t="str">
        <f>IF(Saisie!C73=0," ",Saisie!C73)</f>
        <v>0,7m</v>
      </c>
      <c r="F21" s="259"/>
      <c r="G21" s="259"/>
      <c r="H21" s="259"/>
      <c r="I21" s="54"/>
      <c r="J21" s="54"/>
      <c r="K21" s="54"/>
      <c r="L21" s="176" t="s">
        <v>117</v>
      </c>
      <c r="M21" s="54"/>
      <c r="N21" s="54"/>
      <c r="O21" s="176" t="s">
        <v>117</v>
      </c>
      <c r="P21" s="54"/>
      <c r="Q21" s="54"/>
      <c r="R21" s="54"/>
      <c r="S21" s="54"/>
      <c r="T21" s="54"/>
      <c r="U21" s="158" t="str">
        <f>IF(Saisie!C63="Hors sol","C",IF(Saisie!C63="Enterré","C"," "))</f>
        <v>C</v>
      </c>
      <c r="V21" s="285" t="str">
        <f>IF(Saisie!C63="Hors sol","N.C",IF(Saisie!C63="Enterré","N.C"," "))</f>
        <v>N.C</v>
      </c>
      <c r="W21" s="285"/>
      <c r="X21" s="285"/>
      <c r="Z21" s="62"/>
      <c r="AA21" s="62"/>
      <c r="AB21" s="62"/>
      <c r="AC21" s="62"/>
      <c r="AD21" s="62"/>
      <c r="AE21" s="62"/>
      <c r="AF21" s="62"/>
      <c r="AG21" s="62"/>
      <c r="AH21" s="62"/>
      <c r="AI21" s="62"/>
      <c r="AJ21" s="62"/>
      <c r="AK21" s="62"/>
      <c r="AL21" s="62"/>
      <c r="AM21" s="62"/>
      <c r="AN21" s="62"/>
      <c r="AO21" s="62"/>
      <c r="AP21" s="62"/>
      <c r="AQ21" s="62"/>
      <c r="AR21" s="62"/>
      <c r="AS21" s="62"/>
      <c r="AT21" s="62"/>
      <c r="AU21" s="62"/>
      <c r="AV21" s="62"/>
      <c r="AW21" s="62"/>
      <c r="AX21" s="62"/>
      <c r="AY21" s="62"/>
      <c r="AZ21" s="62"/>
      <c r="BA21" s="62"/>
      <c r="BB21" s="62"/>
      <c r="BC21" s="162"/>
      <c r="BD21" s="73"/>
    </row>
    <row r="22" spans="1:56" ht="26.25" customHeight="1" x14ac:dyDescent="0.25">
      <c r="A22" s="63"/>
      <c r="B22" s="62"/>
      <c r="C22" s="158" t="str">
        <f>IF(Saisie!C63="Hors sol","h (hauteur par rapport au sol fini)=",IF(Saisie!C63="Enterré","h (hauteur par rapport au sol fini)="," "))</f>
        <v>h (hauteur par rapport au sol fini)=</v>
      </c>
      <c r="D22" s="54"/>
      <c r="E22" s="54"/>
      <c r="F22" s="54"/>
      <c r="G22" s="54"/>
      <c r="H22" s="54"/>
      <c r="I22" s="54"/>
      <c r="J22" s="54"/>
      <c r="K22" s="54"/>
      <c r="P22" s="158"/>
      <c r="Q22" s="259" t="str">
        <f>IF(Saisie!C75=0," ",IF(Saisie!C63="Hors sol",Saisie!C75,IF(Saisie!C63="Enterré",Saisie!C75," ")))</f>
        <v>0,2m</v>
      </c>
      <c r="R22" s="259"/>
      <c r="S22" s="259"/>
      <c r="T22" s="259"/>
      <c r="U22" s="176" t="str">
        <f>IF(Saisie!C63="Hors sol","□",IF(Saisie!C63="Enterré","□"," "))</f>
        <v>□</v>
      </c>
      <c r="V22" s="62"/>
      <c r="W22" s="176" t="str">
        <f>IF(Saisie!C63="Hors sol","□",IF(Saisie!C63="Enterré","□"," "))</f>
        <v>□</v>
      </c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2"/>
      <c r="AI22" s="62"/>
      <c r="AJ22" s="62"/>
      <c r="AK22" s="62"/>
      <c r="AL22" s="62"/>
      <c r="AM22" s="62"/>
      <c r="AN22" s="62"/>
      <c r="AO22" s="62"/>
      <c r="AP22" s="62"/>
      <c r="AQ22" s="62"/>
      <c r="AR22" s="62"/>
      <c r="AS22" s="62"/>
      <c r="AT22" s="62"/>
      <c r="AU22" s="62"/>
      <c r="AV22" s="62"/>
      <c r="AW22" s="62"/>
      <c r="AX22" s="62"/>
      <c r="AY22" s="62"/>
      <c r="AZ22" s="62"/>
      <c r="BA22" s="62"/>
      <c r="BB22" s="62"/>
      <c r="BC22" s="62"/>
      <c r="BD22" s="73"/>
    </row>
    <row r="23" spans="1:56" ht="20.25" customHeight="1" x14ac:dyDescent="0.25">
      <c r="A23" s="63"/>
      <c r="B23" s="62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62"/>
      <c r="V23" s="62"/>
      <c r="W23" s="62"/>
      <c r="X23" s="62"/>
      <c r="Y23" s="62"/>
      <c r="Z23" s="62"/>
      <c r="AA23" s="62"/>
      <c r="AB23" s="62"/>
      <c r="AC23" s="62"/>
      <c r="AD23" s="62"/>
      <c r="AE23" s="62"/>
      <c r="AF23" s="62"/>
      <c r="AG23" s="62"/>
      <c r="AH23" s="62"/>
      <c r="AI23" s="62"/>
      <c r="AJ23" s="62"/>
      <c r="AK23" s="62"/>
      <c r="AL23" s="62"/>
      <c r="AM23" s="62"/>
      <c r="AN23" s="62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  <c r="AZ23" s="74"/>
      <c r="BA23" s="74"/>
      <c r="BB23" s="74"/>
      <c r="BC23" s="62"/>
      <c r="BD23" s="73"/>
    </row>
    <row r="24" spans="1:56" ht="20.25" customHeight="1" thickBot="1" x14ac:dyDescent="0.3">
      <c r="A24" s="75"/>
      <c r="B24" s="72"/>
      <c r="C24" s="72"/>
      <c r="D24" s="72"/>
      <c r="E24" s="72"/>
      <c r="F24" s="72"/>
      <c r="G24" s="72"/>
      <c r="H24" s="72"/>
      <c r="I24" s="72"/>
      <c r="J24" s="72"/>
      <c r="K24" s="72"/>
      <c r="L24" s="72"/>
      <c r="M24" s="72"/>
      <c r="N24" s="72"/>
      <c r="O24" s="170"/>
      <c r="P24" s="170"/>
      <c r="Q24" s="170"/>
      <c r="R24" s="170"/>
      <c r="S24" s="170"/>
      <c r="T24" s="170"/>
      <c r="U24" s="170"/>
      <c r="V24" s="170"/>
      <c r="W24" s="170"/>
      <c r="X24" s="170"/>
      <c r="Y24" s="170"/>
      <c r="Z24" s="170"/>
      <c r="AA24" s="170"/>
      <c r="AB24" s="170"/>
      <c r="AC24" s="170"/>
      <c r="AD24" s="17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  <c r="AS24" s="170"/>
      <c r="AT24" s="170"/>
      <c r="AU24" s="170"/>
      <c r="AV24" s="170"/>
      <c r="AW24" s="170"/>
      <c r="AX24" s="170"/>
      <c r="AY24" s="170"/>
      <c r="AZ24" s="170"/>
      <c r="BA24" s="170"/>
      <c r="BB24" s="170"/>
      <c r="BC24" s="72"/>
      <c r="BD24" s="76"/>
    </row>
    <row r="25" spans="1:56" ht="30" customHeight="1" thickBot="1" x14ac:dyDescent="0.3">
      <c r="A25" s="301" t="s">
        <v>100</v>
      </c>
      <c r="B25" s="302"/>
      <c r="C25" s="302"/>
      <c r="D25" s="302"/>
      <c r="E25" s="302"/>
      <c r="F25" s="302"/>
      <c r="G25" s="302"/>
      <c r="H25" s="302"/>
      <c r="I25" s="302"/>
      <c r="J25" s="302"/>
      <c r="K25" s="302"/>
      <c r="L25" s="302"/>
      <c r="M25" s="302"/>
      <c r="N25" s="302"/>
      <c r="O25" s="302"/>
      <c r="P25" s="302"/>
      <c r="Q25" s="302"/>
      <c r="R25" s="302"/>
      <c r="S25" s="302"/>
      <c r="T25" s="302"/>
      <c r="U25" s="302"/>
      <c r="V25" s="302"/>
      <c r="W25" s="302"/>
      <c r="X25" s="302"/>
      <c r="Y25" s="302"/>
      <c r="Z25" s="302"/>
      <c r="AA25" s="302"/>
      <c r="AB25" s="302"/>
      <c r="AC25" s="302"/>
      <c r="AD25" s="302"/>
      <c r="AE25" s="302"/>
      <c r="AF25" s="302"/>
      <c r="AG25" s="302"/>
      <c r="AH25" s="302"/>
      <c r="AI25" s="302"/>
      <c r="AJ25" s="302"/>
      <c r="AK25" s="302"/>
      <c r="AL25" s="302"/>
      <c r="AM25" s="302"/>
      <c r="AN25" s="302"/>
      <c r="AO25" s="302"/>
      <c r="AP25" s="302"/>
      <c r="AQ25" s="302"/>
      <c r="AR25" s="302"/>
      <c r="AS25" s="302"/>
      <c r="AT25" s="302"/>
      <c r="AU25" s="303"/>
      <c r="AV25" s="300" t="s">
        <v>105</v>
      </c>
      <c r="AW25" s="300"/>
      <c r="AX25" s="300"/>
      <c r="AY25" s="300"/>
      <c r="AZ25" s="300"/>
      <c r="BA25" s="300"/>
      <c r="BB25" s="300"/>
      <c r="BC25" s="300"/>
      <c r="BD25" s="300"/>
    </row>
    <row r="26" spans="1:56" ht="29.25" customHeight="1" x14ac:dyDescent="0.25">
      <c r="A26" s="63"/>
      <c r="B26" s="62"/>
      <c r="C26" s="62"/>
      <c r="D26" s="81"/>
      <c r="E26" s="62"/>
      <c r="F26" s="62"/>
      <c r="I26" s="158" t="str">
        <f>IF(Saisie!C78="OUI","C"," ")</f>
        <v>C</v>
      </c>
      <c r="J26" s="62"/>
      <c r="K26" s="304" t="str">
        <f>IF(Saisie!C78="OUI","N.C"," ")</f>
        <v>N.C</v>
      </c>
      <c r="L26" s="304"/>
      <c r="M26" s="304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163"/>
      <c r="AW26" s="164"/>
      <c r="AX26" s="164"/>
      <c r="AY26" s="164"/>
      <c r="AZ26" s="176" t="s">
        <v>117</v>
      </c>
      <c r="BA26" s="164"/>
      <c r="BB26" s="164"/>
      <c r="BC26" s="164"/>
      <c r="BD26" s="165"/>
    </row>
    <row r="27" spans="1:56" ht="26.25" customHeight="1" x14ac:dyDescent="0.25">
      <c r="A27" s="63"/>
      <c r="B27" s="62"/>
      <c r="C27" s="177" t="str">
        <f>IF(Saisie!C78="OUI","Drain/Pipette"," ")</f>
        <v>Drain/Pipette</v>
      </c>
      <c r="D27" s="81"/>
      <c r="E27" s="62"/>
      <c r="F27" s="62"/>
      <c r="I27" s="176" t="str">
        <f>IF(Saisie!C78="OUI","□"," ")</f>
        <v>□</v>
      </c>
      <c r="J27" s="62"/>
      <c r="K27" s="62"/>
      <c r="L27" s="176" t="str">
        <f>IF(Saisie!C78="OUI","□"," ")</f>
        <v>□</v>
      </c>
      <c r="M27" s="62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  <c r="AM27" s="71"/>
      <c r="AN27" s="71"/>
      <c r="AO27" s="71"/>
      <c r="AP27" s="71"/>
      <c r="AQ27" s="71"/>
      <c r="AR27" s="71"/>
      <c r="AS27" s="71"/>
      <c r="AT27" s="71"/>
      <c r="AU27" s="71"/>
      <c r="AV27" s="163"/>
      <c r="AW27" s="164"/>
      <c r="AX27" s="164"/>
      <c r="AY27" s="158" t="s">
        <v>118</v>
      </c>
      <c r="BA27" s="164"/>
      <c r="BB27" s="164"/>
      <c r="BC27" s="164"/>
      <c r="BD27" s="165"/>
    </row>
    <row r="28" spans="1:56" ht="12" customHeight="1" thickBot="1" x14ac:dyDescent="0.3">
      <c r="A28" s="63"/>
      <c r="B28" s="62"/>
      <c r="D28" s="81"/>
      <c r="E28" s="62"/>
      <c r="F28" s="62"/>
      <c r="H28" s="62"/>
      <c r="I28" s="62"/>
      <c r="K28" s="62"/>
      <c r="L28" s="62"/>
      <c r="M28" s="62"/>
      <c r="N28" s="62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163"/>
      <c r="AW28" s="164"/>
      <c r="AX28" s="164"/>
      <c r="AY28" s="164"/>
      <c r="AZ28" s="164"/>
      <c r="BA28" s="164"/>
      <c r="BB28" s="164"/>
      <c r="BC28" s="164"/>
      <c r="BD28" s="165"/>
    </row>
    <row r="29" spans="1:56" ht="20.25" customHeight="1" thickBot="1" x14ac:dyDescent="0.3">
      <c r="A29" s="301" t="s">
        <v>101</v>
      </c>
      <c r="B29" s="302"/>
      <c r="C29" s="302"/>
      <c r="D29" s="302"/>
      <c r="E29" s="302"/>
      <c r="F29" s="302"/>
      <c r="G29" s="302"/>
      <c r="H29" s="302"/>
      <c r="I29" s="302"/>
      <c r="J29" s="302"/>
      <c r="K29" s="302"/>
      <c r="L29" s="302"/>
      <c r="M29" s="302"/>
      <c r="N29" s="302"/>
      <c r="O29" s="302"/>
      <c r="P29" s="302"/>
      <c r="Q29" s="302"/>
      <c r="R29" s="302"/>
      <c r="S29" s="302"/>
      <c r="T29" s="302"/>
      <c r="U29" s="302"/>
      <c r="V29" s="302"/>
      <c r="W29" s="302"/>
      <c r="X29" s="302"/>
      <c r="Y29" s="302"/>
      <c r="Z29" s="302"/>
      <c r="AA29" s="302"/>
      <c r="AB29" s="302"/>
      <c r="AC29" s="302"/>
      <c r="AD29" s="302"/>
      <c r="AE29" s="302"/>
      <c r="AF29" s="302"/>
      <c r="AG29" s="302"/>
      <c r="AH29" s="302"/>
      <c r="AI29" s="302"/>
      <c r="AJ29" s="302"/>
      <c r="AK29" s="302"/>
      <c r="AL29" s="302"/>
      <c r="AM29" s="302"/>
      <c r="AN29" s="302"/>
      <c r="AO29" s="302"/>
      <c r="AP29" s="302"/>
      <c r="AQ29" s="302"/>
      <c r="AR29" s="302"/>
      <c r="AS29" s="302"/>
      <c r="AT29" s="302"/>
      <c r="AU29" s="303"/>
      <c r="AV29" s="300" t="s">
        <v>105</v>
      </c>
      <c r="AW29" s="300"/>
      <c r="AX29" s="300"/>
      <c r="AY29" s="300"/>
      <c r="AZ29" s="300"/>
      <c r="BA29" s="300"/>
      <c r="BB29" s="300"/>
      <c r="BC29" s="300"/>
      <c r="BD29" s="300"/>
    </row>
    <row r="30" spans="1:56" ht="27.75" customHeight="1" x14ac:dyDescent="0.25">
      <c r="A30" s="63"/>
      <c r="B30" s="62"/>
      <c r="C30" s="71"/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62"/>
      <c r="O30" s="62"/>
      <c r="P30" s="62"/>
      <c r="Q30" s="62"/>
      <c r="R30" s="158" t="s">
        <v>29</v>
      </c>
      <c r="S30" s="54"/>
      <c r="T30" s="304" t="s">
        <v>88</v>
      </c>
      <c r="U30" s="304"/>
      <c r="V30" s="304"/>
      <c r="W30" s="71"/>
      <c r="X30" s="71"/>
      <c r="Y30" s="62"/>
      <c r="Z30" s="62"/>
      <c r="AA30" s="62"/>
      <c r="AB30" s="62"/>
      <c r="AC30" s="62"/>
      <c r="AD30" s="62"/>
      <c r="AE30" s="62"/>
      <c r="AF30" s="62"/>
      <c r="AG30" s="62"/>
      <c r="AH30" s="62"/>
      <c r="AI30" s="62"/>
      <c r="AJ30" s="62"/>
      <c r="AK30" s="62"/>
      <c r="AL30" s="62"/>
      <c r="AM30" s="62"/>
      <c r="AN30" s="158" t="str">
        <f>IF(Saisie!C65="coulé","C",IF(Saisie!C82="OUI","C"," "))</f>
        <v>C</v>
      </c>
      <c r="AO30" s="62"/>
      <c r="AP30" s="304" t="str">
        <f>IF(Saisie!C65="coulé","N.C",IF(Saisie!C82="OUI","N.C"," "))</f>
        <v>N.C</v>
      </c>
      <c r="AQ30" s="304"/>
      <c r="AR30" s="304"/>
      <c r="AS30" s="71"/>
      <c r="AT30" s="71"/>
      <c r="AU30" s="71"/>
      <c r="AV30" s="166"/>
      <c r="AW30" s="167"/>
      <c r="AX30" s="167"/>
      <c r="AY30" s="167"/>
      <c r="AZ30" s="62"/>
      <c r="BA30" s="167"/>
      <c r="BB30" s="167"/>
      <c r="BC30" s="167"/>
      <c r="BD30" s="168"/>
    </row>
    <row r="31" spans="1:56" ht="31.5" customHeight="1" x14ac:dyDescent="0.25">
      <c r="A31" s="63"/>
      <c r="B31" s="62"/>
      <c r="C31" s="177" t="s">
        <v>141</v>
      </c>
      <c r="D31" s="178"/>
      <c r="E31" s="179"/>
      <c r="F31" s="179"/>
      <c r="G31" s="179"/>
      <c r="H31" s="177" t="str">
        <f>Saisie!C80</f>
        <v>200x200</v>
      </c>
      <c r="I31" s="179"/>
      <c r="J31" s="179"/>
      <c r="K31" s="177"/>
      <c r="L31" s="62"/>
      <c r="M31" s="62"/>
      <c r="N31" s="62"/>
      <c r="O31" s="62"/>
      <c r="P31" s="62"/>
      <c r="Q31" s="62"/>
      <c r="R31" s="176" t="s">
        <v>117</v>
      </c>
      <c r="S31" s="176"/>
      <c r="T31" s="176"/>
      <c r="U31" s="176" t="s">
        <v>117</v>
      </c>
      <c r="V31" s="62"/>
      <c r="W31" s="62"/>
      <c r="X31" s="62"/>
      <c r="Y31" s="177" t="str">
        <f>IF(Saisie!C65="Coulé","Pose feraillage"," ")</f>
        <v>Pose feraillage</v>
      </c>
      <c r="Z31" s="179"/>
      <c r="AA31" s="179"/>
      <c r="AB31" s="179"/>
      <c r="AC31" s="62"/>
      <c r="AD31" s="62"/>
      <c r="AE31" s="62"/>
      <c r="AF31" s="62"/>
      <c r="AG31" s="62"/>
      <c r="AH31" s="62"/>
      <c r="AI31" s="62"/>
      <c r="AJ31" s="62"/>
      <c r="AK31" s="62"/>
      <c r="AL31" s="62"/>
      <c r="AM31" s="62"/>
      <c r="AN31" s="176" t="str">
        <f>IF(Saisie!C65="coulé","□"," ")</f>
        <v>□</v>
      </c>
      <c r="AO31" s="62"/>
      <c r="AP31" s="62"/>
      <c r="AQ31" s="176" t="str">
        <f>IF(Saisie!C65="coulé","□"," ")</f>
        <v>□</v>
      </c>
      <c r="AR31" s="62"/>
      <c r="AS31" s="62"/>
      <c r="AT31" s="62"/>
      <c r="AU31" s="62"/>
      <c r="AV31" s="163"/>
      <c r="AW31" s="164"/>
      <c r="AX31" s="164"/>
      <c r="AY31" s="62"/>
      <c r="AZ31" s="176" t="s">
        <v>117</v>
      </c>
      <c r="BA31" s="164"/>
      <c r="BB31" s="164"/>
      <c r="BC31" s="164"/>
      <c r="BD31" s="165"/>
    </row>
    <row r="32" spans="1:56" ht="9" customHeight="1" x14ac:dyDescent="0.25">
      <c r="A32" s="63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176"/>
      <c r="S32" s="176"/>
      <c r="T32" s="176"/>
      <c r="U32" s="176"/>
      <c r="V32" s="62"/>
      <c r="W32" s="62"/>
      <c r="X32" s="62"/>
      <c r="Y32" s="62"/>
      <c r="Z32" s="62"/>
      <c r="AA32" s="62"/>
      <c r="AB32" s="62"/>
      <c r="AC32" s="62"/>
      <c r="AD32" s="62"/>
      <c r="AE32" s="62"/>
      <c r="AF32" s="62"/>
      <c r="AG32" s="62"/>
      <c r="AH32" s="62"/>
      <c r="AI32" s="62"/>
      <c r="AJ32" s="62"/>
      <c r="AK32" s="62"/>
      <c r="AL32" s="62"/>
      <c r="AM32" s="62"/>
      <c r="AN32" s="62"/>
      <c r="AO32" s="62"/>
      <c r="AP32" s="62"/>
      <c r="AQ32" s="62"/>
      <c r="AR32" s="62"/>
      <c r="AS32" s="62"/>
      <c r="AT32" s="62"/>
      <c r="AU32" s="62"/>
      <c r="AV32" s="163"/>
      <c r="AW32" s="164"/>
      <c r="AX32" s="164"/>
      <c r="AY32" s="164"/>
      <c r="AZ32" s="62"/>
      <c r="BA32" s="164"/>
      <c r="BB32" s="164"/>
      <c r="BC32" s="164"/>
      <c r="BD32" s="165"/>
    </row>
    <row r="33" spans="1:57" ht="29.25" customHeight="1" x14ac:dyDescent="0.25">
      <c r="A33" s="63"/>
      <c r="B33" s="62"/>
      <c r="C33" s="158" t="str">
        <f>IF(Saisie!C65="coulé","Cage ferraillage"," ")</f>
        <v>Cage ferraillage</v>
      </c>
      <c r="D33" s="158"/>
      <c r="E33" s="158"/>
      <c r="F33" s="158"/>
      <c r="G33" s="62"/>
      <c r="H33" s="177"/>
      <c r="I33" s="177"/>
      <c r="J33" s="177"/>
      <c r="K33" s="177"/>
      <c r="L33" s="62"/>
      <c r="M33" s="62"/>
      <c r="N33" s="62"/>
      <c r="O33" s="62"/>
      <c r="P33" s="62"/>
      <c r="Q33" s="62"/>
      <c r="R33" s="176" t="str">
        <f>IF(Saisie!C65="coulé","□"," ")</f>
        <v>□</v>
      </c>
      <c r="S33" s="176"/>
      <c r="T33" s="176"/>
      <c r="U33" s="176" t="str">
        <f>IF(Saisie!C65="coulé","□"," ")</f>
        <v>□</v>
      </c>
      <c r="V33" s="62"/>
      <c r="W33" s="62"/>
      <c r="X33" s="62"/>
      <c r="Y33" s="177" t="str">
        <f>IF(Saisie!C65="coulé","Protection des tiges"," ")</f>
        <v>Protection des tiges</v>
      </c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62"/>
      <c r="AK33" s="62"/>
      <c r="AL33" s="62"/>
      <c r="AM33" s="62"/>
      <c r="AN33" s="176" t="str">
        <f>IF(Saisie!C65="coulé","□"," ")</f>
        <v>□</v>
      </c>
      <c r="AO33" s="62"/>
      <c r="AP33" s="62"/>
      <c r="AQ33" s="176" t="str">
        <f>IF(Saisie!C65="coulé","□"," ")</f>
        <v>□</v>
      </c>
      <c r="AR33" s="62"/>
      <c r="AS33" s="62"/>
      <c r="AT33" s="62"/>
      <c r="AU33" s="62"/>
      <c r="AV33" s="163"/>
      <c r="AW33" s="164"/>
      <c r="AX33" s="164"/>
      <c r="AY33" s="158" t="s">
        <v>118</v>
      </c>
      <c r="AZ33" s="164"/>
      <c r="BA33" s="164"/>
      <c r="BB33" s="164"/>
      <c r="BC33" s="164"/>
      <c r="BD33" s="165"/>
    </row>
    <row r="34" spans="1:57" ht="7.5" customHeight="1" x14ac:dyDescent="0.25">
      <c r="A34" s="157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176"/>
      <c r="S34" s="176"/>
      <c r="T34" s="176"/>
      <c r="U34" s="176"/>
      <c r="V34" s="62"/>
      <c r="W34" s="62"/>
      <c r="X34" s="62"/>
      <c r="Y34" s="67"/>
      <c r="Z34" s="67"/>
      <c r="AA34" s="67"/>
      <c r="AB34" s="158"/>
      <c r="AC34" s="158"/>
      <c r="AD34" s="158"/>
      <c r="AE34" s="158"/>
      <c r="AF34" s="158"/>
      <c r="AG34" s="158"/>
      <c r="AH34" s="158"/>
      <c r="AI34" s="158"/>
      <c r="AJ34" s="62"/>
      <c r="AK34" s="67"/>
      <c r="AL34" s="67"/>
      <c r="AM34" s="67"/>
      <c r="AN34" s="67"/>
      <c r="AO34" s="67"/>
      <c r="AP34" s="67"/>
      <c r="AQ34" s="67"/>
      <c r="AR34" s="62"/>
      <c r="AS34" s="62"/>
      <c r="AT34" s="62"/>
      <c r="AU34" s="62"/>
      <c r="AV34" s="163"/>
      <c r="AW34" s="164"/>
      <c r="AX34" s="164"/>
      <c r="AY34" s="62"/>
      <c r="AZ34" s="62"/>
      <c r="BA34" s="164"/>
      <c r="BB34" s="164"/>
      <c r="BC34" s="164"/>
      <c r="BD34" s="165"/>
    </row>
    <row r="35" spans="1:57" ht="30" customHeight="1" x14ac:dyDescent="0.25">
      <c r="A35" s="63"/>
      <c r="B35" s="186"/>
      <c r="C35" s="62"/>
      <c r="D35" s="62"/>
      <c r="E35" s="62"/>
      <c r="F35" s="62"/>
      <c r="G35" s="62"/>
      <c r="H35" s="177"/>
      <c r="I35" s="179"/>
      <c r="J35" s="179"/>
      <c r="K35" s="179"/>
      <c r="L35" s="177"/>
      <c r="M35" s="62"/>
      <c r="N35" s="62"/>
      <c r="O35" s="62"/>
      <c r="P35" s="62"/>
      <c r="Q35" s="62"/>
      <c r="R35" s="176"/>
      <c r="S35" s="176"/>
      <c r="T35" s="176"/>
      <c r="U35" s="176"/>
      <c r="V35" s="62"/>
      <c r="W35" s="62"/>
      <c r="X35" s="62"/>
      <c r="Y35" s="177" t="str">
        <f>IF(Saisie!C82="OUI","Sens du ferraillage"," ")</f>
        <v>Sens du ferraillage</v>
      </c>
      <c r="Z35" s="67"/>
      <c r="AA35" s="67"/>
      <c r="AB35" s="158"/>
      <c r="AC35" s="158"/>
      <c r="AD35" s="62"/>
      <c r="AE35" s="62"/>
      <c r="AF35" s="158"/>
      <c r="AG35" s="158"/>
      <c r="AH35" s="158"/>
      <c r="AI35" s="158"/>
      <c r="AJ35" s="62"/>
      <c r="AK35" s="67"/>
      <c r="AL35" s="67"/>
      <c r="AM35" s="67"/>
      <c r="AN35" s="176" t="str">
        <f>IF(Saisie!C82="OUI","□"," ")</f>
        <v>□</v>
      </c>
      <c r="AO35" s="62"/>
      <c r="AP35" s="62"/>
      <c r="AQ35" s="176" t="str">
        <f>IF(Saisie!C82="OUI","□"," ")</f>
        <v>□</v>
      </c>
      <c r="AR35" s="62"/>
      <c r="AS35" s="62"/>
      <c r="AT35" s="67"/>
      <c r="AU35" s="62"/>
      <c r="AV35" s="169"/>
      <c r="AW35" s="67"/>
      <c r="AX35" s="67"/>
      <c r="AY35" s="62"/>
      <c r="AZ35" s="67"/>
      <c r="BA35" s="67"/>
      <c r="BB35" s="67"/>
      <c r="BC35" s="67"/>
      <c r="BD35" s="68"/>
    </row>
    <row r="36" spans="1:57" ht="9" customHeight="1" thickBot="1" x14ac:dyDescent="0.3">
      <c r="A36" s="63"/>
      <c r="B36" s="186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  <c r="AC36" s="62"/>
      <c r="AD36" s="62"/>
      <c r="AE36" s="62"/>
      <c r="AF36" s="62"/>
      <c r="AG36" s="62"/>
      <c r="AH36" s="62"/>
      <c r="AI36" s="62"/>
      <c r="AJ36" s="62"/>
      <c r="AK36" s="62"/>
      <c r="AL36" s="62"/>
      <c r="AM36" s="62"/>
      <c r="AN36" s="62"/>
      <c r="AO36" s="62"/>
      <c r="AP36" s="62"/>
      <c r="AQ36" s="62"/>
      <c r="AR36" s="62"/>
      <c r="AS36" s="62"/>
      <c r="AT36" s="62"/>
      <c r="AU36" s="62"/>
      <c r="AV36" s="63"/>
      <c r="AW36" s="62"/>
      <c r="AX36" s="62"/>
      <c r="AY36" s="62"/>
      <c r="AZ36" s="62"/>
      <c r="BA36" s="62"/>
      <c r="BB36" s="67"/>
      <c r="BC36" s="67"/>
      <c r="BD36" s="68"/>
    </row>
    <row r="37" spans="1:57" ht="20.25" customHeight="1" thickBot="1" x14ac:dyDescent="0.3">
      <c r="A37" s="301" t="s">
        <v>122</v>
      </c>
      <c r="B37" s="302"/>
      <c r="C37" s="302"/>
      <c r="D37" s="302"/>
      <c r="E37" s="302"/>
      <c r="F37" s="302"/>
      <c r="G37" s="302"/>
      <c r="H37" s="302"/>
      <c r="I37" s="302"/>
      <c r="J37" s="302"/>
      <c r="K37" s="302"/>
      <c r="L37" s="302"/>
      <c r="M37" s="302"/>
      <c r="N37" s="302"/>
      <c r="O37" s="302"/>
      <c r="P37" s="302"/>
      <c r="Q37" s="302"/>
      <c r="R37" s="302"/>
      <c r="S37" s="302"/>
      <c r="T37" s="302"/>
      <c r="U37" s="302"/>
      <c r="V37" s="302"/>
      <c r="W37" s="302"/>
      <c r="X37" s="302"/>
      <c r="Y37" s="302"/>
      <c r="Z37" s="302"/>
      <c r="AA37" s="302"/>
      <c r="AB37" s="302"/>
      <c r="AC37" s="302"/>
      <c r="AD37" s="302"/>
      <c r="AE37" s="302"/>
      <c r="AF37" s="302"/>
      <c r="AG37" s="302"/>
      <c r="AH37" s="302"/>
      <c r="AI37" s="302"/>
      <c r="AJ37" s="302"/>
      <c r="AK37" s="302"/>
      <c r="AL37" s="302"/>
      <c r="AM37" s="302"/>
      <c r="AN37" s="302"/>
      <c r="AO37" s="302"/>
      <c r="AP37" s="302"/>
      <c r="AQ37" s="302"/>
      <c r="AR37" s="302"/>
      <c r="AS37" s="302"/>
      <c r="AT37" s="302"/>
      <c r="AU37" s="303"/>
      <c r="AV37" s="300" t="str">
        <f>IF(OR(Saisie!C84="OUI",Saisie!C86="OUI"),"PHOTO/DATE"," ")</f>
        <v>PHOTO/DATE</v>
      </c>
      <c r="AW37" s="300"/>
      <c r="AX37" s="300"/>
      <c r="AY37" s="300"/>
      <c r="AZ37" s="300"/>
      <c r="BA37" s="300"/>
      <c r="BB37" s="300"/>
      <c r="BC37" s="300"/>
      <c r="BD37" s="300"/>
    </row>
    <row r="38" spans="1:57" ht="20.25" customHeight="1" x14ac:dyDescent="0.25">
      <c r="A38" s="63"/>
      <c r="B38" s="62"/>
      <c r="C38" s="62"/>
      <c r="D38" s="62"/>
      <c r="E38" s="62"/>
      <c r="F38" s="62"/>
      <c r="G38" s="62"/>
      <c r="H38" s="186"/>
      <c r="I38" s="186"/>
      <c r="J38" s="186"/>
      <c r="K38" s="186"/>
      <c r="L38" s="186"/>
      <c r="M38" s="62"/>
      <c r="N38" s="62"/>
      <c r="O38" s="69"/>
      <c r="P38" s="69"/>
      <c r="Q38" s="69"/>
      <c r="R38" s="69"/>
      <c r="S38" s="69"/>
      <c r="T38" s="177" t="str">
        <f>IF(AND(Saisie!C84="NON",Saisie!C86="NON"),"Pas de fourreaux ou cablette à mettre en place"," ")</f>
        <v xml:space="preserve"> </v>
      </c>
      <c r="U38" s="50"/>
      <c r="V38" s="50"/>
      <c r="W38" s="50"/>
      <c r="X38" s="50"/>
      <c r="Y38" s="62"/>
      <c r="Z38" s="62"/>
      <c r="AA38" s="62"/>
      <c r="AB38" s="62"/>
      <c r="AC38" s="62"/>
      <c r="AD38" s="62"/>
      <c r="AE38" s="62"/>
      <c r="AF38" s="62"/>
      <c r="AG38" s="62"/>
      <c r="AH38" s="54"/>
      <c r="AI38" s="62"/>
      <c r="AJ38" s="62"/>
      <c r="AK38" s="62"/>
      <c r="AL38" s="62"/>
      <c r="AM38" s="62"/>
      <c r="AN38" s="62"/>
      <c r="AO38" s="69"/>
      <c r="AP38" s="69"/>
      <c r="AQ38" s="69"/>
      <c r="AR38" s="69"/>
      <c r="AS38" s="69"/>
      <c r="AT38" s="186"/>
      <c r="AU38" s="54"/>
      <c r="AV38" s="49"/>
      <c r="AW38" s="50"/>
      <c r="AX38" s="167"/>
      <c r="AY38" s="65"/>
      <c r="AZ38" s="167"/>
      <c r="BA38" s="167"/>
      <c r="BB38" s="50"/>
      <c r="BC38" s="50"/>
      <c r="BD38" s="78"/>
    </row>
    <row r="39" spans="1:57" ht="20.25" customHeight="1" x14ac:dyDescent="0.25">
      <c r="A39" s="63"/>
      <c r="B39" s="62"/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158" t="str">
        <f>IF(Saisie!C86="OUI","C"," ")</f>
        <v>C</v>
      </c>
      <c r="X39" s="54"/>
      <c r="Y39" s="285" t="str">
        <f>IF(Saisie!C86="OUI","N.C"," ")</f>
        <v>N.C</v>
      </c>
      <c r="Z39" s="285"/>
      <c r="AA39" s="285"/>
      <c r="AB39" s="62"/>
      <c r="AC39" s="62"/>
      <c r="AD39" s="62"/>
      <c r="AE39" s="62"/>
      <c r="AF39" s="62"/>
      <c r="AG39" s="62"/>
      <c r="AH39" s="62"/>
      <c r="AI39" s="62"/>
      <c r="AJ39" s="62"/>
      <c r="AK39" s="62"/>
      <c r="AL39" s="62"/>
      <c r="AM39" s="62"/>
      <c r="AN39" s="158" t="str">
        <f>IF(Saisie!C84="OUI","C"," ")</f>
        <v>C</v>
      </c>
      <c r="AO39" s="62"/>
      <c r="AP39" s="285" t="str">
        <f>IF(Saisie!C84="OUI","N.C"," ")</f>
        <v>N.C</v>
      </c>
      <c r="AQ39" s="285"/>
      <c r="AR39" s="285"/>
      <c r="AS39" s="71"/>
      <c r="AT39" s="54"/>
      <c r="AU39" s="54"/>
      <c r="AV39" s="53"/>
      <c r="AW39" s="54"/>
      <c r="AX39" s="164"/>
      <c r="AY39" s="62"/>
      <c r="AZ39" s="164"/>
      <c r="BA39" s="164"/>
      <c r="BB39" s="62"/>
      <c r="BC39" s="164"/>
      <c r="BD39" s="165"/>
    </row>
    <row r="40" spans="1:57" ht="30" customHeight="1" x14ac:dyDescent="0.25">
      <c r="A40" s="63"/>
      <c r="B40" s="177" t="str">
        <f>IF(Saisie!C86="OUI","Fourreaux"," ")</f>
        <v>Fourreaux</v>
      </c>
      <c r="C40" s="62"/>
      <c r="D40" s="62"/>
      <c r="E40" s="62"/>
      <c r="F40" s="62"/>
      <c r="G40" s="305" t="str">
        <f>IF(Saisie!C86="OUI",IF(Saisie!C88="AUCUN"," ",IF(Saisie!C88=0," ","Type:"))," ")</f>
        <v>Type:</v>
      </c>
      <c r="H40" s="305"/>
      <c r="I40" s="305"/>
      <c r="J40" s="177" t="str">
        <f>IF(Saisie!C86="OUI",IF(Saisie!C88="AUCUN"," ",IF(Saisie!C88=0," ",Saisie!C88))," ")</f>
        <v>Elec</v>
      </c>
      <c r="K40" s="62"/>
      <c r="L40" s="62"/>
      <c r="M40" s="305" t="str">
        <f>IF(Saisie!C86="OUI",IF(Saisie!C88="AUCUN"," ",IF(Saisie!C88=0," ","Diam:"))," ")</f>
        <v>Diam:</v>
      </c>
      <c r="N40" s="305"/>
      <c r="O40" s="305"/>
      <c r="P40" s="185">
        <f>IF(Saisie!F88=0," ",IF(Saisie!C86="OUI",IF(Saisie!C88="AUCUN"," ",IF(Saisie!C88=0," ",Saisie!F88))," "))</f>
        <v>63</v>
      </c>
      <c r="Q40" s="185"/>
      <c r="R40" s="177" t="str">
        <f>IF(Saisie!C86="OUI",IF(Saisie!C88="AUCUN"," ",IF(Saisie!C88=0," ","Nbre:"))," ")</f>
        <v>Nbre:</v>
      </c>
      <c r="S40" s="62"/>
      <c r="T40" s="177">
        <f>IF(Saisie!I88=0," ",IF(Saisie!C86="OUI",IF(Saisie!C88="AUCUN"," ",IF(Saisie!C88=0," ",Saisie!I88))," "))</f>
        <v>5</v>
      </c>
      <c r="U40" s="62"/>
      <c r="V40" s="62"/>
      <c r="W40" s="176" t="str">
        <f>IF(Saisie!C86="OUI",IF(Saisie!C88="AUCUN"," ","□")," ")</f>
        <v>□</v>
      </c>
      <c r="X40" s="62"/>
      <c r="Y40" s="62"/>
      <c r="Z40" s="176" t="str">
        <f>IF(Saisie!C86="OUI",IF(Saisie!C88="AUCUN"," ","□")," ")</f>
        <v>□</v>
      </c>
      <c r="AA40" s="62"/>
      <c r="AB40" s="62"/>
      <c r="AC40" s="62"/>
      <c r="AD40" s="177" t="str">
        <f>IF(Saisie!C84="OUI","Cablette"," ")</f>
        <v>Cablette</v>
      </c>
      <c r="AE40" s="62"/>
      <c r="AF40" s="62"/>
      <c r="AG40" s="62"/>
      <c r="AH40" s="62"/>
      <c r="AI40" s="62"/>
      <c r="AJ40" s="62"/>
      <c r="AK40" s="62"/>
      <c r="AL40" s="67"/>
      <c r="AM40" s="67"/>
      <c r="AN40" s="176" t="str">
        <f>IF(Saisie!C84="OUI","□"," ")</f>
        <v>□</v>
      </c>
      <c r="AO40" s="62"/>
      <c r="AP40" s="62"/>
      <c r="AQ40" s="176" t="str">
        <f>IF(Saisie!C84="OUI","□"," ")</f>
        <v>□</v>
      </c>
      <c r="AR40" s="62"/>
      <c r="AS40" s="62"/>
      <c r="AT40" s="62"/>
      <c r="AU40" s="62"/>
      <c r="AV40" s="63"/>
      <c r="AW40" s="62"/>
      <c r="AX40" s="67"/>
      <c r="AY40" s="67"/>
      <c r="AZ40" s="176" t="str">
        <f>IF(OR(Saisie!C84="OUI",Saisie!C86="OUI"),"□"," ")</f>
        <v>□</v>
      </c>
      <c r="BA40" s="67"/>
      <c r="BB40" s="62"/>
      <c r="BC40" s="164"/>
      <c r="BD40" s="165"/>
    </row>
    <row r="41" spans="1:57" ht="9" customHeight="1" x14ac:dyDescent="0.25">
      <c r="A41" s="63"/>
      <c r="B41" s="62"/>
      <c r="C41" s="62"/>
      <c r="D41" s="62"/>
      <c r="E41" s="62"/>
      <c r="F41" s="62"/>
      <c r="G41" s="62"/>
      <c r="H41" s="62"/>
      <c r="I41" s="54"/>
      <c r="J41" s="62"/>
      <c r="K41" s="62"/>
      <c r="L41" s="54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71"/>
      <c r="X41" s="71"/>
      <c r="Y41" s="71"/>
      <c r="Z41" s="71"/>
      <c r="AA41" s="62"/>
      <c r="AB41" s="62"/>
      <c r="AC41" s="62"/>
      <c r="AD41" s="62"/>
      <c r="AE41" s="62"/>
      <c r="AF41" s="62"/>
      <c r="AG41" s="62"/>
      <c r="AH41" s="62"/>
      <c r="AI41" s="62"/>
      <c r="AJ41" s="62"/>
      <c r="AK41" s="62"/>
      <c r="AL41" s="62"/>
      <c r="AM41" s="62"/>
      <c r="AN41" s="62"/>
      <c r="AO41" s="62"/>
      <c r="AP41" s="62"/>
      <c r="AQ41" s="62"/>
      <c r="AR41" s="62"/>
      <c r="AS41" s="71"/>
      <c r="AT41" s="54"/>
      <c r="AU41" s="54"/>
      <c r="AV41" s="53"/>
      <c r="AW41" s="54"/>
      <c r="AX41" s="62"/>
      <c r="AY41" s="62"/>
      <c r="AZ41" s="62"/>
      <c r="BA41" s="62"/>
      <c r="BB41" s="62"/>
      <c r="BC41" s="67"/>
      <c r="BD41" s="68"/>
    </row>
    <row r="42" spans="1:57" ht="33" customHeight="1" x14ac:dyDescent="0.25">
      <c r="A42" s="63"/>
      <c r="B42" s="62"/>
      <c r="C42" s="62"/>
      <c r="D42" s="62"/>
      <c r="E42" s="62"/>
      <c r="F42" s="62"/>
      <c r="G42" s="305" t="str">
        <f>IF(Saisie!C86="OUI",IF(Saisie!C90="AUCUN"," ",IF(Saisie!C90=0," ","Type:"))," ")</f>
        <v>Type:</v>
      </c>
      <c r="H42" s="305"/>
      <c r="I42" s="305"/>
      <c r="J42" s="177" t="str">
        <f>IF(Saisie!C86="OUI",IF(Saisie!C90="AUCUN"," ",IF(Saisie!C90=0," ",Saisie!C90))," ")</f>
        <v>Elec</v>
      </c>
      <c r="K42" s="62"/>
      <c r="L42" s="62"/>
      <c r="M42" s="305" t="str">
        <f>IF(Saisie!C86="OUI",IF(Saisie!C90="AUCUN"," ",IF(Saisie!C90=0," ","Diam:"))," ")</f>
        <v>Diam:</v>
      </c>
      <c r="N42" s="305"/>
      <c r="O42" s="305"/>
      <c r="P42" s="185">
        <f>IF(Saisie!F90=0," ",IF(Saisie!C86="OUI",IF(Saisie!C90="AUCUN"," ",IF(Saisie!C90=0," ",Saisie!F90))," "))</f>
        <v>50</v>
      </c>
      <c r="Q42" s="179"/>
      <c r="R42" s="177" t="str">
        <f>IF(Saisie!C86="OUI",IF(Saisie!C90="AUCUN"," ",IF(Saisie!C90=0," ","Nbre:"))," ")</f>
        <v>Nbre:</v>
      </c>
      <c r="S42" s="62"/>
      <c r="T42" s="177">
        <f>IF(Saisie!I90=0," ",IF(Saisie!C86="OUI",IF(Saisie!C90="AUCUN"," ",IF(Saisie!C90=0," ",Saisie!I90))," "))</f>
        <v>7</v>
      </c>
      <c r="U42" s="62"/>
      <c r="V42" s="62"/>
      <c r="W42" s="176" t="str">
        <f>IF(Saisie!C86="OUI",IF(Saisie!C90="AUCUN"," ","□")," ")</f>
        <v>□</v>
      </c>
      <c r="X42" s="62"/>
      <c r="Y42" s="62"/>
      <c r="Z42" s="176" t="str">
        <f>IF(Saisie!C86="OUI",IF(Saisie!C90="AUCUN"," ","□")," ")</f>
        <v>□</v>
      </c>
      <c r="AA42" s="62"/>
      <c r="AB42" s="62"/>
      <c r="AC42" s="62"/>
      <c r="AD42" s="62"/>
      <c r="AE42" s="62"/>
      <c r="AF42" s="62"/>
      <c r="AG42" s="62"/>
      <c r="AH42" s="62"/>
      <c r="AI42" s="62"/>
      <c r="AJ42" s="62"/>
      <c r="AK42" s="62"/>
      <c r="AL42" s="62"/>
      <c r="AM42" s="62"/>
      <c r="AN42" s="62"/>
      <c r="AO42" s="62"/>
      <c r="AP42" s="62"/>
      <c r="AQ42" s="62"/>
      <c r="AR42" s="62"/>
      <c r="AS42" s="67"/>
      <c r="AT42" s="67"/>
      <c r="AU42" s="67"/>
      <c r="AV42" s="169"/>
      <c r="AW42" s="67"/>
      <c r="AX42" s="62"/>
      <c r="AY42" s="158" t="str">
        <f>IF(OR(Saisie!C84="OUI",Saisie!C86="OUI"),"  /       /  "," ")</f>
        <v xml:space="preserve">  /       /  </v>
      </c>
      <c r="AZ42" s="62"/>
      <c r="BA42" s="62"/>
      <c r="BB42" s="62"/>
      <c r="BC42" s="67"/>
      <c r="BD42" s="68"/>
    </row>
    <row r="43" spans="1:57" ht="20.25" customHeight="1" x14ac:dyDescent="0.25">
      <c r="A43" s="63"/>
      <c r="B43" s="62"/>
      <c r="C43" s="62"/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62"/>
      <c r="AG43" s="62"/>
      <c r="AH43" s="62"/>
      <c r="AI43" s="62"/>
      <c r="AJ43" s="62"/>
      <c r="AK43" s="158"/>
      <c r="AL43" s="67"/>
      <c r="AM43" s="67"/>
      <c r="AN43" s="67"/>
      <c r="AO43" s="62"/>
      <c r="AP43" s="62"/>
      <c r="AQ43" s="62"/>
      <c r="AR43" s="62"/>
      <c r="AS43" s="67"/>
      <c r="AT43" s="67"/>
      <c r="AU43" s="67"/>
      <c r="AV43" s="169"/>
      <c r="AW43" s="67"/>
      <c r="AX43" s="62"/>
      <c r="AY43" s="62"/>
      <c r="AZ43" s="62"/>
      <c r="BA43" s="62"/>
      <c r="BB43" s="62"/>
      <c r="BC43" s="67"/>
      <c r="BD43" s="68"/>
    </row>
    <row r="44" spans="1:57" ht="27.75" customHeight="1" x14ac:dyDescent="0.25">
      <c r="A44" s="63"/>
      <c r="B44" s="62"/>
      <c r="C44" s="62"/>
      <c r="D44" s="62"/>
      <c r="E44" s="62"/>
      <c r="F44" s="62"/>
      <c r="G44" s="305" t="str">
        <f>IF(Saisie!C86="OUI",IF(Saisie!C92="AUCUN"," ",IF(Saisie!C92=0," ","Type:"))," ")</f>
        <v>Type:</v>
      </c>
      <c r="H44" s="305"/>
      <c r="I44" s="305"/>
      <c r="J44" s="177" t="str">
        <f>IF(Saisie!C86="OUI",IF(Saisie!C92="AUCUN"," ",IF(Saisie!C92=0," ",Saisie!C92))," ")</f>
        <v>Fibre</v>
      </c>
      <c r="K44" s="62"/>
      <c r="L44" s="62"/>
      <c r="M44" s="305" t="str">
        <f>IF(Saisie!C86="OUI",IF(Saisie!C92="AUCUN"," ",IF(Saisie!C92=0," ","Diam:"))," ")</f>
        <v>Diam:</v>
      </c>
      <c r="N44" s="305"/>
      <c r="O44" s="305"/>
      <c r="P44" s="185">
        <f>IF(Saisie!F92=0," ",IF(Saisie!C86="OUI",IF(Saisie!C92="AUCUN"," ",IF(Saisie!C92=0," ",Saisie!F92))," "))</f>
        <v>63</v>
      </c>
      <c r="Q44" s="177"/>
      <c r="R44" s="177" t="str">
        <f>IF(Saisie!C86="OUI",IF(Saisie!C92="AUCUN"," ",IF(Saisie!C92=0," ","Nbre:"))," ")</f>
        <v>Nbre:</v>
      </c>
      <c r="S44" s="62"/>
      <c r="T44" s="177">
        <f>IF(Saisie!I92=0," ",IF(Saisie!C86="OUI",IF(Saisie!C92="AUCUN"," ",IF(Saisie!C92=0," ",Saisie!I92))," "))</f>
        <v>9</v>
      </c>
      <c r="U44" s="62"/>
      <c r="V44" s="62"/>
      <c r="W44" s="176" t="str">
        <f>IF(Saisie!C86="OUI",IF(Saisie!C92="AUCUN"," ","□")," ")</f>
        <v>□</v>
      </c>
      <c r="X44" s="62"/>
      <c r="Y44" s="62"/>
      <c r="Z44" s="176" t="str">
        <f>IF(Saisie!C86="OUI",IF(Saisie!C92="AUCUN"," ","□")," ")</f>
        <v>□</v>
      </c>
      <c r="AA44" s="62"/>
      <c r="AB44" s="62"/>
      <c r="AC44" s="62"/>
      <c r="AD44" s="62"/>
      <c r="AE44" s="62"/>
      <c r="AF44" s="62"/>
      <c r="AG44" s="62"/>
      <c r="AH44" s="62"/>
      <c r="AI44" s="62"/>
      <c r="AJ44" s="62"/>
      <c r="AK44" s="158"/>
      <c r="AL44" s="67"/>
      <c r="AM44" s="67"/>
      <c r="AN44" s="67"/>
      <c r="AO44" s="62"/>
      <c r="AP44" s="62"/>
      <c r="AQ44" s="62"/>
      <c r="AR44" s="62"/>
      <c r="AS44" s="67"/>
      <c r="AT44" s="67"/>
      <c r="AU44" s="67"/>
      <c r="AV44" s="169"/>
      <c r="AW44" s="67"/>
      <c r="AX44" s="62"/>
      <c r="AY44" s="158"/>
      <c r="AZ44" s="62"/>
      <c r="BA44" s="62"/>
      <c r="BB44" s="62"/>
      <c r="BC44" s="67"/>
      <c r="BD44" s="68"/>
    </row>
    <row r="45" spans="1:57" ht="19.5" customHeight="1" thickBot="1" x14ac:dyDescent="0.25">
      <c r="A45" s="187"/>
      <c r="B45" s="72"/>
      <c r="C45" s="72"/>
      <c r="D45" s="72"/>
      <c r="E45" s="72"/>
      <c r="F45" s="72"/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72"/>
      <c r="T45" s="72"/>
      <c r="U45" s="72"/>
      <c r="V45" s="72"/>
      <c r="W45" s="72"/>
      <c r="X45" s="72"/>
      <c r="Y45" s="72"/>
      <c r="Z45" s="72"/>
      <c r="AA45" s="72"/>
      <c r="AB45" s="72"/>
      <c r="AC45" s="72"/>
      <c r="AD45" s="72"/>
      <c r="AE45" s="72"/>
      <c r="AF45" s="72"/>
      <c r="AG45" s="72"/>
      <c r="AH45" s="72"/>
      <c r="AI45" s="72"/>
      <c r="AJ45" s="72"/>
      <c r="AK45" s="72"/>
      <c r="AL45" s="72"/>
      <c r="AM45" s="72"/>
      <c r="AN45" s="72"/>
      <c r="AO45" s="72"/>
      <c r="AP45" s="72"/>
      <c r="AQ45" s="72"/>
      <c r="AR45" s="72"/>
      <c r="AS45" s="72"/>
      <c r="AT45" s="72"/>
      <c r="AU45" s="72"/>
      <c r="AV45" s="75"/>
      <c r="AW45" s="72"/>
      <c r="AX45" s="72"/>
      <c r="AY45" s="72"/>
      <c r="AZ45" s="72"/>
      <c r="BA45" s="72"/>
      <c r="BB45" s="72"/>
      <c r="BC45" s="79"/>
      <c r="BD45" s="76"/>
    </row>
    <row r="46" spans="1:57" ht="20.100000000000001" customHeight="1" thickBot="1" x14ac:dyDescent="0.3">
      <c r="A46" s="301" t="str">
        <f>IF(Saisie!C67="Non imposé par le client","Massif Coulé ou Préfabriqué",IF(Saisie!C65="Coulé","Coullage imposé par le client","Préfabriqué imposé par le client"))</f>
        <v>Coullage imposé par le client</v>
      </c>
      <c r="B46" s="302"/>
      <c r="C46" s="302"/>
      <c r="D46" s="302"/>
      <c r="E46" s="302"/>
      <c r="F46" s="302"/>
      <c r="G46" s="302"/>
      <c r="H46" s="302"/>
      <c r="I46" s="302"/>
      <c r="J46" s="302"/>
      <c r="K46" s="302"/>
      <c r="L46" s="302"/>
      <c r="M46" s="302"/>
      <c r="N46" s="302"/>
      <c r="O46" s="302"/>
      <c r="P46" s="302"/>
      <c r="Q46" s="302"/>
      <c r="R46" s="302"/>
      <c r="S46" s="302"/>
      <c r="T46" s="302"/>
      <c r="U46" s="302"/>
      <c r="V46" s="302"/>
      <c r="W46" s="302"/>
      <c r="X46" s="302"/>
      <c r="Y46" s="302"/>
      <c r="Z46" s="302"/>
      <c r="AA46" s="302"/>
      <c r="AB46" s="302"/>
      <c r="AC46" s="302"/>
      <c r="AD46" s="302"/>
      <c r="AE46" s="302"/>
      <c r="AF46" s="302"/>
      <c r="AG46" s="302"/>
      <c r="AH46" s="302"/>
      <c r="AI46" s="302"/>
      <c r="AJ46" s="302"/>
      <c r="AK46" s="302"/>
      <c r="AL46" s="302"/>
      <c r="AM46" s="302"/>
      <c r="AN46" s="302"/>
      <c r="AO46" s="302"/>
      <c r="AP46" s="302"/>
      <c r="AQ46" s="302"/>
      <c r="AR46" s="302"/>
      <c r="AS46" s="302"/>
      <c r="AT46" s="302"/>
      <c r="AU46" s="303"/>
      <c r="AV46" s="300" t="s">
        <v>105</v>
      </c>
      <c r="AW46" s="300"/>
      <c r="AX46" s="300"/>
      <c r="AY46" s="300"/>
      <c r="AZ46" s="300"/>
      <c r="BA46" s="300"/>
      <c r="BB46" s="300"/>
      <c r="BC46" s="300"/>
      <c r="BD46" s="300"/>
      <c r="BE46" s="62"/>
    </row>
    <row r="47" spans="1:57" ht="8.25" customHeight="1" x14ac:dyDescent="0.25">
      <c r="A47" s="77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171"/>
      <c r="AV47" s="77"/>
      <c r="AW47" s="65"/>
      <c r="AX47" s="65"/>
      <c r="AY47" s="65"/>
      <c r="AZ47" s="65"/>
      <c r="BA47" s="65"/>
      <c r="BB47" s="65"/>
      <c r="BC47" s="65"/>
      <c r="BD47" s="171"/>
    </row>
    <row r="48" spans="1:57" ht="20.100000000000001" customHeight="1" x14ac:dyDescent="0.25">
      <c r="A48" s="63"/>
      <c r="B48" s="62"/>
      <c r="C48" s="62"/>
      <c r="D48" s="62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R48" s="158" t="s">
        <v>29</v>
      </c>
      <c r="S48" s="62"/>
      <c r="T48" s="285" t="s">
        <v>88</v>
      </c>
      <c r="U48" s="285"/>
      <c r="V48" s="285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2"/>
      <c r="AH48" s="62"/>
      <c r="AI48" s="62"/>
      <c r="AJ48" s="62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73"/>
      <c r="AV48" s="63"/>
      <c r="AW48" s="62"/>
      <c r="AX48" s="62"/>
      <c r="AY48" s="62"/>
      <c r="AZ48" s="62"/>
      <c r="BA48" s="62"/>
      <c r="BB48" s="62"/>
      <c r="BC48" s="62"/>
      <c r="BD48" s="73"/>
    </row>
    <row r="49" spans="1:56" ht="29.25" customHeight="1" x14ac:dyDescent="0.25">
      <c r="A49" s="172"/>
      <c r="B49" s="62"/>
      <c r="C49" s="177" t="str">
        <f>IF(AND(Saisie!C65="Préfabriqué",Saisie!C67="Imposé par le client")," ","Coulé")</f>
        <v>Coulé</v>
      </c>
      <c r="D49" s="62"/>
      <c r="E49" s="62"/>
      <c r="F49" s="177" t="str">
        <f>IF(AND(Saisie!C65="Coulé",Saisie!C67="Imposé par le client"),"Imposé par le client"," ")</f>
        <v>Imposé par le client</v>
      </c>
      <c r="H49" s="62"/>
      <c r="L49" s="62"/>
      <c r="M49" s="62"/>
      <c r="O49" s="176"/>
      <c r="P49" s="62"/>
      <c r="R49" s="176" t="str">
        <f>IF(AND(Saisie!C65="Préfabriqué",Saisie!C67="Imposé par le client"),"","□")</f>
        <v>□</v>
      </c>
      <c r="U49" s="176" t="str">
        <f>IF(AND(Saisie!C65="Préfabriqué",Saisie!C67="Imposé par le client"),"","□")</f>
        <v>□</v>
      </c>
      <c r="W49" s="158" t="str">
        <f>IF(AND(Saisie!C65="Préfabriqué",Saisie!C67="Imposé par le client")," ","Type de béton:")</f>
        <v>Type de béton:</v>
      </c>
      <c r="X49" s="62"/>
      <c r="Y49" s="62"/>
      <c r="Z49" s="62"/>
      <c r="AA49" s="62"/>
      <c r="AB49" s="62"/>
      <c r="AH49" s="158" t="str">
        <f>IF(AND(Saisie!C65="Préfabriqué",Saisie!C67="Imposé par le client")," ","Bon n°:")</f>
        <v>Bon n°:</v>
      </c>
      <c r="AI49" s="62"/>
      <c r="AJ49" s="62"/>
      <c r="AK49" s="62"/>
      <c r="AL49" s="62"/>
      <c r="AM49" s="62"/>
      <c r="AN49" s="62"/>
      <c r="AO49" s="62"/>
      <c r="AP49" s="62"/>
      <c r="AQ49" s="62"/>
      <c r="AR49" s="62"/>
      <c r="AS49" s="62"/>
      <c r="AT49" s="62"/>
      <c r="AU49" s="73"/>
      <c r="AV49" s="63"/>
      <c r="AW49" s="62"/>
      <c r="AX49" s="62"/>
      <c r="AY49" s="62"/>
      <c r="AZ49" s="176" t="s">
        <v>117</v>
      </c>
      <c r="BA49" s="62"/>
      <c r="BB49" s="62"/>
      <c r="BC49" s="62"/>
      <c r="BD49" s="73"/>
    </row>
    <row r="50" spans="1:56" ht="20.100000000000001" customHeight="1" x14ac:dyDescent="0.25">
      <c r="A50" s="63"/>
      <c r="B50" s="62"/>
      <c r="C50" s="62"/>
      <c r="D50" s="62"/>
      <c r="E50" s="62"/>
      <c r="F50" s="62"/>
      <c r="G50" s="62"/>
      <c r="H50" s="62"/>
      <c r="I50" s="62"/>
      <c r="J50" s="62"/>
      <c r="L50" s="62"/>
      <c r="M50" s="62"/>
      <c r="N50" s="62"/>
      <c r="O50" s="62"/>
      <c r="P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  <c r="AH50" s="62"/>
      <c r="AI50" s="62"/>
      <c r="AJ50" s="62"/>
      <c r="AK50" s="62"/>
      <c r="AL50" s="62"/>
      <c r="AM50" s="62"/>
      <c r="AN50" s="62"/>
      <c r="AO50" s="62"/>
      <c r="AP50" s="62"/>
      <c r="AQ50" s="62"/>
      <c r="AR50" s="62"/>
      <c r="AS50" s="62"/>
      <c r="AT50" s="62"/>
      <c r="AU50" s="73"/>
      <c r="AV50" s="63"/>
      <c r="AW50" s="62"/>
      <c r="AX50" s="62"/>
      <c r="AY50" s="62"/>
      <c r="AZ50" s="164"/>
      <c r="BA50" s="62"/>
      <c r="BB50" s="62"/>
      <c r="BC50" s="62"/>
      <c r="BD50" s="73"/>
    </row>
    <row r="51" spans="1:56" ht="36.75" customHeight="1" x14ac:dyDescent="0.25">
      <c r="A51" s="63"/>
      <c r="B51" s="62"/>
      <c r="C51" s="177" t="str">
        <f>IF(AND(Saisie!C65="Coulé",Saisie!C67="Imposé par le client"),"","Préfabriqué")</f>
        <v/>
      </c>
      <c r="D51" s="62"/>
      <c r="E51" s="62"/>
      <c r="F51" s="62"/>
      <c r="G51" s="62"/>
      <c r="H51" s="177" t="str">
        <f>IF(AND(Saisie!C65="Préfabriqué",Saisie!C67="Imposé par le client"),"Imposé par le client"," ")</f>
        <v xml:space="preserve"> </v>
      </c>
      <c r="K51" s="158"/>
      <c r="L51" s="158"/>
      <c r="M51" s="158"/>
      <c r="R51" s="176" t="str">
        <f>IF(AND(Saisie!C65="Coulé",Saisie!C67="Imposé par le client"),"","□")</f>
        <v/>
      </c>
      <c r="S51" s="62"/>
      <c r="T51" s="62"/>
      <c r="U51" s="176" t="str">
        <f>IF(AND(Saisie!C65="Coulé",Saisie!C67="Imposé par le client"),"","□")</f>
        <v/>
      </c>
      <c r="V51" s="62"/>
      <c r="W51" s="62"/>
      <c r="X51" s="62"/>
      <c r="Y51" s="62"/>
      <c r="Z51" s="62"/>
      <c r="AA51" s="62"/>
      <c r="AB51" s="62"/>
      <c r="AH51" s="62"/>
      <c r="AI51" s="62"/>
      <c r="AJ51" s="62"/>
      <c r="AK51" s="62"/>
      <c r="AL51" s="62"/>
      <c r="AM51" s="62"/>
      <c r="AN51" s="62"/>
      <c r="AO51" s="62"/>
      <c r="AP51" s="62"/>
      <c r="AQ51" s="62"/>
      <c r="AR51" s="62"/>
      <c r="AS51" s="62"/>
      <c r="AT51" s="62"/>
      <c r="AU51" s="73"/>
      <c r="AV51" s="63"/>
      <c r="AW51" s="62"/>
      <c r="AX51" s="62"/>
      <c r="AY51" s="158" t="s">
        <v>120</v>
      </c>
      <c r="AZ51" s="62"/>
      <c r="BA51" s="62"/>
      <c r="BB51" s="62"/>
      <c r="BC51" s="62"/>
      <c r="BD51" s="73"/>
    </row>
    <row r="52" spans="1:56" ht="20.100000000000001" customHeight="1" x14ac:dyDescent="0.25">
      <c r="A52" s="63"/>
      <c r="B52" s="62"/>
      <c r="C52" s="62"/>
      <c r="D52" s="62"/>
      <c r="E52" s="62"/>
      <c r="F52" s="62"/>
      <c r="G52" s="62"/>
      <c r="I52" s="158"/>
      <c r="J52" s="62"/>
      <c r="K52" s="62"/>
      <c r="L52" s="62"/>
      <c r="M52" s="62"/>
      <c r="N52" s="62"/>
      <c r="O52" s="62"/>
      <c r="P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H52" s="62"/>
      <c r="AI52" s="62"/>
      <c r="AJ52" s="62"/>
      <c r="AK52" s="62"/>
      <c r="AL52" s="62"/>
      <c r="AM52" s="62"/>
      <c r="AN52" s="62"/>
      <c r="AO52" s="62"/>
      <c r="AP52" s="62"/>
      <c r="AQ52" s="62"/>
      <c r="AR52" s="62"/>
      <c r="AS52" s="62"/>
      <c r="AT52" s="62"/>
      <c r="AU52" s="73"/>
      <c r="AV52" s="63"/>
      <c r="AW52" s="62"/>
      <c r="AX52" s="62"/>
      <c r="AY52" s="158"/>
      <c r="AZ52" s="62"/>
      <c r="BA52" s="62"/>
      <c r="BB52" s="62"/>
      <c r="BC52" s="62"/>
      <c r="BD52" s="73"/>
    </row>
    <row r="53" spans="1:56" ht="20.100000000000001" customHeight="1" thickBot="1" x14ac:dyDescent="0.3">
      <c r="A53" s="75"/>
      <c r="B53" s="72"/>
      <c r="C53" s="72"/>
      <c r="D53" s="72"/>
      <c r="E53" s="72"/>
      <c r="F53" s="72"/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72"/>
      <c r="R53" s="72"/>
      <c r="S53" s="72"/>
      <c r="T53" s="72"/>
      <c r="U53" s="72"/>
      <c r="V53" s="72"/>
      <c r="W53" s="72"/>
      <c r="X53" s="72"/>
      <c r="Y53" s="72"/>
      <c r="Z53" s="72"/>
      <c r="AA53" s="72"/>
      <c r="AB53" s="72"/>
      <c r="AC53" s="72"/>
      <c r="AD53" s="72"/>
      <c r="AE53" s="72"/>
      <c r="AF53" s="72"/>
      <c r="AG53" s="72"/>
      <c r="AH53" s="72"/>
      <c r="AI53" s="72"/>
      <c r="AJ53" s="72"/>
      <c r="AK53" s="72"/>
      <c r="AL53" s="72"/>
      <c r="AM53" s="72"/>
      <c r="AN53" s="72"/>
      <c r="AO53" s="72"/>
      <c r="AP53" s="72"/>
      <c r="AQ53" s="72"/>
      <c r="AR53" s="72"/>
      <c r="AS53" s="72"/>
      <c r="AT53" s="72"/>
      <c r="AU53" s="76"/>
      <c r="AV53" s="75"/>
      <c r="AW53" s="72"/>
      <c r="AX53" s="72"/>
      <c r="AY53" s="72"/>
      <c r="AZ53" s="72"/>
      <c r="BA53" s="72"/>
      <c r="BB53" s="72"/>
      <c r="BC53" s="72"/>
      <c r="BD53" s="76"/>
    </row>
    <row r="54" spans="1:56" ht="19.5" customHeight="1" thickBot="1" x14ac:dyDescent="0.3">
      <c r="A54" s="301" t="s">
        <v>121</v>
      </c>
      <c r="B54" s="302"/>
      <c r="C54" s="302"/>
      <c r="D54" s="302"/>
      <c r="E54" s="302"/>
      <c r="F54" s="302"/>
      <c r="G54" s="302"/>
      <c r="H54" s="302"/>
      <c r="I54" s="302"/>
      <c r="J54" s="302"/>
      <c r="K54" s="302"/>
      <c r="L54" s="302"/>
      <c r="M54" s="302"/>
      <c r="N54" s="302"/>
      <c r="O54" s="302"/>
      <c r="P54" s="302"/>
      <c r="Q54" s="302"/>
      <c r="R54" s="302"/>
      <c r="S54" s="302"/>
      <c r="T54" s="302"/>
      <c r="U54" s="302"/>
      <c r="V54" s="302"/>
      <c r="W54" s="302"/>
      <c r="X54" s="302"/>
      <c r="Y54" s="302"/>
      <c r="Z54" s="302"/>
      <c r="AA54" s="302"/>
      <c r="AB54" s="302"/>
      <c r="AC54" s="302"/>
      <c r="AD54" s="302"/>
      <c r="AE54" s="302"/>
      <c r="AF54" s="302"/>
      <c r="AG54" s="302"/>
      <c r="AH54" s="302"/>
      <c r="AI54" s="302"/>
      <c r="AJ54" s="302"/>
      <c r="AK54" s="302"/>
      <c r="AL54" s="302"/>
      <c r="AM54" s="302"/>
      <c r="AN54" s="302"/>
      <c r="AO54" s="302"/>
      <c r="AP54" s="302"/>
      <c r="AQ54" s="302"/>
      <c r="AR54" s="302"/>
      <c r="AS54" s="302"/>
      <c r="AT54" s="302"/>
      <c r="AU54" s="303"/>
      <c r="AV54" s="300" t="s">
        <v>105</v>
      </c>
      <c r="AW54" s="300"/>
      <c r="AX54" s="300"/>
      <c r="AY54" s="300"/>
      <c r="AZ54" s="300"/>
      <c r="BA54" s="300"/>
      <c r="BB54" s="300"/>
      <c r="BC54" s="300"/>
      <c r="BD54" s="300"/>
    </row>
    <row r="55" spans="1:56" ht="20.100000000000001" customHeight="1" x14ac:dyDescent="0.25">
      <c r="A55" s="77"/>
      <c r="B55" s="65"/>
      <c r="C55" s="65"/>
      <c r="D55" s="65"/>
      <c r="E55" s="65"/>
      <c r="F55" s="65"/>
      <c r="G55" s="65"/>
      <c r="H55" s="65"/>
      <c r="I55" s="65"/>
      <c r="J55" s="65"/>
      <c r="K55" s="155" t="str">
        <f>IF(AND(Saisie!C96="NON",Saisie!C98="NON",Saisie!C100="NON")," ","C")</f>
        <v>C</v>
      </c>
      <c r="L55" s="65"/>
      <c r="M55" s="50"/>
      <c r="N55" s="155" t="str">
        <f>IF(AND(Saisie!C96="NON",Saisie!C98="NON",Saisie!C100="NON")," ","N.C")</f>
        <v>N.C</v>
      </c>
      <c r="O55" s="65"/>
      <c r="P55" s="65"/>
      <c r="Q55" s="65"/>
      <c r="R55" s="65"/>
      <c r="S55" s="65"/>
      <c r="T55" s="65"/>
      <c r="U55" s="65"/>
      <c r="V55" s="65"/>
      <c r="W55" s="65"/>
      <c r="X55" s="65"/>
      <c r="AE55" s="65"/>
      <c r="AF55" s="65"/>
      <c r="AG55" s="65"/>
      <c r="AH55" s="65"/>
      <c r="AI55" s="65"/>
      <c r="AJ55" s="65"/>
      <c r="AK55" s="65"/>
      <c r="AL55" s="65"/>
      <c r="AM55" s="65"/>
      <c r="AN55" s="158" t="str">
        <f>IF(AND(Saisie!C102="NON",Saisie!C104="NON")," ","C")</f>
        <v>C</v>
      </c>
      <c r="AO55" s="65"/>
      <c r="AP55" s="304" t="str">
        <f>IF(AND(Saisie!C102="NON",Saisie!C104="NON")," ","N.C")</f>
        <v>N.C</v>
      </c>
      <c r="AQ55" s="304"/>
      <c r="AR55" s="304"/>
      <c r="AS55" s="65"/>
      <c r="AT55" s="65"/>
      <c r="AU55" s="171"/>
      <c r="AV55" s="77"/>
      <c r="AW55" s="65"/>
      <c r="AX55" s="65"/>
      <c r="AY55" s="65"/>
      <c r="AZ55" s="65"/>
      <c r="BA55" s="65"/>
      <c r="BB55" s="65"/>
      <c r="BC55" s="65"/>
      <c r="BD55" s="171"/>
    </row>
    <row r="56" spans="1:56" ht="31.5" customHeight="1" x14ac:dyDescent="0.25">
      <c r="A56" s="63"/>
      <c r="B56" s="62"/>
      <c r="C56" s="158" t="str">
        <f>IF(Saisie!C96="OUI","Béton propreté"," ")</f>
        <v>Béton propreté</v>
      </c>
      <c r="D56" s="62"/>
      <c r="E56" s="62"/>
      <c r="F56" s="62"/>
      <c r="G56" s="62"/>
      <c r="H56" s="62"/>
      <c r="I56" s="62"/>
      <c r="J56" s="62"/>
      <c r="K56" s="176" t="str">
        <f>IF(Saisie!C96="OUI","□"," ")</f>
        <v>□</v>
      </c>
      <c r="L56" s="176"/>
      <c r="M56" s="176"/>
      <c r="N56" s="176" t="str">
        <f>IF(Saisie!C96="OUI","□"," ")</f>
        <v>□</v>
      </c>
      <c r="O56" s="62"/>
      <c r="P56" s="62"/>
      <c r="T56" s="62"/>
      <c r="U56" s="177" t="str">
        <f>IF(AND(Saisie!C96="NON",Saisie!C98="NON",Saisie!C100="NON",Saisie!C102="NON",Saisie!C104="NON"),"Pas de finitions"," ")</f>
        <v xml:space="preserve"> </v>
      </c>
      <c r="V56" s="62"/>
      <c r="W56" s="62"/>
      <c r="X56" s="62"/>
      <c r="AE56" s="177" t="str">
        <f>IF(Saisie!C102="OUI","Pointe de diamant"," ")</f>
        <v>Pointe de diamant</v>
      </c>
      <c r="AF56" s="62"/>
      <c r="AG56" s="62"/>
      <c r="AH56" s="62"/>
      <c r="AI56" s="62"/>
      <c r="AJ56" s="62"/>
      <c r="AK56" s="62"/>
      <c r="AL56" s="62"/>
      <c r="AM56" s="62"/>
      <c r="AN56" s="176" t="str">
        <f>IF(Saisie!C102="OUI","□"," ")</f>
        <v>□</v>
      </c>
      <c r="AO56" s="176"/>
      <c r="AP56" s="176"/>
      <c r="AQ56" s="176" t="str">
        <f>IF(Saisie!C102="OUI","□"," ")</f>
        <v>□</v>
      </c>
      <c r="AR56" s="62"/>
      <c r="AS56" s="62"/>
      <c r="AT56" s="62"/>
      <c r="AU56" s="73"/>
      <c r="AV56" s="63"/>
      <c r="AW56" s="62"/>
      <c r="AX56" s="62"/>
      <c r="AY56" s="62"/>
      <c r="AZ56" s="176" t="s">
        <v>117</v>
      </c>
      <c r="BA56" s="62"/>
      <c r="BB56" s="62"/>
      <c r="BC56" s="62"/>
      <c r="BD56" s="73"/>
    </row>
    <row r="57" spans="1:56" ht="7.5" customHeight="1" x14ac:dyDescent="0.25">
      <c r="A57" s="63"/>
      <c r="B57" s="62"/>
      <c r="C57" s="81"/>
      <c r="D57" s="62"/>
      <c r="E57" s="62"/>
      <c r="F57" s="62"/>
      <c r="G57" s="62"/>
      <c r="H57" s="62"/>
      <c r="I57" s="62"/>
      <c r="J57" s="62"/>
      <c r="K57" s="176"/>
      <c r="L57" s="176"/>
      <c r="M57" s="176"/>
      <c r="N57" s="176"/>
      <c r="O57" s="62"/>
      <c r="P57" s="62"/>
      <c r="Q57" s="62"/>
      <c r="R57" s="62"/>
      <c r="S57" s="62"/>
      <c r="T57" s="62"/>
      <c r="U57" s="62"/>
      <c r="V57" s="62"/>
      <c r="W57" s="62"/>
      <c r="X57" s="62"/>
      <c r="AE57" s="62"/>
      <c r="AF57" s="62"/>
      <c r="AG57" s="62"/>
      <c r="AH57" s="62"/>
      <c r="AI57" s="62"/>
      <c r="AJ57" s="62"/>
      <c r="AK57" s="62"/>
      <c r="AL57" s="62"/>
      <c r="AM57" s="62"/>
      <c r="AN57" s="176"/>
      <c r="AO57" s="176"/>
      <c r="AP57" s="176"/>
      <c r="AQ57" s="176"/>
      <c r="AR57" s="62"/>
      <c r="AS57" s="62"/>
      <c r="AT57" s="62"/>
      <c r="AU57" s="73"/>
      <c r="AV57" s="63"/>
      <c r="AW57" s="62"/>
      <c r="AX57" s="62"/>
      <c r="AY57" s="62"/>
      <c r="AZ57" s="62"/>
      <c r="BA57" s="62"/>
      <c r="BB57" s="62"/>
      <c r="BC57" s="62"/>
      <c r="BD57" s="73"/>
    </row>
    <row r="58" spans="1:56" ht="31.5" customHeight="1" x14ac:dyDescent="0.25">
      <c r="A58" s="63"/>
      <c r="B58" s="62"/>
      <c r="C58" s="158" t="str">
        <f>IF(Saisie!C98="OUI","Béton de retrait"," ")</f>
        <v>Béton de retrait</v>
      </c>
      <c r="D58" s="62"/>
      <c r="E58" s="62"/>
      <c r="F58" s="62"/>
      <c r="G58" s="62"/>
      <c r="H58" s="62"/>
      <c r="I58" s="62"/>
      <c r="J58" s="62"/>
      <c r="K58" s="176" t="str">
        <f>IF(Saisie!C98="OUI","□"," ")</f>
        <v>□</v>
      </c>
      <c r="L58" s="176"/>
      <c r="M58" s="176"/>
      <c r="N58" s="176" t="str">
        <f>IF(Saisie!C98="OUI","□"," ")</f>
        <v>□</v>
      </c>
      <c r="O58" s="62"/>
      <c r="P58" s="62"/>
      <c r="Q58" s="62"/>
      <c r="T58" s="62"/>
      <c r="V58" s="62"/>
      <c r="W58" s="62"/>
      <c r="X58" s="62"/>
      <c r="AE58" s="177" t="str">
        <f>IF(Saisie!C104="OUI","Bouchons croisés"," ")</f>
        <v>Bouchons croisés</v>
      </c>
      <c r="AF58" s="62"/>
      <c r="AG58" s="62"/>
      <c r="AH58" s="62"/>
      <c r="AI58" s="62"/>
      <c r="AJ58" s="62"/>
      <c r="AK58" s="62"/>
      <c r="AL58" s="62"/>
      <c r="AM58" s="62"/>
      <c r="AN58" s="176" t="str">
        <f>IF(Saisie!C104="OUI","□"," ")</f>
        <v>□</v>
      </c>
      <c r="AO58" s="176"/>
      <c r="AP58" s="176"/>
      <c r="AQ58" s="176" t="str">
        <f>IF(Saisie!C104="OUI","□"," ")</f>
        <v>□</v>
      </c>
      <c r="AR58" s="62"/>
      <c r="AS58" s="62"/>
      <c r="AT58" s="62"/>
      <c r="AU58" s="73"/>
      <c r="AV58" s="63"/>
      <c r="AW58" s="62"/>
      <c r="AX58" s="62"/>
      <c r="AY58" s="158" t="s">
        <v>120</v>
      </c>
      <c r="AZ58" s="62"/>
      <c r="BA58" s="62"/>
      <c r="BB58" s="62"/>
      <c r="BC58" s="62"/>
      <c r="BD58" s="73"/>
    </row>
    <row r="59" spans="1:56" ht="9" customHeight="1" x14ac:dyDescent="0.25">
      <c r="A59" s="63"/>
      <c r="B59" s="62"/>
      <c r="C59" s="62"/>
      <c r="D59" s="62"/>
      <c r="E59" s="62"/>
      <c r="F59" s="62"/>
      <c r="G59" s="62"/>
      <c r="H59" s="62"/>
      <c r="I59" s="62"/>
      <c r="J59" s="62"/>
      <c r="K59" s="176"/>
      <c r="L59" s="176"/>
      <c r="M59" s="176"/>
      <c r="N59" s="176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62"/>
      <c r="AG59" s="62"/>
      <c r="AH59" s="62"/>
      <c r="AI59" s="62"/>
      <c r="AJ59" s="62"/>
      <c r="AK59" s="62"/>
      <c r="AL59" s="62"/>
      <c r="AM59" s="62"/>
      <c r="AN59" s="62"/>
      <c r="AO59" s="62"/>
      <c r="AP59" s="62"/>
      <c r="AQ59" s="62"/>
      <c r="AR59" s="62"/>
      <c r="AS59" s="62"/>
      <c r="AT59" s="62"/>
      <c r="AU59" s="73"/>
      <c r="AV59" s="63"/>
      <c r="AW59" s="62"/>
      <c r="AX59" s="62"/>
      <c r="AY59" s="62"/>
      <c r="AZ59" s="62"/>
      <c r="BA59" s="62"/>
      <c r="BB59" s="62"/>
      <c r="BC59" s="62"/>
      <c r="BD59" s="73"/>
    </row>
    <row r="60" spans="1:56" ht="29.25" customHeight="1" x14ac:dyDescent="0.25">
      <c r="A60" s="63"/>
      <c r="B60" s="62"/>
      <c r="C60" s="158" t="str">
        <f>IF(Saisie!C100="OUI","Enrrobés"," ")</f>
        <v>Enrrobés</v>
      </c>
      <c r="D60" s="62"/>
      <c r="E60" s="62"/>
      <c r="F60" s="62"/>
      <c r="G60" s="62"/>
      <c r="H60" s="62"/>
      <c r="I60" s="62"/>
      <c r="J60" s="62"/>
      <c r="K60" s="176" t="str">
        <f>IF(Saisie!C100="OUI","□"," ")</f>
        <v>□</v>
      </c>
      <c r="L60" s="176"/>
      <c r="M60" s="176"/>
      <c r="N60" s="176" t="str">
        <f>IF(Saisie!C100="OUI","□"," ")</f>
        <v>□</v>
      </c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62"/>
      <c r="AI60" s="62"/>
      <c r="AJ60" s="62"/>
      <c r="AK60" s="62"/>
      <c r="AL60" s="62"/>
      <c r="AM60" s="62"/>
      <c r="AN60" s="62"/>
      <c r="AO60" s="62"/>
      <c r="AP60" s="62"/>
      <c r="AQ60" s="62"/>
      <c r="AR60" s="62"/>
      <c r="AS60" s="62"/>
      <c r="AT60" s="62"/>
      <c r="AU60" s="73"/>
      <c r="AV60" s="63"/>
      <c r="AW60" s="62"/>
      <c r="AX60" s="62"/>
      <c r="AY60" s="62"/>
      <c r="AZ60" s="62"/>
      <c r="BA60" s="62"/>
      <c r="BB60" s="62"/>
      <c r="BC60" s="62"/>
      <c r="BD60" s="73"/>
    </row>
    <row r="61" spans="1:56" ht="9" customHeight="1" thickBot="1" x14ac:dyDescent="0.3">
      <c r="A61" s="75"/>
      <c r="B61" s="72"/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6"/>
      <c r="AV61" s="75"/>
      <c r="AW61" s="72"/>
      <c r="AX61" s="72"/>
      <c r="AY61" s="72"/>
      <c r="AZ61" s="72"/>
      <c r="BA61" s="72"/>
      <c r="BB61" s="72"/>
      <c r="BC61" s="72"/>
      <c r="BD61" s="76"/>
    </row>
    <row r="62" spans="1:56" ht="20.25" customHeight="1" x14ac:dyDescent="0.25">
      <c r="A62" s="77"/>
      <c r="B62" s="65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65"/>
      <c r="AM62" s="65"/>
      <c r="AN62" s="65"/>
      <c r="AO62" s="65"/>
      <c r="AP62" s="65"/>
      <c r="AQ62" s="65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171"/>
    </row>
    <row r="63" spans="1:56" ht="20.25" customHeight="1" x14ac:dyDescent="0.25">
      <c r="A63" s="63"/>
      <c r="B63" s="62"/>
      <c r="C63" s="158" t="s">
        <v>198</v>
      </c>
      <c r="D63" s="62"/>
      <c r="E63" s="62"/>
      <c r="F63" s="62"/>
      <c r="G63" s="62"/>
      <c r="H63" s="62"/>
      <c r="I63" s="62"/>
      <c r="J63" s="62"/>
      <c r="K63" s="62"/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  <c r="AC63" s="62"/>
      <c r="AD63" s="62"/>
      <c r="AE63" s="62"/>
      <c r="AF63" s="62"/>
      <c r="AG63" s="62"/>
      <c r="AH63" s="62"/>
      <c r="AI63" s="62"/>
      <c r="AJ63" s="62"/>
      <c r="AK63" s="62"/>
      <c r="AL63" s="62"/>
      <c r="AM63" s="62"/>
      <c r="AN63" s="62"/>
      <c r="AO63" s="62"/>
      <c r="AP63" s="62"/>
      <c r="AQ63" s="62"/>
      <c r="AR63" s="62"/>
      <c r="AS63" s="62"/>
      <c r="AT63" s="62"/>
      <c r="AU63" s="62"/>
      <c r="AV63" s="62"/>
      <c r="AW63" s="62"/>
      <c r="AX63" s="62"/>
      <c r="AY63" s="62"/>
      <c r="AZ63" s="62"/>
      <c r="BA63" s="62"/>
      <c r="BB63" s="62"/>
      <c r="BC63" s="62"/>
      <c r="BD63" s="73"/>
    </row>
    <row r="64" spans="1:56" ht="20.25" customHeight="1" x14ac:dyDescent="0.25">
      <c r="A64" s="63"/>
      <c r="B64" s="62"/>
      <c r="C64" s="62"/>
      <c r="D64" s="62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2"/>
      <c r="AJ64" s="62"/>
      <c r="AK64" s="62"/>
      <c r="AL64" s="62"/>
      <c r="AM64" s="62"/>
      <c r="AN64" s="62"/>
      <c r="AO64" s="62"/>
      <c r="AP64" s="62"/>
      <c r="AQ64" s="62"/>
      <c r="AR64" s="62"/>
      <c r="AS64" s="62"/>
      <c r="AT64" s="62"/>
      <c r="AU64" s="62"/>
      <c r="AV64" s="62"/>
      <c r="AW64" s="62"/>
      <c r="AX64" s="62"/>
      <c r="AY64" s="62"/>
      <c r="AZ64" s="62"/>
      <c r="BA64" s="62"/>
      <c r="BB64" s="62"/>
      <c r="BC64" s="62"/>
      <c r="BD64" s="73"/>
    </row>
    <row r="65" spans="1:56" ht="20.25" customHeight="1" x14ac:dyDescent="0.25">
      <c r="A65" s="63"/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  <c r="AD65" s="62"/>
      <c r="AE65" s="62"/>
      <c r="AF65" s="62"/>
      <c r="AG65" s="62"/>
      <c r="AH65" s="62"/>
      <c r="AI65" s="62"/>
      <c r="AJ65" s="62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  <c r="BC65" s="62"/>
      <c r="BD65" s="73"/>
    </row>
    <row r="66" spans="1:56" ht="20.25" customHeight="1" x14ac:dyDescent="0.25">
      <c r="A66" s="63"/>
      <c r="B66" s="62"/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2"/>
      <c r="AJ66" s="62"/>
      <c r="AK66" s="62"/>
      <c r="AL66" s="62"/>
      <c r="AM66" s="62"/>
      <c r="AN66" s="62"/>
      <c r="AO66" s="62"/>
      <c r="AP66" s="62"/>
      <c r="AQ66" s="62"/>
      <c r="AR66" s="62"/>
      <c r="AS66" s="62"/>
      <c r="AT66" s="62"/>
      <c r="AU66" s="62"/>
      <c r="AV66" s="62"/>
      <c r="AW66" s="62"/>
      <c r="AX66" s="62"/>
      <c r="AY66" s="62"/>
      <c r="AZ66" s="62"/>
      <c r="BA66" s="62"/>
      <c r="BB66" s="62"/>
      <c r="BC66" s="62"/>
      <c r="BD66" s="73"/>
    </row>
    <row r="67" spans="1:56" ht="20.25" customHeight="1" x14ac:dyDescent="0.25">
      <c r="A67" s="63"/>
      <c r="B67" s="62"/>
      <c r="C67" s="62"/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62"/>
      <c r="AG67" s="62"/>
      <c r="AH67" s="62"/>
      <c r="AI67" s="62"/>
      <c r="AJ67" s="62"/>
      <c r="AK67" s="62"/>
      <c r="AL67" s="62"/>
      <c r="AM67" s="62"/>
      <c r="AN67" s="62"/>
      <c r="AO67" s="62"/>
      <c r="AP67" s="62"/>
      <c r="AQ67" s="62"/>
      <c r="AR67" s="62"/>
      <c r="AS67" s="62"/>
      <c r="AT67" s="62"/>
      <c r="AU67" s="62"/>
      <c r="AV67" s="62"/>
      <c r="AW67" s="62"/>
      <c r="AX67" s="62"/>
      <c r="AY67" s="62"/>
      <c r="AZ67" s="62"/>
      <c r="BA67" s="62"/>
      <c r="BB67" s="62"/>
      <c r="BC67" s="62"/>
      <c r="BD67" s="73"/>
    </row>
    <row r="68" spans="1:56" ht="20.25" customHeight="1" thickBot="1" x14ac:dyDescent="0.3">
      <c r="A68" s="75"/>
      <c r="B68" s="72"/>
      <c r="C68" s="72"/>
      <c r="D68" s="72"/>
      <c r="E68" s="72"/>
      <c r="F68" s="72"/>
      <c r="G68" s="72"/>
      <c r="H68" s="72"/>
      <c r="I68" s="72"/>
      <c r="J68" s="72"/>
      <c r="K68" s="72"/>
      <c r="L68" s="72"/>
      <c r="M68" s="72"/>
      <c r="N68" s="72"/>
      <c r="O68" s="72"/>
      <c r="P68" s="72"/>
      <c r="Q68" s="72"/>
      <c r="R68" s="72"/>
      <c r="S68" s="72"/>
      <c r="T68" s="72"/>
      <c r="U68" s="72"/>
      <c r="V68" s="72"/>
      <c r="W68" s="72"/>
      <c r="X68" s="72"/>
      <c r="Y68" s="72"/>
      <c r="Z68" s="72"/>
      <c r="AA68" s="72"/>
      <c r="AB68" s="72"/>
      <c r="AC68" s="72"/>
      <c r="AD68" s="72"/>
      <c r="AE68" s="72"/>
      <c r="AF68" s="72"/>
      <c r="AG68" s="72"/>
      <c r="AH68" s="72"/>
      <c r="AI68" s="72"/>
      <c r="AJ68" s="72"/>
      <c r="AK68" s="72"/>
      <c r="AL68" s="72"/>
      <c r="AM68" s="72"/>
      <c r="AN68" s="72"/>
      <c r="AO68" s="72"/>
      <c r="AP68" s="72"/>
      <c r="AQ68" s="72"/>
      <c r="AR68" s="72"/>
      <c r="AS68" s="72"/>
      <c r="AT68" s="72"/>
      <c r="AU68" s="72"/>
      <c r="AV68" s="72"/>
      <c r="AW68" s="72"/>
      <c r="AX68" s="72"/>
      <c r="AY68" s="72"/>
      <c r="AZ68" s="72"/>
      <c r="BA68" s="72"/>
      <c r="BB68" s="72"/>
      <c r="BC68" s="72"/>
      <c r="BD68" s="76"/>
    </row>
    <row r="69" spans="1:56" x14ac:dyDescent="0.25">
      <c r="A69" s="62"/>
      <c r="B69" s="62"/>
      <c r="C69" s="62"/>
      <c r="D69" s="62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  <c r="AC69" s="62"/>
      <c r="AD69" s="62"/>
      <c r="AE69" s="62"/>
      <c r="AF69" s="62"/>
      <c r="AG69" s="62"/>
      <c r="AH69" s="62"/>
      <c r="AI69" s="62"/>
      <c r="AJ69" s="62"/>
      <c r="AK69" s="62"/>
      <c r="AL69" s="62"/>
      <c r="AM69" s="62"/>
      <c r="AN69" s="62"/>
      <c r="AO69" s="62"/>
      <c r="AP69" s="62"/>
      <c r="AQ69" s="62"/>
      <c r="AR69" s="62"/>
      <c r="AS69" s="62"/>
      <c r="AT69" s="62"/>
      <c r="AU69" s="62"/>
      <c r="AV69" s="62"/>
      <c r="AW69" s="62"/>
      <c r="AX69" s="62"/>
      <c r="AY69" s="62"/>
      <c r="AZ69" s="62"/>
      <c r="BA69" s="62"/>
      <c r="BB69" s="62"/>
      <c r="BC69" s="62"/>
      <c r="BD69" s="62"/>
    </row>
    <row r="70" spans="1:56" x14ac:dyDescent="0.25">
      <c r="A70" s="62"/>
      <c r="B70" s="62"/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  <c r="V70" s="62"/>
      <c r="W70" s="62"/>
      <c r="X70" s="62"/>
      <c r="Y70" s="62"/>
      <c r="Z70" s="62"/>
      <c r="AA70" s="62"/>
      <c r="AB70" s="62"/>
      <c r="AC70" s="62"/>
      <c r="AD70" s="62"/>
      <c r="AE70" s="62"/>
      <c r="AF70" s="62"/>
      <c r="AG70" s="62"/>
      <c r="AH70" s="62"/>
      <c r="AI70" s="62"/>
      <c r="AJ70" s="62"/>
      <c r="AK70" s="62"/>
      <c r="AL70" s="62"/>
      <c r="AM70" s="62"/>
      <c r="AN70" s="62"/>
      <c r="AO70" s="62"/>
      <c r="AP70" s="62"/>
      <c r="AQ70" s="62"/>
      <c r="AR70" s="62"/>
      <c r="AS70" s="62"/>
      <c r="AT70" s="62"/>
      <c r="AU70" s="62"/>
      <c r="AV70" s="62"/>
      <c r="AW70" s="62"/>
      <c r="AX70" s="62"/>
      <c r="AY70" s="62"/>
      <c r="AZ70" s="62"/>
      <c r="BA70" s="62"/>
      <c r="BB70" s="62"/>
      <c r="BC70" s="62"/>
      <c r="BD70" s="62"/>
    </row>
    <row r="71" spans="1:56" x14ac:dyDescent="0.25">
      <c r="A71" s="62"/>
      <c r="B71" s="62"/>
      <c r="C71" s="62"/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62"/>
      <c r="AJ71" s="62"/>
      <c r="AK71" s="62"/>
      <c r="AL71" s="62"/>
      <c r="AM71" s="62"/>
      <c r="AN71" s="62"/>
      <c r="AO71" s="62"/>
      <c r="AP71" s="62"/>
      <c r="AQ71" s="62"/>
      <c r="AR71" s="62"/>
      <c r="AS71" s="62"/>
      <c r="AT71" s="62"/>
      <c r="AU71" s="62"/>
      <c r="AV71" s="62"/>
      <c r="AW71" s="62"/>
      <c r="AX71" s="62"/>
      <c r="AY71" s="62"/>
      <c r="AZ71" s="62"/>
      <c r="BA71" s="62"/>
      <c r="BB71" s="62"/>
      <c r="BC71" s="62"/>
      <c r="BD71" s="62"/>
    </row>
    <row r="72" spans="1:56" x14ac:dyDescent="0.25">
      <c r="A72" s="62"/>
      <c r="B72" s="62"/>
      <c r="C72" s="62"/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62"/>
      <c r="O72" s="62"/>
      <c r="P72" s="62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  <c r="AC72" s="62"/>
      <c r="AD72" s="62"/>
      <c r="AE72" s="62"/>
      <c r="AF72" s="62"/>
      <c r="AG72" s="62"/>
      <c r="AH72" s="62"/>
      <c r="AI72" s="62"/>
      <c r="AJ72" s="62"/>
      <c r="AK72" s="62"/>
      <c r="AL72" s="62"/>
      <c r="AM72" s="62"/>
      <c r="AN72" s="62"/>
      <c r="AO72" s="62"/>
      <c r="AP72" s="62"/>
      <c r="AQ72" s="62"/>
      <c r="AR72" s="62"/>
      <c r="AS72" s="62"/>
      <c r="AT72" s="62"/>
      <c r="AU72" s="62"/>
      <c r="AV72" s="62"/>
      <c r="AW72" s="62"/>
      <c r="AX72" s="62"/>
      <c r="AY72" s="62"/>
      <c r="AZ72" s="62"/>
      <c r="BA72" s="62"/>
      <c r="BB72" s="62"/>
      <c r="BC72" s="62"/>
      <c r="BD72" s="62"/>
    </row>
    <row r="73" spans="1:56" x14ac:dyDescent="0.25">
      <c r="A73" s="62"/>
      <c r="B73" s="62"/>
      <c r="C73" s="62"/>
      <c r="D73" s="62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62"/>
      <c r="P73" s="62"/>
      <c r="Q73" s="62"/>
      <c r="R73" s="62"/>
      <c r="S73" s="62"/>
      <c r="T73" s="62"/>
      <c r="U73" s="62"/>
      <c r="V73" s="62"/>
      <c r="W73" s="62"/>
      <c r="X73" s="62"/>
      <c r="Y73" s="62"/>
      <c r="Z73" s="62"/>
      <c r="AA73" s="62"/>
      <c r="AB73" s="62"/>
      <c r="AC73" s="62"/>
      <c r="AD73" s="62"/>
      <c r="AE73" s="62"/>
      <c r="AF73" s="62"/>
      <c r="AG73" s="62"/>
      <c r="AH73" s="62"/>
      <c r="AI73" s="62"/>
      <c r="AJ73" s="62"/>
      <c r="AK73" s="62"/>
      <c r="AL73" s="62"/>
      <c r="AM73" s="62"/>
      <c r="AN73" s="62"/>
      <c r="AO73" s="62"/>
      <c r="AP73" s="62"/>
      <c r="AQ73" s="62"/>
      <c r="AR73" s="62"/>
      <c r="AS73" s="62"/>
      <c r="AT73" s="62"/>
      <c r="AU73" s="62"/>
      <c r="AV73" s="62"/>
      <c r="AW73" s="62"/>
      <c r="AX73" s="62"/>
      <c r="AY73" s="62"/>
      <c r="AZ73" s="62"/>
      <c r="BA73" s="62"/>
      <c r="BB73" s="62"/>
      <c r="BC73" s="62"/>
      <c r="BD73" s="62"/>
    </row>
    <row r="74" spans="1:56" x14ac:dyDescent="0.25">
      <c r="A74" s="62"/>
      <c r="B74" s="62"/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62"/>
      <c r="T74" s="62"/>
      <c r="U74" s="62"/>
      <c r="V74" s="62"/>
      <c r="W74" s="62"/>
      <c r="X74" s="62"/>
      <c r="Y74" s="62"/>
      <c r="Z74" s="62"/>
      <c r="AA74" s="62"/>
      <c r="AB74" s="62"/>
      <c r="AC74" s="62"/>
      <c r="AD74" s="62"/>
      <c r="AE74" s="62"/>
      <c r="AF74" s="62"/>
      <c r="AG74" s="62"/>
      <c r="AH74" s="62"/>
      <c r="AI74" s="62"/>
      <c r="AJ74" s="62"/>
      <c r="AK74" s="62"/>
      <c r="AL74" s="62"/>
      <c r="AM74" s="62"/>
      <c r="AN74" s="62"/>
      <c r="AO74" s="62"/>
      <c r="AP74" s="62"/>
      <c r="AQ74" s="62"/>
      <c r="AR74" s="62"/>
      <c r="AS74" s="62"/>
      <c r="AT74" s="62"/>
      <c r="AU74" s="62"/>
      <c r="AV74" s="62"/>
      <c r="AW74" s="62"/>
      <c r="AX74" s="62"/>
      <c r="AY74" s="62"/>
      <c r="AZ74" s="62"/>
      <c r="BA74" s="62"/>
      <c r="BB74" s="62"/>
      <c r="BC74" s="62"/>
      <c r="BD74" s="62"/>
    </row>
    <row r="75" spans="1:56" x14ac:dyDescent="0.25">
      <c r="A75" s="62"/>
      <c r="B75" s="62"/>
      <c r="C75" s="62"/>
      <c r="D75" s="62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62"/>
      <c r="P75" s="62"/>
      <c r="Q75" s="62"/>
      <c r="R75" s="62"/>
      <c r="S75" s="62"/>
      <c r="T75" s="62"/>
      <c r="U75" s="62"/>
      <c r="V75" s="62"/>
      <c r="W75" s="62"/>
      <c r="X75" s="62"/>
      <c r="Y75" s="62"/>
      <c r="Z75" s="62"/>
      <c r="AA75" s="62"/>
      <c r="AB75" s="62"/>
      <c r="AC75" s="62"/>
      <c r="AD75" s="62"/>
      <c r="AE75" s="62"/>
      <c r="AF75" s="62"/>
      <c r="AG75" s="62"/>
      <c r="AH75" s="62"/>
      <c r="AI75" s="62"/>
      <c r="AJ75" s="62"/>
      <c r="AK75" s="62"/>
      <c r="AL75" s="62"/>
      <c r="AM75" s="62"/>
      <c r="AN75" s="62"/>
      <c r="AO75" s="62"/>
      <c r="AP75" s="62"/>
      <c r="AQ75" s="62"/>
      <c r="AR75" s="62"/>
      <c r="AS75" s="62"/>
      <c r="AT75" s="62"/>
      <c r="AU75" s="62"/>
      <c r="AV75" s="62"/>
      <c r="AW75" s="62"/>
      <c r="AX75" s="62"/>
      <c r="AY75" s="62"/>
      <c r="AZ75" s="62"/>
      <c r="BA75" s="62"/>
      <c r="BB75" s="62"/>
      <c r="BC75" s="62"/>
      <c r="BD75" s="62"/>
    </row>
    <row r="76" spans="1:56" x14ac:dyDescent="0.25">
      <c r="A76" s="62"/>
      <c r="B76" s="62"/>
      <c r="C76" s="62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62"/>
      <c r="AI76" s="62"/>
      <c r="AJ76" s="62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62"/>
      <c r="BA76" s="62"/>
      <c r="BB76" s="62"/>
      <c r="BC76" s="62"/>
      <c r="BD76" s="62"/>
    </row>
    <row r="77" spans="1:56" x14ac:dyDescent="0.25">
      <c r="A77" s="62"/>
      <c r="B77" s="62"/>
      <c r="C77" s="62"/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  <c r="AC77" s="62"/>
      <c r="AD77" s="62"/>
      <c r="AE77" s="62"/>
      <c r="AF77" s="62"/>
      <c r="AG77" s="62"/>
      <c r="AH77" s="62"/>
      <c r="AI77" s="62"/>
      <c r="AJ77" s="62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62"/>
      <c r="BA77" s="62"/>
      <c r="BB77" s="62"/>
      <c r="BC77" s="62"/>
      <c r="BD77" s="62"/>
    </row>
    <row r="78" spans="1:56" x14ac:dyDescent="0.25">
      <c r="A78" s="62"/>
      <c r="B78" s="62"/>
      <c r="C78" s="62"/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62"/>
      <c r="AG78" s="62"/>
      <c r="AH78" s="62"/>
      <c r="AI78" s="62"/>
      <c r="AJ78" s="62"/>
      <c r="AK78" s="62"/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  <c r="AZ78" s="62"/>
      <c r="BA78" s="62"/>
      <c r="BB78" s="62"/>
      <c r="BC78" s="62"/>
      <c r="BD78" s="62"/>
    </row>
    <row r="79" spans="1:56" x14ac:dyDescent="0.25">
      <c r="A79" s="62"/>
      <c r="B79" s="62"/>
      <c r="C79" s="62"/>
      <c r="D79" s="62"/>
      <c r="E79" s="62"/>
      <c r="F79" s="62"/>
      <c r="G79" s="62"/>
      <c r="H79" s="62"/>
      <c r="I79" s="62"/>
      <c r="J79" s="62"/>
      <c r="K79" s="62"/>
      <c r="L79" s="62"/>
      <c r="M79" s="62"/>
      <c r="N79" s="62"/>
      <c r="O79" s="62"/>
      <c r="P79" s="62"/>
      <c r="Q79" s="62"/>
      <c r="R79" s="62"/>
      <c r="S79" s="62"/>
      <c r="T79" s="62"/>
      <c r="U79" s="62"/>
      <c r="V79" s="62"/>
      <c r="W79" s="62"/>
      <c r="X79" s="62"/>
      <c r="Y79" s="62"/>
      <c r="Z79" s="62"/>
      <c r="AA79" s="62"/>
      <c r="AB79" s="62"/>
      <c r="AC79" s="62"/>
      <c r="AD79" s="62"/>
      <c r="AE79" s="62"/>
      <c r="AF79" s="62"/>
      <c r="AG79" s="62"/>
      <c r="AH79" s="62"/>
      <c r="AI79" s="62"/>
      <c r="AJ79" s="62"/>
      <c r="AK79" s="62"/>
      <c r="AL79" s="62"/>
      <c r="AM79" s="62"/>
      <c r="AN79" s="62"/>
      <c r="AO79" s="62"/>
      <c r="AP79" s="62"/>
      <c r="AQ79" s="62"/>
      <c r="AR79" s="62"/>
      <c r="AS79" s="62"/>
      <c r="AT79" s="62"/>
      <c r="AU79" s="62"/>
      <c r="AV79" s="62"/>
      <c r="AW79" s="62"/>
      <c r="AX79" s="62"/>
      <c r="AY79" s="62"/>
      <c r="AZ79" s="62"/>
      <c r="BA79" s="62"/>
      <c r="BB79" s="62"/>
      <c r="BC79" s="62"/>
      <c r="BD79" s="62"/>
    </row>
    <row r="80" spans="1:56" x14ac:dyDescent="0.25">
      <c r="A80" s="62"/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62"/>
      <c r="T80" s="62"/>
      <c r="U80" s="62"/>
      <c r="V80" s="62"/>
      <c r="W80" s="62"/>
      <c r="X80" s="62"/>
      <c r="Y80" s="62"/>
      <c r="Z80" s="62"/>
      <c r="AA80" s="62"/>
      <c r="AB80" s="62"/>
      <c r="AC80" s="62"/>
      <c r="AD80" s="62"/>
      <c r="AE80" s="62"/>
      <c r="AF80" s="62"/>
      <c r="AG80" s="62"/>
      <c r="AH80" s="62"/>
      <c r="AI80" s="62"/>
      <c r="AJ80" s="62"/>
      <c r="AK80" s="62"/>
      <c r="AL80" s="62"/>
      <c r="AM80" s="62"/>
      <c r="AN80" s="62"/>
      <c r="AO80" s="62"/>
      <c r="AP80" s="62"/>
      <c r="AQ80" s="62"/>
      <c r="AR80" s="62"/>
      <c r="AS80" s="62"/>
      <c r="AT80" s="62"/>
      <c r="AU80" s="62"/>
      <c r="AV80" s="62"/>
      <c r="AW80" s="62"/>
      <c r="AX80" s="62"/>
      <c r="AY80" s="62"/>
      <c r="AZ80" s="62"/>
      <c r="BA80" s="62"/>
      <c r="BB80" s="62"/>
      <c r="BC80" s="62"/>
      <c r="BD80" s="62"/>
    </row>
    <row r="81" spans="1:56" x14ac:dyDescent="0.25">
      <c r="A81" s="62"/>
      <c r="B81" s="62"/>
      <c r="C81" s="62"/>
      <c r="D81" s="62"/>
      <c r="E81" s="62"/>
      <c r="F81" s="62"/>
      <c r="G81" s="62"/>
      <c r="H81" s="62"/>
      <c r="I81" s="62"/>
      <c r="J81" s="62"/>
      <c r="K81" s="62"/>
      <c r="L81" s="62"/>
      <c r="M81" s="62"/>
      <c r="N81" s="62"/>
      <c r="O81" s="62"/>
      <c r="P81" s="62"/>
      <c r="Q81" s="62"/>
      <c r="R81" s="62"/>
      <c r="S81" s="62"/>
      <c r="T81" s="62"/>
      <c r="U81" s="62"/>
      <c r="V81" s="62"/>
      <c r="W81" s="62"/>
      <c r="X81" s="62"/>
      <c r="Y81" s="62"/>
      <c r="Z81" s="62"/>
      <c r="AA81" s="62"/>
      <c r="AB81" s="62"/>
      <c r="AC81" s="62"/>
      <c r="AD81" s="62"/>
      <c r="AE81" s="62"/>
      <c r="AF81" s="62"/>
      <c r="AG81" s="62"/>
      <c r="AH81" s="62"/>
      <c r="AI81" s="62"/>
      <c r="AJ81" s="62"/>
      <c r="AK81" s="62"/>
      <c r="AL81" s="62"/>
      <c r="AM81" s="62"/>
      <c r="AN81" s="62"/>
      <c r="AO81" s="62"/>
      <c r="AP81" s="62"/>
      <c r="AQ81" s="62"/>
      <c r="AR81" s="62"/>
      <c r="AS81" s="62"/>
      <c r="AT81" s="62"/>
      <c r="AU81" s="62"/>
      <c r="AV81" s="62"/>
      <c r="AW81" s="62"/>
      <c r="AX81" s="62"/>
      <c r="AY81" s="62"/>
      <c r="AZ81" s="62"/>
      <c r="BA81" s="62"/>
      <c r="BB81" s="62"/>
      <c r="BC81" s="62"/>
      <c r="BD81" s="62"/>
    </row>
    <row r="82" spans="1:56" x14ac:dyDescent="0.25">
      <c r="A82" s="62"/>
      <c r="B82" s="62"/>
      <c r="C82" s="62"/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2"/>
      <c r="AJ82" s="62"/>
      <c r="AK82" s="62"/>
      <c r="AL82" s="62"/>
      <c r="AM82" s="62"/>
      <c r="AN82" s="62"/>
      <c r="AO82" s="62"/>
      <c r="AP82" s="62"/>
      <c r="AQ82" s="62"/>
      <c r="AR82" s="62"/>
      <c r="AS82" s="62"/>
      <c r="AT82" s="62"/>
      <c r="AU82" s="62"/>
      <c r="AV82" s="62"/>
      <c r="AW82" s="62"/>
      <c r="AX82" s="62"/>
      <c r="AY82" s="62"/>
      <c r="AZ82" s="62"/>
      <c r="BA82" s="62"/>
      <c r="BB82" s="62"/>
      <c r="BC82" s="62"/>
      <c r="BD82" s="62"/>
    </row>
    <row r="83" spans="1:56" x14ac:dyDescent="0.25">
      <c r="A83" s="62"/>
      <c r="B83" s="62"/>
      <c r="C83" s="62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62"/>
      <c r="BA83" s="62"/>
      <c r="BB83" s="62"/>
      <c r="BC83" s="62"/>
      <c r="BD83" s="62"/>
    </row>
    <row r="84" spans="1:56" x14ac:dyDescent="0.25">
      <c r="A84" s="62"/>
      <c r="B84" s="62"/>
      <c r="C84" s="62"/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62"/>
      <c r="R84" s="62"/>
      <c r="S84" s="62"/>
      <c r="T84" s="62"/>
      <c r="U84" s="62"/>
      <c r="V84" s="62"/>
      <c r="W84" s="62"/>
      <c r="X84" s="62"/>
      <c r="Y84" s="62"/>
      <c r="Z84" s="62"/>
      <c r="AA84" s="62"/>
      <c r="AB84" s="62"/>
      <c r="AC84" s="62"/>
      <c r="AD84" s="62"/>
      <c r="AE84" s="62"/>
      <c r="AF84" s="62"/>
      <c r="AG84" s="62"/>
      <c r="AH84" s="62"/>
      <c r="AI84" s="62"/>
      <c r="AJ84" s="62"/>
      <c r="AK84" s="62"/>
      <c r="AL84" s="62"/>
      <c r="AM84" s="62"/>
      <c r="AN84" s="62"/>
      <c r="AO84" s="62"/>
      <c r="AP84" s="62"/>
      <c r="AQ84" s="62"/>
      <c r="AR84" s="62"/>
      <c r="AS84" s="62"/>
      <c r="AT84" s="62"/>
      <c r="AU84" s="62"/>
      <c r="AV84" s="62"/>
      <c r="AW84" s="62"/>
      <c r="AX84" s="62"/>
      <c r="AY84" s="62"/>
      <c r="AZ84" s="62"/>
      <c r="BA84" s="62"/>
      <c r="BB84" s="62"/>
      <c r="BC84" s="62"/>
      <c r="BD84" s="62"/>
    </row>
    <row r="85" spans="1:56" x14ac:dyDescent="0.25">
      <c r="A85" s="62"/>
      <c r="B85" s="62"/>
      <c r="C85" s="62"/>
      <c r="D85" s="62"/>
      <c r="E85" s="62"/>
      <c r="F85" s="62"/>
      <c r="G85" s="62"/>
      <c r="H85" s="62"/>
      <c r="I85" s="62"/>
      <c r="J85" s="62"/>
      <c r="K85" s="62"/>
      <c r="L85" s="62"/>
      <c r="M85" s="62"/>
      <c r="N85" s="62"/>
      <c r="O85" s="62"/>
      <c r="P85" s="62"/>
      <c r="Q85" s="62"/>
      <c r="R85" s="62"/>
      <c r="S85" s="62"/>
      <c r="T85" s="62"/>
      <c r="U85" s="62"/>
      <c r="V85" s="62"/>
      <c r="W85" s="62"/>
      <c r="X85" s="62"/>
      <c r="Y85" s="62"/>
      <c r="Z85" s="62"/>
      <c r="AA85" s="62"/>
      <c r="AB85" s="62"/>
      <c r="AC85" s="62"/>
      <c r="AD85" s="62"/>
      <c r="AE85" s="62"/>
      <c r="AF85" s="62"/>
      <c r="AG85" s="62"/>
      <c r="AH85" s="62"/>
      <c r="AI85" s="62"/>
      <c r="AJ85" s="62"/>
      <c r="AK85" s="62"/>
      <c r="AL85" s="62"/>
      <c r="AM85" s="62"/>
      <c r="AN85" s="62"/>
      <c r="AO85" s="62"/>
      <c r="AP85" s="62"/>
      <c r="AQ85" s="62"/>
      <c r="AR85" s="62"/>
      <c r="AS85" s="62"/>
      <c r="AT85" s="62"/>
      <c r="AU85" s="62"/>
      <c r="AV85" s="62"/>
      <c r="AW85" s="62"/>
      <c r="AX85" s="62"/>
      <c r="AY85" s="62"/>
      <c r="AZ85" s="62"/>
      <c r="BA85" s="62"/>
      <c r="BB85" s="62"/>
      <c r="BC85" s="62"/>
      <c r="BD85" s="62"/>
    </row>
    <row r="86" spans="1:56" x14ac:dyDescent="0.25">
      <c r="A86" s="62"/>
      <c r="B86" s="62"/>
      <c r="C86" s="62"/>
      <c r="D86" s="62"/>
      <c r="E86" s="62"/>
      <c r="F86" s="62"/>
      <c r="G86" s="62"/>
      <c r="H86" s="62"/>
      <c r="I86" s="62"/>
      <c r="J86" s="62"/>
      <c r="K86" s="62"/>
      <c r="L86" s="62"/>
      <c r="M86" s="62"/>
      <c r="N86" s="62"/>
      <c r="O86" s="62"/>
      <c r="P86" s="62"/>
      <c r="Q86" s="62"/>
      <c r="R86" s="62"/>
      <c r="S86" s="62"/>
      <c r="T86" s="62"/>
      <c r="U86" s="62"/>
      <c r="V86" s="62"/>
      <c r="W86" s="62"/>
      <c r="X86" s="62"/>
      <c r="Y86" s="62"/>
      <c r="Z86" s="62"/>
      <c r="AA86" s="62"/>
      <c r="AB86" s="62"/>
      <c r="AC86" s="62"/>
      <c r="AD86" s="62"/>
      <c r="AE86" s="62"/>
      <c r="AF86" s="62"/>
      <c r="AG86" s="62"/>
      <c r="AH86" s="62"/>
      <c r="AI86" s="62"/>
      <c r="AJ86" s="62"/>
      <c r="AK86" s="62"/>
      <c r="AL86" s="62"/>
      <c r="AM86" s="62"/>
      <c r="AN86" s="62"/>
      <c r="AO86" s="62"/>
      <c r="AP86" s="62"/>
      <c r="AQ86" s="62"/>
      <c r="AR86" s="62"/>
      <c r="AS86" s="62"/>
      <c r="AT86" s="62"/>
      <c r="AU86" s="62"/>
      <c r="AV86" s="62"/>
      <c r="AW86" s="62"/>
      <c r="AX86" s="62"/>
      <c r="AY86" s="62"/>
      <c r="AZ86" s="62"/>
      <c r="BA86" s="62"/>
      <c r="BB86" s="62"/>
      <c r="BC86" s="62"/>
      <c r="BD86" s="62"/>
    </row>
    <row r="87" spans="1:56" x14ac:dyDescent="0.25">
      <c r="A87" s="62"/>
      <c r="B87" s="62"/>
      <c r="C87" s="62"/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62"/>
      <c r="AG87" s="62"/>
      <c r="AH87" s="62"/>
      <c r="AI87" s="62"/>
      <c r="AJ87" s="62"/>
      <c r="AK87" s="62"/>
      <c r="AL87" s="62"/>
      <c r="AM87" s="62"/>
      <c r="AN87" s="62"/>
      <c r="AO87" s="62"/>
      <c r="AP87" s="62"/>
      <c r="AQ87" s="62"/>
      <c r="AR87" s="62"/>
      <c r="AS87" s="62"/>
      <c r="AT87" s="62"/>
      <c r="AU87" s="62"/>
      <c r="AV87" s="62"/>
      <c r="AW87" s="62"/>
      <c r="AX87" s="62"/>
      <c r="AY87" s="62"/>
      <c r="AZ87" s="62"/>
      <c r="BA87" s="62"/>
      <c r="BB87" s="62"/>
      <c r="BC87" s="62"/>
      <c r="BD87" s="62"/>
    </row>
    <row r="88" spans="1:56" x14ac:dyDescent="0.25">
      <c r="A88" s="62"/>
      <c r="B88" s="62"/>
      <c r="C88" s="62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62"/>
      <c r="AI88" s="62"/>
      <c r="AJ88" s="62"/>
      <c r="AK88" s="62"/>
      <c r="AL88" s="62"/>
      <c r="AM88" s="62"/>
      <c r="AN88" s="62"/>
      <c r="AO88" s="62"/>
      <c r="AP88" s="62"/>
      <c r="AQ88" s="62"/>
      <c r="AR88" s="62"/>
      <c r="AS88" s="62"/>
      <c r="AT88" s="62"/>
      <c r="AU88" s="62"/>
      <c r="AV88" s="62"/>
      <c r="AW88" s="62"/>
      <c r="AX88" s="62"/>
      <c r="AY88" s="62"/>
      <c r="AZ88" s="62"/>
      <c r="BA88" s="62"/>
      <c r="BB88" s="62"/>
      <c r="BC88" s="62"/>
      <c r="BD88" s="62"/>
    </row>
  </sheetData>
  <mergeCells count="40">
    <mergeCell ref="AP55:AR55"/>
    <mergeCell ref="G40:I40"/>
    <mergeCell ref="G42:I42"/>
    <mergeCell ref="G44:I44"/>
    <mergeCell ref="T48:V48"/>
    <mergeCell ref="A54:AU54"/>
    <mergeCell ref="M42:O42"/>
    <mergeCell ref="M44:O44"/>
    <mergeCell ref="AV54:BD54"/>
    <mergeCell ref="A46:AU46"/>
    <mergeCell ref="AV46:BD46"/>
    <mergeCell ref="AV25:BD25"/>
    <mergeCell ref="A25:AU25"/>
    <mergeCell ref="A29:AU29"/>
    <mergeCell ref="AV29:BD29"/>
    <mergeCell ref="A37:AU37"/>
    <mergeCell ref="AV37:BD37"/>
    <mergeCell ref="K26:M26"/>
    <mergeCell ref="AP30:AR30"/>
    <mergeCell ref="T30:V30"/>
    <mergeCell ref="AP39:AR39"/>
    <mergeCell ref="Y39:AA39"/>
    <mergeCell ref="M40:O40"/>
    <mergeCell ref="AJ1:AV3"/>
    <mergeCell ref="AW1:BD3"/>
    <mergeCell ref="O4:S5"/>
    <mergeCell ref="T4:W5"/>
    <mergeCell ref="AJ4:AV5"/>
    <mergeCell ref="AW4:BD5"/>
    <mergeCell ref="E19:H19"/>
    <mergeCell ref="E20:H20"/>
    <mergeCell ref="E21:H21"/>
    <mergeCell ref="Q22:T22"/>
    <mergeCell ref="A6:N7"/>
    <mergeCell ref="O6:BD9"/>
    <mergeCell ref="A8:H9"/>
    <mergeCell ref="I8:N9"/>
    <mergeCell ref="AX12:BA12"/>
    <mergeCell ref="N18:P18"/>
    <mergeCell ref="V21:X21"/>
  </mergeCells>
  <pageMargins left="0.51181102362204722" right="0.31496062992125984" top="0.35433070866141736" bottom="0.35433070866141736" header="0.31496062992125984" footer="0.31496062992125984"/>
  <pageSetup paperSize="9" scale="49" orientation="portrait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35" sqref="I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18</vt:i4>
      </vt:variant>
    </vt:vector>
  </HeadingPairs>
  <TitlesOfParts>
    <vt:vector size="26" baseType="lpstr">
      <vt:lpstr>Impression des documents</vt:lpstr>
      <vt:lpstr>Saisie</vt:lpstr>
      <vt:lpstr>Clients</vt:lpstr>
      <vt:lpstr>DONNEES</vt:lpstr>
      <vt:lpstr>IMAGES</vt:lpstr>
      <vt:lpstr>PAGE DE GARDE</vt:lpstr>
      <vt:lpstr>PAQ MASSIF</vt:lpstr>
      <vt:lpstr>PPSPS</vt:lpstr>
      <vt:lpstr>Ancrage</vt:lpstr>
      <vt:lpstr>cablette</vt:lpstr>
      <vt:lpstr>Conducteurs_travaux</vt:lpstr>
      <vt:lpstr>Coulé_ou_préfa</vt:lpstr>
      <vt:lpstr>DIAM_FOURREAUX</vt:lpstr>
      <vt:lpstr>DUREE</vt:lpstr>
      <vt:lpstr>DUREETRX</vt:lpstr>
      <vt:lpstr>EFFECTIF</vt:lpstr>
      <vt:lpstr>Impossé_par_le_client</vt:lpstr>
      <vt:lpstr>OUINON</vt:lpstr>
      <vt:lpstr>Qualification_spéciale_ou_habilitation</vt:lpstr>
      <vt:lpstr>Responsable_affaires</vt:lpstr>
      <vt:lpstr>SECTEURS</vt:lpstr>
      <vt:lpstr>TYPE_FOURREAUX</vt:lpstr>
      <vt:lpstr>TYPE_MASSIF</vt:lpstr>
      <vt:lpstr>'PAGE DE GARDE'!Zone_d_impression</vt:lpstr>
      <vt:lpstr>'PAQ MASSIF'!Zone_d_impression</vt:lpstr>
      <vt:lpstr>Saisie!Zone_d_impression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ALLIONE Celine</dc:creator>
  <cp:lastModifiedBy>VINCI Energies</cp:lastModifiedBy>
  <cp:lastPrinted>2015-07-16T05:57:01Z</cp:lastPrinted>
  <dcterms:created xsi:type="dcterms:W3CDTF">2014-12-10T08:26:31Z</dcterms:created>
  <dcterms:modified xsi:type="dcterms:W3CDTF">2015-07-16T09:47:55Z</dcterms:modified>
</cp:coreProperties>
</file>