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3.xml" ContentType="application/vnd.ms-excel.controlproperties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ismuth\Desktop\"/>
    </mc:Choice>
  </mc:AlternateContent>
  <bookViews>
    <workbookView xWindow="0" yWindow="0" windowWidth="11940" windowHeight="4545" activeTab="7"/>
  </bookViews>
  <sheets>
    <sheet name="Station P1" sheetId="1" r:id="rId1"/>
    <sheet name="Station P2" sheetId="4" r:id="rId2"/>
    <sheet name="Station P4" sheetId="6" r:id="rId3"/>
    <sheet name="Route P1" sheetId="2" r:id="rId4"/>
    <sheet name="route P2" sheetId="16" r:id="rId5"/>
    <sheet name="Comparison station" sheetId="28" r:id="rId6"/>
    <sheet name="comparison routes" sheetId="32" r:id="rId7"/>
    <sheet name="SCHEME" sheetId="3" r:id="rId8"/>
  </sheets>
  <definedNames>
    <definedName name="_xlnm._FilterDatabase" localSheetId="3" hidden="1">'Route P1'!$N$1:$O$138</definedName>
    <definedName name="_xlnm._FilterDatabase" localSheetId="0" hidden="1">'Station P1'!$N$2:$O$586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U4" i="32" l="1"/>
  <c r="AU5" i="32"/>
  <c r="AU6" i="32"/>
  <c r="AU7" i="32"/>
  <c r="AU8" i="32"/>
  <c r="AU9" i="32"/>
  <c r="AU10" i="32"/>
  <c r="AU11" i="32"/>
  <c r="AU12" i="32"/>
  <c r="AU13" i="32"/>
  <c r="AU14" i="32"/>
  <c r="AU15" i="32"/>
  <c r="AU16" i="32"/>
  <c r="AU17" i="32"/>
  <c r="AU18" i="32"/>
  <c r="AU19" i="32"/>
  <c r="AU20" i="32"/>
  <c r="AU21" i="32"/>
  <c r="AU22" i="32"/>
  <c r="AU23" i="32"/>
  <c r="AU24" i="32"/>
  <c r="AU25" i="32"/>
  <c r="AU26" i="32"/>
  <c r="AU27" i="32"/>
  <c r="AU28" i="32"/>
  <c r="AU29" i="32"/>
  <c r="AU30" i="32"/>
  <c r="AU31" i="32"/>
  <c r="AU32" i="32"/>
  <c r="AU33" i="32"/>
  <c r="AU34" i="32"/>
  <c r="AU35" i="32"/>
  <c r="AU36" i="32"/>
  <c r="AU37" i="32"/>
  <c r="AU38" i="32"/>
  <c r="AU39" i="32"/>
  <c r="AU40" i="32"/>
  <c r="AU41" i="32"/>
  <c r="AU42" i="32"/>
  <c r="AU43" i="32"/>
  <c r="AU44" i="32"/>
  <c r="AU45" i="32"/>
  <c r="AU46" i="32"/>
  <c r="AU47" i="32"/>
  <c r="AT4" i="32"/>
  <c r="AT5" i="32"/>
  <c r="AT6" i="32"/>
  <c r="AT7" i="32"/>
  <c r="AT8" i="32"/>
  <c r="AT9" i="32"/>
  <c r="AT10" i="32"/>
  <c r="AT11" i="32"/>
  <c r="AT12" i="32"/>
  <c r="AT13" i="32"/>
  <c r="AT14" i="32"/>
  <c r="AT15" i="32"/>
  <c r="AT16" i="32"/>
  <c r="AT17" i="32"/>
  <c r="AT18" i="32"/>
  <c r="AT19" i="32"/>
  <c r="AT20" i="32"/>
  <c r="AT21" i="32"/>
  <c r="AT22" i="32"/>
  <c r="AT23" i="32"/>
  <c r="AT24" i="32"/>
  <c r="AT25" i="32"/>
  <c r="AT26" i="32"/>
  <c r="AT27" i="32"/>
  <c r="AT28" i="32"/>
  <c r="AT29" i="32"/>
  <c r="AT30" i="32"/>
  <c r="AT31" i="32"/>
  <c r="AT32" i="32"/>
  <c r="AT33" i="32"/>
  <c r="AT34" i="32"/>
  <c r="AT35" i="32"/>
  <c r="AT36" i="32"/>
  <c r="AT37" i="32"/>
  <c r="AT38" i="32"/>
  <c r="AT39" i="32"/>
  <c r="AT40" i="32"/>
  <c r="AT41" i="32"/>
  <c r="AT42" i="32"/>
  <c r="AT43" i="32"/>
  <c r="AT44" i="32"/>
  <c r="AT45" i="32"/>
  <c r="AT46" i="32"/>
  <c r="AT47" i="32"/>
  <c r="AQ4" i="32"/>
  <c r="AQ5" i="32"/>
  <c r="AQ6" i="32"/>
  <c r="AQ7" i="32"/>
  <c r="AQ8" i="32"/>
  <c r="AQ9" i="32"/>
  <c r="AQ10" i="32"/>
  <c r="AQ11" i="32"/>
  <c r="AQ12" i="32"/>
  <c r="AQ13" i="32"/>
  <c r="AQ14" i="32"/>
  <c r="AQ15" i="32"/>
  <c r="AQ16" i="32"/>
  <c r="AQ17" i="32"/>
  <c r="AQ18" i="32"/>
  <c r="AQ19" i="32"/>
  <c r="AQ20" i="32"/>
  <c r="AQ21" i="32"/>
  <c r="AQ22" i="32"/>
  <c r="AQ23" i="32"/>
  <c r="AQ24" i="32"/>
  <c r="AQ25" i="32"/>
  <c r="AQ26" i="32"/>
  <c r="AQ27" i="32"/>
  <c r="AQ28" i="32"/>
  <c r="AQ29" i="32"/>
  <c r="AQ30" i="32"/>
  <c r="AQ31" i="32"/>
  <c r="AQ32" i="32"/>
  <c r="AQ33" i="32"/>
  <c r="AQ34" i="32"/>
  <c r="AQ35" i="32"/>
  <c r="AQ36" i="32"/>
  <c r="AQ37" i="32"/>
  <c r="AQ38" i="32"/>
  <c r="AQ39" i="32"/>
  <c r="AQ40" i="32"/>
  <c r="AQ41" i="32"/>
  <c r="AQ42" i="32"/>
  <c r="AQ43" i="32"/>
  <c r="AQ44" i="32"/>
  <c r="AQ45" i="32"/>
  <c r="AQ46" i="32"/>
  <c r="AQ47" i="32"/>
  <c r="AP4" i="32"/>
  <c r="AP5" i="32"/>
  <c r="AP6" i="32"/>
  <c r="AP7" i="32"/>
  <c r="AP8" i="32"/>
  <c r="AP9" i="32"/>
  <c r="AP10" i="32"/>
  <c r="AP11" i="32"/>
  <c r="AP12" i="32"/>
  <c r="AP13" i="32"/>
  <c r="AP14" i="32"/>
  <c r="AP15" i="32"/>
  <c r="AP16" i="32"/>
  <c r="AP17" i="32"/>
  <c r="AP18" i="32"/>
  <c r="AP19" i="32"/>
  <c r="AP20" i="32"/>
  <c r="AP21" i="32"/>
  <c r="AP22" i="32"/>
  <c r="AP23" i="32"/>
  <c r="AP24" i="32"/>
  <c r="AP25" i="32"/>
  <c r="AP26" i="32"/>
  <c r="AP27" i="32"/>
  <c r="AP28" i="32"/>
  <c r="AP29" i="32"/>
  <c r="AP30" i="32"/>
  <c r="AP31" i="32"/>
  <c r="AP32" i="32"/>
  <c r="AP33" i="32"/>
  <c r="AP34" i="32"/>
  <c r="AP35" i="32"/>
  <c r="AP36" i="32"/>
  <c r="AP37" i="32"/>
  <c r="AP38" i="32"/>
  <c r="AP39" i="32"/>
  <c r="AP40" i="32"/>
  <c r="AP41" i="32"/>
  <c r="AP42" i="32"/>
  <c r="AP43" i="32"/>
  <c r="AP44" i="32"/>
  <c r="AP45" i="32"/>
  <c r="AP46" i="32"/>
  <c r="AP47" i="32"/>
  <c r="AM4" i="32"/>
  <c r="AM5" i="32"/>
  <c r="AM6" i="32"/>
  <c r="AM7" i="32"/>
  <c r="AM8" i="32"/>
  <c r="AM9" i="32"/>
  <c r="AM10" i="32"/>
  <c r="AM11" i="32"/>
  <c r="AM12" i="32"/>
  <c r="AM13" i="32"/>
  <c r="AM14" i="32"/>
  <c r="AM15" i="32"/>
  <c r="AM16" i="32"/>
  <c r="AM17" i="32"/>
  <c r="AM18" i="32"/>
  <c r="AM19" i="32"/>
  <c r="AM20" i="32"/>
  <c r="AM21" i="32"/>
  <c r="AM22" i="32"/>
  <c r="AM23" i="32"/>
  <c r="AM24" i="32"/>
  <c r="AM25" i="32"/>
  <c r="AM26" i="32"/>
  <c r="AM27" i="32"/>
  <c r="AM28" i="32"/>
  <c r="AM29" i="32"/>
  <c r="AM30" i="32"/>
  <c r="AM31" i="32"/>
  <c r="AM32" i="32"/>
  <c r="AM33" i="32"/>
  <c r="AM34" i="32"/>
  <c r="AM35" i="32"/>
  <c r="AM36" i="32"/>
  <c r="AM37" i="32"/>
  <c r="AM38" i="32"/>
  <c r="AM39" i="32"/>
  <c r="AM40" i="32"/>
  <c r="AM41" i="32"/>
  <c r="AM42" i="32"/>
  <c r="AM43" i="32"/>
  <c r="AM44" i="32"/>
  <c r="AM45" i="32"/>
  <c r="AM46" i="32"/>
  <c r="AM47" i="32"/>
  <c r="AL4" i="32"/>
  <c r="AL5" i="32"/>
  <c r="AL6" i="32"/>
  <c r="AL7" i="32"/>
  <c r="AL8" i="32"/>
  <c r="AL9" i="32"/>
  <c r="AL10" i="32"/>
  <c r="AL11" i="32"/>
  <c r="AL12" i="32"/>
  <c r="AL13" i="32"/>
  <c r="AL14" i="32"/>
  <c r="AL15" i="32"/>
  <c r="AL16" i="32"/>
  <c r="AL17" i="32"/>
  <c r="AL18" i="32"/>
  <c r="AL19" i="32"/>
  <c r="AL20" i="32"/>
  <c r="AL21" i="32"/>
  <c r="AL22" i="32"/>
  <c r="AL23" i="32"/>
  <c r="AL24" i="32"/>
  <c r="AL25" i="32"/>
  <c r="AL26" i="32"/>
  <c r="AL27" i="32"/>
  <c r="AL28" i="32"/>
  <c r="AL29" i="32"/>
  <c r="AL30" i="32"/>
  <c r="AL31" i="32"/>
  <c r="AL32" i="32"/>
  <c r="AL33" i="32"/>
  <c r="AL34" i="32"/>
  <c r="AL35" i="32"/>
  <c r="AL36" i="32"/>
  <c r="AL37" i="32"/>
  <c r="AL38" i="32"/>
  <c r="AL39" i="32"/>
  <c r="AL40" i="32"/>
  <c r="AL41" i="32"/>
  <c r="AL42" i="32"/>
  <c r="AL43" i="32"/>
  <c r="AL44" i="32"/>
  <c r="AL45" i="32"/>
  <c r="AL46" i="32"/>
  <c r="AL47" i="32"/>
  <c r="AI4" i="32"/>
  <c r="AI5" i="32"/>
  <c r="AI6" i="32"/>
  <c r="AI7" i="32"/>
  <c r="AI8" i="32"/>
  <c r="AI9" i="32"/>
  <c r="AI10" i="32"/>
  <c r="AI11" i="32"/>
  <c r="AI12" i="32"/>
  <c r="AI13" i="32"/>
  <c r="AI14" i="32"/>
  <c r="AI15" i="32"/>
  <c r="AI16" i="32"/>
  <c r="AI17" i="32"/>
  <c r="AI18" i="32"/>
  <c r="AI19" i="32"/>
  <c r="AI20" i="32"/>
  <c r="AI21" i="32"/>
  <c r="AI22" i="32"/>
  <c r="AI23" i="32"/>
  <c r="AI24" i="32"/>
  <c r="AI25" i="32"/>
  <c r="AI26" i="32"/>
  <c r="AI27" i="32"/>
  <c r="AI28" i="32"/>
  <c r="AI29" i="32"/>
  <c r="AI30" i="32"/>
  <c r="AI31" i="32"/>
  <c r="AI32" i="32"/>
  <c r="AI33" i="32"/>
  <c r="AI34" i="32"/>
  <c r="AI35" i="32"/>
  <c r="AI36" i="32"/>
  <c r="AI37" i="32"/>
  <c r="AI38" i="32"/>
  <c r="AI39" i="32"/>
  <c r="AI40" i="32"/>
  <c r="AI41" i="32"/>
  <c r="AI42" i="32"/>
  <c r="AI43" i="32"/>
  <c r="AI44" i="32"/>
  <c r="AI45" i="32"/>
  <c r="AI46" i="32"/>
  <c r="AI47" i="32"/>
  <c r="AH4" i="32"/>
  <c r="AH5" i="32"/>
  <c r="AH6" i="32"/>
  <c r="AH7" i="32"/>
  <c r="AH8" i="32"/>
  <c r="AH9" i="32"/>
  <c r="AH10" i="32"/>
  <c r="AH11" i="32"/>
  <c r="AH12" i="32"/>
  <c r="AH13" i="32"/>
  <c r="AH14" i="32"/>
  <c r="AH15" i="32"/>
  <c r="AH16" i="32"/>
  <c r="AH17" i="32"/>
  <c r="AH18" i="32"/>
  <c r="AH19" i="32"/>
  <c r="AH20" i="32"/>
  <c r="AH21" i="32"/>
  <c r="AH22" i="32"/>
  <c r="AH23" i="32"/>
  <c r="AH24" i="32"/>
  <c r="AH25" i="32"/>
  <c r="AH26" i="32"/>
  <c r="AH27" i="32"/>
  <c r="AH28" i="32"/>
  <c r="AH29" i="32"/>
  <c r="AH30" i="32"/>
  <c r="AH31" i="32"/>
  <c r="AH32" i="32"/>
  <c r="AH33" i="32"/>
  <c r="AH34" i="32"/>
  <c r="AH35" i="32"/>
  <c r="AH36" i="32"/>
  <c r="AH37" i="32"/>
  <c r="AH38" i="32"/>
  <c r="AH39" i="32"/>
  <c r="AH40" i="32"/>
  <c r="AH41" i="32"/>
  <c r="AH42" i="32"/>
  <c r="AH43" i="32"/>
  <c r="AH44" i="32"/>
  <c r="AH45" i="32"/>
  <c r="AH46" i="32"/>
  <c r="AH47" i="32"/>
  <c r="AE4" i="32"/>
  <c r="AE5" i="32"/>
  <c r="AE6" i="32"/>
  <c r="AE7" i="32"/>
  <c r="AE8" i="32"/>
  <c r="AE9" i="32"/>
  <c r="AE10" i="32"/>
  <c r="AE11" i="32"/>
  <c r="AE12" i="32"/>
  <c r="AE13" i="32"/>
  <c r="AE14" i="32"/>
  <c r="AE15" i="32"/>
  <c r="AE16" i="32"/>
  <c r="AE17" i="32"/>
  <c r="AE18" i="32"/>
  <c r="AE19" i="32"/>
  <c r="AE20" i="32"/>
  <c r="AE21" i="32"/>
  <c r="AE22" i="32"/>
  <c r="AE23" i="32"/>
  <c r="AE24" i="32"/>
  <c r="AE25" i="32"/>
  <c r="AE26" i="32"/>
  <c r="AE27" i="32"/>
  <c r="AE28" i="32"/>
  <c r="AE29" i="32"/>
  <c r="AE30" i="32"/>
  <c r="AE31" i="32"/>
  <c r="AE32" i="32"/>
  <c r="AE33" i="32"/>
  <c r="AE34" i="32"/>
  <c r="AE35" i="32"/>
  <c r="AE36" i="32"/>
  <c r="AE37" i="32"/>
  <c r="AE38" i="32"/>
  <c r="AE39" i="32"/>
  <c r="AE40" i="32"/>
  <c r="AE41" i="32"/>
  <c r="AE42" i="32"/>
  <c r="AE43" i="32"/>
  <c r="AE44" i="32"/>
  <c r="AE45" i="32"/>
  <c r="AE46" i="32"/>
  <c r="AE47" i="32"/>
  <c r="AD4" i="32"/>
  <c r="AD5" i="32"/>
  <c r="AD6" i="32"/>
  <c r="AD7" i="32"/>
  <c r="AD8" i="32"/>
  <c r="AD9" i="32"/>
  <c r="AD10" i="32"/>
  <c r="AD11" i="32"/>
  <c r="AD12" i="32"/>
  <c r="AD13" i="32"/>
  <c r="AD14" i="32"/>
  <c r="AD15" i="32"/>
  <c r="AD16" i="32"/>
  <c r="AD17" i="32"/>
  <c r="AD18" i="32"/>
  <c r="AD19" i="32"/>
  <c r="AD20" i="32"/>
  <c r="AD21" i="32"/>
  <c r="AD22" i="32"/>
  <c r="AD23" i="32"/>
  <c r="AD24" i="32"/>
  <c r="AD25" i="32"/>
  <c r="AD26" i="32"/>
  <c r="AD27" i="32"/>
  <c r="AD28" i="32"/>
  <c r="AD29" i="32"/>
  <c r="AD30" i="32"/>
  <c r="AD31" i="32"/>
  <c r="AD32" i="32"/>
  <c r="AD33" i="32"/>
  <c r="AD34" i="32"/>
  <c r="AD35" i="32"/>
  <c r="AD36" i="32"/>
  <c r="AD37" i="32"/>
  <c r="AD38" i="32"/>
  <c r="AD39" i="32"/>
  <c r="AD40" i="32"/>
  <c r="AD41" i="32"/>
  <c r="AD42" i="32"/>
  <c r="AD43" i="32"/>
  <c r="AD44" i="32"/>
  <c r="AD45" i="32"/>
  <c r="AD46" i="32"/>
  <c r="AD47" i="32"/>
  <c r="AA4" i="32"/>
  <c r="AA5" i="32"/>
  <c r="AA6" i="32"/>
  <c r="AA7" i="32"/>
  <c r="AA8" i="32"/>
  <c r="AA9" i="32"/>
  <c r="AA10" i="32"/>
  <c r="AA11" i="32"/>
  <c r="AA12" i="32"/>
  <c r="AA13" i="32"/>
  <c r="AA14" i="32"/>
  <c r="AA15" i="32"/>
  <c r="AA16" i="32"/>
  <c r="AA17" i="32"/>
  <c r="AA18" i="32"/>
  <c r="AA19" i="32"/>
  <c r="AA20" i="32"/>
  <c r="AA21" i="32"/>
  <c r="AA22" i="32"/>
  <c r="AA23" i="32"/>
  <c r="AA24" i="32"/>
  <c r="AA25" i="32"/>
  <c r="AA26" i="32"/>
  <c r="AA27" i="32"/>
  <c r="AA28" i="32"/>
  <c r="AA29" i="32"/>
  <c r="AA30" i="32"/>
  <c r="AA31" i="32"/>
  <c r="AA32" i="32"/>
  <c r="AA33" i="32"/>
  <c r="AA34" i="32"/>
  <c r="AA35" i="32"/>
  <c r="AA36" i="32"/>
  <c r="AA37" i="32"/>
  <c r="AA38" i="32"/>
  <c r="AA39" i="32"/>
  <c r="AA40" i="32"/>
  <c r="AA41" i="32"/>
  <c r="AA42" i="32"/>
  <c r="AA43" i="32"/>
  <c r="AA44" i="32"/>
  <c r="AA45" i="32"/>
  <c r="AA46" i="32"/>
  <c r="AA47" i="32"/>
  <c r="Z4" i="32"/>
  <c r="Z5" i="32"/>
  <c r="Z6" i="32"/>
  <c r="Z7" i="32"/>
  <c r="Z8" i="32"/>
  <c r="Z9" i="32"/>
  <c r="Z10" i="32"/>
  <c r="Z11" i="32"/>
  <c r="Z12" i="32"/>
  <c r="Z13" i="32"/>
  <c r="Z14" i="32"/>
  <c r="Z15" i="32"/>
  <c r="Z16" i="32"/>
  <c r="Z17" i="32"/>
  <c r="Z18" i="32"/>
  <c r="Z19" i="32"/>
  <c r="Z20" i="32"/>
  <c r="Z21" i="32"/>
  <c r="Z22" i="32"/>
  <c r="Z23" i="32"/>
  <c r="Z24" i="32"/>
  <c r="Z25" i="32"/>
  <c r="Z26" i="32"/>
  <c r="Z27" i="32"/>
  <c r="Z28" i="32"/>
  <c r="Z29" i="32"/>
  <c r="Z30" i="32"/>
  <c r="Z31" i="32"/>
  <c r="Z32" i="32"/>
  <c r="Z33" i="32"/>
  <c r="Z34" i="32"/>
  <c r="Z35" i="32"/>
  <c r="Z36" i="32"/>
  <c r="Z37" i="32"/>
  <c r="Z38" i="32"/>
  <c r="Z39" i="32"/>
  <c r="Z40" i="32"/>
  <c r="Z41" i="32"/>
  <c r="Z42" i="32"/>
  <c r="Z43" i="32"/>
  <c r="Z44" i="32"/>
  <c r="Z45" i="32"/>
  <c r="Z46" i="32"/>
  <c r="Z47" i="32"/>
  <c r="W4" i="32"/>
  <c r="W5" i="32"/>
  <c r="W6" i="32"/>
  <c r="W7" i="32"/>
  <c r="W8" i="32"/>
  <c r="W9" i="32"/>
  <c r="W10" i="32"/>
  <c r="W11" i="32"/>
  <c r="W12" i="32"/>
  <c r="W13" i="32"/>
  <c r="W14" i="32"/>
  <c r="W15" i="32"/>
  <c r="W16" i="32"/>
  <c r="W17" i="32"/>
  <c r="W18" i="32"/>
  <c r="W19" i="32"/>
  <c r="W20" i="32"/>
  <c r="W21" i="32"/>
  <c r="W22" i="32"/>
  <c r="W23" i="32"/>
  <c r="W24" i="32"/>
  <c r="W25" i="32"/>
  <c r="W26" i="32"/>
  <c r="W27" i="32"/>
  <c r="W28" i="32"/>
  <c r="W29" i="32"/>
  <c r="W30" i="32"/>
  <c r="W31" i="32"/>
  <c r="W32" i="32"/>
  <c r="W33" i="32"/>
  <c r="W34" i="32"/>
  <c r="W35" i="32"/>
  <c r="W36" i="32"/>
  <c r="W37" i="32"/>
  <c r="W38" i="32"/>
  <c r="W39" i="32"/>
  <c r="W40" i="32"/>
  <c r="W41" i="32"/>
  <c r="W42" i="32"/>
  <c r="W43" i="32"/>
  <c r="W44" i="32"/>
  <c r="W45" i="32"/>
  <c r="W46" i="32"/>
  <c r="W47" i="32"/>
  <c r="V4" i="32"/>
  <c r="V5" i="32"/>
  <c r="V6" i="32"/>
  <c r="V7" i="32"/>
  <c r="V8" i="32"/>
  <c r="V9" i="32"/>
  <c r="V10" i="32"/>
  <c r="V11" i="32"/>
  <c r="V12" i="32"/>
  <c r="V13" i="32"/>
  <c r="V14" i="32"/>
  <c r="V15" i="32"/>
  <c r="V16" i="32"/>
  <c r="V17" i="32"/>
  <c r="V18" i="32"/>
  <c r="V19" i="32"/>
  <c r="V20" i="32"/>
  <c r="V21" i="32"/>
  <c r="V22" i="32"/>
  <c r="V23" i="32"/>
  <c r="V24" i="32"/>
  <c r="V25" i="32"/>
  <c r="V26" i="32"/>
  <c r="V27" i="32"/>
  <c r="V28" i="32"/>
  <c r="V29" i="32"/>
  <c r="V30" i="32"/>
  <c r="V31" i="32"/>
  <c r="V32" i="32"/>
  <c r="V33" i="32"/>
  <c r="V34" i="32"/>
  <c r="V35" i="32"/>
  <c r="V36" i="32"/>
  <c r="V37" i="32"/>
  <c r="V38" i="32"/>
  <c r="V39" i="32"/>
  <c r="V40" i="32"/>
  <c r="V41" i="32"/>
  <c r="V42" i="32"/>
  <c r="V43" i="32"/>
  <c r="V44" i="32"/>
  <c r="V45" i="32"/>
  <c r="V46" i="32"/>
  <c r="V47" i="32"/>
  <c r="S4" i="32"/>
  <c r="S5" i="32"/>
  <c r="S6" i="32"/>
  <c r="S7" i="32"/>
  <c r="S8" i="32"/>
  <c r="S9" i="32"/>
  <c r="S10" i="32"/>
  <c r="S11" i="32"/>
  <c r="S12" i="32"/>
  <c r="S13" i="32"/>
  <c r="S14" i="32"/>
  <c r="S15" i="32"/>
  <c r="S16" i="32"/>
  <c r="S17" i="32"/>
  <c r="S18" i="32"/>
  <c r="S19" i="32"/>
  <c r="S20" i="32"/>
  <c r="S21" i="32"/>
  <c r="S22" i="32"/>
  <c r="S23" i="32"/>
  <c r="S24" i="32"/>
  <c r="S25" i="32"/>
  <c r="S26" i="32"/>
  <c r="S27" i="32"/>
  <c r="S28" i="32"/>
  <c r="S29" i="32"/>
  <c r="S30" i="32"/>
  <c r="S31" i="32"/>
  <c r="S32" i="32"/>
  <c r="S33" i="32"/>
  <c r="S34" i="32"/>
  <c r="S35" i="32"/>
  <c r="S36" i="32"/>
  <c r="S37" i="32"/>
  <c r="S38" i="32"/>
  <c r="S39" i="32"/>
  <c r="S40" i="32"/>
  <c r="S41" i="32"/>
  <c r="S42" i="32"/>
  <c r="S43" i="32"/>
  <c r="S44" i="32"/>
  <c r="S45" i="32"/>
  <c r="S46" i="32"/>
  <c r="S47" i="32"/>
  <c r="R4" i="32"/>
  <c r="R5" i="32"/>
  <c r="R6" i="32"/>
  <c r="R7" i="32"/>
  <c r="R8" i="32"/>
  <c r="R9" i="32"/>
  <c r="R10" i="32"/>
  <c r="R11" i="32"/>
  <c r="R12" i="32"/>
  <c r="R13" i="32"/>
  <c r="R14" i="32"/>
  <c r="R15" i="32"/>
  <c r="R16" i="32"/>
  <c r="R17" i="32"/>
  <c r="R18" i="32"/>
  <c r="R19" i="32"/>
  <c r="R20" i="32"/>
  <c r="R21" i="32"/>
  <c r="R22" i="32"/>
  <c r="R23" i="32"/>
  <c r="R24" i="32"/>
  <c r="R25" i="32"/>
  <c r="R26" i="32"/>
  <c r="R27" i="32"/>
  <c r="R28" i="32"/>
  <c r="R29" i="32"/>
  <c r="R30" i="32"/>
  <c r="R31" i="32"/>
  <c r="R32" i="32"/>
  <c r="R33" i="32"/>
  <c r="R34" i="32"/>
  <c r="R35" i="32"/>
  <c r="R36" i="32"/>
  <c r="R37" i="32"/>
  <c r="R38" i="32"/>
  <c r="R39" i="32"/>
  <c r="R40" i="32"/>
  <c r="R41" i="32"/>
  <c r="R42" i="32"/>
  <c r="R43" i="32"/>
  <c r="R44" i="32"/>
  <c r="R45" i="32"/>
  <c r="R46" i="32"/>
  <c r="R47" i="32"/>
  <c r="O4" i="32"/>
  <c r="O5" i="32"/>
  <c r="O6" i="32"/>
  <c r="O7" i="32"/>
  <c r="O8" i="32"/>
  <c r="O9" i="32"/>
  <c r="O10" i="32"/>
  <c r="O11" i="32"/>
  <c r="O12" i="32"/>
  <c r="O13" i="32"/>
  <c r="O14" i="32"/>
  <c r="O15" i="32"/>
  <c r="O16" i="32"/>
  <c r="O17" i="32"/>
  <c r="O18" i="32"/>
  <c r="O19" i="32"/>
  <c r="O20" i="32"/>
  <c r="O21" i="32"/>
  <c r="O22" i="32"/>
  <c r="O23" i="32"/>
  <c r="O24" i="32"/>
  <c r="O25" i="32"/>
  <c r="O26" i="32"/>
  <c r="O27" i="32"/>
  <c r="O28" i="32"/>
  <c r="O29" i="32"/>
  <c r="O30" i="32"/>
  <c r="O31" i="32"/>
  <c r="O32" i="32"/>
  <c r="O33" i="32"/>
  <c r="O34" i="32"/>
  <c r="O35" i="32"/>
  <c r="O36" i="32"/>
  <c r="O37" i="32"/>
  <c r="O38" i="32"/>
  <c r="O39" i="32"/>
  <c r="O40" i="32"/>
  <c r="O41" i="32"/>
  <c r="O42" i="32"/>
  <c r="O43" i="32"/>
  <c r="O44" i="32"/>
  <c r="O45" i="32"/>
  <c r="O46" i="32"/>
  <c r="O47" i="32"/>
  <c r="N4" i="32"/>
  <c r="N5" i="32"/>
  <c r="N6" i="32"/>
  <c r="N7" i="32"/>
  <c r="N8" i="32"/>
  <c r="N9" i="32"/>
  <c r="N10" i="32"/>
  <c r="N11" i="32"/>
  <c r="N12" i="32"/>
  <c r="N13" i="32"/>
  <c r="N14" i="32"/>
  <c r="N15" i="32"/>
  <c r="N16" i="32"/>
  <c r="N17" i="32"/>
  <c r="N18" i="32"/>
  <c r="N19" i="32"/>
  <c r="N20" i="32"/>
  <c r="N21" i="32"/>
  <c r="N22" i="32"/>
  <c r="N23" i="32"/>
  <c r="N24" i="32"/>
  <c r="N25" i="32"/>
  <c r="N26" i="32"/>
  <c r="N27" i="32"/>
  <c r="N28" i="32"/>
  <c r="N29" i="32"/>
  <c r="N30" i="32"/>
  <c r="N31" i="32"/>
  <c r="N32" i="32"/>
  <c r="N33" i="32"/>
  <c r="N34" i="32"/>
  <c r="N35" i="32"/>
  <c r="N36" i="32"/>
  <c r="N37" i="32"/>
  <c r="N38" i="32"/>
  <c r="N39" i="32"/>
  <c r="N40" i="32"/>
  <c r="N41" i="32"/>
  <c r="N42" i="32"/>
  <c r="N43" i="32"/>
  <c r="N44" i="32"/>
  <c r="N45" i="32"/>
  <c r="N46" i="32"/>
  <c r="N47" i="32"/>
  <c r="K4" i="32"/>
  <c r="K5" i="32"/>
  <c r="K6" i="32"/>
  <c r="K7" i="32"/>
  <c r="K8" i="32"/>
  <c r="K9" i="32"/>
  <c r="K10" i="32"/>
  <c r="K11" i="32"/>
  <c r="K12" i="32"/>
  <c r="K13" i="32"/>
  <c r="K14" i="32"/>
  <c r="K15" i="32"/>
  <c r="K16" i="32"/>
  <c r="K17" i="32"/>
  <c r="K18" i="32"/>
  <c r="K19" i="32"/>
  <c r="K20" i="32"/>
  <c r="K21" i="32"/>
  <c r="K22" i="32"/>
  <c r="K23" i="32"/>
  <c r="K24" i="32"/>
  <c r="K25" i="32"/>
  <c r="K26" i="32"/>
  <c r="K27" i="32"/>
  <c r="K28" i="32"/>
  <c r="K29" i="32"/>
  <c r="K30" i="32"/>
  <c r="K31" i="32"/>
  <c r="K32" i="32"/>
  <c r="K33" i="32"/>
  <c r="K34" i="32"/>
  <c r="K35" i="32"/>
  <c r="K36" i="32"/>
  <c r="K37" i="32"/>
  <c r="K38" i="32"/>
  <c r="K39" i="32"/>
  <c r="K40" i="32"/>
  <c r="K41" i="32"/>
  <c r="K42" i="32"/>
  <c r="K43" i="32"/>
  <c r="K44" i="32"/>
  <c r="K45" i="32"/>
  <c r="K46" i="32"/>
  <c r="K47" i="32"/>
  <c r="F4" i="32"/>
  <c r="F5" i="32"/>
  <c r="F6" i="32"/>
  <c r="F7" i="32"/>
  <c r="F8" i="32"/>
  <c r="F9" i="32"/>
  <c r="F10" i="32"/>
  <c r="F11" i="32"/>
  <c r="F12" i="32"/>
  <c r="F13" i="32"/>
  <c r="F14" i="32"/>
  <c r="F15" i="32"/>
  <c r="F16" i="32"/>
  <c r="F17" i="32"/>
  <c r="F18" i="32"/>
  <c r="F19" i="32"/>
  <c r="F20" i="32"/>
  <c r="F21" i="32"/>
  <c r="F22" i="32"/>
  <c r="F23" i="32"/>
  <c r="F24" i="32"/>
  <c r="F25" i="32"/>
  <c r="F26" i="32"/>
  <c r="F27" i="32"/>
  <c r="F28" i="32"/>
  <c r="F29" i="32"/>
  <c r="F30" i="32"/>
  <c r="F31" i="32"/>
  <c r="F32" i="32"/>
  <c r="F33" i="32"/>
  <c r="F34" i="32"/>
  <c r="F35" i="32"/>
  <c r="F36" i="32"/>
  <c r="F37" i="32"/>
  <c r="F38" i="32"/>
  <c r="F39" i="32"/>
  <c r="F40" i="32"/>
  <c r="F41" i="32"/>
  <c r="F42" i="32"/>
  <c r="F43" i="32"/>
  <c r="F44" i="32"/>
  <c r="F45" i="32"/>
  <c r="F46" i="32"/>
  <c r="F47" i="32"/>
  <c r="C4" i="32"/>
  <c r="C5" i="32"/>
  <c r="C6" i="32"/>
  <c r="C7" i="32"/>
  <c r="C8" i="32"/>
  <c r="C9" i="32"/>
  <c r="C10" i="32"/>
  <c r="C11" i="32"/>
  <c r="C12" i="32"/>
  <c r="C13" i="32"/>
  <c r="C14" i="32"/>
  <c r="C15" i="32"/>
  <c r="C16" i="32"/>
  <c r="C17" i="32"/>
  <c r="C18" i="32"/>
  <c r="C19" i="32"/>
  <c r="C20" i="32"/>
  <c r="C21" i="32"/>
  <c r="C22" i="32"/>
  <c r="C23" i="32"/>
  <c r="C24" i="32"/>
  <c r="C25" i="32"/>
  <c r="C26" i="32"/>
  <c r="C27" i="32"/>
  <c r="C28" i="32"/>
  <c r="C29" i="32"/>
  <c r="C30" i="32"/>
  <c r="C31" i="32"/>
  <c r="C32" i="32"/>
  <c r="C33" i="32"/>
  <c r="C34" i="32"/>
  <c r="C35" i="32"/>
  <c r="C36" i="32"/>
  <c r="C37" i="32"/>
  <c r="C38" i="32"/>
  <c r="C39" i="32"/>
  <c r="C40" i="32"/>
  <c r="C41" i="32"/>
  <c r="C42" i="32"/>
  <c r="C43" i="32"/>
  <c r="C44" i="32"/>
  <c r="C45" i="32"/>
  <c r="C46" i="32"/>
  <c r="C47" i="32"/>
  <c r="B4" i="32"/>
  <c r="B5" i="32"/>
  <c r="B6" i="32"/>
  <c r="B7" i="32"/>
  <c r="B8" i="32"/>
  <c r="B9" i="32"/>
  <c r="B10" i="32"/>
  <c r="B11" i="32"/>
  <c r="B12" i="32"/>
  <c r="B13" i="32"/>
  <c r="B14" i="32"/>
  <c r="B15" i="32"/>
  <c r="B16" i="32"/>
  <c r="B17" i="32"/>
  <c r="B18" i="32"/>
  <c r="B19" i="32"/>
  <c r="B20" i="32"/>
  <c r="B21" i="32"/>
  <c r="B22" i="32"/>
  <c r="B23" i="32"/>
  <c r="B24" i="32"/>
  <c r="B25" i="32"/>
  <c r="B26" i="32"/>
  <c r="B27" i="32"/>
  <c r="B28" i="32"/>
  <c r="B29" i="32"/>
  <c r="B30" i="32"/>
  <c r="B31" i="32"/>
  <c r="B32" i="32"/>
  <c r="B33" i="32"/>
  <c r="B34" i="32"/>
  <c r="B35" i="32"/>
  <c r="B36" i="32"/>
  <c r="B37" i="32"/>
  <c r="B38" i="32"/>
  <c r="B39" i="32"/>
  <c r="B40" i="32"/>
  <c r="B41" i="32"/>
  <c r="B42" i="32"/>
  <c r="B43" i="32"/>
  <c r="B44" i="32"/>
  <c r="B45" i="32"/>
  <c r="B46" i="32"/>
  <c r="B47" i="32"/>
  <c r="J4" i="32"/>
  <c r="J5" i="32"/>
  <c r="J6" i="32"/>
  <c r="J7" i="32"/>
  <c r="J8" i="32"/>
  <c r="J9" i="32"/>
  <c r="J10" i="32"/>
  <c r="J11" i="32"/>
  <c r="J12" i="32"/>
  <c r="J13" i="32"/>
  <c r="J14" i="32"/>
  <c r="J15" i="32"/>
  <c r="J16" i="32"/>
  <c r="J17" i="32"/>
  <c r="J18" i="32"/>
  <c r="J19" i="32"/>
  <c r="J20" i="32"/>
  <c r="J21" i="32"/>
  <c r="J22" i="32"/>
  <c r="J23" i="32"/>
  <c r="J24" i="32"/>
  <c r="J25" i="32"/>
  <c r="J26" i="32"/>
  <c r="J27" i="32"/>
  <c r="J28" i="32"/>
  <c r="J29" i="32"/>
  <c r="J30" i="32"/>
  <c r="J31" i="32"/>
  <c r="J32" i="32"/>
  <c r="J33" i="32"/>
  <c r="J34" i="32"/>
  <c r="J35" i="32"/>
  <c r="J36" i="32"/>
  <c r="J37" i="32"/>
  <c r="J38" i="32"/>
  <c r="J39" i="32"/>
  <c r="J40" i="32"/>
  <c r="J41" i="32"/>
  <c r="J42" i="32"/>
  <c r="J43" i="32"/>
  <c r="J44" i="32"/>
  <c r="J45" i="32"/>
  <c r="J46" i="32"/>
  <c r="J47" i="32"/>
  <c r="G4" i="32"/>
  <c r="G5" i="32"/>
  <c r="G6" i="32"/>
  <c r="G7" i="32"/>
  <c r="G8" i="32"/>
  <c r="G9" i="32"/>
  <c r="G10" i="32"/>
  <c r="G11" i="32"/>
  <c r="G12" i="32"/>
  <c r="G13" i="32"/>
  <c r="G14" i="32"/>
  <c r="G15" i="32"/>
  <c r="G16" i="32"/>
  <c r="G17" i="32"/>
  <c r="G18" i="32"/>
  <c r="G19" i="32"/>
  <c r="G20" i="32"/>
  <c r="G21" i="32"/>
  <c r="G22" i="32"/>
  <c r="G23" i="32"/>
  <c r="G24" i="32"/>
  <c r="G25" i="32"/>
  <c r="G26" i="32"/>
  <c r="G27" i="32"/>
  <c r="G28" i="32"/>
  <c r="G29" i="32"/>
  <c r="G30" i="32"/>
  <c r="G31" i="32"/>
  <c r="G32" i="32"/>
  <c r="G33" i="32"/>
  <c r="G34" i="32"/>
  <c r="G35" i="32"/>
  <c r="G36" i="32"/>
  <c r="G37" i="32"/>
  <c r="G38" i="32"/>
  <c r="G39" i="32"/>
  <c r="G40" i="32"/>
  <c r="G41" i="32"/>
  <c r="G42" i="32"/>
  <c r="G43" i="32"/>
  <c r="G44" i="32"/>
  <c r="G45" i="32"/>
  <c r="G46" i="32"/>
  <c r="G47" i="32"/>
  <c r="AU4" i="28"/>
  <c r="AU5" i="28"/>
  <c r="AU6" i="28"/>
  <c r="AU7" i="28"/>
  <c r="AU8" i="28"/>
  <c r="AU9" i="28"/>
  <c r="AU10" i="28"/>
  <c r="AU11" i="28"/>
  <c r="AU12" i="28"/>
  <c r="AU13" i="28"/>
  <c r="AU14" i="28"/>
  <c r="AU15" i="28"/>
  <c r="AU16" i="28"/>
  <c r="AU17" i="28"/>
  <c r="AU18" i="28"/>
  <c r="AU19" i="28"/>
  <c r="AU20" i="28"/>
  <c r="AU21" i="28"/>
  <c r="AU22" i="28"/>
  <c r="AU23" i="28"/>
  <c r="AU24" i="28"/>
  <c r="AU25" i="28"/>
  <c r="AU26" i="28"/>
  <c r="AU27" i="28"/>
  <c r="AU28" i="28"/>
  <c r="AU29" i="28"/>
  <c r="AU30" i="28"/>
  <c r="AU31" i="28"/>
  <c r="AU32" i="28"/>
  <c r="AU33" i="28"/>
  <c r="AU34" i="28"/>
  <c r="AU35" i="28"/>
  <c r="AU36" i="28"/>
  <c r="AU37" i="28"/>
  <c r="AU38" i="28"/>
  <c r="AU39" i="28"/>
  <c r="AU40" i="28"/>
  <c r="AU41" i="28"/>
  <c r="AU42" i="28"/>
  <c r="AU43" i="28"/>
  <c r="AU44" i="28"/>
  <c r="AU45" i="28"/>
  <c r="AU46" i="28"/>
  <c r="AU47" i="28"/>
  <c r="AT4" i="28"/>
  <c r="AT5" i="28"/>
  <c r="AT6" i="28"/>
  <c r="AT7" i="28"/>
  <c r="AT8" i="28"/>
  <c r="AT9" i="28"/>
  <c r="AT10" i="28"/>
  <c r="AT11" i="28"/>
  <c r="AT12" i="28"/>
  <c r="AT13" i="28"/>
  <c r="AT14" i="28"/>
  <c r="AT15" i="28"/>
  <c r="AT16" i="28"/>
  <c r="AT17" i="28"/>
  <c r="AT18" i="28"/>
  <c r="AT19" i="28"/>
  <c r="AT20" i="28"/>
  <c r="AT21" i="28"/>
  <c r="AT22" i="28"/>
  <c r="AT23" i="28"/>
  <c r="AT24" i="28"/>
  <c r="AT25" i="28"/>
  <c r="AT26" i="28"/>
  <c r="AT27" i="28"/>
  <c r="AT28" i="28"/>
  <c r="AT29" i="28"/>
  <c r="AT30" i="28"/>
  <c r="AT31" i="28"/>
  <c r="AT32" i="28"/>
  <c r="AT33" i="28"/>
  <c r="AT34" i="28"/>
  <c r="AT35" i="28"/>
  <c r="AT36" i="28"/>
  <c r="AT37" i="28"/>
  <c r="AT38" i="28"/>
  <c r="AT39" i="28"/>
  <c r="AT40" i="28"/>
  <c r="AT41" i="28"/>
  <c r="AT42" i="28"/>
  <c r="AT43" i="28"/>
  <c r="AT44" i="28"/>
  <c r="AT45" i="28"/>
  <c r="AT46" i="28"/>
  <c r="AT47" i="28"/>
  <c r="AQ4" i="28"/>
  <c r="AQ5" i="28"/>
  <c r="AQ6" i="28"/>
  <c r="AQ7" i="28"/>
  <c r="AQ8" i="28"/>
  <c r="AQ9" i="28"/>
  <c r="AQ10" i="28"/>
  <c r="AQ11" i="28"/>
  <c r="AQ12" i="28"/>
  <c r="AQ13" i="28"/>
  <c r="AQ14" i="28"/>
  <c r="AQ15" i="28"/>
  <c r="AQ16" i="28"/>
  <c r="AQ17" i="28"/>
  <c r="AQ18" i="28"/>
  <c r="AQ19" i="28"/>
  <c r="AQ20" i="28"/>
  <c r="AQ21" i="28"/>
  <c r="AQ22" i="28"/>
  <c r="AQ23" i="28"/>
  <c r="AQ24" i="28"/>
  <c r="AQ25" i="28"/>
  <c r="AQ26" i="28"/>
  <c r="AQ27" i="28"/>
  <c r="AQ28" i="28"/>
  <c r="AQ29" i="28"/>
  <c r="AQ30" i="28"/>
  <c r="AQ31" i="28"/>
  <c r="AQ32" i="28"/>
  <c r="AQ33" i="28"/>
  <c r="AQ34" i="28"/>
  <c r="AQ35" i="28"/>
  <c r="AQ36" i="28"/>
  <c r="AQ37" i="28"/>
  <c r="AQ38" i="28"/>
  <c r="AQ39" i="28"/>
  <c r="AQ40" i="28"/>
  <c r="AQ41" i="28"/>
  <c r="AQ42" i="28"/>
  <c r="AQ43" i="28"/>
  <c r="AQ44" i="28"/>
  <c r="AQ45" i="28"/>
  <c r="AQ46" i="28"/>
  <c r="AQ47" i="28"/>
  <c r="AP4" i="28"/>
  <c r="AP5" i="28"/>
  <c r="AP6" i="28"/>
  <c r="AP7" i="28"/>
  <c r="AP8" i="28"/>
  <c r="AP9" i="28"/>
  <c r="AP10" i="28"/>
  <c r="AP11" i="28"/>
  <c r="AP12" i="28"/>
  <c r="AP13" i="28"/>
  <c r="AP14" i="28"/>
  <c r="AP15" i="28"/>
  <c r="AP16" i="28"/>
  <c r="AP17" i="28"/>
  <c r="AP18" i="28"/>
  <c r="AP19" i="28"/>
  <c r="AP20" i="28"/>
  <c r="AP21" i="28"/>
  <c r="AP22" i="28"/>
  <c r="AP23" i="28"/>
  <c r="AP24" i="28"/>
  <c r="AP25" i="28"/>
  <c r="AP26" i="28"/>
  <c r="AP27" i="28"/>
  <c r="AP28" i="28"/>
  <c r="AP29" i="28"/>
  <c r="AP30" i="28"/>
  <c r="AP31" i="28"/>
  <c r="AP32" i="28"/>
  <c r="AP33" i="28"/>
  <c r="AP34" i="28"/>
  <c r="AP35" i="28"/>
  <c r="AP36" i="28"/>
  <c r="AP37" i="28"/>
  <c r="AP38" i="28"/>
  <c r="AP39" i="28"/>
  <c r="AP40" i="28"/>
  <c r="AP41" i="28"/>
  <c r="AP42" i="28"/>
  <c r="AP43" i="28"/>
  <c r="AP44" i="28"/>
  <c r="AP45" i="28"/>
  <c r="AP46" i="28"/>
  <c r="AP47" i="28"/>
  <c r="AM4" i="28"/>
  <c r="AM5" i="28"/>
  <c r="AM6" i="28"/>
  <c r="AM7" i="28"/>
  <c r="AM8" i="28"/>
  <c r="AM9" i="28"/>
  <c r="AM10" i="28"/>
  <c r="AM11" i="28"/>
  <c r="AM12" i="28"/>
  <c r="AM13" i="28"/>
  <c r="AM14" i="28"/>
  <c r="AM15" i="28"/>
  <c r="AM16" i="28"/>
  <c r="AM17" i="28"/>
  <c r="AM18" i="28"/>
  <c r="AM19" i="28"/>
  <c r="AM20" i="28"/>
  <c r="AM21" i="28"/>
  <c r="AM22" i="28"/>
  <c r="AM23" i="28"/>
  <c r="AM24" i="28"/>
  <c r="AM25" i="28"/>
  <c r="AM26" i="28"/>
  <c r="AM27" i="28"/>
  <c r="AM28" i="28"/>
  <c r="AM29" i="28"/>
  <c r="AM30" i="28"/>
  <c r="AM31" i="28"/>
  <c r="AM32" i="28"/>
  <c r="AM33" i="28"/>
  <c r="AM34" i="28"/>
  <c r="AM35" i="28"/>
  <c r="AM36" i="28"/>
  <c r="AM37" i="28"/>
  <c r="AM38" i="28"/>
  <c r="AM39" i="28"/>
  <c r="AM40" i="28"/>
  <c r="AM41" i="28"/>
  <c r="AM42" i="28"/>
  <c r="AM43" i="28"/>
  <c r="AM44" i="28"/>
  <c r="AM45" i="28"/>
  <c r="AM46" i="28"/>
  <c r="AM47" i="28"/>
  <c r="AL4" i="28"/>
  <c r="AL5" i="28"/>
  <c r="AL6" i="28"/>
  <c r="AL7" i="28"/>
  <c r="AL8" i="28"/>
  <c r="AL9" i="28"/>
  <c r="AL10" i="28"/>
  <c r="AL11" i="28"/>
  <c r="AL12" i="28"/>
  <c r="AL13" i="28"/>
  <c r="AL14" i="28"/>
  <c r="AL15" i="28"/>
  <c r="AL16" i="28"/>
  <c r="AL17" i="28"/>
  <c r="AL18" i="28"/>
  <c r="AL19" i="28"/>
  <c r="AL20" i="28"/>
  <c r="AL21" i="28"/>
  <c r="AL22" i="28"/>
  <c r="AL23" i="28"/>
  <c r="AL24" i="28"/>
  <c r="AL25" i="28"/>
  <c r="AL26" i="28"/>
  <c r="AL27" i="28"/>
  <c r="AL28" i="28"/>
  <c r="AL29" i="28"/>
  <c r="AL30" i="28"/>
  <c r="AL31" i="28"/>
  <c r="AL32" i="28"/>
  <c r="AL33" i="28"/>
  <c r="AL34" i="28"/>
  <c r="AL35" i="28"/>
  <c r="AL36" i="28"/>
  <c r="AL37" i="28"/>
  <c r="AL38" i="28"/>
  <c r="AL39" i="28"/>
  <c r="AL40" i="28"/>
  <c r="AL41" i="28"/>
  <c r="AL42" i="28"/>
  <c r="AL43" i="28"/>
  <c r="AL44" i="28"/>
  <c r="AL45" i="28"/>
  <c r="AL46" i="28"/>
  <c r="AL47" i="28"/>
  <c r="AI4" i="28"/>
  <c r="AI5" i="28"/>
  <c r="AI6" i="28"/>
  <c r="AI7" i="28"/>
  <c r="AI8" i="28"/>
  <c r="AI9" i="28"/>
  <c r="AI10" i="28"/>
  <c r="AI11" i="28"/>
  <c r="AI12" i="28"/>
  <c r="AI13" i="28"/>
  <c r="AI14" i="28"/>
  <c r="AI15" i="28"/>
  <c r="AI16" i="28"/>
  <c r="AI17" i="28"/>
  <c r="AI18" i="28"/>
  <c r="AI19" i="28"/>
  <c r="AI20" i="28"/>
  <c r="AI21" i="28"/>
  <c r="AI22" i="28"/>
  <c r="AI23" i="28"/>
  <c r="AI24" i="28"/>
  <c r="AI25" i="28"/>
  <c r="AI26" i="28"/>
  <c r="AI27" i="28"/>
  <c r="AI28" i="28"/>
  <c r="AI29" i="28"/>
  <c r="AI30" i="28"/>
  <c r="AI31" i="28"/>
  <c r="AI32" i="28"/>
  <c r="AI33" i="28"/>
  <c r="AI34" i="28"/>
  <c r="AI35" i="28"/>
  <c r="AI36" i="28"/>
  <c r="AI37" i="28"/>
  <c r="AI38" i="28"/>
  <c r="AI39" i="28"/>
  <c r="AI40" i="28"/>
  <c r="AI41" i="28"/>
  <c r="AI42" i="28"/>
  <c r="AI43" i="28"/>
  <c r="AI44" i="28"/>
  <c r="AI45" i="28"/>
  <c r="AI46" i="28"/>
  <c r="AI47" i="28"/>
  <c r="AH4" i="28"/>
  <c r="AH5" i="28"/>
  <c r="AH6" i="28"/>
  <c r="AH7" i="28"/>
  <c r="AH8" i="28"/>
  <c r="AH9" i="28"/>
  <c r="AH10" i="28"/>
  <c r="AH11" i="28"/>
  <c r="AH12" i="28"/>
  <c r="AH13" i="28"/>
  <c r="AH14" i="28"/>
  <c r="AH15" i="28"/>
  <c r="AH16" i="28"/>
  <c r="AH17" i="28"/>
  <c r="AH18" i="28"/>
  <c r="AH19" i="28"/>
  <c r="AH20" i="28"/>
  <c r="AH21" i="28"/>
  <c r="AH22" i="28"/>
  <c r="AH23" i="28"/>
  <c r="AH24" i="28"/>
  <c r="AH25" i="28"/>
  <c r="AH26" i="28"/>
  <c r="AH27" i="28"/>
  <c r="AH28" i="28"/>
  <c r="AH29" i="28"/>
  <c r="AH30" i="28"/>
  <c r="AH31" i="28"/>
  <c r="AH32" i="28"/>
  <c r="AH33" i="28"/>
  <c r="AH34" i="28"/>
  <c r="AH35" i="28"/>
  <c r="AH36" i="28"/>
  <c r="AH37" i="28"/>
  <c r="AH38" i="28"/>
  <c r="AH39" i="28"/>
  <c r="AH40" i="28"/>
  <c r="AH41" i="28"/>
  <c r="AH42" i="28"/>
  <c r="AH43" i="28"/>
  <c r="AH44" i="28"/>
  <c r="AH45" i="28"/>
  <c r="AH46" i="28"/>
  <c r="AH47" i="28"/>
  <c r="AE4" i="28"/>
  <c r="AE5" i="28"/>
  <c r="AE6" i="28"/>
  <c r="AE7" i="28"/>
  <c r="AE8" i="28"/>
  <c r="AE9" i="28"/>
  <c r="AE10" i="28"/>
  <c r="AE11" i="28"/>
  <c r="AE12" i="28"/>
  <c r="AE13" i="28"/>
  <c r="AE14" i="28"/>
  <c r="AE15" i="28"/>
  <c r="AE16" i="28"/>
  <c r="AE17" i="28"/>
  <c r="AE18" i="28"/>
  <c r="AE19" i="28"/>
  <c r="AE20" i="28"/>
  <c r="AE21" i="28"/>
  <c r="AE22" i="28"/>
  <c r="AE23" i="28"/>
  <c r="AE24" i="28"/>
  <c r="AE25" i="28"/>
  <c r="AE26" i="28"/>
  <c r="AE27" i="28"/>
  <c r="AE28" i="28"/>
  <c r="AE29" i="28"/>
  <c r="AE30" i="28"/>
  <c r="AE31" i="28"/>
  <c r="AE32" i="28"/>
  <c r="AE33" i="28"/>
  <c r="AE34" i="28"/>
  <c r="AE35" i="28"/>
  <c r="AE36" i="28"/>
  <c r="AE37" i="28"/>
  <c r="AE38" i="28"/>
  <c r="AE39" i="28"/>
  <c r="AE40" i="28"/>
  <c r="AE41" i="28"/>
  <c r="AE42" i="28"/>
  <c r="AE43" i="28"/>
  <c r="AE44" i="28"/>
  <c r="AE45" i="28"/>
  <c r="AE46" i="28"/>
  <c r="AE47" i="28"/>
  <c r="AD4" i="28"/>
  <c r="AD5" i="28"/>
  <c r="AD6" i="28"/>
  <c r="AD7" i="28"/>
  <c r="AD8" i="28"/>
  <c r="AD9" i="28"/>
  <c r="AD10" i="28"/>
  <c r="AD11" i="28"/>
  <c r="AD12" i="28"/>
  <c r="AD13" i="28"/>
  <c r="AD14" i="28"/>
  <c r="AD15" i="28"/>
  <c r="AD16" i="28"/>
  <c r="AD17" i="28"/>
  <c r="AD18" i="28"/>
  <c r="AD19" i="28"/>
  <c r="AD20" i="28"/>
  <c r="AD21" i="28"/>
  <c r="AD22" i="28"/>
  <c r="AD23" i="28"/>
  <c r="AD24" i="28"/>
  <c r="AD25" i="28"/>
  <c r="AD26" i="28"/>
  <c r="AD27" i="28"/>
  <c r="AD28" i="28"/>
  <c r="AD29" i="28"/>
  <c r="AD30" i="28"/>
  <c r="AD31" i="28"/>
  <c r="AD32" i="28"/>
  <c r="AD33" i="28"/>
  <c r="AD34" i="28"/>
  <c r="AD35" i="28"/>
  <c r="AD36" i="28"/>
  <c r="AD37" i="28"/>
  <c r="AD38" i="28"/>
  <c r="AD39" i="28"/>
  <c r="AD40" i="28"/>
  <c r="AD41" i="28"/>
  <c r="AD42" i="28"/>
  <c r="AD43" i="28"/>
  <c r="AD44" i="28"/>
  <c r="AD45" i="28"/>
  <c r="AD46" i="28"/>
  <c r="AD47" i="28"/>
  <c r="AA4" i="28"/>
  <c r="AA5" i="28"/>
  <c r="AA6" i="28"/>
  <c r="AA7" i="28"/>
  <c r="AA8" i="28"/>
  <c r="AA9" i="28"/>
  <c r="AA10" i="28"/>
  <c r="AA11" i="28"/>
  <c r="AA12" i="28"/>
  <c r="AA13" i="28"/>
  <c r="AA14" i="28"/>
  <c r="AA15" i="28"/>
  <c r="AA16" i="28"/>
  <c r="AA17" i="28"/>
  <c r="AA18" i="28"/>
  <c r="AA19" i="28"/>
  <c r="AA20" i="28"/>
  <c r="AA21" i="28"/>
  <c r="AA22" i="28"/>
  <c r="AA23" i="28"/>
  <c r="AA24" i="28"/>
  <c r="AA25" i="28"/>
  <c r="AA26" i="28"/>
  <c r="AA27" i="28"/>
  <c r="AA28" i="28"/>
  <c r="AA29" i="28"/>
  <c r="AA30" i="28"/>
  <c r="AA31" i="28"/>
  <c r="AA32" i="28"/>
  <c r="AA33" i="28"/>
  <c r="AA34" i="28"/>
  <c r="AA35" i="28"/>
  <c r="AA36" i="28"/>
  <c r="AA37" i="28"/>
  <c r="AA38" i="28"/>
  <c r="AA39" i="28"/>
  <c r="AA40" i="28"/>
  <c r="AA41" i="28"/>
  <c r="AA42" i="28"/>
  <c r="AA43" i="28"/>
  <c r="AA44" i="28"/>
  <c r="AA45" i="28"/>
  <c r="AA46" i="28"/>
  <c r="AA47" i="28"/>
  <c r="Z4" i="28"/>
  <c r="Z5" i="28"/>
  <c r="Z6" i="28"/>
  <c r="Z7" i="28"/>
  <c r="Z8" i="28"/>
  <c r="Z9" i="28"/>
  <c r="Z10" i="28"/>
  <c r="Z11" i="28"/>
  <c r="Z12" i="28"/>
  <c r="Z13" i="28"/>
  <c r="Z14" i="28"/>
  <c r="Z15" i="28"/>
  <c r="Z16" i="28"/>
  <c r="Z17" i="28"/>
  <c r="Z18" i="28"/>
  <c r="Z19" i="28"/>
  <c r="Z20" i="28"/>
  <c r="Z21" i="28"/>
  <c r="Z22" i="28"/>
  <c r="Z23" i="28"/>
  <c r="Z24" i="28"/>
  <c r="Z25" i="28"/>
  <c r="Z26" i="28"/>
  <c r="Z27" i="28"/>
  <c r="Z28" i="28"/>
  <c r="Z29" i="28"/>
  <c r="Z30" i="28"/>
  <c r="Z31" i="28"/>
  <c r="Z32" i="28"/>
  <c r="Z33" i="28"/>
  <c r="Z34" i="28"/>
  <c r="Z35" i="28"/>
  <c r="Z36" i="28"/>
  <c r="Z37" i="28"/>
  <c r="Z38" i="28"/>
  <c r="Z39" i="28"/>
  <c r="Z40" i="28"/>
  <c r="Z41" i="28"/>
  <c r="Z42" i="28"/>
  <c r="Z43" i="28"/>
  <c r="Z44" i="28"/>
  <c r="Z45" i="28"/>
  <c r="Z46" i="28"/>
  <c r="Z47" i="28"/>
  <c r="W4" i="28"/>
  <c r="W5" i="28"/>
  <c r="W6" i="28"/>
  <c r="W7" i="28"/>
  <c r="W8" i="28"/>
  <c r="W9" i="28"/>
  <c r="W10" i="28"/>
  <c r="W11" i="28"/>
  <c r="W12" i="28"/>
  <c r="W13" i="28"/>
  <c r="W14" i="28"/>
  <c r="W15" i="28"/>
  <c r="W16" i="28"/>
  <c r="W17" i="28"/>
  <c r="W18" i="28"/>
  <c r="W19" i="28"/>
  <c r="W20" i="28"/>
  <c r="W21" i="28"/>
  <c r="W22" i="28"/>
  <c r="W23" i="28"/>
  <c r="W24" i="28"/>
  <c r="W25" i="28"/>
  <c r="W26" i="28"/>
  <c r="W27" i="28"/>
  <c r="W28" i="28"/>
  <c r="W29" i="28"/>
  <c r="W30" i="28"/>
  <c r="W31" i="28"/>
  <c r="W32" i="28"/>
  <c r="W33" i="28"/>
  <c r="W34" i="28"/>
  <c r="W35" i="28"/>
  <c r="W36" i="28"/>
  <c r="W37" i="28"/>
  <c r="W38" i="28"/>
  <c r="W39" i="28"/>
  <c r="W40" i="28"/>
  <c r="W41" i="28"/>
  <c r="W42" i="28"/>
  <c r="W43" i="28"/>
  <c r="W44" i="28"/>
  <c r="W45" i="28"/>
  <c r="W46" i="28"/>
  <c r="W47" i="28"/>
  <c r="V4" i="28"/>
  <c r="V5" i="28"/>
  <c r="V6" i="28"/>
  <c r="V7" i="28"/>
  <c r="V8" i="28"/>
  <c r="V9" i="28"/>
  <c r="V10" i="28"/>
  <c r="V11" i="28"/>
  <c r="V12" i="28"/>
  <c r="V13" i="28"/>
  <c r="V14" i="28"/>
  <c r="V15" i="28"/>
  <c r="V16" i="28"/>
  <c r="V17" i="28"/>
  <c r="V18" i="28"/>
  <c r="V19" i="28"/>
  <c r="V20" i="28"/>
  <c r="V21" i="28"/>
  <c r="V22" i="28"/>
  <c r="V23" i="28"/>
  <c r="V24" i="28"/>
  <c r="V25" i="28"/>
  <c r="V26" i="28"/>
  <c r="V27" i="28"/>
  <c r="V28" i="28"/>
  <c r="V29" i="28"/>
  <c r="V30" i="28"/>
  <c r="V31" i="28"/>
  <c r="V32" i="28"/>
  <c r="V33" i="28"/>
  <c r="V34" i="28"/>
  <c r="V35" i="28"/>
  <c r="V36" i="28"/>
  <c r="V37" i="28"/>
  <c r="V38" i="28"/>
  <c r="V39" i="28"/>
  <c r="V40" i="28"/>
  <c r="V41" i="28"/>
  <c r="V42" i="28"/>
  <c r="V43" i="28"/>
  <c r="V44" i="28"/>
  <c r="V45" i="28"/>
  <c r="V46" i="28"/>
  <c r="V47" i="28"/>
  <c r="S4" i="28"/>
  <c r="S5" i="28"/>
  <c r="S6" i="28"/>
  <c r="S7" i="28"/>
  <c r="S8" i="28"/>
  <c r="S9" i="28"/>
  <c r="S10" i="28"/>
  <c r="S11" i="28"/>
  <c r="S12" i="28"/>
  <c r="S13" i="28"/>
  <c r="S14" i="28"/>
  <c r="S15" i="28"/>
  <c r="S16" i="28"/>
  <c r="S17" i="28"/>
  <c r="S18" i="28"/>
  <c r="S19" i="28"/>
  <c r="S20" i="28"/>
  <c r="S21" i="28"/>
  <c r="S22" i="28"/>
  <c r="S23" i="28"/>
  <c r="S24" i="28"/>
  <c r="S25" i="28"/>
  <c r="S26" i="28"/>
  <c r="S27" i="28"/>
  <c r="S28" i="28"/>
  <c r="S29" i="28"/>
  <c r="S30" i="28"/>
  <c r="S31" i="28"/>
  <c r="S32" i="28"/>
  <c r="S33" i="28"/>
  <c r="S34" i="28"/>
  <c r="S35" i="28"/>
  <c r="S36" i="28"/>
  <c r="S37" i="28"/>
  <c r="S38" i="28"/>
  <c r="S39" i="28"/>
  <c r="S40" i="28"/>
  <c r="S41" i="28"/>
  <c r="S42" i="28"/>
  <c r="S43" i="28"/>
  <c r="S44" i="28"/>
  <c r="S45" i="28"/>
  <c r="S46" i="28"/>
  <c r="S47" i="28"/>
  <c r="R4" i="28"/>
  <c r="R5" i="28"/>
  <c r="R6" i="28"/>
  <c r="R7" i="28"/>
  <c r="R8" i="28"/>
  <c r="R9" i="28"/>
  <c r="R10" i="28"/>
  <c r="R11" i="28"/>
  <c r="R12" i="28"/>
  <c r="R13" i="28"/>
  <c r="R14" i="28"/>
  <c r="R15" i="28"/>
  <c r="R16" i="28"/>
  <c r="R17" i="28"/>
  <c r="R18" i="28"/>
  <c r="R19" i="28"/>
  <c r="R20" i="28"/>
  <c r="R21" i="28"/>
  <c r="R22" i="28"/>
  <c r="R23" i="28"/>
  <c r="R24" i="28"/>
  <c r="R25" i="28"/>
  <c r="R26" i="28"/>
  <c r="R27" i="28"/>
  <c r="R28" i="28"/>
  <c r="R29" i="28"/>
  <c r="R30" i="28"/>
  <c r="R31" i="28"/>
  <c r="R32" i="28"/>
  <c r="R33" i="28"/>
  <c r="R34" i="28"/>
  <c r="R35" i="28"/>
  <c r="R36" i="28"/>
  <c r="R37" i="28"/>
  <c r="R38" i="28"/>
  <c r="R39" i="28"/>
  <c r="R40" i="28"/>
  <c r="R41" i="28"/>
  <c r="R42" i="28"/>
  <c r="R43" i="28"/>
  <c r="R44" i="28"/>
  <c r="R45" i="28"/>
  <c r="R46" i="28"/>
  <c r="R47" i="28"/>
  <c r="O4" i="28"/>
  <c r="O5" i="28"/>
  <c r="O6" i="28"/>
  <c r="O7" i="28"/>
  <c r="O8" i="28"/>
  <c r="O9" i="28"/>
  <c r="O10" i="28"/>
  <c r="O11" i="28"/>
  <c r="O12" i="28"/>
  <c r="O13" i="28"/>
  <c r="O14" i="28"/>
  <c r="O15" i="28"/>
  <c r="O16" i="28"/>
  <c r="O17" i="28"/>
  <c r="O18" i="28"/>
  <c r="O19" i="28"/>
  <c r="O20" i="28"/>
  <c r="O21" i="28"/>
  <c r="O22" i="28"/>
  <c r="O23" i="28"/>
  <c r="O24" i="28"/>
  <c r="O25" i="28"/>
  <c r="O26" i="28"/>
  <c r="O27" i="28"/>
  <c r="O28" i="28"/>
  <c r="O29" i="28"/>
  <c r="O30" i="28"/>
  <c r="O31" i="28"/>
  <c r="O32" i="28"/>
  <c r="O33" i="28"/>
  <c r="O34" i="28"/>
  <c r="O35" i="28"/>
  <c r="O36" i="28"/>
  <c r="O37" i="28"/>
  <c r="O38" i="28"/>
  <c r="O39" i="28"/>
  <c r="O40" i="28"/>
  <c r="O41" i="28"/>
  <c r="O42" i="28"/>
  <c r="O43" i="28"/>
  <c r="O44" i="28"/>
  <c r="O45" i="28"/>
  <c r="O46" i="28"/>
  <c r="O47" i="28"/>
  <c r="N4" i="28"/>
  <c r="N5" i="28"/>
  <c r="N6" i="28"/>
  <c r="N7" i="28"/>
  <c r="N8" i="28"/>
  <c r="N9" i="28"/>
  <c r="N10" i="28"/>
  <c r="N11" i="28"/>
  <c r="N12" i="28"/>
  <c r="N13" i="28"/>
  <c r="N14" i="28"/>
  <c r="N15" i="28"/>
  <c r="N16" i="28"/>
  <c r="N17" i="28"/>
  <c r="N18" i="28"/>
  <c r="N19" i="28"/>
  <c r="N20" i="28"/>
  <c r="N21" i="28"/>
  <c r="N22" i="28"/>
  <c r="N23" i="28"/>
  <c r="N24" i="28"/>
  <c r="N25" i="28"/>
  <c r="N26" i="28"/>
  <c r="N27" i="28"/>
  <c r="N28" i="28"/>
  <c r="N29" i="28"/>
  <c r="N30" i="28"/>
  <c r="N31" i="28"/>
  <c r="N32" i="28"/>
  <c r="N33" i="28"/>
  <c r="N34" i="28"/>
  <c r="N35" i="28"/>
  <c r="N36" i="28"/>
  <c r="N37" i="28"/>
  <c r="N38" i="28"/>
  <c r="N39" i="28"/>
  <c r="N40" i="28"/>
  <c r="N41" i="28"/>
  <c r="N42" i="28"/>
  <c r="N43" i="28"/>
  <c r="N44" i="28"/>
  <c r="N45" i="28"/>
  <c r="N46" i="28"/>
  <c r="N47" i="28"/>
  <c r="K4" i="28"/>
  <c r="K5" i="28"/>
  <c r="K6" i="28"/>
  <c r="K7" i="28"/>
  <c r="K8" i="28"/>
  <c r="K9" i="28"/>
  <c r="K10" i="28"/>
  <c r="K11" i="28"/>
  <c r="K12" i="28"/>
  <c r="K13" i="28"/>
  <c r="K14" i="28"/>
  <c r="K15" i="28"/>
  <c r="K16" i="28"/>
  <c r="K17" i="28"/>
  <c r="K18" i="28"/>
  <c r="K19" i="28"/>
  <c r="K20" i="28"/>
  <c r="K21" i="28"/>
  <c r="K22" i="28"/>
  <c r="K23" i="28"/>
  <c r="K24" i="28"/>
  <c r="K25" i="28"/>
  <c r="K26" i="28"/>
  <c r="K27" i="28"/>
  <c r="K28" i="28"/>
  <c r="K29" i="28"/>
  <c r="K30" i="28"/>
  <c r="K31" i="28"/>
  <c r="K32" i="28"/>
  <c r="K33" i="28"/>
  <c r="K34" i="28"/>
  <c r="K35" i="28"/>
  <c r="K36" i="28"/>
  <c r="K37" i="28"/>
  <c r="K38" i="28"/>
  <c r="K39" i="28"/>
  <c r="K40" i="28"/>
  <c r="K41" i="28"/>
  <c r="K42" i="28"/>
  <c r="K43" i="28"/>
  <c r="K44" i="28"/>
  <c r="K45" i="28"/>
  <c r="K46" i="28"/>
  <c r="K47" i="28"/>
  <c r="J4" i="28"/>
  <c r="J5" i="28"/>
  <c r="J6" i="28"/>
  <c r="J7" i="28"/>
  <c r="J8" i="28"/>
  <c r="J9" i="28"/>
  <c r="J10" i="28"/>
  <c r="J11" i="28"/>
  <c r="J12" i="28"/>
  <c r="J13" i="28"/>
  <c r="J14" i="28"/>
  <c r="J15" i="28"/>
  <c r="J16" i="28"/>
  <c r="J17" i="28"/>
  <c r="J18" i="28"/>
  <c r="J19" i="28"/>
  <c r="J20" i="28"/>
  <c r="J21" i="28"/>
  <c r="J22" i="28"/>
  <c r="J23" i="28"/>
  <c r="J24" i="28"/>
  <c r="J25" i="28"/>
  <c r="J26" i="28"/>
  <c r="J27" i="28"/>
  <c r="J28" i="28"/>
  <c r="J29" i="28"/>
  <c r="J30" i="28"/>
  <c r="J31" i="28"/>
  <c r="J32" i="28"/>
  <c r="J33" i="28"/>
  <c r="J34" i="28"/>
  <c r="J35" i="28"/>
  <c r="J36" i="28"/>
  <c r="J37" i="28"/>
  <c r="J38" i="28"/>
  <c r="J39" i="28"/>
  <c r="J40" i="28"/>
  <c r="J41" i="28"/>
  <c r="J42" i="28"/>
  <c r="J43" i="28"/>
  <c r="J44" i="28"/>
  <c r="J45" i="28"/>
  <c r="J46" i="28"/>
  <c r="J47" i="28"/>
  <c r="G4" i="28"/>
  <c r="G5" i="28"/>
  <c r="G6" i="28"/>
  <c r="G7" i="28"/>
  <c r="G8" i="28"/>
  <c r="G9" i="28"/>
  <c r="G10" i="28"/>
  <c r="G11" i="28"/>
  <c r="G12" i="28"/>
  <c r="G13" i="28"/>
  <c r="G14" i="28"/>
  <c r="G15" i="28"/>
  <c r="G16" i="28"/>
  <c r="G17" i="28"/>
  <c r="G18" i="28"/>
  <c r="G19" i="28"/>
  <c r="G20" i="28"/>
  <c r="G21" i="28"/>
  <c r="G22" i="28"/>
  <c r="G23" i="28"/>
  <c r="G24" i="28"/>
  <c r="G25" i="28"/>
  <c r="G26" i="28"/>
  <c r="G27" i="28"/>
  <c r="G28" i="28"/>
  <c r="G29" i="28"/>
  <c r="G30" i="28"/>
  <c r="G31" i="28"/>
  <c r="G32" i="28"/>
  <c r="G33" i="28"/>
  <c r="G34" i="28"/>
  <c r="G35" i="28"/>
  <c r="G36" i="28"/>
  <c r="G37" i="28"/>
  <c r="G38" i="28"/>
  <c r="G39" i="28"/>
  <c r="G40" i="28"/>
  <c r="G41" i="28"/>
  <c r="G42" i="28"/>
  <c r="G43" i="28"/>
  <c r="G44" i="28"/>
  <c r="G45" i="28"/>
  <c r="G46" i="28"/>
  <c r="G47" i="28"/>
  <c r="F4" i="28"/>
  <c r="F5" i="28"/>
  <c r="F6" i="28"/>
  <c r="F7" i="28"/>
  <c r="F8" i="28"/>
  <c r="F9" i="28"/>
  <c r="F10" i="28"/>
  <c r="F11" i="28"/>
  <c r="F12" i="28"/>
  <c r="F13" i="28"/>
  <c r="F14" i="28"/>
  <c r="F15" i="28"/>
  <c r="F16" i="28"/>
  <c r="F17" i="28"/>
  <c r="F18" i="28"/>
  <c r="F19" i="28"/>
  <c r="F20" i="28"/>
  <c r="F21" i="28"/>
  <c r="F22" i="28"/>
  <c r="F23" i="28"/>
  <c r="F24" i="28"/>
  <c r="F25" i="28"/>
  <c r="F26" i="28"/>
  <c r="F27" i="28"/>
  <c r="F28" i="28"/>
  <c r="F29" i="28"/>
  <c r="F30" i="28"/>
  <c r="F31" i="28"/>
  <c r="F32" i="28"/>
  <c r="F33" i="28"/>
  <c r="F34" i="28"/>
  <c r="F35" i="28"/>
  <c r="F36" i="28"/>
  <c r="F37" i="28"/>
  <c r="F38" i="28"/>
  <c r="F39" i="28"/>
  <c r="F40" i="28"/>
  <c r="F41" i="28"/>
  <c r="F42" i="28"/>
  <c r="F43" i="28"/>
  <c r="F44" i="28"/>
  <c r="F45" i="28"/>
  <c r="F46" i="28"/>
  <c r="F47" i="28"/>
  <c r="C4" i="28"/>
  <c r="C5" i="28"/>
  <c r="C6" i="28"/>
  <c r="C7" i="28"/>
  <c r="C8" i="28"/>
  <c r="C9" i="28"/>
  <c r="C10" i="28"/>
  <c r="C11" i="28"/>
  <c r="C12" i="28"/>
  <c r="C13" i="28"/>
  <c r="C14" i="28"/>
  <c r="C15" i="28"/>
  <c r="C16" i="28"/>
  <c r="C17" i="28"/>
  <c r="C18" i="28"/>
  <c r="C19" i="28"/>
  <c r="C20" i="28"/>
  <c r="C21" i="28"/>
  <c r="C22" i="28"/>
  <c r="C23" i="28"/>
  <c r="C24" i="28"/>
  <c r="C25" i="28"/>
  <c r="C26" i="28"/>
  <c r="C27" i="28"/>
  <c r="C28" i="28"/>
  <c r="C29" i="28"/>
  <c r="C30" i="28"/>
  <c r="C31" i="28"/>
  <c r="C32" i="28"/>
  <c r="C33" i="28"/>
  <c r="C34" i="28"/>
  <c r="C35" i="28"/>
  <c r="C36" i="28"/>
  <c r="C37" i="28"/>
  <c r="C38" i="28"/>
  <c r="C39" i="28"/>
  <c r="C40" i="28"/>
  <c r="C41" i="28"/>
  <c r="C42" i="28"/>
  <c r="C43" i="28"/>
  <c r="C44" i="28"/>
  <c r="C45" i="28"/>
  <c r="C46" i="28"/>
  <c r="C47" i="28"/>
  <c r="B4" i="28"/>
  <c r="B5" i="28"/>
  <c r="B6" i="28"/>
  <c r="B7" i="28"/>
  <c r="B8" i="28"/>
  <c r="B9" i="28"/>
  <c r="B10" i="28"/>
  <c r="B11" i="28"/>
  <c r="B12" i="28"/>
  <c r="B13" i="28"/>
  <c r="B14" i="28"/>
  <c r="B15" i="28"/>
  <c r="B16" i="28"/>
  <c r="B17" i="28"/>
  <c r="B18" i="28"/>
  <c r="B19" i="28"/>
  <c r="B20" i="28"/>
  <c r="B21" i="28"/>
  <c r="B22" i="28"/>
  <c r="B23" i="28"/>
  <c r="B24" i="28"/>
  <c r="B25" i="28"/>
  <c r="B26" i="28"/>
  <c r="B27" i="28"/>
  <c r="B28" i="28"/>
  <c r="B29" i="28"/>
  <c r="B30" i="28"/>
  <c r="B31" i="28"/>
  <c r="B32" i="28"/>
  <c r="B33" i="28"/>
  <c r="B34" i="28"/>
  <c r="B35" i="28"/>
  <c r="B36" i="28"/>
  <c r="B37" i="28"/>
  <c r="B38" i="28"/>
  <c r="B39" i="28"/>
  <c r="B40" i="28"/>
  <c r="B41" i="28"/>
  <c r="B42" i="28"/>
  <c r="B43" i="28"/>
  <c r="B44" i="28"/>
  <c r="B45" i="28"/>
  <c r="B46" i="28"/>
  <c r="B47" i="28"/>
  <c r="B3" i="28"/>
  <c r="C3" i="32"/>
  <c r="B3" i="32"/>
  <c r="AU3" i="28"/>
  <c r="AT3" i="28"/>
  <c r="AQ3" i="28"/>
  <c r="AP3" i="28"/>
  <c r="AM3" i="28"/>
  <c r="AL3" i="28"/>
  <c r="AI3" i="28"/>
  <c r="AH3" i="28"/>
  <c r="AE3" i="28"/>
  <c r="AD3" i="28"/>
  <c r="AA3" i="28"/>
  <c r="Z3" i="28"/>
  <c r="W3" i="28"/>
  <c r="V3" i="28"/>
  <c r="S3" i="28"/>
  <c r="R3" i="28"/>
  <c r="O3" i="28"/>
  <c r="N3" i="28"/>
  <c r="K3" i="28"/>
  <c r="J3" i="28"/>
  <c r="G3" i="28"/>
  <c r="F3" i="28"/>
  <c r="C3" i="28"/>
  <c r="AU3" i="32"/>
  <c r="AT3" i="32"/>
  <c r="AQ3" i="32"/>
  <c r="AP3" i="32"/>
  <c r="AM3" i="32"/>
  <c r="AL3" i="32"/>
  <c r="AI3" i="32"/>
  <c r="AH3" i="32"/>
  <c r="AE3" i="32"/>
  <c r="AD3" i="32"/>
  <c r="AA3" i="32"/>
  <c r="Z3" i="32"/>
  <c r="W3" i="32"/>
  <c r="V3" i="32"/>
  <c r="S3" i="32"/>
  <c r="R3" i="32"/>
  <c r="O3" i="32"/>
  <c r="N3" i="32"/>
  <c r="K3" i="32"/>
  <c r="J3" i="32"/>
  <c r="G3" i="32"/>
  <c r="F3" i="32"/>
  <c r="L2" i="2"/>
  <c r="E138" i="16" l="1"/>
  <c r="C138" i="16"/>
  <c r="E137" i="16"/>
  <c r="C137" i="16"/>
  <c r="E136" i="16"/>
  <c r="C136" i="16"/>
  <c r="E135" i="16"/>
  <c r="C135" i="16"/>
  <c r="E134" i="16"/>
  <c r="C134" i="16"/>
  <c r="E133" i="16"/>
  <c r="C133" i="16"/>
  <c r="E132" i="16"/>
  <c r="C132" i="16"/>
  <c r="E131" i="16"/>
  <c r="C131" i="16"/>
  <c r="E130" i="16"/>
  <c r="C130" i="16"/>
  <c r="E129" i="16"/>
  <c r="C129" i="16"/>
  <c r="E128" i="16"/>
  <c r="C128" i="16"/>
  <c r="E127" i="16"/>
  <c r="C127" i="16"/>
  <c r="E126" i="16"/>
  <c r="C126" i="16"/>
  <c r="E125" i="16"/>
  <c r="C125" i="16"/>
  <c r="E124" i="16"/>
  <c r="C124" i="16"/>
  <c r="E123" i="16"/>
  <c r="C123" i="16"/>
  <c r="E122" i="16"/>
  <c r="C122" i="16"/>
  <c r="E121" i="16"/>
  <c r="C121" i="16"/>
  <c r="E120" i="16"/>
  <c r="C120" i="16"/>
  <c r="E119" i="16"/>
  <c r="C119" i="16"/>
  <c r="E118" i="16"/>
  <c r="C118" i="16"/>
  <c r="E117" i="16"/>
  <c r="C117" i="16"/>
  <c r="E116" i="16"/>
  <c r="C116" i="16"/>
  <c r="E115" i="16"/>
  <c r="C115" i="16"/>
  <c r="E114" i="16"/>
  <c r="C114" i="16"/>
  <c r="E113" i="16"/>
  <c r="C113" i="16"/>
  <c r="E112" i="16"/>
  <c r="C112" i="16"/>
  <c r="E111" i="16"/>
  <c r="C111" i="16"/>
  <c r="E110" i="16"/>
  <c r="C110" i="16"/>
  <c r="E109" i="16"/>
  <c r="C109" i="16"/>
  <c r="E108" i="16"/>
  <c r="C108" i="16"/>
  <c r="E107" i="16"/>
  <c r="C107" i="16"/>
  <c r="E106" i="16"/>
  <c r="C106" i="16"/>
  <c r="E105" i="16"/>
  <c r="C105" i="16"/>
  <c r="E104" i="16"/>
  <c r="C104" i="16"/>
  <c r="E103" i="16"/>
  <c r="C103" i="16"/>
  <c r="E102" i="16"/>
  <c r="C102" i="16"/>
  <c r="E101" i="16"/>
  <c r="C101" i="16"/>
  <c r="E100" i="16"/>
  <c r="C100" i="16"/>
  <c r="E99" i="16"/>
  <c r="C99" i="16"/>
  <c r="E98" i="16"/>
  <c r="C98" i="16"/>
  <c r="E97" i="16"/>
  <c r="C97" i="16"/>
  <c r="E96" i="16"/>
  <c r="C96" i="16"/>
  <c r="E95" i="16"/>
  <c r="C95" i="16"/>
  <c r="E94" i="16"/>
  <c r="C94" i="16"/>
  <c r="E93" i="16"/>
  <c r="C93" i="16"/>
  <c r="E92" i="16"/>
  <c r="C92" i="16"/>
  <c r="E91" i="16"/>
  <c r="C91" i="16"/>
  <c r="E90" i="16"/>
  <c r="C90" i="16"/>
  <c r="E89" i="16"/>
  <c r="C89" i="16"/>
  <c r="E88" i="16"/>
  <c r="C88" i="16"/>
  <c r="E87" i="16"/>
  <c r="C87" i="16"/>
  <c r="E86" i="16"/>
  <c r="C86" i="16"/>
  <c r="E85" i="16"/>
  <c r="C85" i="16"/>
  <c r="E84" i="16"/>
  <c r="C84" i="16"/>
  <c r="E83" i="16"/>
  <c r="C83" i="16"/>
  <c r="E82" i="16"/>
  <c r="C82" i="16"/>
  <c r="E81" i="16"/>
  <c r="C81" i="16"/>
  <c r="E80" i="16"/>
  <c r="C80" i="16"/>
  <c r="E79" i="16"/>
  <c r="C79" i="16"/>
  <c r="E78" i="16"/>
  <c r="C78" i="16"/>
  <c r="E77" i="16"/>
  <c r="C77" i="16"/>
  <c r="E76" i="16"/>
  <c r="C76" i="16"/>
  <c r="E75" i="16"/>
  <c r="C75" i="16"/>
  <c r="E74" i="16"/>
  <c r="C74" i="16"/>
  <c r="E73" i="16"/>
  <c r="C73" i="16"/>
  <c r="E72" i="16"/>
  <c r="C72" i="16"/>
  <c r="E71" i="16"/>
  <c r="C71" i="16"/>
  <c r="E70" i="16"/>
  <c r="C70" i="16"/>
  <c r="E69" i="16"/>
  <c r="C69" i="16"/>
  <c r="E68" i="16"/>
  <c r="C68" i="16"/>
  <c r="E67" i="16"/>
  <c r="C67" i="16"/>
  <c r="E66" i="16"/>
  <c r="C66" i="16"/>
  <c r="E65" i="16"/>
  <c r="C65" i="16"/>
  <c r="E64" i="16"/>
  <c r="C64" i="16"/>
  <c r="E63" i="16"/>
  <c r="C63" i="16"/>
  <c r="E62" i="16"/>
  <c r="C62" i="16"/>
  <c r="E61" i="16"/>
  <c r="C61" i="16"/>
  <c r="E60" i="16"/>
  <c r="C60" i="16"/>
  <c r="E59" i="16"/>
  <c r="C59" i="16"/>
  <c r="E58" i="16"/>
  <c r="C58" i="16"/>
  <c r="E57" i="16"/>
  <c r="C57" i="16"/>
  <c r="E56" i="16"/>
  <c r="C56" i="16"/>
  <c r="E55" i="16"/>
  <c r="C55" i="16"/>
  <c r="E54" i="16"/>
  <c r="C54" i="16"/>
  <c r="E53" i="16"/>
  <c r="C53" i="16"/>
  <c r="E52" i="16"/>
  <c r="C52" i="16"/>
  <c r="E51" i="16"/>
  <c r="C51" i="16"/>
  <c r="E50" i="16"/>
  <c r="C50" i="16"/>
  <c r="E49" i="16"/>
  <c r="C49" i="16"/>
  <c r="E48" i="16"/>
  <c r="C48" i="16"/>
  <c r="E47" i="16"/>
  <c r="C47" i="16"/>
  <c r="J46" i="16"/>
  <c r="I46" i="16"/>
  <c r="L46" i="16" s="1"/>
  <c r="H46" i="16"/>
  <c r="E46" i="16"/>
  <c r="C46" i="16"/>
  <c r="J45" i="16"/>
  <c r="I45" i="16"/>
  <c r="L45" i="16" s="1"/>
  <c r="H45" i="16"/>
  <c r="E45" i="16"/>
  <c r="C45" i="16"/>
  <c r="J44" i="16"/>
  <c r="I44" i="16"/>
  <c r="L44" i="16" s="1"/>
  <c r="H44" i="16"/>
  <c r="E44" i="16"/>
  <c r="C44" i="16"/>
  <c r="J43" i="16"/>
  <c r="I43" i="16"/>
  <c r="L43" i="16" s="1"/>
  <c r="H43" i="16"/>
  <c r="E43" i="16"/>
  <c r="C43" i="16"/>
  <c r="J42" i="16"/>
  <c r="I42" i="16"/>
  <c r="L42" i="16" s="1"/>
  <c r="H42" i="16"/>
  <c r="E42" i="16"/>
  <c r="C42" i="16"/>
  <c r="J41" i="16"/>
  <c r="I41" i="16"/>
  <c r="L41" i="16" s="1"/>
  <c r="H41" i="16"/>
  <c r="E41" i="16"/>
  <c r="C41" i="16"/>
  <c r="J40" i="16"/>
  <c r="I40" i="16"/>
  <c r="L40" i="16" s="1"/>
  <c r="H40" i="16"/>
  <c r="E40" i="16"/>
  <c r="C40" i="16"/>
  <c r="J39" i="16"/>
  <c r="I39" i="16"/>
  <c r="L39" i="16" s="1"/>
  <c r="H39" i="16"/>
  <c r="E39" i="16"/>
  <c r="C39" i="16"/>
  <c r="J38" i="16"/>
  <c r="I38" i="16"/>
  <c r="L38" i="16" s="1"/>
  <c r="H38" i="16"/>
  <c r="E38" i="16"/>
  <c r="C38" i="16"/>
  <c r="J37" i="16"/>
  <c r="I37" i="16"/>
  <c r="L37" i="16" s="1"/>
  <c r="H37" i="16"/>
  <c r="E37" i="16"/>
  <c r="C37" i="16"/>
  <c r="J36" i="16"/>
  <c r="I36" i="16"/>
  <c r="L36" i="16" s="1"/>
  <c r="H36" i="16"/>
  <c r="E36" i="16"/>
  <c r="C36" i="16"/>
  <c r="J35" i="16"/>
  <c r="I35" i="16"/>
  <c r="L35" i="16" s="1"/>
  <c r="H35" i="16"/>
  <c r="E35" i="16"/>
  <c r="C35" i="16"/>
  <c r="J34" i="16"/>
  <c r="I34" i="16"/>
  <c r="L34" i="16" s="1"/>
  <c r="H34" i="16"/>
  <c r="E34" i="16"/>
  <c r="C34" i="16"/>
  <c r="J33" i="16"/>
  <c r="I33" i="16"/>
  <c r="L33" i="16" s="1"/>
  <c r="H33" i="16"/>
  <c r="E33" i="16"/>
  <c r="C33" i="16"/>
  <c r="J32" i="16"/>
  <c r="I32" i="16"/>
  <c r="L32" i="16" s="1"/>
  <c r="H32" i="16"/>
  <c r="E32" i="16"/>
  <c r="C32" i="16"/>
  <c r="J31" i="16"/>
  <c r="I31" i="16"/>
  <c r="L31" i="16" s="1"/>
  <c r="H31" i="16"/>
  <c r="E31" i="16"/>
  <c r="C31" i="16"/>
  <c r="J30" i="16"/>
  <c r="I30" i="16"/>
  <c r="L30" i="16" s="1"/>
  <c r="H30" i="16"/>
  <c r="E30" i="16"/>
  <c r="C30" i="16"/>
  <c r="J29" i="16"/>
  <c r="I29" i="16"/>
  <c r="L29" i="16" s="1"/>
  <c r="H29" i="16"/>
  <c r="E29" i="16"/>
  <c r="C29" i="16"/>
  <c r="J28" i="16"/>
  <c r="I28" i="16"/>
  <c r="L28" i="16" s="1"/>
  <c r="H28" i="16"/>
  <c r="E28" i="16"/>
  <c r="C28" i="16"/>
  <c r="J27" i="16"/>
  <c r="I27" i="16"/>
  <c r="L27" i="16" s="1"/>
  <c r="H27" i="16"/>
  <c r="E27" i="16"/>
  <c r="C27" i="16"/>
  <c r="J26" i="16"/>
  <c r="I26" i="16"/>
  <c r="L26" i="16" s="1"/>
  <c r="H26" i="16"/>
  <c r="E26" i="16"/>
  <c r="C26" i="16"/>
  <c r="J25" i="16"/>
  <c r="I25" i="16"/>
  <c r="L25" i="16" s="1"/>
  <c r="H25" i="16"/>
  <c r="E25" i="16"/>
  <c r="C25" i="16"/>
  <c r="J24" i="16"/>
  <c r="I24" i="16"/>
  <c r="L24" i="16" s="1"/>
  <c r="H24" i="16"/>
  <c r="E24" i="16"/>
  <c r="C24" i="16"/>
  <c r="J23" i="16"/>
  <c r="I23" i="16"/>
  <c r="L23" i="16" s="1"/>
  <c r="H23" i="16"/>
  <c r="E23" i="16"/>
  <c r="C23" i="16"/>
  <c r="J22" i="16"/>
  <c r="I22" i="16"/>
  <c r="L22" i="16" s="1"/>
  <c r="H22" i="16"/>
  <c r="E22" i="16"/>
  <c r="C22" i="16"/>
  <c r="J21" i="16"/>
  <c r="I21" i="16"/>
  <c r="L21" i="16" s="1"/>
  <c r="H21" i="16"/>
  <c r="E21" i="16"/>
  <c r="C21" i="16"/>
  <c r="J20" i="16"/>
  <c r="I20" i="16"/>
  <c r="L20" i="16" s="1"/>
  <c r="H20" i="16"/>
  <c r="E20" i="16"/>
  <c r="C20" i="16"/>
  <c r="J19" i="16"/>
  <c r="I19" i="16"/>
  <c r="L19" i="16" s="1"/>
  <c r="H19" i="16"/>
  <c r="E19" i="16"/>
  <c r="C19" i="16"/>
  <c r="J18" i="16"/>
  <c r="I18" i="16"/>
  <c r="L18" i="16" s="1"/>
  <c r="H18" i="16"/>
  <c r="E18" i="16"/>
  <c r="C18" i="16"/>
  <c r="J17" i="16"/>
  <c r="I17" i="16"/>
  <c r="L17" i="16" s="1"/>
  <c r="H17" i="16"/>
  <c r="E17" i="16"/>
  <c r="C17" i="16"/>
  <c r="J16" i="16"/>
  <c r="I16" i="16"/>
  <c r="L16" i="16" s="1"/>
  <c r="H16" i="16"/>
  <c r="E16" i="16"/>
  <c r="C16" i="16"/>
  <c r="J15" i="16"/>
  <c r="I15" i="16"/>
  <c r="L15" i="16" s="1"/>
  <c r="H15" i="16"/>
  <c r="E15" i="16"/>
  <c r="C15" i="16"/>
  <c r="J14" i="16"/>
  <c r="I14" i="16"/>
  <c r="L14" i="16" s="1"/>
  <c r="H14" i="16"/>
  <c r="E14" i="16"/>
  <c r="C14" i="16"/>
  <c r="J13" i="16"/>
  <c r="I13" i="16"/>
  <c r="L13" i="16" s="1"/>
  <c r="H13" i="16"/>
  <c r="E13" i="16"/>
  <c r="C13" i="16"/>
  <c r="J12" i="16"/>
  <c r="I12" i="16"/>
  <c r="L12" i="16" s="1"/>
  <c r="H12" i="16"/>
  <c r="E12" i="16"/>
  <c r="C12" i="16"/>
  <c r="J11" i="16"/>
  <c r="I11" i="16"/>
  <c r="L11" i="16" s="1"/>
  <c r="H11" i="16"/>
  <c r="E11" i="16"/>
  <c r="C11" i="16"/>
  <c r="J10" i="16"/>
  <c r="I10" i="16"/>
  <c r="L10" i="16" s="1"/>
  <c r="H10" i="16"/>
  <c r="E10" i="16"/>
  <c r="C10" i="16"/>
  <c r="J9" i="16"/>
  <c r="I9" i="16"/>
  <c r="L9" i="16" s="1"/>
  <c r="H9" i="16"/>
  <c r="E9" i="16"/>
  <c r="C9" i="16"/>
  <c r="J8" i="16"/>
  <c r="I8" i="16"/>
  <c r="L8" i="16" s="1"/>
  <c r="H8" i="16"/>
  <c r="E8" i="16"/>
  <c r="C8" i="16"/>
  <c r="J7" i="16"/>
  <c r="H7" i="16"/>
  <c r="I7" i="16" s="1"/>
  <c r="L7" i="16" s="1"/>
  <c r="E7" i="16"/>
  <c r="C7" i="16"/>
  <c r="J6" i="16"/>
  <c r="H6" i="16"/>
  <c r="I6" i="16" s="1"/>
  <c r="L6" i="16" s="1"/>
  <c r="E6" i="16"/>
  <c r="C6" i="16"/>
  <c r="J5" i="16"/>
  <c r="H5" i="16"/>
  <c r="I5" i="16" s="1"/>
  <c r="L5" i="16" s="1"/>
  <c r="E5" i="16"/>
  <c r="C5" i="16"/>
  <c r="J4" i="16"/>
  <c r="H4" i="16"/>
  <c r="I4" i="16" s="1"/>
  <c r="L4" i="16" s="1"/>
  <c r="E4" i="16"/>
  <c r="C4" i="16"/>
  <c r="J3" i="16"/>
  <c r="H3" i="16"/>
  <c r="I3" i="16" s="1"/>
  <c r="L3" i="16" s="1"/>
  <c r="E3" i="16"/>
  <c r="C3" i="16"/>
  <c r="J2" i="16"/>
  <c r="H2" i="16"/>
  <c r="I2" i="16" s="1"/>
  <c r="L2" i="16" s="1"/>
  <c r="E2" i="16"/>
  <c r="C2" i="16"/>
  <c r="E166" i="6"/>
  <c r="E165" i="6"/>
  <c r="E164" i="6"/>
  <c r="E163" i="6"/>
  <c r="E162" i="6"/>
  <c r="E161" i="6"/>
  <c r="E160" i="6"/>
  <c r="E159" i="6"/>
  <c r="E158" i="6"/>
  <c r="E157" i="6"/>
  <c r="E156" i="6"/>
  <c r="E155" i="6"/>
  <c r="E154" i="6"/>
  <c r="E153" i="6"/>
  <c r="E152" i="6"/>
  <c r="E151" i="6"/>
  <c r="E150" i="6"/>
  <c r="E149" i="6"/>
  <c r="E148" i="6"/>
  <c r="E147" i="6"/>
  <c r="E146" i="6"/>
  <c r="E145" i="6"/>
  <c r="E144" i="6"/>
  <c r="E143" i="6"/>
  <c r="E142" i="6"/>
  <c r="E141" i="6"/>
  <c r="E140" i="6"/>
  <c r="E139" i="6"/>
  <c r="E138" i="6"/>
  <c r="E137" i="6"/>
  <c r="E136" i="6"/>
  <c r="E135" i="6"/>
  <c r="E134" i="6"/>
  <c r="E133" i="6"/>
  <c r="E132" i="6"/>
  <c r="E131" i="6"/>
  <c r="E130" i="6"/>
  <c r="E129" i="6"/>
  <c r="E128" i="6"/>
  <c r="E127" i="6"/>
  <c r="E126" i="6"/>
  <c r="E125" i="6"/>
  <c r="E124" i="6"/>
  <c r="E123" i="6"/>
  <c r="E122" i="6"/>
  <c r="E121" i="6"/>
  <c r="E120" i="6"/>
  <c r="E119" i="6"/>
  <c r="E118" i="6"/>
  <c r="E117" i="6"/>
  <c r="E116" i="6"/>
  <c r="E115" i="6"/>
  <c r="E114" i="6"/>
  <c r="E113" i="6"/>
  <c r="E112" i="6"/>
  <c r="E111" i="6"/>
  <c r="E110" i="6"/>
  <c r="E109" i="6"/>
  <c r="E108" i="6"/>
  <c r="E107" i="6"/>
  <c r="E106" i="6"/>
  <c r="E105" i="6"/>
  <c r="E104" i="6"/>
  <c r="E103" i="6"/>
  <c r="E102" i="6"/>
  <c r="E101" i="6"/>
  <c r="E100" i="6"/>
  <c r="E99" i="6"/>
  <c r="E98" i="6"/>
  <c r="E97" i="6"/>
  <c r="E96" i="6"/>
  <c r="E95" i="6"/>
  <c r="E94" i="6"/>
  <c r="E93" i="6"/>
  <c r="E92" i="6"/>
  <c r="E91" i="6"/>
  <c r="E90" i="6"/>
  <c r="E89" i="6"/>
  <c r="E88" i="6"/>
  <c r="E87" i="6"/>
  <c r="E86" i="6"/>
  <c r="E85" i="6"/>
  <c r="E84" i="6"/>
  <c r="E83" i="6"/>
  <c r="E82" i="6"/>
  <c r="E81" i="6"/>
  <c r="E80" i="6"/>
  <c r="E79" i="6"/>
  <c r="E78" i="6"/>
  <c r="E77" i="6"/>
  <c r="E76" i="6"/>
  <c r="E75" i="6"/>
  <c r="E74" i="6"/>
  <c r="E73" i="6"/>
  <c r="E72" i="6"/>
  <c r="E71" i="6"/>
  <c r="E70" i="6"/>
  <c r="E69" i="6"/>
  <c r="E68" i="6"/>
  <c r="E67" i="6"/>
  <c r="E66" i="6"/>
  <c r="E65" i="6"/>
  <c r="E64" i="6"/>
  <c r="E63" i="6"/>
  <c r="E62" i="6"/>
  <c r="E61" i="6"/>
  <c r="E60" i="6"/>
  <c r="E59" i="6"/>
  <c r="E58" i="6"/>
  <c r="E57" i="6"/>
  <c r="E56" i="6"/>
  <c r="E55" i="6"/>
  <c r="E54" i="6"/>
  <c r="E53" i="6"/>
  <c r="E52" i="6"/>
  <c r="E51" i="6"/>
  <c r="E50" i="6"/>
  <c r="E49" i="6"/>
  <c r="E48" i="6"/>
  <c r="J47" i="6"/>
  <c r="H47" i="6"/>
  <c r="I47" i="6" s="1"/>
  <c r="L47" i="6" s="1"/>
  <c r="E47" i="6"/>
  <c r="J46" i="6"/>
  <c r="I46" i="6"/>
  <c r="L46" i="6" s="1"/>
  <c r="H46" i="6"/>
  <c r="E46" i="6"/>
  <c r="J45" i="6"/>
  <c r="H45" i="6"/>
  <c r="I45" i="6" s="1"/>
  <c r="L45" i="6" s="1"/>
  <c r="E45" i="6"/>
  <c r="L44" i="6"/>
  <c r="J44" i="6"/>
  <c r="I44" i="6"/>
  <c r="H44" i="6"/>
  <c r="E44" i="6"/>
  <c r="J43" i="6"/>
  <c r="H43" i="6"/>
  <c r="I43" i="6" s="1"/>
  <c r="L43" i="6" s="1"/>
  <c r="E43" i="6"/>
  <c r="J42" i="6"/>
  <c r="I42" i="6"/>
  <c r="L42" i="6" s="1"/>
  <c r="H42" i="6"/>
  <c r="E42" i="6"/>
  <c r="J41" i="6"/>
  <c r="H41" i="6"/>
  <c r="I41" i="6" s="1"/>
  <c r="L41" i="6" s="1"/>
  <c r="E41" i="6"/>
  <c r="L40" i="6"/>
  <c r="J40" i="6"/>
  <c r="I40" i="6"/>
  <c r="H40" i="6"/>
  <c r="E40" i="6"/>
  <c r="J39" i="6"/>
  <c r="H39" i="6"/>
  <c r="I39" i="6" s="1"/>
  <c r="L39" i="6" s="1"/>
  <c r="E39" i="6"/>
  <c r="J38" i="6"/>
  <c r="I38" i="6"/>
  <c r="L38" i="6" s="1"/>
  <c r="H38" i="6"/>
  <c r="E38" i="6"/>
  <c r="J37" i="6"/>
  <c r="H37" i="6"/>
  <c r="I37" i="6" s="1"/>
  <c r="L37" i="6" s="1"/>
  <c r="E37" i="6"/>
  <c r="L36" i="6"/>
  <c r="J36" i="6"/>
  <c r="I36" i="6"/>
  <c r="H36" i="6"/>
  <c r="E36" i="6"/>
  <c r="J35" i="6"/>
  <c r="H35" i="6"/>
  <c r="I35" i="6" s="1"/>
  <c r="L35" i="6" s="1"/>
  <c r="E35" i="6"/>
  <c r="J34" i="6"/>
  <c r="I34" i="6"/>
  <c r="L34" i="6" s="1"/>
  <c r="H34" i="6"/>
  <c r="E34" i="6"/>
  <c r="J33" i="6"/>
  <c r="H33" i="6"/>
  <c r="I33" i="6" s="1"/>
  <c r="L33" i="6" s="1"/>
  <c r="E33" i="6"/>
  <c r="L32" i="6"/>
  <c r="J32" i="6"/>
  <c r="I32" i="6"/>
  <c r="H32" i="6"/>
  <c r="E32" i="6"/>
  <c r="J31" i="6"/>
  <c r="H31" i="6"/>
  <c r="I31" i="6" s="1"/>
  <c r="L31" i="6" s="1"/>
  <c r="E31" i="6"/>
  <c r="J30" i="6"/>
  <c r="I30" i="6"/>
  <c r="L30" i="6" s="1"/>
  <c r="H30" i="6"/>
  <c r="E30" i="6"/>
  <c r="J29" i="6"/>
  <c r="H29" i="6"/>
  <c r="I29" i="6" s="1"/>
  <c r="L29" i="6" s="1"/>
  <c r="E29" i="6"/>
  <c r="L28" i="6"/>
  <c r="J28" i="6"/>
  <c r="I28" i="6"/>
  <c r="H28" i="6"/>
  <c r="E28" i="6"/>
  <c r="J27" i="6"/>
  <c r="H27" i="6"/>
  <c r="I27" i="6" s="1"/>
  <c r="L27" i="6" s="1"/>
  <c r="E27" i="6"/>
  <c r="J26" i="6"/>
  <c r="I26" i="6"/>
  <c r="L26" i="6" s="1"/>
  <c r="H26" i="6"/>
  <c r="E26" i="6"/>
  <c r="J25" i="6"/>
  <c r="H25" i="6"/>
  <c r="I25" i="6" s="1"/>
  <c r="L25" i="6" s="1"/>
  <c r="E25" i="6"/>
  <c r="L24" i="6"/>
  <c r="J24" i="6"/>
  <c r="I24" i="6"/>
  <c r="H24" i="6"/>
  <c r="E24" i="6"/>
  <c r="J23" i="6"/>
  <c r="H23" i="6"/>
  <c r="I23" i="6" s="1"/>
  <c r="L23" i="6" s="1"/>
  <c r="E23" i="6"/>
  <c r="J22" i="6"/>
  <c r="I22" i="6"/>
  <c r="L22" i="6" s="1"/>
  <c r="H22" i="6"/>
  <c r="E22" i="6"/>
  <c r="J21" i="6"/>
  <c r="H21" i="6"/>
  <c r="I21" i="6" s="1"/>
  <c r="L21" i="6" s="1"/>
  <c r="E21" i="6"/>
  <c r="L20" i="6"/>
  <c r="J20" i="6"/>
  <c r="I20" i="6"/>
  <c r="H20" i="6"/>
  <c r="E20" i="6"/>
  <c r="J19" i="6"/>
  <c r="H19" i="6"/>
  <c r="I19" i="6" s="1"/>
  <c r="L19" i="6" s="1"/>
  <c r="E19" i="6"/>
  <c r="J18" i="6"/>
  <c r="I18" i="6"/>
  <c r="L18" i="6" s="1"/>
  <c r="H18" i="6"/>
  <c r="E18" i="6"/>
  <c r="J17" i="6"/>
  <c r="H17" i="6"/>
  <c r="I17" i="6" s="1"/>
  <c r="L17" i="6" s="1"/>
  <c r="E17" i="6"/>
  <c r="L16" i="6"/>
  <c r="J16" i="6"/>
  <c r="I16" i="6"/>
  <c r="H16" i="6"/>
  <c r="E16" i="6"/>
  <c r="J15" i="6"/>
  <c r="H15" i="6"/>
  <c r="I15" i="6" s="1"/>
  <c r="L15" i="6" s="1"/>
  <c r="E15" i="6"/>
  <c r="J14" i="6"/>
  <c r="I14" i="6"/>
  <c r="L14" i="6" s="1"/>
  <c r="H14" i="6"/>
  <c r="E14" i="6"/>
  <c r="J13" i="6"/>
  <c r="H13" i="6"/>
  <c r="I13" i="6" s="1"/>
  <c r="L13" i="6" s="1"/>
  <c r="E13" i="6"/>
  <c r="L12" i="6"/>
  <c r="J12" i="6"/>
  <c r="I12" i="6"/>
  <c r="H12" i="6"/>
  <c r="E12" i="6"/>
  <c r="J11" i="6"/>
  <c r="H11" i="6"/>
  <c r="I11" i="6" s="1"/>
  <c r="L11" i="6" s="1"/>
  <c r="E11" i="6"/>
  <c r="J10" i="6"/>
  <c r="I10" i="6"/>
  <c r="L10" i="6" s="1"/>
  <c r="H10" i="6"/>
  <c r="E10" i="6"/>
  <c r="J9" i="6"/>
  <c r="H9" i="6"/>
  <c r="I9" i="6" s="1"/>
  <c r="L9" i="6" s="1"/>
  <c r="E9" i="6"/>
  <c r="L8" i="6"/>
  <c r="J8" i="6"/>
  <c r="I8" i="6"/>
  <c r="H8" i="6"/>
  <c r="E8" i="6"/>
  <c r="J7" i="6"/>
  <c r="H7" i="6"/>
  <c r="I7" i="6" s="1"/>
  <c r="L7" i="6" s="1"/>
  <c r="E7" i="6"/>
  <c r="J6" i="6"/>
  <c r="I6" i="6"/>
  <c r="L6" i="6" s="1"/>
  <c r="H6" i="6"/>
  <c r="E6" i="6"/>
  <c r="J5" i="6"/>
  <c r="H5" i="6"/>
  <c r="I5" i="6" s="1"/>
  <c r="L5" i="6" s="1"/>
  <c r="E5" i="6"/>
  <c r="L4" i="6"/>
  <c r="J4" i="6"/>
  <c r="I4" i="6"/>
  <c r="H4" i="6"/>
  <c r="E4" i="6"/>
  <c r="J3" i="6"/>
  <c r="H3" i="6"/>
  <c r="I3" i="6" s="1"/>
  <c r="L3" i="6" s="1"/>
  <c r="E3" i="6"/>
  <c r="E166" i="4"/>
  <c r="E165" i="4"/>
  <c r="E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E132" i="4"/>
  <c r="E131" i="4"/>
  <c r="E130" i="4"/>
  <c r="E129" i="4"/>
  <c r="E128" i="4"/>
  <c r="E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E108" i="4"/>
  <c r="E107" i="4"/>
  <c r="E106" i="4"/>
  <c r="E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J47" i="4"/>
  <c r="I47" i="4"/>
  <c r="L47" i="4" s="1"/>
  <c r="H47" i="4"/>
  <c r="E47" i="4"/>
  <c r="J46" i="4"/>
  <c r="L46" i="4" s="1"/>
  <c r="I46" i="4"/>
  <c r="H46" i="4"/>
  <c r="E46" i="4"/>
  <c r="J45" i="4"/>
  <c r="H45" i="4"/>
  <c r="I45" i="4" s="1"/>
  <c r="L45" i="4" s="1"/>
  <c r="E45" i="4"/>
  <c r="J44" i="4"/>
  <c r="H44" i="4"/>
  <c r="I44" i="4" s="1"/>
  <c r="L44" i="4" s="1"/>
  <c r="E44" i="4"/>
  <c r="J43" i="4"/>
  <c r="I43" i="4"/>
  <c r="L43" i="4" s="1"/>
  <c r="H43" i="4"/>
  <c r="E43" i="4"/>
  <c r="J42" i="4"/>
  <c r="L42" i="4" s="1"/>
  <c r="I42" i="4"/>
  <c r="H42" i="4"/>
  <c r="E42" i="4"/>
  <c r="J41" i="4"/>
  <c r="H41" i="4"/>
  <c r="I41" i="4" s="1"/>
  <c r="L41" i="4" s="1"/>
  <c r="E41" i="4"/>
  <c r="J40" i="4"/>
  <c r="H40" i="4"/>
  <c r="I40" i="4" s="1"/>
  <c r="L40" i="4" s="1"/>
  <c r="E40" i="4"/>
  <c r="J39" i="4"/>
  <c r="I39" i="4"/>
  <c r="L39" i="4" s="1"/>
  <c r="H39" i="4"/>
  <c r="E39" i="4"/>
  <c r="J38" i="4"/>
  <c r="L38" i="4" s="1"/>
  <c r="I38" i="4"/>
  <c r="H38" i="4"/>
  <c r="E38" i="4"/>
  <c r="J37" i="4"/>
  <c r="H37" i="4"/>
  <c r="I37" i="4" s="1"/>
  <c r="L37" i="4" s="1"/>
  <c r="E37" i="4"/>
  <c r="J36" i="4"/>
  <c r="H36" i="4"/>
  <c r="I36" i="4" s="1"/>
  <c r="L36" i="4" s="1"/>
  <c r="E36" i="4"/>
  <c r="J35" i="4"/>
  <c r="I35" i="4"/>
  <c r="L35" i="4" s="1"/>
  <c r="H35" i="4"/>
  <c r="E35" i="4"/>
  <c r="J34" i="4"/>
  <c r="I34" i="4"/>
  <c r="L34" i="4" s="1"/>
  <c r="H34" i="4"/>
  <c r="E34" i="4"/>
  <c r="J33" i="4"/>
  <c r="H33" i="4"/>
  <c r="I33" i="4" s="1"/>
  <c r="L33" i="4" s="1"/>
  <c r="E33" i="4"/>
  <c r="J32" i="4"/>
  <c r="H32" i="4"/>
  <c r="I32" i="4" s="1"/>
  <c r="L32" i="4" s="1"/>
  <c r="E32" i="4"/>
  <c r="J31" i="4"/>
  <c r="I31" i="4"/>
  <c r="L31" i="4" s="1"/>
  <c r="H31" i="4"/>
  <c r="E31" i="4"/>
  <c r="J30" i="4"/>
  <c r="I30" i="4"/>
  <c r="L30" i="4" s="1"/>
  <c r="H30" i="4"/>
  <c r="E30" i="4"/>
  <c r="J29" i="4"/>
  <c r="H29" i="4"/>
  <c r="I29" i="4" s="1"/>
  <c r="L29" i="4" s="1"/>
  <c r="E29" i="4"/>
  <c r="J28" i="4"/>
  <c r="H28" i="4"/>
  <c r="I28" i="4" s="1"/>
  <c r="L28" i="4" s="1"/>
  <c r="E28" i="4"/>
  <c r="J27" i="4"/>
  <c r="I27" i="4"/>
  <c r="L27" i="4" s="1"/>
  <c r="H27" i="4"/>
  <c r="E27" i="4"/>
  <c r="J26" i="4"/>
  <c r="I26" i="4"/>
  <c r="L26" i="4" s="1"/>
  <c r="H26" i="4"/>
  <c r="E26" i="4"/>
  <c r="J25" i="4"/>
  <c r="H25" i="4"/>
  <c r="I25" i="4" s="1"/>
  <c r="L25" i="4" s="1"/>
  <c r="E25" i="4"/>
  <c r="J24" i="4"/>
  <c r="H24" i="4"/>
  <c r="I24" i="4" s="1"/>
  <c r="L24" i="4" s="1"/>
  <c r="E24" i="4"/>
  <c r="J23" i="4"/>
  <c r="I23" i="4"/>
  <c r="L23" i="4" s="1"/>
  <c r="H23" i="4"/>
  <c r="E23" i="4"/>
  <c r="J22" i="4"/>
  <c r="I22" i="4"/>
  <c r="L22" i="4" s="1"/>
  <c r="H22" i="4"/>
  <c r="E22" i="4"/>
  <c r="J21" i="4"/>
  <c r="H21" i="4"/>
  <c r="I21" i="4" s="1"/>
  <c r="L21" i="4" s="1"/>
  <c r="E21" i="4"/>
  <c r="J20" i="4"/>
  <c r="H20" i="4"/>
  <c r="I20" i="4" s="1"/>
  <c r="L20" i="4" s="1"/>
  <c r="E20" i="4"/>
  <c r="J19" i="4"/>
  <c r="I19" i="4"/>
  <c r="L19" i="4" s="1"/>
  <c r="H19" i="4"/>
  <c r="E19" i="4"/>
  <c r="J18" i="4"/>
  <c r="I18" i="4"/>
  <c r="L18" i="4" s="1"/>
  <c r="H18" i="4"/>
  <c r="E18" i="4"/>
  <c r="J17" i="4"/>
  <c r="H17" i="4"/>
  <c r="I17" i="4" s="1"/>
  <c r="L17" i="4" s="1"/>
  <c r="E17" i="4"/>
  <c r="J16" i="4"/>
  <c r="H16" i="4"/>
  <c r="I16" i="4" s="1"/>
  <c r="L16" i="4" s="1"/>
  <c r="E16" i="4"/>
  <c r="J15" i="4"/>
  <c r="I15" i="4"/>
  <c r="L15" i="4" s="1"/>
  <c r="H15" i="4"/>
  <c r="E15" i="4"/>
  <c r="J14" i="4"/>
  <c r="I14" i="4"/>
  <c r="L14" i="4" s="1"/>
  <c r="H14" i="4"/>
  <c r="E14" i="4"/>
  <c r="J13" i="4"/>
  <c r="H13" i="4"/>
  <c r="I13" i="4" s="1"/>
  <c r="L13" i="4" s="1"/>
  <c r="E13" i="4"/>
  <c r="J12" i="4"/>
  <c r="H12" i="4"/>
  <c r="I12" i="4" s="1"/>
  <c r="L12" i="4" s="1"/>
  <c r="E12" i="4"/>
  <c r="J11" i="4"/>
  <c r="I11" i="4"/>
  <c r="L11" i="4" s="1"/>
  <c r="H11" i="4"/>
  <c r="E11" i="4"/>
  <c r="J10" i="4"/>
  <c r="I10" i="4"/>
  <c r="L10" i="4" s="1"/>
  <c r="H10" i="4"/>
  <c r="E10" i="4"/>
  <c r="J9" i="4"/>
  <c r="H9" i="4"/>
  <c r="I9" i="4" s="1"/>
  <c r="L9" i="4" s="1"/>
  <c r="E9" i="4"/>
  <c r="J8" i="4"/>
  <c r="H8" i="4"/>
  <c r="I8" i="4" s="1"/>
  <c r="L8" i="4" s="1"/>
  <c r="E8" i="4"/>
  <c r="J7" i="4"/>
  <c r="I7" i="4"/>
  <c r="L7" i="4" s="1"/>
  <c r="H7" i="4"/>
  <c r="E7" i="4"/>
  <c r="J6" i="4"/>
  <c r="I6" i="4"/>
  <c r="L6" i="4" s="1"/>
  <c r="H6" i="4"/>
  <c r="E6" i="4"/>
  <c r="J5" i="4"/>
  <c r="H5" i="4"/>
  <c r="I5" i="4" s="1"/>
  <c r="L5" i="4" s="1"/>
  <c r="E5" i="4"/>
  <c r="J4" i="4"/>
  <c r="H4" i="4"/>
  <c r="I4" i="4" s="1"/>
  <c r="L4" i="4" s="1"/>
  <c r="E4" i="4"/>
  <c r="J3" i="4"/>
  <c r="I3" i="4"/>
  <c r="L3" i="4" s="1"/>
  <c r="H3" i="4"/>
  <c r="E3" i="4"/>
  <c r="E78" i="1" l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5" i="2" l="1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C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E4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3" i="1"/>
  <c r="E3" i="2"/>
  <c r="E4" i="2"/>
  <c r="E2" i="2"/>
  <c r="H39" i="2" l="1"/>
  <c r="H38" i="2"/>
  <c r="H8" i="2"/>
  <c r="H4" i="1"/>
  <c r="H3" i="1"/>
  <c r="H7" i="2"/>
  <c r="H46" i="2" l="1"/>
  <c r="I46" i="2" s="1"/>
  <c r="H45" i="2"/>
  <c r="H44" i="2"/>
  <c r="H43" i="2"/>
  <c r="H42" i="2"/>
  <c r="H41" i="2"/>
  <c r="H40" i="2"/>
  <c r="H37" i="2"/>
  <c r="H36" i="2"/>
  <c r="H35" i="2"/>
  <c r="H34" i="2"/>
  <c r="H33" i="2"/>
  <c r="H32" i="2"/>
  <c r="H31" i="2"/>
  <c r="H30" i="2"/>
  <c r="H29" i="2"/>
  <c r="H28" i="2"/>
  <c r="H27" i="2"/>
  <c r="J46" i="2"/>
  <c r="L46" i="2" l="1"/>
  <c r="J10" i="2"/>
  <c r="H10" i="2"/>
  <c r="I10" i="2" s="1"/>
  <c r="J39" i="2"/>
  <c r="I39" i="2"/>
  <c r="J44" i="2"/>
  <c r="I44" i="2"/>
  <c r="J43" i="2"/>
  <c r="I43" i="2"/>
  <c r="J42" i="2"/>
  <c r="I42" i="2"/>
  <c r="I28" i="2"/>
  <c r="J40" i="2"/>
  <c r="I40" i="2"/>
  <c r="J37" i="2"/>
  <c r="I37" i="2"/>
  <c r="H18" i="2"/>
  <c r="I18" i="2" s="1"/>
  <c r="J35" i="2"/>
  <c r="I35" i="2"/>
  <c r="J34" i="2"/>
  <c r="I34" i="2"/>
  <c r="C32" i="2"/>
  <c r="J31" i="2"/>
  <c r="I31" i="2"/>
  <c r="J32" i="2"/>
  <c r="I32" i="2"/>
  <c r="J30" i="2"/>
  <c r="I30" i="2"/>
  <c r="J7" i="2"/>
  <c r="J20" i="2"/>
  <c r="J28" i="2"/>
  <c r="H14" i="2"/>
  <c r="I14" i="2" s="1"/>
  <c r="J25" i="2"/>
  <c r="H25" i="2"/>
  <c r="I25" i="2" s="1"/>
  <c r="J23" i="2"/>
  <c r="H20" i="2"/>
  <c r="I20" i="2" s="1"/>
  <c r="J19" i="2"/>
  <c r="H19" i="2"/>
  <c r="I19" i="2" s="1"/>
  <c r="J18" i="2"/>
  <c r="J36" i="2"/>
  <c r="I36" i="2"/>
  <c r="J26" i="2"/>
  <c r="J16" i="2"/>
  <c r="H16" i="2"/>
  <c r="I16" i="2" s="1"/>
  <c r="J12" i="2"/>
  <c r="H12" i="2"/>
  <c r="I12" i="2" s="1"/>
  <c r="J15" i="2"/>
  <c r="H15" i="2"/>
  <c r="I15" i="2" s="1"/>
  <c r="J27" i="2"/>
  <c r="I27" i="2"/>
  <c r="J14" i="2"/>
  <c r="J45" i="2"/>
  <c r="I45" i="2"/>
  <c r="J13" i="2"/>
  <c r="H13" i="2"/>
  <c r="I13" i="2" s="1"/>
  <c r="J33" i="2"/>
  <c r="I33" i="2"/>
  <c r="J11" i="2"/>
  <c r="H11" i="2"/>
  <c r="I11" i="2" s="1"/>
  <c r="I7" i="2"/>
  <c r="J8" i="2"/>
  <c r="I8" i="2"/>
  <c r="J17" i="2"/>
  <c r="H17" i="2"/>
  <c r="I17" i="2" s="1"/>
  <c r="J41" i="2"/>
  <c r="J6" i="2"/>
  <c r="H6" i="2"/>
  <c r="I6" i="2" s="1"/>
  <c r="J29" i="2"/>
  <c r="I29" i="2"/>
  <c r="J38" i="2"/>
  <c r="I38" i="2"/>
  <c r="J4" i="2"/>
  <c r="H4" i="2"/>
  <c r="I4" i="2" s="1"/>
  <c r="H24" i="2"/>
  <c r="I24" i="2" s="1"/>
  <c r="J3" i="2"/>
  <c r="H3" i="2"/>
  <c r="I3" i="2" s="1"/>
  <c r="H2" i="2"/>
  <c r="J9" i="2"/>
  <c r="L45" i="2" l="1"/>
  <c r="L37" i="2"/>
  <c r="L19" i="2"/>
  <c r="L3" i="2"/>
  <c r="L4" i="2"/>
  <c r="L29" i="2"/>
  <c r="L8" i="2"/>
  <c r="J22" i="2"/>
  <c r="L25" i="2"/>
  <c r="L42" i="2"/>
  <c r="L43" i="2"/>
  <c r="L44" i="2"/>
  <c r="L39" i="2"/>
  <c r="L10" i="2"/>
  <c r="J2" i="2"/>
  <c r="H21" i="2"/>
  <c r="I21" i="2" s="1"/>
  <c r="L6" i="2"/>
  <c r="L12" i="2"/>
  <c r="H23" i="2"/>
  <c r="I23" i="2" s="1"/>
  <c r="L23" i="2" s="1"/>
  <c r="L30" i="2"/>
  <c r="L31" i="2"/>
  <c r="L40" i="2"/>
  <c r="J21" i="2"/>
  <c r="J24" i="2"/>
  <c r="L24" i="2" s="1"/>
  <c r="H22" i="2"/>
  <c r="I22" i="2" s="1"/>
  <c r="J5" i="2"/>
  <c r="L14" i="2"/>
  <c r="L18" i="2"/>
  <c r="L38" i="2"/>
  <c r="L33" i="2"/>
  <c r="L27" i="2"/>
  <c r="H26" i="2"/>
  <c r="I26" i="2" s="1"/>
  <c r="L26" i="2" s="1"/>
  <c r="L17" i="2"/>
  <c r="L7" i="2"/>
  <c r="L20" i="2"/>
  <c r="L28" i="2"/>
  <c r="L36" i="2"/>
  <c r="I41" i="2"/>
  <c r="L41" i="2" s="1"/>
  <c r="L11" i="2"/>
  <c r="L13" i="2"/>
  <c r="L15" i="2"/>
  <c r="L16" i="2"/>
  <c r="H5" i="2"/>
  <c r="I5" i="2" s="1"/>
  <c r="L32" i="2"/>
  <c r="L34" i="2"/>
  <c r="L35" i="2"/>
  <c r="I2" i="2"/>
  <c r="H9" i="2"/>
  <c r="I9" i="2" s="1"/>
  <c r="L9" i="2" s="1"/>
  <c r="L5" i="2" l="1"/>
  <c r="L21" i="2"/>
  <c r="L22" i="2"/>
  <c r="H47" i="1" l="1"/>
  <c r="I47" i="1" s="1"/>
  <c r="H46" i="1"/>
  <c r="I46" i="1" s="1"/>
  <c r="H45" i="1"/>
  <c r="I45" i="1" s="1"/>
  <c r="H44" i="1"/>
  <c r="I44" i="1" s="1"/>
  <c r="H43" i="1"/>
  <c r="I43" i="1" s="1"/>
  <c r="H42" i="1"/>
  <c r="I42" i="1" s="1"/>
  <c r="H41" i="1"/>
  <c r="I41" i="1" s="1"/>
  <c r="H40" i="1"/>
  <c r="I40" i="1" s="1"/>
  <c r="H39" i="1"/>
  <c r="I39" i="1" s="1"/>
  <c r="H38" i="1"/>
  <c r="I38" i="1" s="1"/>
  <c r="H37" i="1"/>
  <c r="I37" i="1" s="1"/>
  <c r="H36" i="1"/>
  <c r="I36" i="1" s="1"/>
  <c r="H35" i="1"/>
  <c r="I35" i="1" s="1"/>
  <c r="H34" i="1"/>
  <c r="I34" i="1" s="1"/>
  <c r="H33" i="1"/>
  <c r="I33" i="1" s="1"/>
  <c r="H32" i="1"/>
  <c r="I32" i="1" s="1"/>
  <c r="H31" i="1"/>
  <c r="I31" i="1" s="1"/>
  <c r="H30" i="1"/>
  <c r="I30" i="1" s="1"/>
  <c r="H29" i="1"/>
  <c r="I29" i="1" s="1"/>
  <c r="H28" i="1"/>
  <c r="I28" i="1" s="1"/>
  <c r="H27" i="1"/>
  <c r="I27" i="1" s="1"/>
  <c r="H26" i="1"/>
  <c r="I26" i="1" s="1"/>
  <c r="H25" i="1"/>
  <c r="I25" i="1" s="1"/>
  <c r="H24" i="1"/>
  <c r="I24" i="1" s="1"/>
  <c r="H23" i="1"/>
  <c r="I23" i="1" s="1"/>
  <c r="H22" i="1"/>
  <c r="I22" i="1" s="1"/>
  <c r="H21" i="1"/>
  <c r="I21" i="1" s="1"/>
  <c r="H20" i="1"/>
  <c r="I20" i="1" s="1"/>
  <c r="H19" i="1"/>
  <c r="I19" i="1" s="1"/>
  <c r="H18" i="1"/>
  <c r="I18" i="1" s="1"/>
  <c r="H17" i="1"/>
  <c r="I17" i="1" s="1"/>
  <c r="H16" i="1"/>
  <c r="I16" i="1" s="1"/>
  <c r="H15" i="1"/>
  <c r="I15" i="1" s="1"/>
  <c r="H14" i="1"/>
  <c r="I14" i="1" s="1"/>
  <c r="H13" i="1"/>
  <c r="I13" i="1" s="1"/>
  <c r="H12" i="1"/>
  <c r="I12" i="1" s="1"/>
  <c r="H11" i="1"/>
  <c r="I11" i="1" s="1"/>
  <c r="H10" i="1"/>
  <c r="I10" i="1" s="1"/>
  <c r="H9" i="1"/>
  <c r="I9" i="1" s="1"/>
  <c r="H8" i="1"/>
  <c r="I8" i="1" s="1"/>
  <c r="H7" i="1"/>
  <c r="I7" i="1" s="1"/>
  <c r="H6" i="1"/>
  <c r="I6" i="1" s="1"/>
  <c r="H5" i="1"/>
  <c r="I5" i="1" s="1"/>
  <c r="I4" i="1"/>
  <c r="I3" i="1"/>
  <c r="J9" i="1" l="1"/>
  <c r="L9" i="1" s="1"/>
  <c r="J18" i="1"/>
  <c r="L18" i="1" s="1"/>
  <c r="J37" i="1"/>
  <c r="J17" i="1" l="1"/>
  <c r="L17" i="1" s="1"/>
  <c r="J16" i="1"/>
  <c r="L16" i="1" s="1"/>
  <c r="J44" i="1"/>
  <c r="J43" i="1"/>
  <c r="L43" i="1" s="1"/>
  <c r="J31" i="1"/>
  <c r="L31" i="1" s="1"/>
  <c r="J42" i="1"/>
  <c r="J39" i="1"/>
  <c r="L39" i="1" s="1"/>
  <c r="J34" i="1"/>
  <c r="L34" i="1" s="1"/>
  <c r="J32" i="1"/>
  <c r="L32" i="1" s="1"/>
  <c r="J30" i="1"/>
  <c r="L30" i="1" s="1"/>
  <c r="J26" i="1"/>
  <c r="L26" i="1" s="1"/>
  <c r="J27" i="1"/>
  <c r="L27" i="1" s="1"/>
  <c r="J14" i="1"/>
  <c r="L14" i="1" s="1"/>
  <c r="J23" i="1"/>
  <c r="L23" i="1" s="1"/>
  <c r="J22" i="1"/>
  <c r="L22" i="1" s="1"/>
  <c r="J20" i="1"/>
  <c r="L20" i="1" s="1"/>
  <c r="J8" i="1"/>
  <c r="L8" i="1" s="1"/>
  <c r="J33" i="1"/>
  <c r="L33" i="1" s="1"/>
  <c r="J7" i="1"/>
  <c r="L7" i="1" s="1"/>
  <c r="J10" i="1"/>
  <c r="L10" i="1" s="1"/>
  <c r="L37" i="1"/>
  <c r="J28" i="1"/>
  <c r="L28" i="1" s="1"/>
  <c r="J19" i="1"/>
  <c r="L19" i="1" s="1"/>
  <c r="J11" i="1"/>
  <c r="L11" i="1" s="1"/>
  <c r="J6" i="1"/>
  <c r="L6" i="1" s="1"/>
  <c r="J15" i="1"/>
  <c r="L15" i="1" s="1"/>
  <c r="J12" i="1"/>
  <c r="L12" i="1" s="1"/>
  <c r="J21" i="1"/>
  <c r="L21" i="1" s="1"/>
  <c r="J35" i="1"/>
  <c r="J36" i="1"/>
  <c r="J29" i="1"/>
  <c r="L29" i="1" s="1"/>
  <c r="J45" i="1"/>
  <c r="J46" i="1"/>
  <c r="J25" i="1"/>
  <c r="L25" i="1" s="1"/>
  <c r="J24" i="1"/>
  <c r="L24" i="1" s="1"/>
  <c r="J38" i="1" l="1"/>
  <c r="L38" i="1" s="1"/>
  <c r="J47" i="1"/>
  <c r="L47" i="1" s="1"/>
  <c r="J41" i="1"/>
  <c r="L41" i="1" s="1"/>
  <c r="J13" i="1"/>
  <c r="L13" i="1" s="1"/>
  <c r="J40" i="1"/>
  <c r="L40" i="1" s="1"/>
  <c r="J4" i="1"/>
  <c r="L4" i="1" s="1"/>
  <c r="J3" i="1"/>
  <c r="L3" i="1" s="1"/>
  <c r="J5" i="1"/>
  <c r="L5" i="1" s="1"/>
  <c r="L45" i="1"/>
  <c r="L36" i="1"/>
  <c r="L44" i="1"/>
  <c r="L42" i="1"/>
  <c r="L46" i="1"/>
  <c r="L35" i="1"/>
</calcChain>
</file>

<file path=xl/comments1.xml><?xml version="1.0" encoding="utf-8"?>
<comments xmlns="http://schemas.openxmlformats.org/spreadsheetml/2006/main">
  <authors>
    <author>Arnaud Bismuth</author>
  </authors>
  <commentList>
    <comment ref="U26" authorId="0" shapeId="0">
      <text/>
    </comment>
  </commentList>
</comments>
</file>

<file path=xl/comments2.xml><?xml version="1.0" encoding="utf-8"?>
<comments xmlns="http://schemas.openxmlformats.org/spreadsheetml/2006/main">
  <authors>
    <author>Arnaud Bismuth</author>
  </authors>
  <commentList>
    <comment ref="U26" authorId="0" shapeId="0">
      <text/>
    </comment>
  </commentList>
</comments>
</file>

<file path=xl/comments3.xml><?xml version="1.0" encoding="utf-8"?>
<comments xmlns="http://schemas.openxmlformats.org/spreadsheetml/2006/main">
  <authors>
    <author>Arnaud Bismuth</author>
  </authors>
  <commentList>
    <comment ref="U26" authorId="0" shapeId="0">
      <text/>
    </comment>
  </commentList>
</comments>
</file>

<file path=xl/sharedStrings.xml><?xml version="1.0" encoding="utf-8"?>
<sst xmlns="http://schemas.openxmlformats.org/spreadsheetml/2006/main" count="1342" uniqueCount="152">
  <si>
    <t>Details</t>
  </si>
  <si>
    <t>Station</t>
  </si>
  <si>
    <t>Perception</t>
  </si>
  <si>
    <t>Quotation</t>
  </si>
  <si>
    <t>WIQ</t>
  </si>
  <si>
    <t>BAN</t>
  </si>
  <si>
    <t>LIM</t>
  </si>
  <si>
    <t>ROV</t>
  </si>
  <si>
    <t>STL</t>
  </si>
  <si>
    <t>POP</t>
  </si>
  <si>
    <t>WOA</t>
  </si>
  <si>
    <t>TOG</t>
  </si>
  <si>
    <t>SHA</t>
  </si>
  <si>
    <t>WST</t>
  </si>
  <si>
    <t>etching</t>
  </si>
  <si>
    <t>physical assault</t>
  </si>
  <si>
    <t>grafity</t>
  </si>
  <si>
    <t>pulled door</t>
  </si>
  <si>
    <t>fight</t>
  </si>
  <si>
    <t>drunk passenger</t>
  </si>
  <si>
    <t>revenue dispute</t>
  </si>
  <si>
    <t>spat</t>
  </si>
  <si>
    <t>BTP intervention</t>
  </si>
  <si>
    <t>ALS</t>
  </si>
  <si>
    <t>BEC</t>
  </si>
  <si>
    <t>BEP</t>
  </si>
  <si>
    <t>BLA</t>
  </si>
  <si>
    <t>BOC</t>
  </si>
  <si>
    <t>CAT</t>
  </si>
  <si>
    <t>CAW</t>
  </si>
  <si>
    <t>CBO</t>
  </si>
  <si>
    <t>CUH</t>
  </si>
  <si>
    <t>CUS</t>
  </si>
  <si>
    <t>CYP</t>
  </si>
  <si>
    <t>DEB</t>
  </si>
  <si>
    <t>DER</t>
  </si>
  <si>
    <t>EAI</t>
  </si>
  <si>
    <t>ELR</t>
  </si>
  <si>
    <t>GAR</t>
  </si>
  <si>
    <t>GRE</t>
  </si>
  <si>
    <t>HEQ</t>
  </si>
  <si>
    <t>ISG</t>
  </si>
  <si>
    <t>KGV</t>
  </si>
  <si>
    <t>LAP</t>
  </si>
  <si>
    <t>LCA</t>
  </si>
  <si>
    <t>LEW</t>
  </si>
  <si>
    <t>MUD</t>
  </si>
  <si>
    <t>PDK</t>
  </si>
  <si>
    <t>PML</t>
  </si>
  <si>
    <t>ROA</t>
  </si>
  <si>
    <t>SHS</t>
  </si>
  <si>
    <t>SOQ</t>
  </si>
  <si>
    <t>STI</t>
  </si>
  <si>
    <t>STR</t>
  </si>
  <si>
    <t>WEH</t>
  </si>
  <si>
    <t>WES</t>
  </si>
  <si>
    <t>verbal assault</t>
  </si>
  <si>
    <t>soiled</t>
  </si>
  <si>
    <t>broken window</t>
  </si>
  <si>
    <t>indecent exposure</t>
  </si>
  <si>
    <t>assault with seriously attack</t>
  </si>
  <si>
    <t>steal</t>
  </si>
  <si>
    <t>aggressive passenger</t>
  </si>
  <si>
    <t>distorbing</t>
  </si>
  <si>
    <t>Incident</t>
  </si>
  <si>
    <t>sucidial</t>
  </si>
  <si>
    <t>Routes</t>
  </si>
  <si>
    <t>Severity</t>
  </si>
  <si>
    <t>Frequency</t>
  </si>
  <si>
    <t>severity (average)</t>
  </si>
  <si>
    <t>POP - WIQ</t>
  </si>
  <si>
    <t>STI - STR</t>
  </si>
  <si>
    <t>TOG - SHA</t>
  </si>
  <si>
    <t>STR - PDM</t>
  </si>
  <si>
    <t>LIM - WES</t>
  </si>
  <si>
    <t>PDM - BOC</t>
  </si>
  <si>
    <t>BOC - DER</t>
  </si>
  <si>
    <t>ROV - CUH</t>
  </si>
  <si>
    <t>DER - LAP</t>
  </si>
  <si>
    <t>CAT - WST</t>
  </si>
  <si>
    <t>LAP - ALS</t>
  </si>
  <si>
    <t>CUS - GRE</t>
  </si>
  <si>
    <t>ALS - POP</t>
  </si>
  <si>
    <t>WIQ - CAW</t>
  </si>
  <si>
    <t>CAW - HEQ</t>
  </si>
  <si>
    <t>HEQ - SOQ</t>
  </si>
  <si>
    <t>BEP - CYP</t>
  </si>
  <si>
    <t>SOQ - CRO</t>
  </si>
  <si>
    <t>KGV - WOA</t>
  </si>
  <si>
    <t>CRO - MUD</t>
  </si>
  <si>
    <t>EAI - CAT</t>
  </si>
  <si>
    <t>MUD - ISG</t>
  </si>
  <si>
    <t>ISG - CUS</t>
  </si>
  <si>
    <t>POP - BLA</t>
  </si>
  <si>
    <t>STR - SHS</t>
  </si>
  <si>
    <t>GRE - DEB</t>
  </si>
  <si>
    <t>DEB - ELR</t>
  </si>
  <si>
    <t>BAN - SHA</t>
  </si>
  <si>
    <t>ELR - LEW</t>
  </si>
  <si>
    <t>SHA - LIM</t>
  </si>
  <si>
    <t>WES - POP</t>
  </si>
  <si>
    <t>BLA - EAI</t>
  </si>
  <si>
    <t>CAT - ROV</t>
  </si>
  <si>
    <t>CUH - PRR</t>
  </si>
  <si>
    <t>ROA - BEP</t>
  </si>
  <si>
    <t>CYP - GAR</t>
  </si>
  <si>
    <t>GAR - BEC</t>
  </si>
  <si>
    <t>WEH - STL</t>
  </si>
  <si>
    <t>sleeping vagrant</t>
  </si>
  <si>
    <t>WST - PDK</t>
  </si>
  <si>
    <t>PDK - LCA</t>
  </si>
  <si>
    <t>Severity (average)</t>
  </si>
  <si>
    <t>PRR - ROA</t>
  </si>
  <si>
    <t>STL - CAT</t>
  </si>
  <si>
    <t>LCA  - KGV</t>
  </si>
  <si>
    <t>ABR</t>
  </si>
  <si>
    <t>SHS - ABR</t>
  </si>
  <si>
    <t>ABR - WEH</t>
  </si>
  <si>
    <t>level</t>
  </si>
  <si>
    <t>incident reference</t>
  </si>
  <si>
    <t>no ticket</t>
  </si>
  <si>
    <t xml:space="preserve">period </t>
  </si>
  <si>
    <t xml:space="preserve">Period </t>
  </si>
  <si>
    <t xml:space="preserve">  </t>
  </si>
  <si>
    <t>unstable passenger</t>
  </si>
  <si>
    <t>PRR</t>
  </si>
  <si>
    <t>time date</t>
  </si>
  <si>
    <t>Column H</t>
  </si>
  <si>
    <t>column I</t>
  </si>
  <si>
    <t>Column J</t>
  </si>
  <si>
    <t>Column K</t>
  </si>
  <si>
    <t>it show the total number of incidents per station per period</t>
  </si>
  <si>
    <t>It show the severity per station, it make the average of all severity per station reported in the first board</t>
  </si>
  <si>
    <t>the perception is given by Bob Gough the 03/08/2015</t>
  </si>
  <si>
    <t xml:space="preserve">total number of incidents </t>
  </si>
  <si>
    <t>it show the frequency per station :
 - when there is 0 incident its 1   
- when there is 1 incident its 2 
 - when there are 2 incidents its 3  
- when there are 3 incident its 4  
- when there are more than 4 incidents its 5</t>
  </si>
  <si>
    <t>it show the frequency per station : 
- when there is 0 incident its 1  
 - when there is 1 incident its 2  
- when there are 2 incidents its 3  
- when there are 3 incident its 4  
- when there are more than 4 incidents its 5</t>
  </si>
  <si>
    <t xml:space="preserve">Station </t>
  </si>
  <si>
    <t>Period 1</t>
  </si>
  <si>
    <t>Period 2</t>
  </si>
  <si>
    <t>Period 3</t>
  </si>
  <si>
    <t>Period 4</t>
  </si>
  <si>
    <t>Period 5</t>
  </si>
  <si>
    <t>Period 6</t>
  </si>
  <si>
    <t>Period 7</t>
  </si>
  <si>
    <t>Period 8</t>
  </si>
  <si>
    <t>Period 9</t>
  </si>
  <si>
    <t>Period 10</t>
  </si>
  <si>
    <t>Period 11</t>
  </si>
  <si>
    <t>Period 12</t>
  </si>
  <si>
    <t>Period 13</t>
  </si>
  <si>
    <t>it show the frequency per station :
 - when there is 0 incident It's 1   
- when there is 1 incident it's 2 
 - when there are 2 incidents it's 3  
- when there are 3 incident It's 4  
- when there are more than 4 incidents it's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</si>
</sst>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</fills>
  <borders count="3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rgb="FF3F3F3F"/>
      </right>
      <top style="medium">
        <color indexed="64"/>
      </top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medium">
        <color indexed="64"/>
      </top>
      <bottom style="medium">
        <color indexed="64"/>
      </bottom>
      <diagonal/>
    </border>
    <border>
      <left style="double">
        <color rgb="FF3F3F3F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1" fillId="2" borderId="1" applyNumberFormat="0" applyAlignment="0" applyProtection="0"/>
    <xf numFmtId="0" fontId="2" fillId="3" borderId="5" applyNumberFormat="0" applyFont="0" applyAlignment="0" applyProtection="0"/>
    <xf numFmtId="0" fontId="4" fillId="4" borderId="0" applyNumberFormat="0" applyBorder="0" applyAlignment="0" applyProtection="0"/>
    <xf numFmtId="0" fontId="5" fillId="5" borderId="0" applyNumberFormat="0" applyBorder="0" applyAlignment="0" applyProtection="0"/>
    <xf numFmtId="0" fontId="6" fillId="6" borderId="0" applyNumberFormat="0" applyBorder="0" applyAlignment="0" applyProtection="0"/>
    <xf numFmtId="0" fontId="7" fillId="7" borderId="6" applyNumberFormat="0" applyAlignment="0" applyProtection="0"/>
    <xf numFmtId="0" fontId="8" fillId="0" borderId="0" applyNumberFormat="0" applyFill="0" applyBorder="0" applyAlignment="0" applyProtection="0"/>
  </cellStyleXfs>
  <cellXfs count="97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3" borderId="5" xfId="2" applyFont="1" applyAlignment="1">
      <alignment horizontal="center"/>
    </xf>
    <xf numFmtId="0" fontId="0" fillId="0" borderId="0" xfId="0" applyBorder="1"/>
    <xf numFmtId="0" fontId="6" fillId="6" borderId="0" xfId="5" applyAlignment="1">
      <alignment horizontal="center"/>
    </xf>
    <xf numFmtId="0" fontId="5" fillId="5" borderId="0" xfId="4" applyAlignment="1">
      <alignment horizontal="center"/>
    </xf>
    <xf numFmtId="0" fontId="5" fillId="5" borderId="0" xfId="4" applyBorder="1" applyAlignment="1">
      <alignment horizontal="center"/>
    </xf>
    <xf numFmtId="0" fontId="8" fillId="0" borderId="0" xfId="7" applyAlignment="1">
      <alignment horizontal="center"/>
    </xf>
    <xf numFmtId="0" fontId="4" fillId="4" borderId="0" xfId="3" applyAlignment="1">
      <alignment horizontal="center"/>
    </xf>
    <xf numFmtId="0" fontId="4" fillId="4" borderId="0" xfId="3" applyBorder="1" applyAlignment="1">
      <alignment horizontal="center"/>
    </xf>
    <xf numFmtId="0" fontId="1" fillId="2" borderId="1" xfId="1"/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Border="1"/>
    <xf numFmtId="0" fontId="8" fillId="0" borderId="0" xfId="7"/>
    <xf numFmtId="0" fontId="8" fillId="0" borderId="0" xfId="7" applyBorder="1" applyAlignment="1">
      <alignment horizontal="center"/>
    </xf>
    <xf numFmtId="0" fontId="0" fillId="3" borderId="0" xfId="2" applyFont="1" applyBorder="1" applyAlignment="1">
      <alignment horizontal="center"/>
    </xf>
    <xf numFmtId="0" fontId="7" fillId="7" borderId="0" xfId="6" applyBorder="1" applyAlignment="1">
      <alignment horizontal="center"/>
    </xf>
    <xf numFmtId="1" fontId="7" fillId="7" borderId="0" xfId="6" applyNumberFormat="1" applyBorder="1" applyAlignment="1">
      <alignment horizontal="center"/>
    </xf>
    <xf numFmtId="0" fontId="0" fillId="0" borderId="15" xfId="0" applyBorder="1" applyAlignment="1">
      <alignment horizontal="center"/>
    </xf>
    <xf numFmtId="0" fontId="4" fillId="4" borderId="8" xfId="3" applyBorder="1" applyAlignment="1">
      <alignment horizontal="center"/>
    </xf>
    <xf numFmtId="1" fontId="0" fillId="0" borderId="15" xfId="0" applyNumberFormat="1" applyBorder="1" applyAlignment="1">
      <alignment horizontal="center"/>
    </xf>
    <xf numFmtId="0" fontId="4" fillId="4" borderId="9" xfId="3" applyBorder="1" applyAlignment="1">
      <alignment horizontal="center"/>
    </xf>
    <xf numFmtId="0" fontId="0" fillId="3" borderId="7" xfId="2" applyFont="1" applyBorder="1" applyAlignment="1">
      <alignment horizontal="center"/>
    </xf>
    <xf numFmtId="0" fontId="7" fillId="7" borderId="7" xfId="6" applyBorder="1" applyAlignment="1">
      <alignment horizontal="center"/>
    </xf>
    <xf numFmtId="1" fontId="0" fillId="0" borderId="16" xfId="0" applyNumberFormat="1" applyBorder="1" applyAlignment="1">
      <alignment horizontal="center"/>
    </xf>
    <xf numFmtId="16" fontId="6" fillId="6" borderId="8" xfId="5" applyNumberFormat="1" applyBorder="1" applyAlignment="1">
      <alignment horizontal="center"/>
    </xf>
    <xf numFmtId="0" fontId="1" fillId="2" borderId="17" xfId="1" applyBorder="1" applyAlignment="1">
      <alignment horizontal="center"/>
    </xf>
    <xf numFmtId="0" fontId="1" fillId="2" borderId="18" xfId="1" applyBorder="1" applyAlignment="1">
      <alignment horizontal="center"/>
    </xf>
    <xf numFmtId="0" fontId="1" fillId="2" borderId="19" xfId="1" applyBorder="1" applyAlignment="1">
      <alignment horizontal="center"/>
    </xf>
    <xf numFmtId="0" fontId="1" fillId="2" borderId="20" xfId="1" applyBorder="1" applyAlignment="1">
      <alignment horizontal="center"/>
    </xf>
    <xf numFmtId="0" fontId="4" fillId="4" borderId="12" xfId="3" applyBorder="1" applyAlignment="1">
      <alignment horizontal="center"/>
    </xf>
    <xf numFmtId="0" fontId="0" fillId="3" borderId="13" xfId="2" applyFont="1" applyBorder="1" applyAlignment="1">
      <alignment horizontal="center"/>
    </xf>
    <xf numFmtId="0" fontId="7" fillId="7" borderId="13" xfId="6" applyBorder="1" applyAlignment="1">
      <alignment horizontal="center"/>
    </xf>
    <xf numFmtId="1" fontId="7" fillId="7" borderId="13" xfId="6" applyNumberFormat="1" applyBorder="1" applyAlignment="1">
      <alignment horizontal="center"/>
    </xf>
    <xf numFmtId="1" fontId="0" fillId="0" borderId="14" xfId="0" applyNumberFormat="1" applyBorder="1" applyAlignment="1">
      <alignment horizontal="center"/>
    </xf>
    <xf numFmtId="0" fontId="0" fillId="3" borderId="2" xfId="2" applyFont="1" applyBorder="1" applyAlignment="1">
      <alignment horizontal="center"/>
    </xf>
    <xf numFmtId="0" fontId="7" fillId="7" borderId="2" xfId="6" applyBorder="1" applyAlignment="1">
      <alignment horizontal="center"/>
    </xf>
    <xf numFmtId="1" fontId="7" fillId="7" borderId="2" xfId="6" applyNumberFormat="1" applyBorder="1" applyAlignment="1">
      <alignment horizontal="center"/>
    </xf>
    <xf numFmtId="0" fontId="0" fillId="3" borderId="4" xfId="2" applyFont="1" applyBorder="1" applyAlignment="1">
      <alignment horizontal="center"/>
    </xf>
    <xf numFmtId="0" fontId="7" fillId="7" borderId="4" xfId="6" applyBorder="1" applyAlignment="1">
      <alignment horizontal="center"/>
    </xf>
    <xf numFmtId="1" fontId="7" fillId="7" borderId="4" xfId="6" applyNumberFormat="1" applyBorder="1" applyAlignment="1">
      <alignment horizontal="center"/>
    </xf>
    <xf numFmtId="0" fontId="0" fillId="3" borderId="3" xfId="2" applyFont="1" applyBorder="1" applyAlignment="1">
      <alignment horizontal="center"/>
    </xf>
    <xf numFmtId="0" fontId="7" fillId="7" borderId="3" xfId="6" applyBorder="1" applyAlignment="1">
      <alignment horizontal="center"/>
    </xf>
    <xf numFmtId="1" fontId="7" fillId="7" borderId="3" xfId="6" applyNumberFormat="1" applyBorder="1" applyAlignment="1">
      <alignment horizontal="center"/>
    </xf>
    <xf numFmtId="0" fontId="4" fillId="4" borderId="10" xfId="3" applyBorder="1" applyAlignment="1">
      <alignment horizontal="center"/>
    </xf>
    <xf numFmtId="1" fontId="0" fillId="0" borderId="11" xfId="0" applyNumberFormat="1" applyBorder="1" applyAlignment="1">
      <alignment horizontal="center"/>
    </xf>
    <xf numFmtId="0" fontId="0" fillId="0" borderId="0" xfId="0" applyBorder="1" applyAlignment="1"/>
    <xf numFmtId="0" fontId="6" fillId="6" borderId="8" xfId="5" applyBorder="1" applyAlignment="1">
      <alignment horizontal="center"/>
    </xf>
    <xf numFmtId="0" fontId="1" fillId="2" borderId="22" xfId="1" applyBorder="1" applyAlignment="1">
      <alignment horizontal="center"/>
    </xf>
    <xf numFmtId="0" fontId="1" fillId="2" borderId="23" xfId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1" fillId="2" borderId="21" xfId="1" applyBorder="1" applyAlignment="1">
      <alignment horizontal="center"/>
    </xf>
    <xf numFmtId="0" fontId="4" fillId="4" borderId="26" xfId="3" applyBorder="1" applyAlignment="1">
      <alignment horizontal="center"/>
    </xf>
    <xf numFmtId="1" fontId="0" fillId="0" borderId="27" xfId="0" applyNumberFormat="1" applyBorder="1" applyAlignment="1">
      <alignment horizontal="center"/>
    </xf>
    <xf numFmtId="0" fontId="4" fillId="4" borderId="28" xfId="3" applyBorder="1" applyAlignment="1">
      <alignment horizontal="center"/>
    </xf>
    <xf numFmtId="1" fontId="0" fillId="0" borderId="29" xfId="0" applyNumberFormat="1" applyBorder="1" applyAlignment="1">
      <alignment horizontal="center"/>
    </xf>
    <xf numFmtId="1" fontId="7" fillId="7" borderId="7" xfId="6" applyNumberFormat="1" applyBorder="1" applyAlignment="1">
      <alignment horizontal="center"/>
    </xf>
    <xf numFmtId="0" fontId="0" fillId="0" borderId="24" xfId="0" applyBorder="1"/>
    <xf numFmtId="0" fontId="0" fillId="0" borderId="25" xfId="0" applyBorder="1"/>
    <xf numFmtId="0" fontId="0" fillId="0" borderId="8" xfId="0" applyBorder="1"/>
    <xf numFmtId="0" fontId="0" fillId="0" borderId="15" xfId="0" applyBorder="1"/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0" fontId="10" fillId="0" borderId="0" xfId="0" applyFont="1" applyBorder="1" applyAlignment="1">
      <alignment wrapText="1"/>
    </xf>
    <xf numFmtId="0" fontId="10" fillId="0" borderId="0" xfId="0" applyFont="1" applyFill="1" applyBorder="1" applyAlignment="1">
      <alignment wrapText="1"/>
    </xf>
    <xf numFmtId="0" fontId="10" fillId="0" borderId="24" xfId="0" applyFont="1" applyBorder="1" applyAlignment="1">
      <alignment vertical="center"/>
    </xf>
    <xf numFmtId="0" fontId="10" fillId="0" borderId="30" xfId="0" applyFont="1" applyBorder="1" applyAlignment="1"/>
    <xf numFmtId="0" fontId="10" fillId="0" borderId="30" xfId="0" applyFont="1" applyBorder="1" applyAlignment="1">
      <alignment horizontal="center" wrapText="1"/>
    </xf>
    <xf numFmtId="0" fontId="0" fillId="0" borderId="30" xfId="0" applyBorder="1" applyAlignment="1"/>
    <xf numFmtId="0" fontId="0" fillId="0" borderId="30" xfId="0" applyBorder="1"/>
    <xf numFmtId="0" fontId="10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7" xfId="0" applyBorder="1"/>
    <xf numFmtId="0" fontId="9" fillId="0" borderId="7" xfId="0" applyFont="1" applyBorder="1"/>
    <xf numFmtId="0" fontId="0" fillId="0" borderId="16" xfId="0" applyBorder="1"/>
    <xf numFmtId="0" fontId="10" fillId="0" borderId="0" xfId="0" applyFont="1" applyFill="1" applyBorder="1" applyAlignment="1">
      <alignment horizontal="center" wrapText="1"/>
    </xf>
    <xf numFmtId="0" fontId="0" fillId="0" borderId="3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6" xfId="0" applyBorder="1" applyAlignment="1">
      <alignment horizontal="center"/>
    </xf>
    <xf numFmtId="0" fontId="11" fillId="0" borderId="0" xfId="0" applyFont="1"/>
    <xf numFmtId="0" fontId="0" fillId="0" borderId="22" xfId="0" applyBorder="1"/>
    <xf numFmtId="0" fontId="0" fillId="0" borderId="23" xfId="0" applyBorder="1"/>
    <xf numFmtId="0" fontId="0" fillId="0" borderId="21" xfId="0" applyBorder="1"/>
    <xf numFmtId="1" fontId="0" fillId="0" borderId="8" xfId="0" applyNumberFormat="1" applyBorder="1"/>
    <xf numFmtId="1" fontId="0" fillId="0" borderId="31" xfId="0" applyNumberFormat="1" applyBorder="1" applyAlignment="1">
      <alignment horizontal="center"/>
    </xf>
    <xf numFmtId="1" fontId="0" fillId="0" borderId="21" xfId="0" applyNumberFormat="1" applyBorder="1" applyAlignment="1">
      <alignment horizontal="center"/>
    </xf>
    <xf numFmtId="1" fontId="0" fillId="0" borderId="32" xfId="0" applyNumberFormat="1" applyBorder="1" applyAlignment="1">
      <alignment horizontal="center"/>
    </xf>
    <xf numFmtId="1" fontId="0" fillId="0" borderId="33" xfId="0" applyNumberFormat="1" applyBorder="1" applyAlignment="1">
      <alignment horizontal="center"/>
    </xf>
    <xf numFmtId="1" fontId="0" fillId="0" borderId="23" xfId="0" applyNumberFormat="1" applyBorder="1" applyAlignment="1">
      <alignment horizontal="center"/>
    </xf>
  </cellXfs>
  <cellStyles count="8">
    <cellStyle name="Bad" xfId="4" builtinId="27"/>
    <cellStyle name="Check Cell" xfId="1" builtinId="23"/>
    <cellStyle name="Explanatory Text" xfId="7" builtinId="53"/>
    <cellStyle name="Good" xfId="3" builtinId="26"/>
    <cellStyle name="Input" xfId="6" builtinId="20"/>
    <cellStyle name="Neutral" xfId="5" builtinId="28"/>
    <cellStyle name="Normal" xfId="0" builtinId="0"/>
    <cellStyle name="Note" xfId="2" builtinId="10"/>
  </cellStyles>
  <dxfs count="268">
    <dxf>
      <fill>
        <patternFill>
          <bgColor rgb="FF28F82D"/>
        </patternFill>
      </fill>
    </dxf>
    <dxf>
      <fill>
        <patternFill>
          <bgColor rgb="FF21A0FF"/>
        </patternFill>
      </fill>
    </dxf>
    <dxf>
      <fill>
        <patternFill>
          <bgColor rgb="FFFFFF00"/>
        </patternFill>
      </fill>
    </dxf>
    <dxf>
      <fill>
        <patternFill>
          <bgColor rgb="FFFA6D1E"/>
        </patternFill>
      </fill>
    </dxf>
    <dxf>
      <fill>
        <patternFill>
          <bgColor rgb="FFFF0000"/>
        </patternFill>
      </fill>
    </dxf>
    <dxf>
      <fill>
        <patternFill>
          <bgColor rgb="FF28F82D"/>
        </patternFill>
      </fill>
    </dxf>
    <dxf>
      <fill>
        <patternFill>
          <bgColor rgb="FF21A0FF"/>
        </patternFill>
      </fill>
    </dxf>
    <dxf>
      <fill>
        <patternFill>
          <bgColor rgb="FFFFFF00"/>
        </patternFill>
      </fill>
    </dxf>
    <dxf>
      <fill>
        <patternFill>
          <bgColor rgb="FFFA6D1E"/>
        </patternFill>
      </fill>
    </dxf>
    <dxf>
      <fill>
        <patternFill>
          <bgColor rgb="FFFF0000"/>
        </patternFill>
      </fill>
    </dxf>
    <dxf>
      <fill>
        <patternFill>
          <bgColor rgb="FF28F82D"/>
        </patternFill>
      </fill>
    </dxf>
    <dxf>
      <fill>
        <patternFill>
          <bgColor rgb="FF21A0FF"/>
        </patternFill>
      </fill>
    </dxf>
    <dxf>
      <fill>
        <patternFill>
          <bgColor rgb="FFFFFF00"/>
        </patternFill>
      </fill>
    </dxf>
    <dxf>
      <fill>
        <patternFill>
          <bgColor rgb="FFFA6D1E"/>
        </patternFill>
      </fill>
    </dxf>
    <dxf>
      <fill>
        <patternFill>
          <bgColor rgb="FFFF0000"/>
        </patternFill>
      </fill>
    </dxf>
    <dxf>
      <fill>
        <patternFill>
          <bgColor rgb="FF28F82D"/>
        </patternFill>
      </fill>
    </dxf>
    <dxf>
      <fill>
        <patternFill>
          <bgColor rgb="FF21A0FF"/>
        </patternFill>
      </fill>
    </dxf>
    <dxf>
      <fill>
        <patternFill>
          <bgColor rgb="FFFFFF00"/>
        </patternFill>
      </fill>
    </dxf>
    <dxf>
      <fill>
        <patternFill>
          <bgColor rgb="FFFA6D1E"/>
        </patternFill>
      </fill>
    </dxf>
    <dxf>
      <fill>
        <patternFill>
          <bgColor rgb="FFFF0000"/>
        </patternFill>
      </fill>
    </dxf>
    <dxf>
      <fill>
        <patternFill>
          <bgColor rgb="FF28F82D"/>
        </patternFill>
      </fill>
    </dxf>
    <dxf>
      <fill>
        <patternFill>
          <bgColor rgb="FF21A0FF"/>
        </patternFill>
      </fill>
    </dxf>
    <dxf>
      <fill>
        <patternFill>
          <bgColor rgb="FFFFFF00"/>
        </patternFill>
      </fill>
    </dxf>
    <dxf>
      <fill>
        <patternFill>
          <bgColor rgb="FFFA6D1E"/>
        </patternFill>
      </fill>
    </dxf>
    <dxf>
      <fill>
        <patternFill>
          <bgColor rgb="FFFF0000"/>
        </patternFill>
      </fill>
    </dxf>
    <dxf>
      <fill>
        <patternFill>
          <bgColor rgb="FF28F82D"/>
        </patternFill>
      </fill>
    </dxf>
    <dxf>
      <fill>
        <patternFill>
          <bgColor rgb="FF21A0FF"/>
        </patternFill>
      </fill>
    </dxf>
    <dxf>
      <fill>
        <patternFill>
          <bgColor rgb="FFFFFF00"/>
        </patternFill>
      </fill>
    </dxf>
    <dxf>
      <fill>
        <patternFill>
          <bgColor rgb="FFFA6D1E"/>
        </patternFill>
      </fill>
    </dxf>
    <dxf>
      <fill>
        <patternFill>
          <bgColor rgb="FFFF0000"/>
        </patternFill>
      </fill>
    </dxf>
    <dxf>
      <fill>
        <patternFill>
          <bgColor rgb="FF28F82D"/>
        </patternFill>
      </fill>
    </dxf>
    <dxf>
      <fill>
        <patternFill>
          <bgColor rgb="FF21A0FF"/>
        </patternFill>
      </fill>
    </dxf>
    <dxf>
      <fill>
        <patternFill>
          <bgColor rgb="FFFFFF00"/>
        </patternFill>
      </fill>
    </dxf>
    <dxf>
      <fill>
        <patternFill>
          <bgColor rgb="FFFA6D1E"/>
        </patternFill>
      </fill>
    </dxf>
    <dxf>
      <fill>
        <patternFill>
          <bgColor rgb="FFFF0000"/>
        </patternFill>
      </fill>
    </dxf>
    <dxf>
      <fill>
        <patternFill>
          <bgColor rgb="FF28F82D"/>
        </patternFill>
      </fill>
    </dxf>
    <dxf>
      <fill>
        <patternFill>
          <bgColor rgb="FF21A0FF"/>
        </patternFill>
      </fill>
    </dxf>
    <dxf>
      <fill>
        <patternFill>
          <bgColor rgb="FFFFFF00"/>
        </patternFill>
      </fill>
    </dxf>
    <dxf>
      <fill>
        <patternFill>
          <bgColor rgb="FFFA6D1E"/>
        </patternFill>
      </fill>
    </dxf>
    <dxf>
      <fill>
        <patternFill>
          <bgColor rgb="FFFF0000"/>
        </patternFill>
      </fill>
    </dxf>
    <dxf>
      <fill>
        <patternFill>
          <bgColor rgb="FF28F82D"/>
        </patternFill>
      </fill>
    </dxf>
    <dxf>
      <fill>
        <patternFill>
          <bgColor rgb="FF21A0FF"/>
        </patternFill>
      </fill>
    </dxf>
    <dxf>
      <fill>
        <patternFill>
          <bgColor rgb="FFFFFF00"/>
        </patternFill>
      </fill>
    </dxf>
    <dxf>
      <fill>
        <patternFill>
          <bgColor rgb="FFFA6D1E"/>
        </patternFill>
      </fill>
    </dxf>
    <dxf>
      <fill>
        <patternFill>
          <bgColor rgb="FFFF0000"/>
        </patternFill>
      </fill>
    </dxf>
    <dxf>
      <fill>
        <patternFill>
          <bgColor rgb="FF28F82D"/>
        </patternFill>
      </fill>
    </dxf>
    <dxf>
      <fill>
        <patternFill>
          <bgColor rgb="FF21A0FF"/>
        </patternFill>
      </fill>
    </dxf>
    <dxf>
      <fill>
        <patternFill>
          <bgColor rgb="FFFFFF00"/>
        </patternFill>
      </fill>
    </dxf>
    <dxf>
      <fill>
        <patternFill>
          <bgColor rgb="FFFA6D1E"/>
        </patternFill>
      </fill>
    </dxf>
    <dxf>
      <fill>
        <patternFill>
          <bgColor rgb="FFFF0000"/>
        </patternFill>
      </fill>
    </dxf>
    <dxf>
      <fill>
        <patternFill>
          <bgColor rgb="FF28F82D"/>
        </patternFill>
      </fill>
    </dxf>
    <dxf>
      <fill>
        <patternFill>
          <bgColor rgb="FF21A0FF"/>
        </patternFill>
      </fill>
    </dxf>
    <dxf>
      <fill>
        <patternFill>
          <bgColor rgb="FFFFFF00"/>
        </patternFill>
      </fill>
    </dxf>
    <dxf>
      <fill>
        <patternFill>
          <bgColor rgb="FFFA6D1E"/>
        </patternFill>
      </fill>
    </dxf>
    <dxf>
      <fill>
        <patternFill>
          <bgColor rgb="FFFF0000"/>
        </patternFill>
      </fill>
    </dxf>
    <dxf>
      <fill>
        <patternFill>
          <bgColor rgb="FF28F82D"/>
        </patternFill>
      </fill>
    </dxf>
    <dxf>
      <fill>
        <patternFill>
          <bgColor rgb="FF21A0FF"/>
        </patternFill>
      </fill>
    </dxf>
    <dxf>
      <fill>
        <patternFill>
          <bgColor rgb="FFFFFF00"/>
        </patternFill>
      </fill>
    </dxf>
    <dxf>
      <fill>
        <patternFill>
          <bgColor rgb="FFFA6D1E"/>
        </patternFill>
      </fill>
    </dxf>
    <dxf>
      <fill>
        <patternFill>
          <bgColor rgb="FFFF0000"/>
        </patternFill>
      </fill>
    </dxf>
    <dxf>
      <fill>
        <patternFill>
          <bgColor rgb="FF28F82D"/>
        </patternFill>
      </fill>
    </dxf>
    <dxf>
      <fill>
        <patternFill>
          <bgColor rgb="FF21A0FF"/>
        </patternFill>
      </fill>
    </dxf>
    <dxf>
      <fill>
        <patternFill>
          <bgColor rgb="FFFFFF00"/>
        </patternFill>
      </fill>
    </dxf>
    <dxf>
      <fill>
        <patternFill>
          <bgColor rgb="FFFA6D1E"/>
        </patternFill>
      </fill>
    </dxf>
    <dxf>
      <fill>
        <patternFill>
          <bgColor rgb="FFFF0000"/>
        </patternFill>
      </fill>
    </dxf>
    <dxf>
      <fill>
        <patternFill>
          <bgColor rgb="FF28F82D"/>
        </patternFill>
      </fill>
    </dxf>
    <dxf>
      <fill>
        <patternFill>
          <bgColor rgb="FF21A0FF"/>
        </patternFill>
      </fill>
    </dxf>
    <dxf>
      <fill>
        <patternFill>
          <bgColor rgb="FFFFFF00"/>
        </patternFill>
      </fill>
    </dxf>
    <dxf>
      <fill>
        <patternFill>
          <bgColor rgb="FFFA6D1E"/>
        </patternFill>
      </fill>
    </dxf>
    <dxf>
      <fill>
        <patternFill>
          <bgColor rgb="FFFF0000"/>
        </patternFill>
      </fill>
    </dxf>
    <dxf>
      <fill>
        <patternFill>
          <bgColor rgb="FF28F82D"/>
        </patternFill>
      </fill>
    </dxf>
    <dxf>
      <fill>
        <patternFill>
          <bgColor rgb="FF21A0FF"/>
        </patternFill>
      </fill>
    </dxf>
    <dxf>
      <fill>
        <patternFill>
          <bgColor rgb="FFFFFF00"/>
        </patternFill>
      </fill>
    </dxf>
    <dxf>
      <fill>
        <patternFill>
          <bgColor rgb="FFFA6D1E"/>
        </patternFill>
      </fill>
    </dxf>
    <dxf>
      <fill>
        <patternFill>
          <bgColor rgb="FFFF0000"/>
        </patternFill>
      </fill>
    </dxf>
    <dxf>
      <fill>
        <patternFill>
          <bgColor rgb="FF28F82D"/>
        </patternFill>
      </fill>
    </dxf>
    <dxf>
      <fill>
        <patternFill>
          <bgColor rgb="FF21A0FF"/>
        </patternFill>
      </fill>
    </dxf>
    <dxf>
      <fill>
        <patternFill>
          <bgColor rgb="FFFFFF00"/>
        </patternFill>
      </fill>
    </dxf>
    <dxf>
      <fill>
        <patternFill>
          <bgColor rgb="FFFA6D1E"/>
        </patternFill>
      </fill>
    </dxf>
    <dxf>
      <fill>
        <patternFill>
          <bgColor rgb="FFFF0000"/>
        </patternFill>
      </fill>
    </dxf>
    <dxf>
      <fill>
        <patternFill>
          <bgColor rgb="FF28F82D"/>
        </patternFill>
      </fill>
    </dxf>
    <dxf>
      <fill>
        <patternFill>
          <bgColor rgb="FF21A0FF"/>
        </patternFill>
      </fill>
    </dxf>
    <dxf>
      <fill>
        <patternFill>
          <bgColor rgb="FFFFFF00"/>
        </patternFill>
      </fill>
    </dxf>
    <dxf>
      <fill>
        <patternFill>
          <bgColor rgb="FFFA6D1E"/>
        </patternFill>
      </fill>
    </dxf>
    <dxf>
      <fill>
        <patternFill>
          <bgColor rgb="FFFF0000"/>
        </patternFill>
      </fill>
    </dxf>
    <dxf>
      <fill>
        <patternFill>
          <bgColor rgb="FF28F82D"/>
        </patternFill>
      </fill>
    </dxf>
    <dxf>
      <fill>
        <patternFill>
          <bgColor rgb="FF21A0FF"/>
        </patternFill>
      </fill>
    </dxf>
    <dxf>
      <fill>
        <patternFill>
          <bgColor rgb="FFFFFF00"/>
        </patternFill>
      </fill>
    </dxf>
    <dxf>
      <fill>
        <patternFill>
          <bgColor rgb="FFFA6D1E"/>
        </patternFill>
      </fill>
    </dxf>
    <dxf>
      <fill>
        <patternFill>
          <bgColor rgb="FFFF0000"/>
        </patternFill>
      </fill>
    </dxf>
    <dxf>
      <fill>
        <patternFill>
          <bgColor rgb="FF28F82D"/>
        </patternFill>
      </fill>
    </dxf>
    <dxf>
      <fill>
        <patternFill>
          <bgColor rgb="FF21A0FF"/>
        </patternFill>
      </fill>
    </dxf>
    <dxf>
      <fill>
        <patternFill>
          <bgColor rgb="FFFFFF00"/>
        </patternFill>
      </fill>
    </dxf>
    <dxf>
      <fill>
        <patternFill>
          <bgColor rgb="FFFA6D1E"/>
        </patternFill>
      </fill>
    </dxf>
    <dxf>
      <fill>
        <patternFill>
          <bgColor rgb="FFFF0000"/>
        </patternFill>
      </fill>
    </dxf>
    <dxf>
      <fill>
        <patternFill>
          <bgColor rgb="FF28F82D"/>
        </patternFill>
      </fill>
    </dxf>
    <dxf>
      <fill>
        <patternFill>
          <bgColor rgb="FF21A0FF"/>
        </patternFill>
      </fill>
    </dxf>
    <dxf>
      <fill>
        <patternFill>
          <bgColor rgb="FFFFFF00"/>
        </patternFill>
      </fill>
    </dxf>
    <dxf>
      <fill>
        <patternFill>
          <bgColor rgb="FFFA6D1E"/>
        </patternFill>
      </fill>
    </dxf>
    <dxf>
      <fill>
        <patternFill>
          <bgColor rgb="FFFF0000"/>
        </patternFill>
      </fill>
    </dxf>
    <dxf>
      <fill>
        <patternFill>
          <bgColor rgb="FF28F82D"/>
        </patternFill>
      </fill>
    </dxf>
    <dxf>
      <fill>
        <patternFill>
          <bgColor rgb="FF21A0FF"/>
        </patternFill>
      </fill>
    </dxf>
    <dxf>
      <fill>
        <patternFill>
          <bgColor rgb="FFFFFF00"/>
        </patternFill>
      </fill>
    </dxf>
    <dxf>
      <fill>
        <patternFill>
          <bgColor rgb="FFFA6D1E"/>
        </patternFill>
      </fill>
    </dxf>
    <dxf>
      <fill>
        <patternFill>
          <bgColor rgb="FFFF0000"/>
        </patternFill>
      </fill>
    </dxf>
    <dxf>
      <fill>
        <patternFill>
          <bgColor rgb="FF28F82D"/>
        </patternFill>
      </fill>
    </dxf>
    <dxf>
      <fill>
        <patternFill>
          <bgColor rgb="FF21A0FF"/>
        </patternFill>
      </fill>
    </dxf>
    <dxf>
      <fill>
        <patternFill>
          <bgColor rgb="FFFFFF00"/>
        </patternFill>
      </fill>
    </dxf>
    <dxf>
      <fill>
        <patternFill>
          <bgColor rgb="FFFA6D1E"/>
        </patternFill>
      </fill>
    </dxf>
    <dxf>
      <fill>
        <patternFill>
          <bgColor rgb="FFFF0000"/>
        </patternFill>
      </fill>
    </dxf>
    <dxf>
      <fill>
        <patternFill>
          <bgColor rgb="FF28F82D"/>
        </patternFill>
      </fill>
    </dxf>
    <dxf>
      <fill>
        <patternFill>
          <bgColor rgb="FF21A0FF"/>
        </patternFill>
      </fill>
    </dxf>
    <dxf>
      <fill>
        <patternFill>
          <bgColor rgb="FFFFFF00"/>
        </patternFill>
      </fill>
    </dxf>
    <dxf>
      <fill>
        <patternFill>
          <bgColor rgb="FFFA6D1E"/>
        </patternFill>
      </fill>
    </dxf>
    <dxf>
      <fill>
        <patternFill>
          <bgColor rgb="FFFF0000"/>
        </patternFill>
      </fill>
    </dxf>
    <dxf>
      <fill>
        <patternFill>
          <bgColor rgb="FF28F82D"/>
        </patternFill>
      </fill>
    </dxf>
    <dxf>
      <fill>
        <patternFill>
          <bgColor rgb="FF21A0FF"/>
        </patternFill>
      </fill>
    </dxf>
    <dxf>
      <fill>
        <patternFill>
          <bgColor rgb="FFFFFF00"/>
        </patternFill>
      </fill>
    </dxf>
    <dxf>
      <fill>
        <patternFill>
          <bgColor rgb="FFFA6D1E"/>
        </patternFill>
      </fill>
    </dxf>
    <dxf>
      <fill>
        <patternFill>
          <bgColor rgb="FFFF0000"/>
        </patternFill>
      </fill>
    </dxf>
    <dxf>
      <fill>
        <patternFill patternType="solid">
          <bgColor rgb="FF28F82D"/>
        </patternFill>
      </fill>
    </dxf>
    <dxf>
      <fill>
        <patternFill patternType="solid">
          <bgColor rgb="FF21A0FF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A6D1E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28F82D"/>
        </patternFill>
      </fill>
    </dxf>
    <dxf>
      <fill>
        <patternFill patternType="solid">
          <bgColor rgb="FF21A0FF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A6D1E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28F82D"/>
        </patternFill>
      </fill>
    </dxf>
    <dxf>
      <fill>
        <patternFill patternType="solid">
          <bgColor rgb="FF21A0FF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A6D1E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28F82D"/>
        </patternFill>
      </fill>
    </dxf>
    <dxf>
      <fill>
        <patternFill patternType="solid">
          <bgColor rgb="FF21A0FF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A6D1E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28F82D"/>
        </patternFill>
      </fill>
    </dxf>
    <dxf>
      <fill>
        <patternFill patternType="solid">
          <bgColor rgb="FF21A0FF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A6D1E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28F82D"/>
        </patternFill>
      </fill>
    </dxf>
    <dxf>
      <fill>
        <patternFill patternType="solid">
          <bgColor rgb="FF21A0FF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A6D1E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28F82D"/>
        </patternFill>
      </fill>
    </dxf>
    <dxf>
      <fill>
        <patternFill patternType="solid">
          <bgColor rgb="FF21A0FF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A6D1E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28F82D"/>
        </patternFill>
      </fill>
    </dxf>
    <dxf>
      <fill>
        <patternFill patternType="solid">
          <bgColor rgb="FF21A0FF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A6D1E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28F82D"/>
        </patternFill>
      </fill>
    </dxf>
    <dxf>
      <fill>
        <patternFill patternType="solid">
          <bgColor rgb="FF21A0FF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A6D1E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28F82D"/>
        </patternFill>
      </fill>
    </dxf>
    <dxf>
      <fill>
        <patternFill patternType="solid">
          <bgColor rgb="FF21A0FF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A6D1E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28F82D"/>
        </patternFill>
      </fill>
    </dxf>
    <dxf>
      <fill>
        <patternFill patternType="solid">
          <bgColor rgb="FF21A0FF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A6D1E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28F82D"/>
        </patternFill>
      </fill>
    </dxf>
    <dxf>
      <fill>
        <patternFill patternType="solid">
          <bgColor rgb="FF21A0FF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A6D1E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28F82D"/>
        </patternFill>
      </fill>
    </dxf>
    <dxf>
      <fill>
        <patternFill patternType="solid">
          <bgColor rgb="FF21A0FF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A6D1E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28F82D"/>
        </patternFill>
      </fill>
    </dxf>
    <dxf>
      <fill>
        <patternFill patternType="solid">
          <bgColor rgb="FF21A0FF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A6D1E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28F82D"/>
        </patternFill>
      </fill>
    </dxf>
    <dxf>
      <fill>
        <patternFill patternType="solid">
          <bgColor rgb="FF21A0FF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A6D1E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28F82D"/>
        </patternFill>
      </fill>
    </dxf>
    <dxf>
      <fill>
        <patternFill patternType="solid">
          <bgColor rgb="FF21A0FF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A6D1E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28F82D"/>
        </patternFill>
      </fill>
    </dxf>
    <dxf>
      <fill>
        <patternFill patternType="solid">
          <bgColor rgb="FF21A0FF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A6D1E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28F82D"/>
        </patternFill>
      </fill>
    </dxf>
    <dxf>
      <fill>
        <patternFill patternType="solid">
          <bgColor rgb="FF21A0FF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A6D1E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28F82D"/>
        </patternFill>
      </fill>
    </dxf>
    <dxf>
      <fill>
        <patternFill patternType="solid">
          <bgColor rgb="FF21A0FF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A6D1E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28F82D"/>
        </patternFill>
      </fill>
    </dxf>
    <dxf>
      <fill>
        <patternFill patternType="solid">
          <bgColor rgb="FF21A0FF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A6D1E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28F82D"/>
        </patternFill>
      </fill>
    </dxf>
    <dxf>
      <fill>
        <patternFill patternType="solid">
          <bgColor rgb="FF21A0FF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A6D1E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28F82D"/>
        </patternFill>
      </fill>
    </dxf>
    <dxf>
      <fill>
        <patternFill patternType="solid">
          <bgColor rgb="FF21A0FF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A6D1E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28F82D"/>
        </patternFill>
      </fill>
    </dxf>
    <dxf>
      <fill>
        <patternFill patternType="solid">
          <bgColor rgb="FF21A0FF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A6D1E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28F82D"/>
        </patternFill>
      </fill>
    </dxf>
    <dxf>
      <fill>
        <patternFill patternType="solid">
          <bgColor rgb="FF21A0FF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A6D1E"/>
        </patternFill>
      </fill>
    </dxf>
    <dxf>
      <fill>
        <patternFill patternType="solid">
          <bgColor rgb="FFFF0000"/>
        </patternFill>
      </fill>
    </dxf>
    <dxf>
      <fill>
        <patternFill>
          <bgColor rgb="FF28F82D"/>
        </patternFill>
      </fill>
    </dxf>
    <dxf>
      <fill>
        <patternFill>
          <bgColor rgb="FF21A0FF"/>
        </patternFill>
      </fill>
    </dxf>
    <dxf>
      <fill>
        <patternFill>
          <bgColor rgb="FFFFFF00"/>
        </patternFill>
      </fill>
    </dxf>
    <dxf>
      <fill>
        <patternFill>
          <bgColor rgb="FFFA6D1E"/>
        </patternFill>
      </fill>
    </dxf>
    <dxf>
      <fill>
        <patternFill>
          <bgColor rgb="FFFF0000"/>
        </patternFill>
      </fill>
    </dxf>
    <dxf>
      <fill>
        <patternFill>
          <bgColor rgb="FF28F82D"/>
        </patternFill>
      </fill>
    </dxf>
    <dxf>
      <fill>
        <patternFill>
          <bgColor rgb="FF21A0FF"/>
        </patternFill>
      </fill>
    </dxf>
    <dxf>
      <fill>
        <patternFill>
          <bgColor rgb="FFFFFF00"/>
        </patternFill>
      </fill>
    </dxf>
    <dxf>
      <fill>
        <patternFill>
          <bgColor rgb="FFFA6D1E"/>
        </patternFill>
      </fill>
    </dxf>
    <dxf>
      <fill>
        <patternFill>
          <bgColor rgb="FFFF0000"/>
        </patternFill>
      </fill>
    </dxf>
    <dxf>
      <numFmt numFmtId="1" formatCode="0"/>
    </dxf>
    <dxf>
      <fill>
        <patternFill patternType="solid">
          <bgColor rgb="FF28F82D"/>
        </patternFill>
      </fill>
    </dxf>
    <dxf>
      <fill>
        <patternFill patternType="solid">
          <bgColor rgb="FF21A0FF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A6D1E"/>
        </patternFill>
      </fill>
    </dxf>
    <dxf>
      <fill>
        <patternFill patternType="solid">
          <bgColor rgb="FFFF0000"/>
        </patternFill>
      </fill>
    </dxf>
    <dxf>
      <numFmt numFmtId="1" formatCode="0"/>
    </dxf>
    <dxf>
      <fill>
        <patternFill patternType="solid">
          <bgColor rgb="FF28F82D"/>
        </patternFill>
      </fill>
    </dxf>
    <dxf>
      <fill>
        <patternFill patternType="solid">
          <bgColor rgb="FF21A0FF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A6D1E"/>
        </patternFill>
      </fill>
    </dxf>
    <dxf>
      <fill>
        <patternFill patternType="solid">
          <bgColor rgb="FFFF0000"/>
        </patternFill>
      </fill>
    </dxf>
    <dxf>
      <numFmt numFmtId="1" formatCode="0"/>
    </dxf>
    <dxf>
      <fill>
        <patternFill patternType="solid">
          <bgColor rgb="FF28F82D"/>
        </patternFill>
      </fill>
    </dxf>
    <dxf>
      <fill>
        <patternFill patternType="solid">
          <bgColor rgb="FF21A0FF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A6D1E"/>
        </patternFill>
      </fill>
    </dxf>
    <dxf>
      <fill>
        <patternFill patternType="solid">
          <bgColor rgb="FFFF0000"/>
        </patternFill>
      </fill>
    </dxf>
  </dxfs>
  <tableStyles count="0" defaultTableStyle="TableStyleMedium2" defaultPivotStyle="PivotStyleLight16"/>
  <colors>
    <mruColors>
      <color rgb="FFFF0000"/>
      <color rgb="FFFA6D1E"/>
      <color rgb="FF21A0FF"/>
      <color rgb="FF28F82D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checked="Checked" firstButton="1" lockText="1" noThreeD="1"/>
</file>

<file path=xl/ctrlProps/ctrlProp2.xml><?xml version="1.0" encoding="utf-8"?>
<formControlPr xmlns="http://schemas.microsoft.com/office/spreadsheetml/2009/9/main" objectType="Radio" checked="Checked" firstButton="1" lockText="1" noThreeD="1"/>
</file>

<file path=xl/ctrlProps/ctrlProp3.xml><?xml version="1.0" encoding="utf-8"?>
<formControlPr xmlns="http://schemas.microsoft.com/office/spreadsheetml/2009/9/main" objectType="Radio" checked="Checked" firstButton="1" lockText="1" noThreeD="1"/>
</file>

<file path=xl/ctrlProps/ctrlProp4.xml><?xml version="1.0" encoding="utf-8"?>
<formControlPr xmlns="http://schemas.microsoft.com/office/spreadsheetml/2009/9/main" objectType="Radio" checked="Checked" firstButton="1" lockText="1" noThreeD="1"/>
</file>

<file path=xl/ctrlProps/ctrlProp5.xml><?xml version="1.0" encoding="utf-8"?>
<formControlPr xmlns="http://schemas.microsoft.com/office/spreadsheetml/2009/9/main" objectType="Radio" checked="Checked" firstButton="1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457200</xdr:colOff>
          <xdr:row>47</xdr:row>
          <xdr:rowOff>161925</xdr:rowOff>
        </xdr:from>
        <xdr:to>
          <xdr:col>11</xdr:col>
          <xdr:colOff>2190750</xdr:colOff>
          <xdr:row>50</xdr:row>
          <xdr:rowOff>171450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9999FF" mc:Ignorable="a14" a14:legacySpreadsheetColorIndex="24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Macro buttom</a:t>
              </a:r>
            </a:p>
          </xdr:txBody>
        </xdr:sp>
        <xdr:clientData/>
      </xdr:twoCellAnchor>
    </mc:Choice>
    <mc:Fallback/>
  </mc:AlternateContent>
  <xdr:twoCellAnchor editAs="oneCell">
    <xdr:from>
      <xdr:col>10</xdr:col>
      <xdr:colOff>2013856</xdr:colOff>
      <xdr:row>51</xdr:row>
      <xdr:rowOff>164345</xdr:rowOff>
    </xdr:from>
    <xdr:to>
      <xdr:col>11</xdr:col>
      <xdr:colOff>582537</xdr:colOff>
      <xdr:row>52</xdr:row>
      <xdr:rowOff>109704</xdr:rowOff>
    </xdr:to>
    <xdr:pic>
      <xdr:nvPicPr>
        <xdr:cNvPr id="56" name="Picture 5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80285" y="9893452"/>
          <a:ext cx="575281" cy="135859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457200</xdr:colOff>
          <xdr:row>47</xdr:row>
          <xdr:rowOff>161925</xdr:rowOff>
        </xdr:from>
        <xdr:to>
          <xdr:col>11</xdr:col>
          <xdr:colOff>2190750</xdr:colOff>
          <xdr:row>50</xdr:row>
          <xdr:rowOff>171450</xdr:rowOff>
        </xdr:to>
        <xdr:sp macro="" textlink="">
          <xdr:nvSpPr>
            <xdr:cNvPr id="4097" name="Option 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9999FF" mc:Ignorable="a14" a14:legacySpreadsheetColorIndex="24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Macro buttom</a:t>
              </a:r>
            </a:p>
          </xdr:txBody>
        </xdr:sp>
        <xdr:clientData/>
      </xdr:twoCellAnchor>
    </mc:Choice>
    <mc:Fallback/>
  </mc:AlternateContent>
  <xdr:twoCellAnchor editAs="oneCell">
    <xdr:from>
      <xdr:col>10</xdr:col>
      <xdr:colOff>2013856</xdr:colOff>
      <xdr:row>51</xdr:row>
      <xdr:rowOff>164345</xdr:rowOff>
    </xdr:from>
    <xdr:to>
      <xdr:col>11</xdr:col>
      <xdr:colOff>582537</xdr:colOff>
      <xdr:row>52</xdr:row>
      <xdr:rowOff>109704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282681" y="9994145"/>
          <a:ext cx="578456" cy="135859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457200</xdr:colOff>
          <xdr:row>47</xdr:row>
          <xdr:rowOff>161925</xdr:rowOff>
        </xdr:from>
        <xdr:to>
          <xdr:col>11</xdr:col>
          <xdr:colOff>2190750</xdr:colOff>
          <xdr:row>50</xdr:row>
          <xdr:rowOff>171450</xdr:rowOff>
        </xdr:to>
        <xdr:sp macro="" textlink="">
          <xdr:nvSpPr>
            <xdr:cNvPr id="6145" name="Option 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9999FF" mc:Ignorable="a14" a14:legacySpreadsheetColorIndex="24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Macro buttom</a:t>
              </a:r>
            </a:p>
          </xdr:txBody>
        </xdr:sp>
        <xdr:clientData/>
      </xdr:twoCellAnchor>
    </mc:Choice>
    <mc:Fallback/>
  </mc:AlternateContent>
  <xdr:twoCellAnchor editAs="oneCell">
    <xdr:from>
      <xdr:col>10</xdr:col>
      <xdr:colOff>2013856</xdr:colOff>
      <xdr:row>51</xdr:row>
      <xdr:rowOff>164345</xdr:rowOff>
    </xdr:from>
    <xdr:to>
      <xdr:col>11</xdr:col>
      <xdr:colOff>582537</xdr:colOff>
      <xdr:row>52</xdr:row>
      <xdr:rowOff>109704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282681" y="9994145"/>
          <a:ext cx="578456" cy="135859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46</xdr:row>
          <xdr:rowOff>161925</xdr:rowOff>
        </xdr:from>
        <xdr:to>
          <xdr:col>11</xdr:col>
          <xdr:colOff>2286000</xdr:colOff>
          <xdr:row>49</xdr:row>
          <xdr:rowOff>85725</xdr:rowOff>
        </xdr:to>
        <xdr:sp macro="" textlink="">
          <xdr:nvSpPr>
            <xdr:cNvPr id="2049" name="Option 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9999FF" mc:Ignorable="a14" a14:legacySpreadsheetColorIndex="24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Option Button 1</a:t>
              </a:r>
            </a:p>
          </xdr:txBody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46</xdr:row>
          <xdr:rowOff>161925</xdr:rowOff>
        </xdr:from>
        <xdr:to>
          <xdr:col>11</xdr:col>
          <xdr:colOff>2286000</xdr:colOff>
          <xdr:row>49</xdr:row>
          <xdr:rowOff>85725</xdr:rowOff>
        </xdr:to>
        <xdr:sp macro="" textlink="">
          <xdr:nvSpPr>
            <xdr:cNvPr id="16385" name="Option Button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9999FF" mc:Ignorable="a14" a14:legacySpreadsheetColorIndex="24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Option Button 1</a:t>
              </a:r>
            </a:p>
          </xdr:txBody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94</xdr:col>
      <xdr:colOff>478516</xdr:colOff>
      <xdr:row>85</xdr:row>
      <xdr:rowOff>185510</xdr:rowOff>
    </xdr:from>
    <xdr:to>
      <xdr:col>96</xdr:col>
      <xdr:colOff>367891</xdr:colOff>
      <xdr:row>91</xdr:row>
      <xdr:rowOff>122510</xdr:rowOff>
    </xdr:to>
    <xdr:sp macro="" textlink="">
      <xdr:nvSpPr>
        <xdr:cNvPr id="322" name="Oval 1"/>
        <xdr:cNvSpPr/>
      </xdr:nvSpPr>
      <xdr:spPr>
        <a:xfrm>
          <a:off x="54199516" y="16378010"/>
          <a:ext cx="1032375" cy="10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0000" mc:Ignorable="a14" a14:legacySpreadsheetColorIndex="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66</xdr:col>
      <xdr:colOff>447900</xdr:colOff>
      <xdr:row>211</xdr:row>
      <xdr:rowOff>4080</xdr:rowOff>
    </xdr:from>
    <xdr:to>
      <xdr:col>68</xdr:col>
      <xdr:colOff>289650</xdr:colOff>
      <xdr:row>216</xdr:row>
      <xdr:rowOff>131580</xdr:rowOff>
    </xdr:to>
    <xdr:sp macro="" textlink="">
      <xdr:nvSpPr>
        <xdr:cNvPr id="323" name="Oval 2"/>
        <xdr:cNvSpPr/>
      </xdr:nvSpPr>
      <xdr:spPr>
        <a:xfrm>
          <a:off x="38166900" y="40199580"/>
          <a:ext cx="984750" cy="10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497793</xdr:colOff>
      <xdr:row>280</xdr:row>
      <xdr:rowOff>121854</xdr:rowOff>
    </xdr:from>
    <xdr:to>
      <xdr:col>7</xdr:col>
      <xdr:colOff>339543</xdr:colOff>
      <xdr:row>286</xdr:row>
      <xdr:rowOff>58854</xdr:rowOff>
    </xdr:to>
    <xdr:sp macro="" textlink="">
      <xdr:nvSpPr>
        <xdr:cNvPr id="324" name="Oval 3"/>
        <xdr:cNvSpPr/>
      </xdr:nvSpPr>
      <xdr:spPr>
        <a:xfrm>
          <a:off x="3355293" y="53461854"/>
          <a:ext cx="984750" cy="10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295</xdr:col>
      <xdr:colOff>548592</xdr:colOff>
      <xdr:row>129</xdr:row>
      <xdr:rowOff>44449</xdr:rowOff>
    </xdr:from>
    <xdr:to>
      <xdr:col>297</xdr:col>
      <xdr:colOff>485592</xdr:colOff>
      <xdr:row>134</xdr:row>
      <xdr:rowOff>171949</xdr:rowOff>
    </xdr:to>
    <xdr:sp macro="" textlink="">
      <xdr:nvSpPr>
        <xdr:cNvPr id="325" name="Oval 4"/>
        <xdr:cNvSpPr/>
      </xdr:nvSpPr>
      <xdr:spPr>
        <a:xfrm>
          <a:off x="169141092" y="24618949"/>
          <a:ext cx="1080000" cy="10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246</xdr:col>
      <xdr:colOff>115432</xdr:colOff>
      <xdr:row>152</xdr:row>
      <xdr:rowOff>102051</xdr:rowOff>
    </xdr:from>
    <xdr:to>
      <xdr:col>247</xdr:col>
      <xdr:colOff>528682</xdr:colOff>
      <xdr:row>158</xdr:row>
      <xdr:rowOff>39051</xdr:rowOff>
    </xdr:to>
    <xdr:sp macro="" textlink="">
      <xdr:nvSpPr>
        <xdr:cNvPr id="326" name="Oval 5"/>
        <xdr:cNvSpPr/>
      </xdr:nvSpPr>
      <xdr:spPr>
        <a:xfrm>
          <a:off x="140704432" y="29058051"/>
          <a:ext cx="984750" cy="10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98</xdr:col>
      <xdr:colOff>53518</xdr:colOff>
      <xdr:row>200</xdr:row>
      <xdr:rowOff>13607</xdr:rowOff>
    </xdr:from>
    <xdr:to>
      <xdr:col>99</xdr:col>
      <xdr:colOff>514393</xdr:colOff>
      <xdr:row>205</xdr:row>
      <xdr:rowOff>141107</xdr:rowOff>
    </xdr:to>
    <xdr:sp macro="" textlink="">
      <xdr:nvSpPr>
        <xdr:cNvPr id="327" name="Oval 6"/>
        <xdr:cNvSpPr/>
      </xdr:nvSpPr>
      <xdr:spPr>
        <a:xfrm>
          <a:off x="56060518" y="38113607"/>
          <a:ext cx="1032375" cy="10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59</xdr:col>
      <xdr:colOff>13453</xdr:colOff>
      <xdr:row>115</xdr:row>
      <xdr:rowOff>140152</xdr:rowOff>
    </xdr:from>
    <xdr:to>
      <xdr:col>60</xdr:col>
      <xdr:colOff>426703</xdr:colOff>
      <xdr:row>121</xdr:row>
      <xdr:rowOff>77152</xdr:rowOff>
    </xdr:to>
    <xdr:sp macro="" textlink="">
      <xdr:nvSpPr>
        <xdr:cNvPr id="328" name="Oval 7"/>
        <xdr:cNvSpPr/>
      </xdr:nvSpPr>
      <xdr:spPr>
        <a:xfrm>
          <a:off x="33731953" y="22047652"/>
          <a:ext cx="984750" cy="10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144</xdr:col>
      <xdr:colOff>354238</xdr:colOff>
      <xdr:row>202</xdr:row>
      <xdr:rowOff>168727</xdr:rowOff>
    </xdr:from>
    <xdr:to>
      <xdr:col>146</xdr:col>
      <xdr:colOff>195988</xdr:colOff>
      <xdr:row>208</xdr:row>
      <xdr:rowOff>105727</xdr:rowOff>
    </xdr:to>
    <xdr:sp macro="" textlink="">
      <xdr:nvSpPr>
        <xdr:cNvPr id="329" name="Oval 8"/>
        <xdr:cNvSpPr/>
      </xdr:nvSpPr>
      <xdr:spPr>
        <a:xfrm>
          <a:off x="82650238" y="38649727"/>
          <a:ext cx="984750" cy="10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56</xdr:col>
      <xdr:colOff>81453</xdr:colOff>
      <xdr:row>317</xdr:row>
      <xdr:rowOff>11264</xdr:rowOff>
    </xdr:from>
    <xdr:to>
      <xdr:col>57</xdr:col>
      <xdr:colOff>494703</xdr:colOff>
      <xdr:row>322</xdr:row>
      <xdr:rowOff>138764</xdr:rowOff>
    </xdr:to>
    <xdr:sp macro="" textlink="">
      <xdr:nvSpPr>
        <xdr:cNvPr id="330" name="Oval 9"/>
        <xdr:cNvSpPr/>
      </xdr:nvSpPr>
      <xdr:spPr>
        <a:xfrm>
          <a:off x="32085453" y="60399764"/>
          <a:ext cx="984750" cy="10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97</xdr:col>
      <xdr:colOff>481848</xdr:colOff>
      <xdr:row>346</xdr:row>
      <xdr:rowOff>147345</xdr:rowOff>
    </xdr:from>
    <xdr:to>
      <xdr:col>99</xdr:col>
      <xdr:colOff>323598</xdr:colOff>
      <xdr:row>352</xdr:row>
      <xdr:rowOff>84345</xdr:rowOff>
    </xdr:to>
    <xdr:sp macro="" textlink="">
      <xdr:nvSpPr>
        <xdr:cNvPr id="331" name="Oval 10"/>
        <xdr:cNvSpPr/>
      </xdr:nvSpPr>
      <xdr:spPr>
        <a:xfrm>
          <a:off x="55917348" y="66060345"/>
          <a:ext cx="984750" cy="10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176</xdr:col>
      <xdr:colOff>387210</xdr:colOff>
      <xdr:row>111</xdr:row>
      <xdr:rowOff>155801</xdr:rowOff>
    </xdr:from>
    <xdr:to>
      <xdr:col>178</xdr:col>
      <xdr:colOff>228960</xdr:colOff>
      <xdr:row>117</xdr:row>
      <xdr:rowOff>92801</xdr:rowOff>
    </xdr:to>
    <xdr:sp macro="" textlink="">
      <xdr:nvSpPr>
        <xdr:cNvPr id="332" name="11"/>
        <xdr:cNvSpPr/>
      </xdr:nvSpPr>
      <xdr:spPr>
        <a:xfrm>
          <a:off x="100971210" y="21301301"/>
          <a:ext cx="984750" cy="10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146</xdr:col>
      <xdr:colOff>309263</xdr:colOff>
      <xdr:row>350</xdr:row>
      <xdr:rowOff>9756</xdr:rowOff>
    </xdr:from>
    <xdr:to>
      <xdr:col>148</xdr:col>
      <xdr:colOff>151013</xdr:colOff>
      <xdr:row>355</xdr:row>
      <xdr:rowOff>137256</xdr:rowOff>
    </xdr:to>
    <xdr:sp macro="" textlink="">
      <xdr:nvSpPr>
        <xdr:cNvPr id="333" name="Oval 12"/>
        <xdr:cNvSpPr/>
      </xdr:nvSpPr>
      <xdr:spPr>
        <a:xfrm>
          <a:off x="83748263" y="66684756"/>
          <a:ext cx="984750" cy="10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269</xdr:col>
      <xdr:colOff>190500</xdr:colOff>
      <xdr:row>152</xdr:row>
      <xdr:rowOff>174850</xdr:rowOff>
    </xdr:from>
    <xdr:to>
      <xdr:col>271</xdr:col>
      <xdr:colOff>32250</xdr:colOff>
      <xdr:row>158</xdr:row>
      <xdr:rowOff>111850</xdr:rowOff>
    </xdr:to>
    <xdr:sp macro="" textlink="">
      <xdr:nvSpPr>
        <xdr:cNvPr id="334" name="Oval 333"/>
        <xdr:cNvSpPr/>
      </xdr:nvSpPr>
      <xdr:spPr>
        <a:xfrm>
          <a:off x="153924000" y="29130850"/>
          <a:ext cx="984750" cy="10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185</xdr:col>
      <xdr:colOff>153692</xdr:colOff>
      <xdr:row>353</xdr:row>
      <xdr:rowOff>139783</xdr:rowOff>
    </xdr:from>
    <xdr:to>
      <xdr:col>186</xdr:col>
      <xdr:colOff>566942</xdr:colOff>
      <xdr:row>359</xdr:row>
      <xdr:rowOff>76783</xdr:rowOff>
    </xdr:to>
    <xdr:sp macro="" textlink="">
      <xdr:nvSpPr>
        <xdr:cNvPr id="335" name="Oval 14"/>
        <xdr:cNvSpPr/>
      </xdr:nvSpPr>
      <xdr:spPr>
        <a:xfrm>
          <a:off x="105881192" y="67386283"/>
          <a:ext cx="984750" cy="10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50</xdr:col>
      <xdr:colOff>386515</xdr:colOff>
      <xdr:row>150</xdr:row>
      <xdr:rowOff>172808</xdr:rowOff>
    </xdr:from>
    <xdr:to>
      <xdr:col>52</xdr:col>
      <xdr:colOff>228265</xdr:colOff>
      <xdr:row>156</xdr:row>
      <xdr:rowOff>109808</xdr:rowOff>
    </xdr:to>
    <xdr:sp macro="" textlink="">
      <xdr:nvSpPr>
        <xdr:cNvPr id="336" name="Oval 15"/>
        <xdr:cNvSpPr/>
      </xdr:nvSpPr>
      <xdr:spPr>
        <a:xfrm>
          <a:off x="28961515" y="28747808"/>
          <a:ext cx="984750" cy="10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119</xdr:col>
      <xdr:colOff>91392</xdr:colOff>
      <xdr:row>203</xdr:row>
      <xdr:rowOff>108857</xdr:rowOff>
    </xdr:from>
    <xdr:to>
      <xdr:col>120</xdr:col>
      <xdr:colOff>504642</xdr:colOff>
      <xdr:row>209</xdr:row>
      <xdr:rowOff>45857</xdr:rowOff>
    </xdr:to>
    <xdr:sp macro="" textlink="">
      <xdr:nvSpPr>
        <xdr:cNvPr id="337" name="Oval 16"/>
        <xdr:cNvSpPr/>
      </xdr:nvSpPr>
      <xdr:spPr>
        <a:xfrm>
          <a:off x="68099892" y="38780357"/>
          <a:ext cx="984750" cy="10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211</xdr:col>
      <xdr:colOff>18227</xdr:colOff>
      <xdr:row>353</xdr:row>
      <xdr:rowOff>114909</xdr:rowOff>
    </xdr:from>
    <xdr:to>
      <xdr:col>212</xdr:col>
      <xdr:colOff>431477</xdr:colOff>
      <xdr:row>359</xdr:row>
      <xdr:rowOff>51909</xdr:rowOff>
    </xdr:to>
    <xdr:sp macro="" textlink="">
      <xdr:nvSpPr>
        <xdr:cNvPr id="338" name="Oval 17"/>
        <xdr:cNvSpPr/>
      </xdr:nvSpPr>
      <xdr:spPr>
        <a:xfrm>
          <a:off x="120604727" y="67361409"/>
          <a:ext cx="984750" cy="10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285</xdr:col>
      <xdr:colOff>86179</xdr:colOff>
      <xdr:row>149</xdr:row>
      <xdr:rowOff>40366</xdr:rowOff>
    </xdr:from>
    <xdr:to>
      <xdr:col>286</xdr:col>
      <xdr:colOff>499429</xdr:colOff>
      <xdr:row>154</xdr:row>
      <xdr:rowOff>167866</xdr:rowOff>
    </xdr:to>
    <xdr:sp macro="" textlink="">
      <xdr:nvSpPr>
        <xdr:cNvPr id="339" name="Oval 338"/>
        <xdr:cNvSpPr/>
      </xdr:nvSpPr>
      <xdr:spPr>
        <a:xfrm>
          <a:off x="162963679" y="28424866"/>
          <a:ext cx="984750" cy="10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165</xdr:col>
      <xdr:colOff>305559</xdr:colOff>
      <xdr:row>351</xdr:row>
      <xdr:rowOff>16178</xdr:rowOff>
    </xdr:from>
    <xdr:to>
      <xdr:col>167</xdr:col>
      <xdr:colOff>147309</xdr:colOff>
      <xdr:row>356</xdr:row>
      <xdr:rowOff>143678</xdr:rowOff>
    </xdr:to>
    <xdr:sp macro="" textlink="">
      <xdr:nvSpPr>
        <xdr:cNvPr id="340" name="Oval 19"/>
        <xdr:cNvSpPr/>
      </xdr:nvSpPr>
      <xdr:spPr>
        <a:xfrm>
          <a:off x="94603059" y="66881678"/>
          <a:ext cx="984750" cy="10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66</xdr:col>
      <xdr:colOff>154818</xdr:colOff>
      <xdr:row>341</xdr:row>
      <xdr:rowOff>113092</xdr:rowOff>
    </xdr:from>
    <xdr:to>
      <xdr:col>67</xdr:col>
      <xdr:colOff>520443</xdr:colOff>
      <xdr:row>347</xdr:row>
      <xdr:rowOff>50092</xdr:rowOff>
    </xdr:to>
    <xdr:sp macro="" textlink="">
      <xdr:nvSpPr>
        <xdr:cNvPr id="341" name="Oval 20"/>
        <xdr:cNvSpPr/>
      </xdr:nvSpPr>
      <xdr:spPr>
        <a:xfrm>
          <a:off x="37873818" y="65073592"/>
          <a:ext cx="937125" cy="10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129</xdr:col>
      <xdr:colOff>25630</xdr:colOff>
      <xdr:row>346</xdr:row>
      <xdr:rowOff>113625</xdr:rowOff>
    </xdr:from>
    <xdr:to>
      <xdr:col>130</xdr:col>
      <xdr:colOff>486505</xdr:colOff>
      <xdr:row>352</xdr:row>
      <xdr:rowOff>50625</xdr:rowOff>
    </xdr:to>
    <xdr:sp macro="" textlink="">
      <xdr:nvSpPr>
        <xdr:cNvPr id="342" name="Oval 21"/>
        <xdr:cNvSpPr/>
      </xdr:nvSpPr>
      <xdr:spPr>
        <a:xfrm>
          <a:off x="73749130" y="66026625"/>
          <a:ext cx="1032375" cy="10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212</xdr:col>
      <xdr:colOff>58459</xdr:colOff>
      <xdr:row>290</xdr:row>
      <xdr:rowOff>129737</xdr:rowOff>
    </xdr:from>
    <xdr:to>
      <xdr:col>213</xdr:col>
      <xdr:colOff>471709</xdr:colOff>
      <xdr:row>296</xdr:row>
      <xdr:rowOff>66737</xdr:rowOff>
    </xdr:to>
    <xdr:sp macro="" textlink="">
      <xdr:nvSpPr>
        <xdr:cNvPr id="343" name="Oval 22"/>
        <xdr:cNvSpPr/>
      </xdr:nvSpPr>
      <xdr:spPr>
        <a:xfrm>
          <a:off x="121216459" y="55374737"/>
          <a:ext cx="984750" cy="10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75</xdr:col>
      <xdr:colOff>271156</xdr:colOff>
      <xdr:row>162</xdr:row>
      <xdr:rowOff>38779</xdr:rowOff>
    </xdr:from>
    <xdr:to>
      <xdr:col>77</xdr:col>
      <xdr:colOff>160531</xdr:colOff>
      <xdr:row>167</xdr:row>
      <xdr:rowOff>166279</xdr:rowOff>
    </xdr:to>
    <xdr:sp macro="" textlink="">
      <xdr:nvSpPr>
        <xdr:cNvPr id="344" name="Oval 23"/>
        <xdr:cNvSpPr/>
      </xdr:nvSpPr>
      <xdr:spPr>
        <a:xfrm>
          <a:off x="43133656" y="30899779"/>
          <a:ext cx="1032375" cy="10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193</xdr:col>
      <xdr:colOff>229995</xdr:colOff>
      <xdr:row>273</xdr:row>
      <xdr:rowOff>88325</xdr:rowOff>
    </xdr:from>
    <xdr:to>
      <xdr:col>195</xdr:col>
      <xdr:colOff>71745</xdr:colOff>
      <xdr:row>279</xdr:row>
      <xdr:rowOff>25325</xdr:rowOff>
    </xdr:to>
    <xdr:sp macro="" textlink="">
      <xdr:nvSpPr>
        <xdr:cNvPr id="345" name="Oval 24"/>
        <xdr:cNvSpPr/>
      </xdr:nvSpPr>
      <xdr:spPr>
        <a:xfrm>
          <a:off x="110529495" y="52094825"/>
          <a:ext cx="984750" cy="10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232</xdr:col>
      <xdr:colOff>183056</xdr:colOff>
      <xdr:row>352</xdr:row>
      <xdr:rowOff>124812</xdr:rowOff>
    </xdr:from>
    <xdr:to>
      <xdr:col>234</xdr:col>
      <xdr:colOff>24806</xdr:colOff>
      <xdr:row>358</xdr:row>
      <xdr:rowOff>61812</xdr:rowOff>
    </xdr:to>
    <xdr:sp macro="" textlink="">
      <xdr:nvSpPr>
        <xdr:cNvPr id="346" name="Oval 25"/>
        <xdr:cNvSpPr/>
      </xdr:nvSpPr>
      <xdr:spPr>
        <a:xfrm>
          <a:off x="132771056" y="67180812"/>
          <a:ext cx="984750" cy="10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33</xdr:col>
      <xdr:colOff>191176</xdr:colOff>
      <xdr:row>232</xdr:row>
      <xdr:rowOff>81264</xdr:rowOff>
    </xdr:from>
    <xdr:to>
      <xdr:col>35</xdr:col>
      <xdr:colOff>32926</xdr:colOff>
      <xdr:row>238</xdr:row>
      <xdr:rowOff>18264</xdr:rowOff>
    </xdr:to>
    <xdr:sp macro="" textlink="">
      <xdr:nvSpPr>
        <xdr:cNvPr id="347" name="Oval 26"/>
        <xdr:cNvSpPr/>
      </xdr:nvSpPr>
      <xdr:spPr>
        <a:xfrm>
          <a:off x="19050676" y="44277264"/>
          <a:ext cx="984750" cy="10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112</xdr:col>
      <xdr:colOff>226789</xdr:colOff>
      <xdr:row>346</xdr:row>
      <xdr:rowOff>50426</xdr:rowOff>
    </xdr:from>
    <xdr:to>
      <xdr:col>114</xdr:col>
      <xdr:colOff>68539</xdr:colOff>
      <xdr:row>351</xdr:row>
      <xdr:rowOff>177926</xdr:rowOff>
    </xdr:to>
    <xdr:sp macro="" textlink="">
      <xdr:nvSpPr>
        <xdr:cNvPr id="348" name="Oval 27"/>
        <xdr:cNvSpPr/>
      </xdr:nvSpPr>
      <xdr:spPr>
        <a:xfrm>
          <a:off x="64234789" y="65963426"/>
          <a:ext cx="984750" cy="10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173</xdr:col>
      <xdr:colOff>400588</xdr:colOff>
      <xdr:row>245</xdr:row>
      <xdr:rowOff>112626</xdr:rowOff>
    </xdr:from>
    <xdr:to>
      <xdr:col>175</xdr:col>
      <xdr:colOff>289963</xdr:colOff>
      <xdr:row>251</xdr:row>
      <xdr:rowOff>49626</xdr:rowOff>
    </xdr:to>
    <xdr:sp macro="" textlink="">
      <xdr:nvSpPr>
        <xdr:cNvPr id="349" name="Oval 28"/>
        <xdr:cNvSpPr/>
      </xdr:nvSpPr>
      <xdr:spPr>
        <a:xfrm>
          <a:off x="99270088" y="46785126"/>
          <a:ext cx="1032375" cy="10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03</a:t>
          </a:r>
        </a:p>
      </xdr:txBody>
    </xdr:sp>
    <xdr:clientData/>
  </xdr:twoCellAnchor>
  <xdr:twoCellAnchor>
    <xdr:from>
      <xdr:col>46</xdr:col>
      <xdr:colOff>442607</xdr:colOff>
      <xdr:row>81</xdr:row>
      <xdr:rowOff>134023</xdr:rowOff>
    </xdr:from>
    <xdr:to>
      <xdr:col>48</xdr:col>
      <xdr:colOff>284357</xdr:colOff>
      <xdr:row>87</xdr:row>
      <xdr:rowOff>71023</xdr:rowOff>
    </xdr:to>
    <xdr:sp macro="" textlink="">
      <xdr:nvSpPr>
        <xdr:cNvPr id="350" name="Oval 29"/>
        <xdr:cNvSpPr/>
      </xdr:nvSpPr>
      <xdr:spPr>
        <a:xfrm>
          <a:off x="26731607" y="15564523"/>
          <a:ext cx="984750" cy="10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77</xdr:col>
      <xdr:colOff>100463</xdr:colOff>
      <xdr:row>247</xdr:row>
      <xdr:rowOff>23812</xdr:rowOff>
    </xdr:from>
    <xdr:to>
      <xdr:col>78</xdr:col>
      <xdr:colOff>513713</xdr:colOff>
      <xdr:row>252</xdr:row>
      <xdr:rowOff>151312</xdr:rowOff>
    </xdr:to>
    <xdr:sp macro="" textlink="">
      <xdr:nvSpPr>
        <xdr:cNvPr id="351" name="Oval 30"/>
        <xdr:cNvSpPr/>
      </xdr:nvSpPr>
      <xdr:spPr>
        <a:xfrm>
          <a:off x="44105963" y="47077312"/>
          <a:ext cx="984750" cy="10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196</xdr:col>
      <xdr:colOff>243042</xdr:colOff>
      <xdr:row>131</xdr:row>
      <xdr:rowOff>16554</xdr:rowOff>
    </xdr:from>
    <xdr:to>
      <xdr:col>198</xdr:col>
      <xdr:colOff>84792</xdr:colOff>
      <xdr:row>136</xdr:row>
      <xdr:rowOff>144054</xdr:rowOff>
    </xdr:to>
    <xdr:sp macro="" textlink="">
      <xdr:nvSpPr>
        <xdr:cNvPr id="352" name="Oval 31"/>
        <xdr:cNvSpPr/>
      </xdr:nvSpPr>
      <xdr:spPr>
        <a:xfrm>
          <a:off x="112257042" y="24972054"/>
          <a:ext cx="984750" cy="10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224</xdr:col>
      <xdr:colOff>212880</xdr:colOff>
      <xdr:row>147</xdr:row>
      <xdr:rowOff>53973</xdr:rowOff>
    </xdr:from>
    <xdr:to>
      <xdr:col>226</xdr:col>
      <xdr:colOff>54630</xdr:colOff>
      <xdr:row>152</xdr:row>
      <xdr:rowOff>181473</xdr:rowOff>
    </xdr:to>
    <xdr:sp macro="" textlink="">
      <xdr:nvSpPr>
        <xdr:cNvPr id="353" name="32"/>
        <xdr:cNvSpPr/>
      </xdr:nvSpPr>
      <xdr:spPr>
        <a:xfrm>
          <a:off x="128228880" y="28057473"/>
          <a:ext cx="984750" cy="10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158</xdr:col>
      <xdr:colOff>139244</xdr:colOff>
      <xdr:row>125</xdr:row>
      <xdr:rowOff>134710</xdr:rowOff>
    </xdr:from>
    <xdr:to>
      <xdr:col>160</xdr:col>
      <xdr:colOff>12744</xdr:colOff>
      <xdr:row>131</xdr:row>
      <xdr:rowOff>71710</xdr:rowOff>
    </xdr:to>
    <xdr:sp macro="" textlink="">
      <xdr:nvSpPr>
        <xdr:cNvPr id="354" name="Oval 33"/>
        <xdr:cNvSpPr/>
      </xdr:nvSpPr>
      <xdr:spPr>
        <a:xfrm>
          <a:off x="90436244" y="23947210"/>
          <a:ext cx="1016500" cy="10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12</xdr:col>
      <xdr:colOff>448582</xdr:colOff>
      <xdr:row>234</xdr:row>
      <xdr:rowOff>91848</xdr:rowOff>
    </xdr:from>
    <xdr:to>
      <xdr:col>14</xdr:col>
      <xdr:colOff>290332</xdr:colOff>
      <xdr:row>240</xdr:row>
      <xdr:rowOff>28848</xdr:rowOff>
    </xdr:to>
    <xdr:sp macro="" textlink="">
      <xdr:nvSpPr>
        <xdr:cNvPr id="355" name="Oval 34"/>
        <xdr:cNvSpPr/>
      </xdr:nvSpPr>
      <xdr:spPr>
        <a:xfrm>
          <a:off x="7306582" y="44668848"/>
          <a:ext cx="984750" cy="10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83</xdr:col>
      <xdr:colOff>312282</xdr:colOff>
      <xdr:row>58</xdr:row>
      <xdr:rowOff>139471</xdr:rowOff>
    </xdr:from>
    <xdr:to>
      <xdr:col>85</xdr:col>
      <xdr:colOff>154032</xdr:colOff>
      <xdr:row>64</xdr:row>
      <xdr:rowOff>76471</xdr:rowOff>
    </xdr:to>
    <xdr:sp macro="" textlink="">
      <xdr:nvSpPr>
        <xdr:cNvPr id="356" name="Oval 35"/>
        <xdr:cNvSpPr/>
      </xdr:nvSpPr>
      <xdr:spPr>
        <a:xfrm>
          <a:off x="47746782" y="11188471"/>
          <a:ext cx="984750" cy="10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82</xdr:col>
      <xdr:colOff>303971</xdr:colOff>
      <xdr:row>346</xdr:row>
      <xdr:rowOff>19731</xdr:rowOff>
    </xdr:from>
    <xdr:to>
      <xdr:col>84</xdr:col>
      <xdr:colOff>145721</xdr:colOff>
      <xdr:row>351</xdr:row>
      <xdr:rowOff>147231</xdr:rowOff>
    </xdr:to>
    <xdr:sp macro="" textlink="">
      <xdr:nvSpPr>
        <xdr:cNvPr id="357" name="Oval 36"/>
        <xdr:cNvSpPr/>
      </xdr:nvSpPr>
      <xdr:spPr>
        <a:xfrm>
          <a:off x="47166971" y="65932731"/>
          <a:ext cx="984750" cy="10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34</xdr:col>
      <xdr:colOff>298526</xdr:colOff>
      <xdr:row>31</xdr:row>
      <xdr:rowOff>180974</xdr:rowOff>
    </xdr:from>
    <xdr:to>
      <xdr:col>36</xdr:col>
      <xdr:colOff>140276</xdr:colOff>
      <xdr:row>37</xdr:row>
      <xdr:rowOff>117974</xdr:rowOff>
    </xdr:to>
    <xdr:sp macro="" textlink="">
      <xdr:nvSpPr>
        <xdr:cNvPr id="358" name="Oval 37"/>
        <xdr:cNvSpPr/>
      </xdr:nvSpPr>
      <xdr:spPr>
        <a:xfrm>
          <a:off x="19729526" y="6086474"/>
          <a:ext cx="984750" cy="10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131</xdr:col>
      <xdr:colOff>95701</xdr:colOff>
      <xdr:row>134</xdr:row>
      <xdr:rowOff>13382</xdr:rowOff>
    </xdr:from>
    <xdr:to>
      <xdr:col>132</xdr:col>
      <xdr:colOff>508951</xdr:colOff>
      <xdr:row>139</xdr:row>
      <xdr:rowOff>140882</xdr:rowOff>
    </xdr:to>
    <xdr:sp macro="" textlink="">
      <xdr:nvSpPr>
        <xdr:cNvPr id="359" name="Oval 38"/>
        <xdr:cNvSpPr/>
      </xdr:nvSpPr>
      <xdr:spPr>
        <a:xfrm>
          <a:off x="74962201" y="25540382"/>
          <a:ext cx="984750" cy="10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62</xdr:col>
      <xdr:colOff>223380</xdr:colOff>
      <xdr:row>52</xdr:row>
      <xdr:rowOff>185057</xdr:rowOff>
    </xdr:from>
    <xdr:to>
      <xdr:col>64</xdr:col>
      <xdr:colOff>65130</xdr:colOff>
      <xdr:row>58</xdr:row>
      <xdr:rowOff>122057</xdr:rowOff>
    </xdr:to>
    <xdr:sp macro="" textlink="">
      <xdr:nvSpPr>
        <xdr:cNvPr id="360" name="Oval 39"/>
        <xdr:cNvSpPr/>
      </xdr:nvSpPr>
      <xdr:spPr>
        <a:xfrm>
          <a:off x="35656380" y="10091057"/>
          <a:ext cx="984750" cy="10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58737</xdr:colOff>
      <xdr:row>180</xdr:row>
      <xdr:rowOff>137431</xdr:rowOff>
    </xdr:from>
    <xdr:to>
      <xdr:col>7</xdr:col>
      <xdr:colOff>471987</xdr:colOff>
      <xdr:row>186</xdr:row>
      <xdr:rowOff>74431</xdr:rowOff>
    </xdr:to>
    <xdr:sp macro="" textlink="">
      <xdr:nvSpPr>
        <xdr:cNvPr id="361" name="Oval 40"/>
        <xdr:cNvSpPr/>
      </xdr:nvSpPr>
      <xdr:spPr>
        <a:xfrm>
          <a:off x="3487737" y="34427431"/>
          <a:ext cx="984750" cy="10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116</xdr:col>
      <xdr:colOff>361724</xdr:colOff>
      <xdr:row>103</xdr:row>
      <xdr:rowOff>141215</xdr:rowOff>
    </xdr:from>
    <xdr:to>
      <xdr:col>118</xdr:col>
      <xdr:colOff>203474</xdr:colOff>
      <xdr:row>109</xdr:row>
      <xdr:rowOff>78215</xdr:rowOff>
    </xdr:to>
    <xdr:sp macro="" textlink="">
      <xdr:nvSpPr>
        <xdr:cNvPr id="362" name="Oval 41"/>
        <xdr:cNvSpPr/>
      </xdr:nvSpPr>
      <xdr:spPr>
        <a:xfrm>
          <a:off x="72180224" y="19762715"/>
          <a:ext cx="1080000" cy="10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48</xdr:col>
      <xdr:colOff>362856</xdr:colOff>
      <xdr:row>240</xdr:row>
      <xdr:rowOff>87084</xdr:rowOff>
    </xdr:from>
    <xdr:to>
      <xdr:col>50</xdr:col>
      <xdr:colOff>252231</xdr:colOff>
      <xdr:row>246</xdr:row>
      <xdr:rowOff>24084</xdr:rowOff>
    </xdr:to>
    <xdr:sp macro="" textlink="">
      <xdr:nvSpPr>
        <xdr:cNvPr id="363" name="Oval 42"/>
        <xdr:cNvSpPr/>
      </xdr:nvSpPr>
      <xdr:spPr>
        <a:xfrm>
          <a:off x="27794856" y="45807084"/>
          <a:ext cx="1032375" cy="10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64</xdr:col>
      <xdr:colOff>440308</xdr:colOff>
      <xdr:row>281</xdr:row>
      <xdr:rowOff>92766</xdr:rowOff>
    </xdr:from>
    <xdr:to>
      <xdr:col>66</xdr:col>
      <xdr:colOff>282058</xdr:colOff>
      <xdr:row>287</xdr:row>
      <xdr:rowOff>29766</xdr:rowOff>
    </xdr:to>
    <xdr:sp macro="" textlink="">
      <xdr:nvSpPr>
        <xdr:cNvPr id="364" name="Oval 43"/>
        <xdr:cNvSpPr/>
      </xdr:nvSpPr>
      <xdr:spPr>
        <a:xfrm>
          <a:off x="37016308" y="53623266"/>
          <a:ext cx="984750" cy="10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235</xdr:col>
      <xdr:colOff>416933</xdr:colOff>
      <xdr:row>302</xdr:row>
      <xdr:rowOff>155278</xdr:rowOff>
    </xdr:from>
    <xdr:to>
      <xdr:col>237</xdr:col>
      <xdr:colOff>306308</xdr:colOff>
      <xdr:row>308</xdr:row>
      <xdr:rowOff>92278</xdr:rowOff>
    </xdr:to>
    <xdr:sp macro="" textlink="">
      <xdr:nvSpPr>
        <xdr:cNvPr id="365" name="Oval 44"/>
        <xdr:cNvSpPr/>
      </xdr:nvSpPr>
      <xdr:spPr>
        <a:xfrm>
          <a:off x="134719433" y="57686278"/>
          <a:ext cx="1032375" cy="10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164</xdr:col>
      <xdr:colOff>530223</xdr:colOff>
      <xdr:row>202</xdr:row>
      <xdr:rowOff>163739</xdr:rowOff>
    </xdr:from>
    <xdr:to>
      <xdr:col>166</xdr:col>
      <xdr:colOff>371973</xdr:colOff>
      <xdr:row>208</xdr:row>
      <xdr:rowOff>100739</xdr:rowOff>
    </xdr:to>
    <xdr:sp macro="" textlink="">
      <xdr:nvSpPr>
        <xdr:cNvPr id="366" name="Oval 45"/>
        <xdr:cNvSpPr/>
      </xdr:nvSpPr>
      <xdr:spPr>
        <a:xfrm>
          <a:off x="94256223" y="38644739"/>
          <a:ext cx="984750" cy="10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36</xdr:col>
      <xdr:colOff>140276</xdr:colOff>
      <xdr:row>34</xdr:row>
      <xdr:rowOff>149474</xdr:rowOff>
    </xdr:from>
    <xdr:to>
      <xdr:col>63</xdr:col>
      <xdr:colOff>0</xdr:colOff>
      <xdr:row>54</xdr:row>
      <xdr:rowOff>83474</xdr:rowOff>
    </xdr:to>
    <xdr:cxnSp macro="">
      <xdr:nvCxnSpPr>
        <xdr:cNvPr id="3" name="Straight Connector 50"/>
        <xdr:cNvCxnSpPr>
          <a:stCxn id="358" idx="6"/>
        </xdr:cNvCxnSpPr>
      </xdr:nvCxnSpPr>
      <xdr:spPr>
        <a:xfrm>
          <a:off x="20714276" y="6626474"/>
          <a:ext cx="15290224" cy="3744000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FF0000" mc:Ignorable="a14" a14:legacySpreadsheetColorIndex="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363482</xdr:colOff>
      <xdr:row>58</xdr:row>
      <xdr:rowOff>122057</xdr:rowOff>
    </xdr:from>
    <xdr:to>
      <xdr:col>63</xdr:col>
      <xdr:colOff>144255</xdr:colOff>
      <xdr:row>81</xdr:row>
      <xdr:rowOff>134023</xdr:rowOff>
    </xdr:to>
    <xdr:cxnSp macro="">
      <xdr:nvCxnSpPr>
        <xdr:cNvPr id="7" name="Straight Connector 51"/>
        <xdr:cNvCxnSpPr>
          <a:stCxn id="360" idx="4"/>
          <a:endCxn id="350" idx="0"/>
        </xdr:cNvCxnSpPr>
      </xdr:nvCxnSpPr>
      <xdr:spPr>
        <a:xfrm flipH="1">
          <a:off x="27223982" y="11171057"/>
          <a:ext cx="8924773" cy="4393466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363482</xdr:colOff>
      <xdr:row>87</xdr:row>
      <xdr:rowOff>71023</xdr:rowOff>
    </xdr:from>
    <xdr:to>
      <xdr:col>59</xdr:col>
      <xdr:colOff>505828</xdr:colOff>
      <xdr:row>115</xdr:row>
      <xdr:rowOff>140152</xdr:rowOff>
    </xdr:to>
    <xdr:cxnSp macro="">
      <xdr:nvCxnSpPr>
        <xdr:cNvPr id="9" name="Straight Connector 52"/>
        <xdr:cNvCxnSpPr>
          <a:stCxn id="350" idx="4"/>
          <a:endCxn id="328" idx="0"/>
        </xdr:cNvCxnSpPr>
      </xdr:nvCxnSpPr>
      <xdr:spPr>
        <a:xfrm>
          <a:off x="27223982" y="16644523"/>
          <a:ext cx="7000346" cy="5403129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307390</xdr:colOff>
      <xdr:row>121</xdr:row>
      <xdr:rowOff>77152</xdr:rowOff>
    </xdr:from>
    <xdr:to>
      <xdr:col>59</xdr:col>
      <xdr:colOff>505828</xdr:colOff>
      <xdr:row>150</xdr:row>
      <xdr:rowOff>172808</xdr:rowOff>
    </xdr:to>
    <xdr:cxnSp macro="">
      <xdr:nvCxnSpPr>
        <xdr:cNvPr id="11" name="Straight Connector 53"/>
        <xdr:cNvCxnSpPr>
          <a:stCxn id="328" idx="4"/>
          <a:endCxn id="336" idx="0"/>
        </xdr:cNvCxnSpPr>
      </xdr:nvCxnSpPr>
      <xdr:spPr>
        <a:xfrm flipH="1">
          <a:off x="29453890" y="23127652"/>
          <a:ext cx="4770438" cy="5620156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307390</xdr:colOff>
      <xdr:row>156</xdr:row>
      <xdr:rowOff>109808</xdr:rowOff>
    </xdr:from>
    <xdr:to>
      <xdr:col>75</xdr:col>
      <xdr:colOff>271156</xdr:colOff>
      <xdr:row>165</xdr:row>
      <xdr:rowOff>7279</xdr:rowOff>
    </xdr:to>
    <xdr:cxnSp macro="">
      <xdr:nvCxnSpPr>
        <xdr:cNvPr id="13" name="Straight Connector 54"/>
        <xdr:cNvCxnSpPr>
          <a:stCxn id="336" idx="4"/>
          <a:endCxn id="344" idx="2"/>
        </xdr:cNvCxnSpPr>
      </xdr:nvCxnSpPr>
      <xdr:spPr>
        <a:xfrm>
          <a:off x="29453890" y="29827808"/>
          <a:ext cx="13679766" cy="1611971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67</xdr:col>
      <xdr:colOff>20613</xdr:colOff>
      <xdr:row>167</xdr:row>
      <xdr:rowOff>8117</xdr:rowOff>
    </xdr:from>
    <xdr:to>
      <xdr:col>77</xdr:col>
      <xdr:colOff>9343</xdr:colOff>
      <xdr:row>211</xdr:row>
      <xdr:rowOff>162242</xdr:rowOff>
    </xdr:to>
    <xdr:cxnSp macro="">
      <xdr:nvCxnSpPr>
        <xdr:cNvPr id="15" name="Straight Connector 55"/>
        <xdr:cNvCxnSpPr>
          <a:stCxn id="344" idx="5"/>
          <a:endCxn id="323" idx="1"/>
        </xdr:cNvCxnSpPr>
      </xdr:nvCxnSpPr>
      <xdr:spPr>
        <a:xfrm flipH="1">
          <a:off x="38311113" y="31821617"/>
          <a:ext cx="5703730" cy="8536125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68</xdr:col>
      <xdr:colOff>145437</xdr:colOff>
      <xdr:row>215</xdr:row>
      <xdr:rowOff>163918</xdr:rowOff>
    </xdr:from>
    <xdr:to>
      <xdr:col>78</xdr:col>
      <xdr:colOff>21338</xdr:colOff>
      <xdr:row>247</xdr:row>
      <xdr:rowOff>23812</xdr:rowOff>
    </xdr:to>
    <xdr:cxnSp macro="">
      <xdr:nvCxnSpPr>
        <xdr:cNvPr id="17" name="Straight Connector 56"/>
        <xdr:cNvCxnSpPr>
          <a:stCxn id="323" idx="5"/>
          <a:endCxn id="351" idx="0"/>
        </xdr:cNvCxnSpPr>
      </xdr:nvCxnSpPr>
      <xdr:spPr>
        <a:xfrm>
          <a:off x="39007437" y="41121418"/>
          <a:ext cx="5590901" cy="5955894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137845</xdr:colOff>
      <xdr:row>252</xdr:row>
      <xdr:rowOff>151312</xdr:rowOff>
    </xdr:from>
    <xdr:to>
      <xdr:col>78</xdr:col>
      <xdr:colOff>21338</xdr:colOff>
      <xdr:row>282</xdr:row>
      <xdr:rowOff>60428</xdr:rowOff>
    </xdr:to>
    <xdr:cxnSp macro="">
      <xdr:nvCxnSpPr>
        <xdr:cNvPr id="19" name="Straight Connector 57"/>
        <xdr:cNvCxnSpPr>
          <a:stCxn id="351" idx="4"/>
          <a:endCxn id="364" idx="7"/>
        </xdr:cNvCxnSpPr>
      </xdr:nvCxnSpPr>
      <xdr:spPr>
        <a:xfrm flipH="1">
          <a:off x="37856845" y="48157312"/>
          <a:ext cx="6741493" cy="5624116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350490</xdr:colOff>
      <xdr:row>284</xdr:row>
      <xdr:rowOff>61266</xdr:rowOff>
    </xdr:from>
    <xdr:to>
      <xdr:col>64</xdr:col>
      <xdr:colOff>440308</xdr:colOff>
      <xdr:row>317</xdr:row>
      <xdr:rowOff>169426</xdr:rowOff>
    </xdr:to>
    <xdr:cxnSp macro="">
      <xdr:nvCxnSpPr>
        <xdr:cNvPr id="21" name="Straight Connector 58"/>
        <xdr:cNvCxnSpPr>
          <a:stCxn id="364" idx="2"/>
          <a:endCxn id="330" idx="7"/>
        </xdr:cNvCxnSpPr>
      </xdr:nvCxnSpPr>
      <xdr:spPr>
        <a:xfrm flipH="1">
          <a:off x="32925990" y="54163266"/>
          <a:ext cx="4090318" cy="6394660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494703</xdr:colOff>
      <xdr:row>319</xdr:row>
      <xdr:rowOff>170264</xdr:rowOff>
    </xdr:from>
    <xdr:to>
      <xdr:col>66</xdr:col>
      <xdr:colOff>292057</xdr:colOff>
      <xdr:row>342</xdr:row>
      <xdr:rowOff>80754</xdr:rowOff>
    </xdr:to>
    <xdr:cxnSp macro="">
      <xdr:nvCxnSpPr>
        <xdr:cNvPr id="23" name="Straight Connector 59"/>
        <xdr:cNvCxnSpPr>
          <a:stCxn id="330" idx="6"/>
          <a:endCxn id="341" idx="1"/>
        </xdr:cNvCxnSpPr>
      </xdr:nvCxnSpPr>
      <xdr:spPr>
        <a:xfrm>
          <a:off x="33070203" y="60939764"/>
          <a:ext cx="4940854" cy="4291990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67</xdr:col>
      <xdr:colOff>383204</xdr:colOff>
      <xdr:row>346</xdr:row>
      <xdr:rowOff>82430</xdr:rowOff>
    </xdr:from>
    <xdr:to>
      <xdr:col>82</xdr:col>
      <xdr:colOff>381000</xdr:colOff>
      <xdr:row>348</xdr:row>
      <xdr:rowOff>0</xdr:rowOff>
    </xdr:to>
    <xdr:cxnSp macro="">
      <xdr:nvCxnSpPr>
        <xdr:cNvPr id="25" name="Straight Connector 60"/>
        <xdr:cNvCxnSpPr>
          <a:stCxn id="341" idx="5"/>
        </xdr:cNvCxnSpPr>
      </xdr:nvCxnSpPr>
      <xdr:spPr>
        <a:xfrm>
          <a:off x="38673704" y="65995430"/>
          <a:ext cx="8570296" cy="298570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84</xdr:col>
      <xdr:colOff>145721</xdr:colOff>
      <xdr:row>348</xdr:row>
      <xdr:rowOff>178731</xdr:rowOff>
    </xdr:from>
    <xdr:to>
      <xdr:col>97</xdr:col>
      <xdr:colOff>381000</xdr:colOff>
      <xdr:row>349</xdr:row>
      <xdr:rowOff>95250</xdr:rowOff>
    </xdr:to>
    <xdr:cxnSp macro="">
      <xdr:nvCxnSpPr>
        <xdr:cNvPr id="27" name="Straight Connector 61"/>
        <xdr:cNvCxnSpPr>
          <a:stCxn id="357" idx="6"/>
        </xdr:cNvCxnSpPr>
      </xdr:nvCxnSpPr>
      <xdr:spPr>
        <a:xfrm>
          <a:off x="48151721" y="66472731"/>
          <a:ext cx="7664779" cy="107019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323598</xdr:colOff>
      <xdr:row>349</xdr:row>
      <xdr:rowOff>115845</xdr:rowOff>
    </xdr:from>
    <xdr:to>
      <xdr:col>112</xdr:col>
      <xdr:colOff>371002</xdr:colOff>
      <xdr:row>351</xdr:row>
      <xdr:rowOff>19764</xdr:rowOff>
    </xdr:to>
    <xdr:cxnSp macro="">
      <xdr:nvCxnSpPr>
        <xdr:cNvPr id="29" name="Straight Connector 62"/>
        <xdr:cNvCxnSpPr>
          <a:stCxn id="331" idx="6"/>
          <a:endCxn id="348" idx="3"/>
        </xdr:cNvCxnSpPr>
      </xdr:nvCxnSpPr>
      <xdr:spPr>
        <a:xfrm>
          <a:off x="56902098" y="66600345"/>
          <a:ext cx="7476904" cy="284919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114</xdr:col>
      <xdr:colOff>190500</xdr:colOff>
      <xdr:row>349</xdr:row>
      <xdr:rowOff>82125</xdr:rowOff>
    </xdr:from>
    <xdr:to>
      <xdr:col>129</xdr:col>
      <xdr:colOff>25630</xdr:colOff>
      <xdr:row>349</xdr:row>
      <xdr:rowOff>95250</xdr:rowOff>
    </xdr:to>
    <xdr:cxnSp macro="">
      <xdr:nvCxnSpPr>
        <xdr:cNvPr id="31" name="Straight Connector 63"/>
        <xdr:cNvCxnSpPr>
          <a:endCxn id="342" idx="2"/>
        </xdr:cNvCxnSpPr>
      </xdr:nvCxnSpPr>
      <xdr:spPr>
        <a:xfrm flipV="1">
          <a:off x="65341500" y="66566625"/>
          <a:ext cx="8407630" cy="13125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130</xdr:col>
      <xdr:colOff>476250</xdr:colOff>
      <xdr:row>350</xdr:row>
      <xdr:rowOff>95250</xdr:rowOff>
    </xdr:from>
    <xdr:to>
      <xdr:col>146</xdr:col>
      <xdr:colOff>453476</xdr:colOff>
      <xdr:row>350</xdr:row>
      <xdr:rowOff>167918</xdr:rowOff>
    </xdr:to>
    <xdr:cxnSp macro="">
      <xdr:nvCxnSpPr>
        <xdr:cNvPr id="449" name="Straight Connector 64"/>
        <xdr:cNvCxnSpPr>
          <a:endCxn id="333" idx="1"/>
        </xdr:cNvCxnSpPr>
      </xdr:nvCxnSpPr>
      <xdr:spPr>
        <a:xfrm>
          <a:off x="74771250" y="66770250"/>
          <a:ext cx="9121226" cy="72668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148</xdr:col>
      <xdr:colOff>476250</xdr:colOff>
      <xdr:row>353</xdr:row>
      <xdr:rowOff>0</xdr:rowOff>
    </xdr:from>
    <xdr:to>
      <xdr:col>165</xdr:col>
      <xdr:colOff>190500</xdr:colOff>
      <xdr:row>354</xdr:row>
      <xdr:rowOff>95250</xdr:rowOff>
    </xdr:to>
    <xdr:cxnSp macro="">
      <xdr:nvCxnSpPr>
        <xdr:cNvPr id="451" name="Straight Connector 65"/>
        <xdr:cNvCxnSpPr/>
      </xdr:nvCxnSpPr>
      <xdr:spPr>
        <a:xfrm>
          <a:off x="85058250" y="67246500"/>
          <a:ext cx="9429750" cy="285750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167</xdr:col>
      <xdr:colOff>3096</xdr:colOff>
      <xdr:row>355</xdr:row>
      <xdr:rowOff>176016</xdr:rowOff>
    </xdr:from>
    <xdr:to>
      <xdr:col>185</xdr:col>
      <xdr:colOff>153692</xdr:colOff>
      <xdr:row>356</xdr:row>
      <xdr:rowOff>108283</xdr:rowOff>
    </xdr:to>
    <xdr:cxnSp macro="">
      <xdr:nvCxnSpPr>
        <xdr:cNvPr id="453" name="Straight Connector 66"/>
        <xdr:cNvCxnSpPr>
          <a:stCxn id="340" idx="5"/>
          <a:endCxn id="335" idx="2"/>
        </xdr:cNvCxnSpPr>
      </xdr:nvCxnSpPr>
      <xdr:spPr>
        <a:xfrm>
          <a:off x="95443596" y="67803516"/>
          <a:ext cx="10437596" cy="122767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186</xdr:col>
      <xdr:colOff>566942</xdr:colOff>
      <xdr:row>356</xdr:row>
      <xdr:rowOff>83409</xdr:rowOff>
    </xdr:from>
    <xdr:to>
      <xdr:col>211</xdr:col>
      <xdr:colOff>18227</xdr:colOff>
      <xdr:row>356</xdr:row>
      <xdr:rowOff>108283</xdr:rowOff>
    </xdr:to>
    <xdr:cxnSp macro="">
      <xdr:nvCxnSpPr>
        <xdr:cNvPr id="455" name="Straight Connector 67"/>
        <xdr:cNvCxnSpPr>
          <a:stCxn id="335" idx="6"/>
          <a:endCxn id="338" idx="2"/>
        </xdr:cNvCxnSpPr>
      </xdr:nvCxnSpPr>
      <xdr:spPr>
        <a:xfrm flipV="1">
          <a:off x="106865942" y="67901409"/>
          <a:ext cx="13738785" cy="24874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212</xdr:col>
      <xdr:colOff>431477</xdr:colOff>
      <xdr:row>353</xdr:row>
      <xdr:rowOff>92474</xdr:rowOff>
    </xdr:from>
    <xdr:to>
      <xdr:col>232</xdr:col>
      <xdr:colOff>327269</xdr:colOff>
      <xdr:row>356</xdr:row>
      <xdr:rowOff>83409</xdr:rowOff>
    </xdr:to>
    <xdr:cxnSp macro="">
      <xdr:nvCxnSpPr>
        <xdr:cNvPr id="457" name="Straight Connector 68"/>
        <xdr:cNvCxnSpPr>
          <a:stCxn id="338" idx="6"/>
          <a:endCxn id="346" idx="1"/>
        </xdr:cNvCxnSpPr>
      </xdr:nvCxnSpPr>
      <xdr:spPr>
        <a:xfrm flipV="1">
          <a:off x="121589477" y="67338974"/>
          <a:ext cx="11325792" cy="562435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327774</xdr:colOff>
      <xdr:row>185</xdr:row>
      <xdr:rowOff>106769</xdr:rowOff>
    </xdr:from>
    <xdr:to>
      <xdr:col>13</xdr:col>
      <xdr:colOff>21295</xdr:colOff>
      <xdr:row>235</xdr:row>
      <xdr:rowOff>59510</xdr:rowOff>
    </xdr:to>
    <xdr:cxnSp macro="">
      <xdr:nvCxnSpPr>
        <xdr:cNvPr id="459" name="Straight Connector 69"/>
        <xdr:cNvCxnSpPr>
          <a:stCxn id="361" idx="5"/>
          <a:endCxn id="355" idx="1"/>
        </xdr:cNvCxnSpPr>
      </xdr:nvCxnSpPr>
      <xdr:spPr>
        <a:xfrm>
          <a:off x="4328274" y="35349269"/>
          <a:ext cx="3122521" cy="9477741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195330</xdr:colOff>
      <xdr:row>239</xdr:row>
      <xdr:rowOff>61186</xdr:rowOff>
    </xdr:from>
    <xdr:to>
      <xdr:col>13</xdr:col>
      <xdr:colOff>21295</xdr:colOff>
      <xdr:row>281</xdr:row>
      <xdr:rowOff>89516</xdr:rowOff>
    </xdr:to>
    <xdr:cxnSp macro="">
      <xdr:nvCxnSpPr>
        <xdr:cNvPr id="462" name="Straight Connector 70"/>
        <xdr:cNvCxnSpPr>
          <a:stCxn id="324" idx="7"/>
          <a:endCxn id="355" idx="3"/>
        </xdr:cNvCxnSpPr>
      </xdr:nvCxnSpPr>
      <xdr:spPr>
        <a:xfrm flipV="1">
          <a:off x="4195830" y="45590686"/>
          <a:ext cx="3254965" cy="8029330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290332</xdr:colOff>
      <xdr:row>235</xdr:row>
      <xdr:rowOff>49764</xdr:rowOff>
    </xdr:from>
    <xdr:to>
      <xdr:col>33</xdr:col>
      <xdr:colOff>191176</xdr:colOff>
      <xdr:row>237</xdr:row>
      <xdr:rowOff>60348</xdr:rowOff>
    </xdr:to>
    <xdr:cxnSp macro="">
      <xdr:nvCxnSpPr>
        <xdr:cNvPr id="464" name="Straight Connector 71"/>
        <xdr:cNvCxnSpPr>
          <a:stCxn id="355" idx="6"/>
          <a:endCxn id="347" idx="2"/>
        </xdr:cNvCxnSpPr>
      </xdr:nvCxnSpPr>
      <xdr:spPr>
        <a:xfrm flipV="1">
          <a:off x="8291332" y="44817264"/>
          <a:ext cx="10759344" cy="391584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32926</xdr:colOff>
      <xdr:row>235</xdr:row>
      <xdr:rowOff>49764</xdr:rowOff>
    </xdr:from>
    <xdr:to>
      <xdr:col>48</xdr:col>
      <xdr:colOff>362856</xdr:colOff>
      <xdr:row>243</xdr:row>
      <xdr:rowOff>55584</xdr:rowOff>
    </xdr:to>
    <xdr:cxnSp macro="">
      <xdr:nvCxnSpPr>
        <xdr:cNvPr id="467" name="Straight Connector 72"/>
        <xdr:cNvCxnSpPr>
          <a:stCxn id="347" idx="6"/>
          <a:endCxn id="363" idx="2"/>
        </xdr:cNvCxnSpPr>
      </xdr:nvCxnSpPr>
      <xdr:spPr>
        <a:xfrm>
          <a:off x="20035426" y="44817264"/>
          <a:ext cx="7759430" cy="1529820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252231</xdr:colOff>
      <xdr:row>243</xdr:row>
      <xdr:rowOff>55584</xdr:rowOff>
    </xdr:from>
    <xdr:to>
      <xdr:col>77</xdr:col>
      <xdr:colOff>100463</xdr:colOff>
      <xdr:row>249</xdr:row>
      <xdr:rowOff>182812</xdr:rowOff>
    </xdr:to>
    <xdr:cxnSp macro="">
      <xdr:nvCxnSpPr>
        <xdr:cNvPr id="469" name="Straight Connector 73"/>
        <xdr:cNvCxnSpPr>
          <a:stCxn id="363" idx="6"/>
          <a:endCxn id="351" idx="2"/>
        </xdr:cNvCxnSpPr>
      </xdr:nvCxnSpPr>
      <xdr:spPr>
        <a:xfrm>
          <a:off x="28827231" y="46347084"/>
          <a:ext cx="15278732" cy="1270228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513713</xdr:colOff>
      <xdr:row>202</xdr:row>
      <xdr:rowOff>172607</xdr:rowOff>
    </xdr:from>
    <xdr:to>
      <xdr:col>98</xdr:col>
      <xdr:colOff>53518</xdr:colOff>
      <xdr:row>249</xdr:row>
      <xdr:rowOff>182812</xdr:rowOff>
    </xdr:to>
    <xdr:cxnSp macro="">
      <xdr:nvCxnSpPr>
        <xdr:cNvPr id="471" name="Straight Connector 74"/>
        <xdr:cNvCxnSpPr>
          <a:stCxn id="351" idx="6"/>
          <a:endCxn id="327" idx="2"/>
        </xdr:cNvCxnSpPr>
      </xdr:nvCxnSpPr>
      <xdr:spPr>
        <a:xfrm flipV="1">
          <a:off x="45090713" y="38653607"/>
          <a:ext cx="10969805" cy="8963705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514393</xdr:colOff>
      <xdr:row>202</xdr:row>
      <xdr:rowOff>172607</xdr:rowOff>
    </xdr:from>
    <xdr:to>
      <xdr:col>119</xdr:col>
      <xdr:colOff>91392</xdr:colOff>
      <xdr:row>206</xdr:row>
      <xdr:rowOff>77357</xdr:rowOff>
    </xdr:to>
    <xdr:cxnSp macro="">
      <xdr:nvCxnSpPr>
        <xdr:cNvPr id="473" name="Straight Connector 75"/>
        <xdr:cNvCxnSpPr>
          <a:stCxn id="327" idx="6"/>
          <a:endCxn id="337" idx="2"/>
        </xdr:cNvCxnSpPr>
      </xdr:nvCxnSpPr>
      <xdr:spPr>
        <a:xfrm>
          <a:off x="57092893" y="38653607"/>
          <a:ext cx="11006999" cy="666750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120</xdr:col>
      <xdr:colOff>504642</xdr:colOff>
      <xdr:row>205</xdr:row>
      <xdr:rowOff>137227</xdr:rowOff>
    </xdr:from>
    <xdr:to>
      <xdr:col>144</xdr:col>
      <xdr:colOff>354238</xdr:colOff>
      <xdr:row>206</xdr:row>
      <xdr:rowOff>77357</xdr:rowOff>
    </xdr:to>
    <xdr:cxnSp macro="">
      <xdr:nvCxnSpPr>
        <xdr:cNvPr id="475" name="Straight Connector 76"/>
        <xdr:cNvCxnSpPr>
          <a:stCxn id="337" idx="6"/>
          <a:endCxn id="329" idx="2"/>
        </xdr:cNvCxnSpPr>
      </xdr:nvCxnSpPr>
      <xdr:spPr>
        <a:xfrm flipV="1">
          <a:off x="69084642" y="39189727"/>
          <a:ext cx="13565596" cy="130630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146</xdr:col>
      <xdr:colOff>51775</xdr:colOff>
      <xdr:row>130</xdr:row>
      <xdr:rowOff>104048</xdr:rowOff>
    </xdr:from>
    <xdr:to>
      <xdr:col>158</xdr:col>
      <xdr:colOff>288107</xdr:colOff>
      <xdr:row>203</xdr:row>
      <xdr:rowOff>136389</xdr:rowOff>
    </xdr:to>
    <xdr:cxnSp macro="">
      <xdr:nvCxnSpPr>
        <xdr:cNvPr id="477" name="Straight Connector 77"/>
        <xdr:cNvCxnSpPr>
          <a:stCxn id="329" idx="7"/>
          <a:endCxn id="354" idx="3"/>
        </xdr:cNvCxnSpPr>
      </xdr:nvCxnSpPr>
      <xdr:spPr>
        <a:xfrm flipV="1">
          <a:off x="83490775" y="24869048"/>
          <a:ext cx="7094332" cy="13938841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160</xdr:col>
      <xdr:colOff>12744</xdr:colOff>
      <xdr:row>116</xdr:row>
      <xdr:rowOff>125139</xdr:rowOff>
    </xdr:from>
    <xdr:to>
      <xdr:col>176</xdr:col>
      <xdr:colOff>531423</xdr:colOff>
      <xdr:row>128</xdr:row>
      <xdr:rowOff>103210</xdr:rowOff>
    </xdr:to>
    <xdr:cxnSp macro="">
      <xdr:nvCxnSpPr>
        <xdr:cNvPr id="479" name="Straight Connector 78"/>
        <xdr:cNvCxnSpPr>
          <a:stCxn id="354" idx="6"/>
          <a:endCxn id="332" idx="3"/>
        </xdr:cNvCxnSpPr>
      </xdr:nvCxnSpPr>
      <xdr:spPr>
        <a:xfrm flipV="1">
          <a:off x="91452744" y="22223139"/>
          <a:ext cx="9662679" cy="2264071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178</xdr:col>
      <xdr:colOff>228960</xdr:colOff>
      <xdr:row>114</xdr:row>
      <xdr:rowOff>124301</xdr:rowOff>
    </xdr:from>
    <xdr:to>
      <xdr:col>196</xdr:col>
      <xdr:colOff>401204</xdr:colOff>
      <xdr:row>131</xdr:row>
      <xdr:rowOff>174716</xdr:rowOff>
    </xdr:to>
    <xdr:cxnSp macro="">
      <xdr:nvCxnSpPr>
        <xdr:cNvPr id="321" name="Straight Connector 79"/>
        <xdr:cNvCxnSpPr>
          <a:stCxn id="332" idx="6"/>
          <a:endCxn id="352" idx="1"/>
        </xdr:cNvCxnSpPr>
      </xdr:nvCxnSpPr>
      <xdr:spPr>
        <a:xfrm>
          <a:off x="110433210" y="21841301"/>
          <a:ext cx="11316494" cy="3288915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198</xdr:col>
      <xdr:colOff>84792</xdr:colOff>
      <xdr:row>133</xdr:row>
      <xdr:rowOff>175554</xdr:rowOff>
    </xdr:from>
    <xdr:to>
      <xdr:col>224</xdr:col>
      <xdr:colOff>357093</xdr:colOff>
      <xdr:row>148</xdr:row>
      <xdr:rowOff>21635</xdr:rowOff>
    </xdr:to>
    <xdr:cxnSp macro="">
      <xdr:nvCxnSpPr>
        <xdr:cNvPr id="368" name="Straight Connector 80"/>
        <xdr:cNvCxnSpPr>
          <a:stCxn id="352" idx="6"/>
          <a:endCxn id="353" idx="1"/>
        </xdr:cNvCxnSpPr>
      </xdr:nvCxnSpPr>
      <xdr:spPr>
        <a:xfrm>
          <a:off x="113241792" y="25512054"/>
          <a:ext cx="15131301" cy="2703581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225</xdr:col>
      <xdr:colOff>481917</xdr:colOff>
      <xdr:row>152</xdr:row>
      <xdr:rowOff>23311</xdr:rowOff>
    </xdr:from>
    <xdr:to>
      <xdr:col>246</xdr:col>
      <xdr:colOff>259645</xdr:colOff>
      <xdr:row>153</xdr:row>
      <xdr:rowOff>69713</xdr:rowOff>
    </xdr:to>
    <xdr:cxnSp macro="">
      <xdr:nvCxnSpPr>
        <xdr:cNvPr id="370" name="Straight Connector 81"/>
        <xdr:cNvCxnSpPr>
          <a:stCxn id="353" idx="5"/>
          <a:endCxn id="326" idx="1"/>
        </xdr:cNvCxnSpPr>
      </xdr:nvCxnSpPr>
      <xdr:spPr>
        <a:xfrm>
          <a:off x="129069417" y="28979311"/>
          <a:ext cx="11779228" cy="236902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247</xdr:col>
      <xdr:colOff>528682</xdr:colOff>
      <xdr:row>155</xdr:row>
      <xdr:rowOff>70551</xdr:rowOff>
    </xdr:from>
    <xdr:to>
      <xdr:col>269</xdr:col>
      <xdr:colOff>190500</xdr:colOff>
      <xdr:row>155</xdr:row>
      <xdr:rowOff>143350</xdr:rowOff>
    </xdr:to>
    <xdr:cxnSp macro="">
      <xdr:nvCxnSpPr>
        <xdr:cNvPr id="372" name="Straight Connector 82"/>
        <xdr:cNvCxnSpPr>
          <a:stCxn id="326" idx="6"/>
          <a:endCxn id="334" idx="2"/>
        </xdr:cNvCxnSpPr>
      </xdr:nvCxnSpPr>
      <xdr:spPr>
        <a:xfrm>
          <a:off x="141689182" y="29598051"/>
          <a:ext cx="12234818" cy="72799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271</xdr:col>
      <xdr:colOff>32250</xdr:colOff>
      <xdr:row>154</xdr:row>
      <xdr:rowOff>9704</xdr:rowOff>
    </xdr:from>
    <xdr:to>
      <xdr:col>285</xdr:col>
      <xdr:colOff>230392</xdr:colOff>
      <xdr:row>155</xdr:row>
      <xdr:rowOff>143350</xdr:rowOff>
    </xdr:to>
    <xdr:cxnSp macro="">
      <xdr:nvCxnSpPr>
        <xdr:cNvPr id="375" name="Straight Connector 83"/>
        <xdr:cNvCxnSpPr>
          <a:stCxn id="334" idx="6"/>
          <a:endCxn id="339" idx="3"/>
        </xdr:cNvCxnSpPr>
      </xdr:nvCxnSpPr>
      <xdr:spPr>
        <a:xfrm flipV="1">
          <a:off x="154908750" y="29346704"/>
          <a:ext cx="8199142" cy="324146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286</xdr:col>
      <xdr:colOff>499429</xdr:colOff>
      <xdr:row>134</xdr:row>
      <xdr:rowOff>13787</xdr:rowOff>
    </xdr:from>
    <xdr:to>
      <xdr:col>296</xdr:col>
      <xdr:colOff>135254</xdr:colOff>
      <xdr:row>152</xdr:row>
      <xdr:rowOff>8866</xdr:rowOff>
    </xdr:to>
    <xdr:cxnSp macro="">
      <xdr:nvCxnSpPr>
        <xdr:cNvPr id="378" name="Straight Connector 84"/>
        <xdr:cNvCxnSpPr>
          <a:stCxn id="339" idx="6"/>
          <a:endCxn id="325" idx="3"/>
        </xdr:cNvCxnSpPr>
      </xdr:nvCxnSpPr>
      <xdr:spPr>
        <a:xfrm flipV="1">
          <a:off x="163948429" y="25540787"/>
          <a:ext cx="5350825" cy="3424079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65130</xdr:colOff>
      <xdr:row>55</xdr:row>
      <xdr:rowOff>153557</xdr:rowOff>
    </xdr:from>
    <xdr:to>
      <xdr:col>83</xdr:col>
      <xdr:colOff>330630</xdr:colOff>
      <xdr:row>61</xdr:row>
      <xdr:rowOff>126557</xdr:rowOff>
    </xdr:to>
    <xdr:cxnSp macro="">
      <xdr:nvCxnSpPr>
        <xdr:cNvPr id="380" name="Straight Connector 85"/>
        <xdr:cNvCxnSpPr>
          <a:cxnSpLocks/>
          <a:stCxn id="360" idx="6"/>
          <a:endCxn id="356" idx="2"/>
        </xdr:cNvCxnSpPr>
      </xdr:nvCxnSpPr>
      <xdr:spPr>
        <a:xfrm>
          <a:off x="36641130" y="10631057"/>
          <a:ext cx="11124000" cy="1116000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  <a:effectLst>
          <a:outerShdw dist="50800" dir="5400000" sx="1000" sy="1000" algn="ctr" rotWithShape="0">
            <a:srgbClr val="000000">
              <a:alpha val="43137"/>
            </a:srgb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9819</xdr:colOff>
      <xdr:row>63</xdr:row>
      <xdr:rowOff>108809</xdr:rowOff>
    </xdr:from>
    <xdr:to>
      <xdr:col>95</xdr:col>
      <xdr:colOff>58204</xdr:colOff>
      <xdr:row>86</xdr:row>
      <xdr:rowOff>153172</xdr:rowOff>
    </xdr:to>
    <xdr:cxnSp macro="">
      <xdr:nvCxnSpPr>
        <xdr:cNvPr id="382" name="Straight Connector 86"/>
        <xdr:cNvCxnSpPr>
          <a:stCxn id="356" idx="5"/>
          <a:endCxn id="322" idx="1"/>
        </xdr:cNvCxnSpPr>
      </xdr:nvCxnSpPr>
      <xdr:spPr>
        <a:xfrm>
          <a:off x="48587319" y="12110309"/>
          <a:ext cx="5763385" cy="4425863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</xdr:col>
      <xdr:colOff>202754</xdr:colOff>
      <xdr:row>90</xdr:row>
      <xdr:rowOff>154848</xdr:rowOff>
    </xdr:from>
    <xdr:to>
      <xdr:col>116</xdr:col>
      <xdr:colOff>361724</xdr:colOff>
      <xdr:row>106</xdr:row>
      <xdr:rowOff>109715</xdr:rowOff>
    </xdr:to>
    <xdr:cxnSp macro="">
      <xdr:nvCxnSpPr>
        <xdr:cNvPr id="480" name="Straight Connector 87"/>
        <xdr:cNvCxnSpPr>
          <a:stCxn id="322" idx="5"/>
          <a:endCxn id="362" idx="2"/>
        </xdr:cNvCxnSpPr>
      </xdr:nvCxnSpPr>
      <xdr:spPr>
        <a:xfrm>
          <a:off x="59638754" y="17299848"/>
          <a:ext cx="12541470" cy="3002867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</xdr:col>
      <xdr:colOff>45312</xdr:colOff>
      <xdr:row>108</xdr:row>
      <xdr:rowOff>110553</xdr:rowOff>
    </xdr:from>
    <xdr:to>
      <xdr:col>131</xdr:col>
      <xdr:colOff>246889</xdr:colOff>
      <xdr:row>134</xdr:row>
      <xdr:rowOff>171544</xdr:rowOff>
    </xdr:to>
    <xdr:cxnSp macro="">
      <xdr:nvCxnSpPr>
        <xdr:cNvPr id="482" name="Straight Connector 88"/>
        <xdr:cNvCxnSpPr>
          <a:stCxn id="362" idx="5"/>
          <a:endCxn id="359" idx="1"/>
        </xdr:cNvCxnSpPr>
      </xdr:nvCxnSpPr>
      <xdr:spPr>
        <a:xfrm>
          <a:off x="73102062" y="20684553"/>
          <a:ext cx="8250202" cy="5013991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132</xdr:col>
      <xdr:colOff>364738</xdr:colOff>
      <xdr:row>138</xdr:row>
      <xdr:rowOff>173220</xdr:rowOff>
    </xdr:from>
    <xdr:to>
      <xdr:col>145</xdr:col>
      <xdr:colOff>275113</xdr:colOff>
      <xdr:row>202</xdr:row>
      <xdr:rowOff>168727</xdr:rowOff>
    </xdr:to>
    <xdr:cxnSp macro="">
      <xdr:nvCxnSpPr>
        <xdr:cNvPr id="484" name="Straight Connector 89"/>
        <xdr:cNvCxnSpPr>
          <a:stCxn id="359" idx="5"/>
          <a:endCxn id="329" idx="0"/>
        </xdr:cNvCxnSpPr>
      </xdr:nvCxnSpPr>
      <xdr:spPr>
        <a:xfrm>
          <a:off x="75802738" y="26462220"/>
          <a:ext cx="7339875" cy="12187507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146</xdr:col>
      <xdr:colOff>195988</xdr:colOff>
      <xdr:row>203</xdr:row>
      <xdr:rowOff>131401</xdr:rowOff>
    </xdr:from>
    <xdr:to>
      <xdr:col>165</xdr:col>
      <xdr:colOff>102936</xdr:colOff>
      <xdr:row>205</xdr:row>
      <xdr:rowOff>137227</xdr:rowOff>
    </xdr:to>
    <xdr:cxnSp macro="">
      <xdr:nvCxnSpPr>
        <xdr:cNvPr id="488" name="Straight Connector 90"/>
        <xdr:cNvCxnSpPr>
          <a:stCxn id="329" idx="6"/>
          <a:endCxn id="366" idx="1"/>
        </xdr:cNvCxnSpPr>
      </xdr:nvCxnSpPr>
      <xdr:spPr>
        <a:xfrm flipV="1">
          <a:off x="83634988" y="38802901"/>
          <a:ext cx="10765448" cy="386826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166</xdr:col>
      <xdr:colOff>227760</xdr:colOff>
      <xdr:row>207</xdr:row>
      <xdr:rowOff>133077</xdr:rowOff>
    </xdr:from>
    <xdr:to>
      <xdr:col>173</xdr:col>
      <xdr:colOff>400588</xdr:colOff>
      <xdr:row>248</xdr:row>
      <xdr:rowOff>81126</xdr:rowOff>
    </xdr:to>
    <xdr:cxnSp macro="">
      <xdr:nvCxnSpPr>
        <xdr:cNvPr id="490" name="Straight Connector 91"/>
        <xdr:cNvCxnSpPr>
          <a:stCxn id="366" idx="5"/>
          <a:endCxn id="349" idx="2"/>
        </xdr:cNvCxnSpPr>
      </xdr:nvCxnSpPr>
      <xdr:spPr>
        <a:xfrm>
          <a:off x="95096760" y="39566577"/>
          <a:ext cx="4173328" cy="7758549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175</xdr:col>
      <xdr:colOff>138775</xdr:colOff>
      <xdr:row>250</xdr:row>
      <xdr:rowOff>81964</xdr:rowOff>
    </xdr:from>
    <xdr:to>
      <xdr:col>193</xdr:col>
      <xdr:colOff>229995</xdr:colOff>
      <xdr:row>276</xdr:row>
      <xdr:rowOff>56825</xdr:rowOff>
    </xdr:to>
    <xdr:cxnSp macro="">
      <xdr:nvCxnSpPr>
        <xdr:cNvPr id="492" name="Straight Connector 92"/>
        <xdr:cNvCxnSpPr>
          <a:stCxn id="349" idx="5"/>
          <a:endCxn id="345" idx="2"/>
        </xdr:cNvCxnSpPr>
      </xdr:nvCxnSpPr>
      <xdr:spPr>
        <a:xfrm>
          <a:off x="100151275" y="47706964"/>
          <a:ext cx="10378220" cy="4927861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194</xdr:col>
      <xdr:colOff>499032</xdr:colOff>
      <xdr:row>278</xdr:row>
      <xdr:rowOff>57663</xdr:rowOff>
    </xdr:from>
    <xdr:to>
      <xdr:col>212</xdr:col>
      <xdr:colOff>202672</xdr:colOff>
      <xdr:row>291</xdr:row>
      <xdr:rowOff>97399</xdr:rowOff>
    </xdr:to>
    <xdr:cxnSp macro="">
      <xdr:nvCxnSpPr>
        <xdr:cNvPr id="494" name="Straight Connector 93"/>
        <xdr:cNvCxnSpPr>
          <a:stCxn id="345" idx="5"/>
          <a:endCxn id="343" idx="1"/>
        </xdr:cNvCxnSpPr>
      </xdr:nvCxnSpPr>
      <xdr:spPr>
        <a:xfrm>
          <a:off x="111370032" y="53016663"/>
          <a:ext cx="9990640" cy="2516236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213</xdr:col>
      <xdr:colOff>327496</xdr:colOff>
      <xdr:row>291</xdr:row>
      <xdr:rowOff>97399</xdr:rowOff>
    </xdr:from>
    <xdr:to>
      <xdr:col>235</xdr:col>
      <xdr:colOff>416933</xdr:colOff>
      <xdr:row>305</xdr:row>
      <xdr:rowOff>123778</xdr:rowOff>
    </xdr:to>
    <xdr:cxnSp macro="">
      <xdr:nvCxnSpPr>
        <xdr:cNvPr id="496" name="Straight Connector 94"/>
        <xdr:cNvCxnSpPr>
          <a:stCxn id="343" idx="7"/>
          <a:endCxn id="365" idx="2"/>
        </xdr:cNvCxnSpPr>
      </xdr:nvCxnSpPr>
      <xdr:spPr>
        <a:xfrm>
          <a:off x="122056996" y="55532899"/>
          <a:ext cx="12662437" cy="2693379"/>
        </a:xfrm>
        <a:prstGeom prst="line">
          <a:avLst/>
        </a:prstGeom>
        <a:ln w="381000">
          <a:solidFill>
            <a:srgbClr xmlns:mc="http://schemas.openxmlformats.org/markup-compatibility/2006" xmlns:a14="http://schemas.microsoft.com/office/drawing/2010/main" val="00FF00" mc:Ignorable="a14" a14:legacySpreadsheetColorIndex="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285750</xdr:colOff>
      <xdr:row>27</xdr:row>
      <xdr:rowOff>95250</xdr:rowOff>
    </xdr:from>
    <xdr:to>
      <xdr:col>33</xdr:col>
      <xdr:colOff>33750</xdr:colOff>
      <xdr:row>42</xdr:row>
      <xdr:rowOff>117750</xdr:rowOff>
    </xdr:to>
    <xdr:sp macro="" textlink="">
      <xdr:nvSpPr>
        <xdr:cNvPr id="914" name="Rounded Rectangle 913"/>
        <xdr:cNvSpPr/>
      </xdr:nvSpPr>
      <xdr:spPr>
        <a:xfrm>
          <a:off x="14573250" y="5238750"/>
          <a:ext cx="4320000" cy="2880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600" b="1"/>
            <a:t>S T I</a:t>
          </a:r>
        </a:p>
      </xdr:txBody>
    </xdr:sp>
    <xdr:clientData/>
  </xdr:twoCellAnchor>
  <xdr:twoCellAnchor>
    <xdr:from>
      <xdr:col>59</xdr:col>
      <xdr:colOff>333374</xdr:colOff>
      <xdr:row>32</xdr:row>
      <xdr:rowOff>142875</xdr:rowOff>
    </xdr:from>
    <xdr:to>
      <xdr:col>68</xdr:col>
      <xdr:colOff>0</xdr:colOff>
      <xdr:row>47</xdr:row>
      <xdr:rowOff>165375</xdr:rowOff>
    </xdr:to>
    <xdr:sp macro="" textlink="">
      <xdr:nvSpPr>
        <xdr:cNvPr id="915" name="Rounded Rectangle 914"/>
        <xdr:cNvSpPr/>
      </xdr:nvSpPr>
      <xdr:spPr>
        <a:xfrm>
          <a:off x="34051874" y="6238875"/>
          <a:ext cx="4810126" cy="2880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600"/>
            <a:t>S T R</a:t>
          </a:r>
        </a:p>
      </xdr:txBody>
    </xdr:sp>
    <xdr:clientData/>
  </xdr:twoCellAnchor>
  <xdr:twoCellAnchor>
    <xdr:from>
      <xdr:col>36</xdr:col>
      <xdr:colOff>142874</xdr:colOff>
      <xdr:row>75</xdr:row>
      <xdr:rowOff>142875</xdr:rowOff>
    </xdr:from>
    <xdr:to>
      <xdr:col>45</xdr:col>
      <xdr:colOff>381000</xdr:colOff>
      <xdr:row>90</xdr:row>
      <xdr:rowOff>165375</xdr:rowOff>
    </xdr:to>
    <xdr:sp macro="" textlink="">
      <xdr:nvSpPr>
        <xdr:cNvPr id="916" name="Rounded Rectangle 915"/>
        <xdr:cNvSpPr/>
      </xdr:nvSpPr>
      <xdr:spPr>
        <a:xfrm>
          <a:off x="20716874" y="14430375"/>
          <a:ext cx="5381626" cy="2880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600"/>
            <a:t>P M L</a:t>
          </a:r>
        </a:p>
      </xdr:txBody>
    </xdr:sp>
    <xdr:clientData/>
  </xdr:twoCellAnchor>
  <xdr:twoCellAnchor>
    <xdr:from>
      <xdr:col>80</xdr:col>
      <xdr:colOff>428624</xdr:colOff>
      <xdr:row>39</xdr:row>
      <xdr:rowOff>142875</xdr:rowOff>
    </xdr:from>
    <xdr:to>
      <xdr:col>88</xdr:col>
      <xdr:colOff>176624</xdr:colOff>
      <xdr:row>54</xdr:row>
      <xdr:rowOff>165375</xdr:rowOff>
    </xdr:to>
    <xdr:sp macro="" textlink="">
      <xdr:nvSpPr>
        <xdr:cNvPr id="917" name="Rounded Rectangle 916"/>
        <xdr:cNvSpPr/>
      </xdr:nvSpPr>
      <xdr:spPr>
        <a:xfrm>
          <a:off x="46148624" y="7572375"/>
          <a:ext cx="4320000" cy="2880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600"/>
            <a:t>S</a:t>
          </a:r>
          <a:r>
            <a:rPr lang="fr-FR" sz="16600" baseline="0"/>
            <a:t> HS</a:t>
          </a:r>
          <a:endParaRPr lang="fr-FR" sz="16600"/>
        </a:p>
      </xdr:txBody>
    </xdr:sp>
    <xdr:clientData/>
  </xdr:twoCellAnchor>
  <xdr:twoCellAnchor>
    <xdr:from>
      <xdr:col>62</xdr:col>
      <xdr:colOff>333374</xdr:colOff>
      <xdr:row>108</xdr:row>
      <xdr:rowOff>142875</xdr:rowOff>
    </xdr:from>
    <xdr:to>
      <xdr:col>72</xdr:col>
      <xdr:colOff>95250</xdr:colOff>
      <xdr:row>123</xdr:row>
      <xdr:rowOff>165375</xdr:rowOff>
    </xdr:to>
    <xdr:sp macro="" textlink="">
      <xdr:nvSpPr>
        <xdr:cNvPr id="919" name="Rounded Rectangle 918"/>
        <xdr:cNvSpPr/>
      </xdr:nvSpPr>
      <xdr:spPr>
        <a:xfrm>
          <a:off x="35766374" y="20716875"/>
          <a:ext cx="5476876" cy="2880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600"/>
            <a:t>B O C</a:t>
          </a:r>
        </a:p>
      </xdr:txBody>
    </xdr:sp>
    <xdr:clientData/>
  </xdr:twoCellAnchor>
  <xdr:twoCellAnchor>
    <xdr:from>
      <xdr:col>96</xdr:col>
      <xdr:colOff>428624</xdr:colOff>
      <xdr:row>68</xdr:row>
      <xdr:rowOff>142875</xdr:rowOff>
    </xdr:from>
    <xdr:to>
      <xdr:col>106</xdr:col>
      <xdr:colOff>476250</xdr:colOff>
      <xdr:row>83</xdr:row>
      <xdr:rowOff>165375</xdr:rowOff>
    </xdr:to>
    <xdr:sp macro="" textlink="">
      <xdr:nvSpPr>
        <xdr:cNvPr id="920" name="Rounded Rectangle 919"/>
        <xdr:cNvSpPr/>
      </xdr:nvSpPr>
      <xdr:spPr>
        <a:xfrm>
          <a:off x="55292624" y="13096875"/>
          <a:ext cx="5762626" cy="2880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600"/>
            <a:t>A B R</a:t>
          </a:r>
        </a:p>
      </xdr:txBody>
    </xdr:sp>
    <xdr:clientData/>
  </xdr:twoCellAnchor>
  <xdr:twoCellAnchor>
    <xdr:from>
      <xdr:col>3</xdr:col>
      <xdr:colOff>333374</xdr:colOff>
      <xdr:row>160</xdr:row>
      <xdr:rowOff>47625</xdr:rowOff>
    </xdr:from>
    <xdr:to>
      <xdr:col>13</xdr:col>
      <xdr:colOff>476250</xdr:colOff>
      <xdr:row>175</xdr:row>
      <xdr:rowOff>70125</xdr:rowOff>
    </xdr:to>
    <xdr:sp macro="" textlink="">
      <xdr:nvSpPr>
        <xdr:cNvPr id="921" name="Rounded Rectangle 920"/>
        <xdr:cNvSpPr/>
      </xdr:nvSpPr>
      <xdr:spPr>
        <a:xfrm>
          <a:off x="2047874" y="30527625"/>
          <a:ext cx="5857876" cy="2880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600"/>
            <a:t>T O G</a:t>
          </a:r>
        </a:p>
      </xdr:txBody>
    </xdr:sp>
    <xdr:clientData/>
  </xdr:twoCellAnchor>
  <xdr:twoCellAnchor>
    <xdr:from>
      <xdr:col>13</xdr:col>
      <xdr:colOff>428624</xdr:colOff>
      <xdr:row>216</xdr:row>
      <xdr:rowOff>142875</xdr:rowOff>
    </xdr:from>
    <xdr:to>
      <xdr:col>23</xdr:col>
      <xdr:colOff>95250</xdr:colOff>
      <xdr:row>231</xdr:row>
      <xdr:rowOff>165375</xdr:rowOff>
    </xdr:to>
    <xdr:sp macro="" textlink="">
      <xdr:nvSpPr>
        <xdr:cNvPr id="922" name="Rounded Rectangle 921"/>
        <xdr:cNvSpPr/>
      </xdr:nvSpPr>
      <xdr:spPr>
        <a:xfrm>
          <a:off x="7858124" y="41290875"/>
          <a:ext cx="5381626" cy="2880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600"/>
            <a:t>S H A</a:t>
          </a:r>
        </a:p>
      </xdr:txBody>
    </xdr:sp>
    <xdr:clientData/>
  </xdr:twoCellAnchor>
  <xdr:twoCellAnchor>
    <xdr:from>
      <xdr:col>2</xdr:col>
      <xdr:colOff>523874</xdr:colOff>
      <xdr:row>291</xdr:row>
      <xdr:rowOff>47625</xdr:rowOff>
    </xdr:from>
    <xdr:to>
      <xdr:col>12</xdr:col>
      <xdr:colOff>476250</xdr:colOff>
      <xdr:row>306</xdr:row>
      <xdr:rowOff>70125</xdr:rowOff>
    </xdr:to>
    <xdr:sp macro="" textlink="">
      <xdr:nvSpPr>
        <xdr:cNvPr id="923" name="Rounded Rectangle 922"/>
        <xdr:cNvSpPr/>
      </xdr:nvSpPr>
      <xdr:spPr>
        <a:xfrm>
          <a:off x="1666874" y="55483125"/>
          <a:ext cx="5667376" cy="2880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600"/>
            <a:t>B A N</a:t>
          </a:r>
        </a:p>
      </xdr:txBody>
    </xdr:sp>
    <xdr:clientData/>
  </xdr:twoCellAnchor>
  <xdr:twoCellAnchor>
    <xdr:from>
      <xdr:col>40</xdr:col>
      <xdr:colOff>428624</xdr:colOff>
      <xdr:row>146</xdr:row>
      <xdr:rowOff>47625</xdr:rowOff>
    </xdr:from>
    <xdr:to>
      <xdr:col>49</xdr:col>
      <xdr:colOff>381000</xdr:colOff>
      <xdr:row>161</xdr:row>
      <xdr:rowOff>70125</xdr:rowOff>
    </xdr:to>
    <xdr:sp macro="" textlink="">
      <xdr:nvSpPr>
        <xdr:cNvPr id="924" name="Rounded Rectangle 923"/>
        <xdr:cNvSpPr/>
      </xdr:nvSpPr>
      <xdr:spPr>
        <a:xfrm>
          <a:off x="23288624" y="27860625"/>
          <a:ext cx="5095876" cy="2880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600"/>
            <a:t>D E R</a:t>
          </a:r>
        </a:p>
      </xdr:txBody>
    </xdr:sp>
    <xdr:clientData/>
  </xdr:twoCellAnchor>
  <xdr:twoCellAnchor>
    <xdr:from>
      <xdr:col>29</xdr:col>
      <xdr:colOff>428624</xdr:colOff>
      <xdr:row>244</xdr:row>
      <xdr:rowOff>142875</xdr:rowOff>
    </xdr:from>
    <xdr:to>
      <xdr:col>39</xdr:col>
      <xdr:colOff>95250</xdr:colOff>
      <xdr:row>259</xdr:row>
      <xdr:rowOff>165375</xdr:rowOff>
    </xdr:to>
    <xdr:sp macro="" textlink="">
      <xdr:nvSpPr>
        <xdr:cNvPr id="925" name="Rounded Rectangle 924"/>
        <xdr:cNvSpPr/>
      </xdr:nvSpPr>
      <xdr:spPr>
        <a:xfrm>
          <a:off x="17002124" y="46624875"/>
          <a:ext cx="5381626" cy="2880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600"/>
            <a:t>L I M</a:t>
          </a:r>
        </a:p>
      </xdr:txBody>
    </xdr:sp>
    <xdr:clientData/>
  </xdr:twoCellAnchor>
  <xdr:twoCellAnchor>
    <xdr:from>
      <xdr:col>45</xdr:col>
      <xdr:colOff>523874</xdr:colOff>
      <xdr:row>220</xdr:row>
      <xdr:rowOff>142875</xdr:rowOff>
    </xdr:from>
    <xdr:to>
      <xdr:col>53</xdr:col>
      <xdr:colOff>271874</xdr:colOff>
      <xdr:row>235</xdr:row>
      <xdr:rowOff>165375</xdr:rowOff>
    </xdr:to>
    <xdr:sp macro="" textlink="">
      <xdr:nvSpPr>
        <xdr:cNvPr id="926" name="Rounded Rectangle 925"/>
        <xdr:cNvSpPr/>
      </xdr:nvSpPr>
      <xdr:spPr>
        <a:xfrm>
          <a:off x="26241374" y="42052875"/>
          <a:ext cx="4320000" cy="2880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600"/>
            <a:t>W E S</a:t>
          </a:r>
        </a:p>
      </xdr:txBody>
    </xdr:sp>
    <xdr:clientData/>
  </xdr:twoCellAnchor>
  <xdr:twoCellAnchor>
    <xdr:from>
      <xdr:col>78</xdr:col>
      <xdr:colOff>47624</xdr:colOff>
      <xdr:row>147</xdr:row>
      <xdr:rowOff>47625</xdr:rowOff>
    </xdr:from>
    <xdr:to>
      <xdr:col>87</xdr:col>
      <xdr:colOff>381000</xdr:colOff>
      <xdr:row>162</xdr:row>
      <xdr:rowOff>70125</xdr:rowOff>
    </xdr:to>
    <xdr:sp macro="" textlink="">
      <xdr:nvSpPr>
        <xdr:cNvPr id="927" name="Rounded Rectangle 926"/>
        <xdr:cNvSpPr/>
      </xdr:nvSpPr>
      <xdr:spPr>
        <a:xfrm>
          <a:off x="44624624" y="28051125"/>
          <a:ext cx="5476876" cy="2880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600"/>
            <a:t>L A P</a:t>
          </a:r>
        </a:p>
      </xdr:txBody>
    </xdr:sp>
    <xdr:clientData/>
  </xdr:twoCellAnchor>
  <xdr:twoCellAnchor>
    <xdr:from>
      <xdr:col>59</xdr:col>
      <xdr:colOff>142874</xdr:colOff>
      <xdr:row>191</xdr:row>
      <xdr:rowOff>47625</xdr:rowOff>
    </xdr:from>
    <xdr:to>
      <xdr:col>66</xdr:col>
      <xdr:colOff>462374</xdr:colOff>
      <xdr:row>206</xdr:row>
      <xdr:rowOff>70125</xdr:rowOff>
    </xdr:to>
    <xdr:sp macro="" textlink="">
      <xdr:nvSpPr>
        <xdr:cNvPr id="929" name="Rounded Rectangle 928"/>
        <xdr:cNvSpPr/>
      </xdr:nvSpPr>
      <xdr:spPr>
        <a:xfrm>
          <a:off x="33861374" y="36433125"/>
          <a:ext cx="4320000" cy="2880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600"/>
            <a:t>A L S</a:t>
          </a:r>
        </a:p>
      </xdr:txBody>
    </xdr:sp>
    <xdr:clientData/>
  </xdr:twoCellAnchor>
  <xdr:twoCellAnchor>
    <xdr:from>
      <xdr:col>80</xdr:col>
      <xdr:colOff>190500</xdr:colOff>
      <xdr:row>248</xdr:row>
      <xdr:rowOff>0</xdr:rowOff>
    </xdr:from>
    <xdr:to>
      <xdr:col>90</xdr:col>
      <xdr:colOff>190500</xdr:colOff>
      <xdr:row>263</xdr:row>
      <xdr:rowOff>22500</xdr:rowOff>
    </xdr:to>
    <xdr:sp macro="" textlink="">
      <xdr:nvSpPr>
        <xdr:cNvPr id="931" name="Rounded Rectangle 930"/>
        <xdr:cNvSpPr/>
      </xdr:nvSpPr>
      <xdr:spPr>
        <a:xfrm>
          <a:off x="45910500" y="47244000"/>
          <a:ext cx="5715000" cy="2880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600"/>
            <a:t>P O D</a:t>
          </a:r>
        </a:p>
      </xdr:txBody>
    </xdr:sp>
    <xdr:clientData/>
  </xdr:twoCellAnchor>
  <xdr:twoCellAnchor>
    <xdr:from>
      <xdr:col>69</xdr:col>
      <xdr:colOff>285750</xdr:colOff>
      <xdr:row>281</xdr:row>
      <xdr:rowOff>95250</xdr:rowOff>
    </xdr:from>
    <xdr:to>
      <xdr:col>79</xdr:col>
      <xdr:colOff>476250</xdr:colOff>
      <xdr:row>296</xdr:row>
      <xdr:rowOff>117750</xdr:rowOff>
    </xdr:to>
    <xdr:sp macro="" textlink="">
      <xdr:nvSpPr>
        <xdr:cNvPr id="933" name="Rounded Rectangle 932"/>
        <xdr:cNvSpPr/>
      </xdr:nvSpPr>
      <xdr:spPr>
        <a:xfrm>
          <a:off x="39719250" y="53625750"/>
          <a:ext cx="5905500" cy="2880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600"/>
            <a:t>W I Q</a:t>
          </a:r>
        </a:p>
      </xdr:txBody>
    </xdr:sp>
    <xdr:clientData/>
  </xdr:twoCellAnchor>
  <xdr:twoCellAnchor>
    <xdr:from>
      <xdr:col>44</xdr:col>
      <xdr:colOff>190500</xdr:colOff>
      <xdr:row>311</xdr:row>
      <xdr:rowOff>0</xdr:rowOff>
    </xdr:from>
    <xdr:to>
      <xdr:col>55</xdr:col>
      <xdr:colOff>0</xdr:colOff>
      <xdr:row>326</xdr:row>
      <xdr:rowOff>22500</xdr:rowOff>
    </xdr:to>
    <xdr:sp macro="" textlink="">
      <xdr:nvSpPr>
        <xdr:cNvPr id="934" name="Rounded Rectangle 933"/>
        <xdr:cNvSpPr/>
      </xdr:nvSpPr>
      <xdr:spPr>
        <a:xfrm>
          <a:off x="25336500" y="59245500"/>
          <a:ext cx="6096000" cy="2880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600"/>
            <a:t>C A W</a:t>
          </a:r>
        </a:p>
      </xdr:txBody>
    </xdr:sp>
    <xdr:clientData/>
  </xdr:twoCellAnchor>
  <xdr:twoCellAnchor>
    <xdr:from>
      <xdr:col>115</xdr:col>
      <xdr:colOff>381000</xdr:colOff>
      <xdr:row>211</xdr:row>
      <xdr:rowOff>95250</xdr:rowOff>
    </xdr:from>
    <xdr:to>
      <xdr:col>123</xdr:col>
      <xdr:colOff>129000</xdr:colOff>
      <xdr:row>226</xdr:row>
      <xdr:rowOff>117750</xdr:rowOff>
    </xdr:to>
    <xdr:sp macro="" textlink="">
      <xdr:nvSpPr>
        <xdr:cNvPr id="936" name="Rounded Rectangle 935"/>
        <xdr:cNvSpPr/>
      </xdr:nvSpPr>
      <xdr:spPr>
        <a:xfrm>
          <a:off x="66103500" y="40290750"/>
          <a:ext cx="4320000" cy="2880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600"/>
            <a:t>E A I</a:t>
          </a:r>
        </a:p>
      </xdr:txBody>
    </xdr:sp>
    <xdr:clientData/>
  </xdr:twoCellAnchor>
  <xdr:twoCellAnchor>
    <xdr:from>
      <xdr:col>131</xdr:col>
      <xdr:colOff>285750</xdr:colOff>
      <xdr:row>112</xdr:row>
      <xdr:rowOff>95250</xdr:rowOff>
    </xdr:from>
    <xdr:to>
      <xdr:col>139</xdr:col>
      <xdr:colOff>33750</xdr:colOff>
      <xdr:row>127</xdr:row>
      <xdr:rowOff>117750</xdr:rowOff>
    </xdr:to>
    <xdr:sp macro="" textlink="">
      <xdr:nvSpPr>
        <xdr:cNvPr id="937" name="Rounded Rectangle 936"/>
        <xdr:cNvSpPr/>
      </xdr:nvSpPr>
      <xdr:spPr>
        <a:xfrm>
          <a:off x="75152250" y="21431250"/>
          <a:ext cx="4320000" cy="2880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600"/>
            <a:t>S T L</a:t>
          </a:r>
        </a:p>
      </xdr:txBody>
    </xdr:sp>
    <xdr:clientData/>
  </xdr:twoCellAnchor>
  <xdr:twoCellAnchor>
    <xdr:from>
      <xdr:col>113</xdr:col>
      <xdr:colOff>381000</xdr:colOff>
      <xdr:row>83</xdr:row>
      <xdr:rowOff>95250</xdr:rowOff>
    </xdr:from>
    <xdr:to>
      <xdr:col>123</xdr:col>
      <xdr:colOff>476250</xdr:colOff>
      <xdr:row>98</xdr:row>
      <xdr:rowOff>117750</xdr:rowOff>
    </xdr:to>
    <xdr:sp macro="" textlink="">
      <xdr:nvSpPr>
        <xdr:cNvPr id="939" name="Rounded Rectangle 938"/>
        <xdr:cNvSpPr/>
      </xdr:nvSpPr>
      <xdr:spPr>
        <a:xfrm>
          <a:off x="64960500" y="15906750"/>
          <a:ext cx="5810250" cy="2880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600"/>
            <a:t>W E H</a:t>
          </a:r>
        </a:p>
      </xdr:txBody>
    </xdr:sp>
    <xdr:clientData/>
  </xdr:twoCellAnchor>
  <xdr:twoCellAnchor>
    <xdr:from>
      <xdr:col>141</xdr:col>
      <xdr:colOff>285750</xdr:colOff>
      <xdr:row>212</xdr:row>
      <xdr:rowOff>0</xdr:rowOff>
    </xdr:from>
    <xdr:to>
      <xdr:col>151</xdr:col>
      <xdr:colOff>95250</xdr:colOff>
      <xdr:row>227</xdr:row>
      <xdr:rowOff>22500</xdr:rowOff>
    </xdr:to>
    <xdr:sp macro="" textlink="">
      <xdr:nvSpPr>
        <xdr:cNvPr id="940" name="Rounded Rectangle 939"/>
        <xdr:cNvSpPr/>
      </xdr:nvSpPr>
      <xdr:spPr>
        <a:xfrm>
          <a:off x="80867250" y="40386000"/>
          <a:ext cx="5524500" cy="2880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600"/>
            <a:t>C A T </a:t>
          </a:r>
        </a:p>
      </xdr:txBody>
    </xdr:sp>
    <xdr:clientData/>
  </xdr:twoCellAnchor>
  <xdr:twoCellAnchor>
    <xdr:from>
      <xdr:col>95</xdr:col>
      <xdr:colOff>190500</xdr:colOff>
      <xdr:row>181</xdr:row>
      <xdr:rowOff>0</xdr:rowOff>
    </xdr:from>
    <xdr:to>
      <xdr:col>104</xdr:col>
      <xdr:colOff>381000</xdr:colOff>
      <xdr:row>196</xdr:row>
      <xdr:rowOff>22500</xdr:rowOff>
    </xdr:to>
    <xdr:sp macro="" textlink="">
      <xdr:nvSpPr>
        <xdr:cNvPr id="941" name="Rounded Rectangle 940"/>
        <xdr:cNvSpPr/>
      </xdr:nvSpPr>
      <xdr:spPr>
        <a:xfrm>
          <a:off x="54483000" y="34480500"/>
          <a:ext cx="5334000" cy="2880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600"/>
            <a:t>B L A</a:t>
          </a:r>
        </a:p>
      </xdr:txBody>
    </xdr:sp>
    <xdr:clientData/>
  </xdr:twoCellAnchor>
  <xdr:twoCellAnchor>
    <xdr:from>
      <xdr:col>59</xdr:col>
      <xdr:colOff>0</xdr:colOff>
      <xdr:row>349</xdr:row>
      <xdr:rowOff>95250</xdr:rowOff>
    </xdr:from>
    <xdr:to>
      <xdr:col>68</xdr:col>
      <xdr:colOff>476250</xdr:colOff>
      <xdr:row>364</xdr:row>
      <xdr:rowOff>117750</xdr:rowOff>
    </xdr:to>
    <xdr:sp macro="" textlink="">
      <xdr:nvSpPr>
        <xdr:cNvPr id="942" name="Rounded Rectangle 941"/>
        <xdr:cNvSpPr/>
      </xdr:nvSpPr>
      <xdr:spPr>
        <a:xfrm>
          <a:off x="33718500" y="66579750"/>
          <a:ext cx="5619750" cy="2880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600"/>
            <a:t>H E Q</a:t>
          </a:r>
        </a:p>
      </xdr:txBody>
    </xdr:sp>
    <xdr:clientData/>
  </xdr:twoCellAnchor>
  <xdr:twoCellAnchor>
    <xdr:from>
      <xdr:col>77</xdr:col>
      <xdr:colOff>285750</xdr:colOff>
      <xdr:row>357</xdr:row>
      <xdr:rowOff>95250</xdr:rowOff>
    </xdr:from>
    <xdr:to>
      <xdr:col>86</xdr:col>
      <xdr:colOff>476250</xdr:colOff>
      <xdr:row>372</xdr:row>
      <xdr:rowOff>117750</xdr:rowOff>
    </xdr:to>
    <xdr:sp macro="" textlink="">
      <xdr:nvSpPr>
        <xdr:cNvPr id="943" name="Rounded Rectangle 942"/>
        <xdr:cNvSpPr/>
      </xdr:nvSpPr>
      <xdr:spPr>
        <a:xfrm>
          <a:off x="44291250" y="68103750"/>
          <a:ext cx="5334000" cy="2880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600"/>
            <a:t>S O Q</a:t>
          </a:r>
        </a:p>
      </xdr:txBody>
    </xdr:sp>
    <xdr:clientData/>
  </xdr:twoCellAnchor>
  <xdr:twoCellAnchor>
    <xdr:from>
      <xdr:col>109</xdr:col>
      <xdr:colOff>0</xdr:colOff>
      <xdr:row>359</xdr:row>
      <xdr:rowOff>0</xdr:rowOff>
    </xdr:from>
    <xdr:to>
      <xdr:col>119</xdr:col>
      <xdr:colOff>381000</xdr:colOff>
      <xdr:row>374</xdr:row>
      <xdr:rowOff>22500</xdr:rowOff>
    </xdr:to>
    <xdr:sp macro="" textlink="">
      <xdr:nvSpPr>
        <xdr:cNvPr id="944" name="Rounded Rectangle 943"/>
        <xdr:cNvSpPr/>
      </xdr:nvSpPr>
      <xdr:spPr>
        <a:xfrm>
          <a:off x="62293500" y="68389500"/>
          <a:ext cx="6096000" cy="2880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600"/>
            <a:t>M U D</a:t>
          </a:r>
        </a:p>
      </xdr:txBody>
    </xdr:sp>
    <xdr:clientData/>
  </xdr:twoCellAnchor>
  <xdr:twoCellAnchor>
    <xdr:from>
      <xdr:col>93</xdr:col>
      <xdr:colOff>190500</xdr:colOff>
      <xdr:row>357</xdr:row>
      <xdr:rowOff>95250</xdr:rowOff>
    </xdr:from>
    <xdr:to>
      <xdr:col>102</xdr:col>
      <xdr:colOff>381000</xdr:colOff>
      <xdr:row>372</xdr:row>
      <xdr:rowOff>117750</xdr:rowOff>
    </xdr:to>
    <xdr:sp macro="" textlink="">
      <xdr:nvSpPr>
        <xdr:cNvPr id="945" name="Rounded Rectangle 944"/>
        <xdr:cNvSpPr/>
      </xdr:nvSpPr>
      <xdr:spPr>
        <a:xfrm>
          <a:off x="53340000" y="68103750"/>
          <a:ext cx="5334000" cy="2880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600"/>
            <a:t>C R O</a:t>
          </a:r>
        </a:p>
      </xdr:txBody>
    </xdr:sp>
    <xdr:clientData/>
  </xdr:twoCellAnchor>
  <xdr:twoCellAnchor>
    <xdr:from>
      <xdr:col>125</xdr:col>
      <xdr:colOff>285750</xdr:colOff>
      <xdr:row>358</xdr:row>
      <xdr:rowOff>0</xdr:rowOff>
    </xdr:from>
    <xdr:to>
      <xdr:col>133</xdr:col>
      <xdr:colOff>33750</xdr:colOff>
      <xdr:row>373</xdr:row>
      <xdr:rowOff>22500</xdr:rowOff>
    </xdr:to>
    <xdr:sp macro="" textlink="">
      <xdr:nvSpPr>
        <xdr:cNvPr id="946" name="Rounded Rectangle 945"/>
        <xdr:cNvSpPr/>
      </xdr:nvSpPr>
      <xdr:spPr>
        <a:xfrm>
          <a:off x="71723250" y="68199000"/>
          <a:ext cx="4320000" cy="2880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600"/>
            <a:t>I S G </a:t>
          </a:r>
        </a:p>
      </xdr:txBody>
    </xdr:sp>
    <xdr:clientData/>
  </xdr:twoCellAnchor>
  <xdr:twoCellAnchor>
    <xdr:from>
      <xdr:col>143</xdr:col>
      <xdr:colOff>381000</xdr:colOff>
      <xdr:row>362</xdr:row>
      <xdr:rowOff>0</xdr:rowOff>
    </xdr:from>
    <xdr:to>
      <xdr:col>153</xdr:col>
      <xdr:colOff>190500</xdr:colOff>
      <xdr:row>377</xdr:row>
      <xdr:rowOff>22500</xdr:rowOff>
    </xdr:to>
    <xdr:sp macro="" textlink="">
      <xdr:nvSpPr>
        <xdr:cNvPr id="947" name="Rounded Rectangle 946"/>
        <xdr:cNvSpPr/>
      </xdr:nvSpPr>
      <xdr:spPr>
        <a:xfrm>
          <a:off x="82105500" y="68961000"/>
          <a:ext cx="5524500" cy="2880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600"/>
            <a:t>C U S</a:t>
          </a:r>
        </a:p>
      </xdr:txBody>
    </xdr:sp>
    <xdr:clientData/>
  </xdr:twoCellAnchor>
  <xdr:twoCellAnchor>
    <xdr:from>
      <xdr:col>162</xdr:col>
      <xdr:colOff>381000</xdr:colOff>
      <xdr:row>332</xdr:row>
      <xdr:rowOff>95250</xdr:rowOff>
    </xdr:from>
    <xdr:to>
      <xdr:col>172</xdr:col>
      <xdr:colOff>381000</xdr:colOff>
      <xdr:row>347</xdr:row>
      <xdr:rowOff>117750</xdr:rowOff>
    </xdr:to>
    <xdr:sp macro="" textlink="">
      <xdr:nvSpPr>
        <xdr:cNvPr id="948" name="Rounded Rectangle 947"/>
        <xdr:cNvSpPr/>
      </xdr:nvSpPr>
      <xdr:spPr>
        <a:xfrm>
          <a:off x="92964000" y="63341250"/>
          <a:ext cx="5715000" cy="2880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600"/>
            <a:t>G R E</a:t>
          </a:r>
        </a:p>
      </xdr:txBody>
    </xdr:sp>
    <xdr:clientData/>
  </xdr:twoCellAnchor>
  <xdr:twoCellAnchor>
    <xdr:from>
      <xdr:col>208</xdr:col>
      <xdr:colOff>190500</xdr:colOff>
      <xdr:row>334</xdr:row>
      <xdr:rowOff>0</xdr:rowOff>
    </xdr:from>
    <xdr:to>
      <xdr:col>217</xdr:col>
      <xdr:colOff>285750</xdr:colOff>
      <xdr:row>349</xdr:row>
      <xdr:rowOff>22500</xdr:rowOff>
    </xdr:to>
    <xdr:sp macro="" textlink="">
      <xdr:nvSpPr>
        <xdr:cNvPr id="949" name="Rounded Rectangle 948"/>
        <xdr:cNvSpPr/>
      </xdr:nvSpPr>
      <xdr:spPr>
        <a:xfrm>
          <a:off x="119062500" y="63627000"/>
          <a:ext cx="5238750" cy="2880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600"/>
            <a:t>E L R</a:t>
          </a:r>
        </a:p>
      </xdr:txBody>
    </xdr:sp>
    <xdr:clientData/>
  </xdr:twoCellAnchor>
  <xdr:twoCellAnchor>
    <xdr:from>
      <xdr:col>238</xdr:col>
      <xdr:colOff>190500</xdr:colOff>
      <xdr:row>289</xdr:row>
      <xdr:rowOff>95250</xdr:rowOff>
    </xdr:from>
    <xdr:to>
      <xdr:col>250</xdr:col>
      <xdr:colOff>0</xdr:colOff>
      <xdr:row>304</xdr:row>
      <xdr:rowOff>117750</xdr:rowOff>
    </xdr:to>
    <xdr:sp macro="" textlink="">
      <xdr:nvSpPr>
        <xdr:cNvPr id="950" name="Rounded Rectangle 949"/>
        <xdr:cNvSpPr/>
      </xdr:nvSpPr>
      <xdr:spPr>
        <a:xfrm>
          <a:off x="136207500" y="55149750"/>
          <a:ext cx="6667500" cy="2880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600"/>
            <a:t>W O A</a:t>
          </a:r>
        </a:p>
      </xdr:txBody>
    </xdr:sp>
    <xdr:clientData/>
  </xdr:twoCellAnchor>
  <xdr:twoCellAnchor>
    <xdr:from>
      <xdr:col>235</xdr:col>
      <xdr:colOff>381000</xdr:colOff>
      <xdr:row>346</xdr:row>
      <xdr:rowOff>0</xdr:rowOff>
    </xdr:from>
    <xdr:to>
      <xdr:col>245</xdr:col>
      <xdr:colOff>190500</xdr:colOff>
      <xdr:row>361</xdr:row>
      <xdr:rowOff>22500</xdr:rowOff>
    </xdr:to>
    <xdr:sp macro="" textlink="">
      <xdr:nvSpPr>
        <xdr:cNvPr id="952" name="Rounded Rectangle 951"/>
        <xdr:cNvSpPr/>
      </xdr:nvSpPr>
      <xdr:spPr>
        <a:xfrm>
          <a:off x="134683500" y="65913000"/>
          <a:ext cx="5524500" cy="2880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600"/>
            <a:t>L E W</a:t>
          </a:r>
        </a:p>
      </xdr:txBody>
    </xdr:sp>
    <xdr:clientData/>
  </xdr:twoCellAnchor>
  <xdr:twoCellAnchor>
    <xdr:from>
      <xdr:col>182</xdr:col>
      <xdr:colOff>190500</xdr:colOff>
      <xdr:row>334</xdr:row>
      <xdr:rowOff>0</xdr:rowOff>
    </xdr:from>
    <xdr:to>
      <xdr:col>192</xdr:col>
      <xdr:colOff>190500</xdr:colOff>
      <xdr:row>349</xdr:row>
      <xdr:rowOff>22500</xdr:rowOff>
    </xdr:to>
    <xdr:sp macro="" textlink="">
      <xdr:nvSpPr>
        <xdr:cNvPr id="953" name="Rounded Rectangle 952"/>
        <xdr:cNvSpPr/>
      </xdr:nvSpPr>
      <xdr:spPr>
        <a:xfrm>
          <a:off x="104203500" y="63627000"/>
          <a:ext cx="5715000" cy="2880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600"/>
            <a:t>D E B</a:t>
          </a:r>
        </a:p>
      </xdr:txBody>
    </xdr:sp>
    <xdr:clientData/>
  </xdr:twoCellAnchor>
  <xdr:twoCellAnchor>
    <xdr:from>
      <xdr:col>166</xdr:col>
      <xdr:colOff>0</xdr:colOff>
      <xdr:row>185</xdr:row>
      <xdr:rowOff>0</xdr:rowOff>
    </xdr:from>
    <xdr:to>
      <xdr:col>175</xdr:col>
      <xdr:colOff>476250</xdr:colOff>
      <xdr:row>200</xdr:row>
      <xdr:rowOff>22500</xdr:rowOff>
    </xdr:to>
    <xdr:sp macro="" textlink="">
      <xdr:nvSpPr>
        <xdr:cNvPr id="954" name="Rounded Rectangle 953"/>
        <xdr:cNvSpPr/>
      </xdr:nvSpPr>
      <xdr:spPr>
        <a:xfrm>
          <a:off x="94869000" y="35242500"/>
          <a:ext cx="5619750" cy="2880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600"/>
            <a:t>W S T </a:t>
          </a:r>
        </a:p>
      </xdr:txBody>
    </xdr:sp>
    <xdr:clientData/>
  </xdr:twoCellAnchor>
  <xdr:twoCellAnchor>
    <xdr:from>
      <xdr:col>174</xdr:col>
      <xdr:colOff>476250</xdr:colOff>
      <xdr:row>228</xdr:row>
      <xdr:rowOff>95250</xdr:rowOff>
    </xdr:from>
    <xdr:to>
      <xdr:col>184</xdr:col>
      <xdr:colOff>476250</xdr:colOff>
      <xdr:row>243</xdr:row>
      <xdr:rowOff>117750</xdr:rowOff>
    </xdr:to>
    <xdr:sp macro="" textlink="">
      <xdr:nvSpPr>
        <xdr:cNvPr id="955" name="Rounded Rectangle 954"/>
        <xdr:cNvSpPr/>
      </xdr:nvSpPr>
      <xdr:spPr>
        <a:xfrm>
          <a:off x="99917250" y="43529250"/>
          <a:ext cx="5715000" cy="2880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600"/>
            <a:t>P D K</a:t>
          </a:r>
        </a:p>
      </xdr:txBody>
    </xdr:sp>
    <xdr:clientData/>
  </xdr:twoCellAnchor>
  <xdr:twoCellAnchor>
    <xdr:from>
      <xdr:col>190</xdr:col>
      <xdr:colOff>95250</xdr:colOff>
      <xdr:row>251</xdr:row>
      <xdr:rowOff>0</xdr:rowOff>
    </xdr:from>
    <xdr:to>
      <xdr:col>200</xdr:col>
      <xdr:colOff>285750</xdr:colOff>
      <xdr:row>266</xdr:row>
      <xdr:rowOff>22500</xdr:rowOff>
    </xdr:to>
    <xdr:sp macro="" textlink="">
      <xdr:nvSpPr>
        <xdr:cNvPr id="956" name="Rounded Rectangle 955"/>
        <xdr:cNvSpPr/>
      </xdr:nvSpPr>
      <xdr:spPr>
        <a:xfrm>
          <a:off x="108680250" y="47815500"/>
          <a:ext cx="5905500" cy="2880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600"/>
            <a:t>L C A</a:t>
          </a:r>
        </a:p>
      </xdr:txBody>
    </xdr:sp>
    <xdr:clientData/>
  </xdr:twoCellAnchor>
  <xdr:twoCellAnchor>
    <xdr:from>
      <xdr:col>209</xdr:col>
      <xdr:colOff>285750</xdr:colOff>
      <xdr:row>270</xdr:row>
      <xdr:rowOff>95250</xdr:rowOff>
    </xdr:from>
    <xdr:to>
      <xdr:col>219</xdr:col>
      <xdr:colOff>190500</xdr:colOff>
      <xdr:row>285</xdr:row>
      <xdr:rowOff>117750</xdr:rowOff>
    </xdr:to>
    <xdr:sp macro="" textlink="">
      <xdr:nvSpPr>
        <xdr:cNvPr id="957" name="Rounded Rectangle 956"/>
        <xdr:cNvSpPr/>
      </xdr:nvSpPr>
      <xdr:spPr>
        <a:xfrm>
          <a:off x="119729250" y="51530250"/>
          <a:ext cx="5619750" cy="2880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600"/>
            <a:t>K G V</a:t>
          </a:r>
        </a:p>
      </xdr:txBody>
    </xdr:sp>
    <xdr:clientData/>
  </xdr:twoCellAnchor>
  <xdr:twoCellAnchor>
    <xdr:from>
      <xdr:col>174</xdr:col>
      <xdr:colOff>0</xdr:colOff>
      <xdr:row>95</xdr:row>
      <xdr:rowOff>0</xdr:rowOff>
    </xdr:from>
    <xdr:to>
      <xdr:col>183</xdr:col>
      <xdr:colOff>476250</xdr:colOff>
      <xdr:row>110</xdr:row>
      <xdr:rowOff>22500</xdr:rowOff>
    </xdr:to>
    <xdr:sp macro="" textlink="">
      <xdr:nvSpPr>
        <xdr:cNvPr id="959" name="Rounded Rectangle 958"/>
        <xdr:cNvSpPr/>
      </xdr:nvSpPr>
      <xdr:spPr>
        <a:xfrm>
          <a:off x="99441000" y="18097500"/>
          <a:ext cx="5619750" cy="2880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600"/>
            <a:t>C U H</a:t>
          </a:r>
        </a:p>
      </xdr:txBody>
    </xdr:sp>
    <xdr:clientData/>
  </xdr:twoCellAnchor>
  <xdr:twoCellAnchor>
    <xdr:from>
      <xdr:col>190</xdr:col>
      <xdr:colOff>381000</xdr:colOff>
      <xdr:row>140</xdr:row>
      <xdr:rowOff>95250</xdr:rowOff>
    </xdr:from>
    <xdr:to>
      <xdr:col>200</xdr:col>
      <xdr:colOff>285750</xdr:colOff>
      <xdr:row>155</xdr:row>
      <xdr:rowOff>117750</xdr:rowOff>
    </xdr:to>
    <xdr:sp macro="" textlink="">
      <xdr:nvSpPr>
        <xdr:cNvPr id="960" name="Rounded Rectangle 959"/>
        <xdr:cNvSpPr/>
      </xdr:nvSpPr>
      <xdr:spPr>
        <a:xfrm>
          <a:off x="108966000" y="26765250"/>
          <a:ext cx="5619750" cy="2880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600"/>
            <a:t>P R R</a:t>
          </a:r>
        </a:p>
      </xdr:txBody>
    </xdr:sp>
    <xdr:clientData/>
  </xdr:twoCellAnchor>
  <xdr:twoCellAnchor>
    <xdr:from>
      <xdr:col>216</xdr:col>
      <xdr:colOff>476250</xdr:colOff>
      <xdr:row>156</xdr:row>
      <xdr:rowOff>0</xdr:rowOff>
    </xdr:from>
    <xdr:to>
      <xdr:col>226</xdr:col>
      <xdr:colOff>285750</xdr:colOff>
      <xdr:row>171</xdr:row>
      <xdr:rowOff>22500</xdr:rowOff>
    </xdr:to>
    <xdr:sp macro="" textlink="">
      <xdr:nvSpPr>
        <xdr:cNvPr id="961" name="Rounded Rectangle 960"/>
        <xdr:cNvSpPr/>
      </xdr:nvSpPr>
      <xdr:spPr>
        <a:xfrm>
          <a:off x="123920250" y="29718000"/>
          <a:ext cx="5524500" cy="2880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600"/>
            <a:t>R O</a:t>
          </a:r>
          <a:r>
            <a:rPr lang="fr-FR" sz="16600" baseline="0"/>
            <a:t> A</a:t>
          </a:r>
          <a:endParaRPr lang="fr-FR" sz="16600"/>
        </a:p>
      </xdr:txBody>
    </xdr:sp>
    <xdr:clientData/>
  </xdr:twoCellAnchor>
  <xdr:twoCellAnchor>
    <xdr:from>
      <xdr:col>152</xdr:col>
      <xdr:colOff>190500</xdr:colOff>
      <xdr:row>106</xdr:row>
      <xdr:rowOff>95250</xdr:rowOff>
    </xdr:from>
    <xdr:to>
      <xdr:col>162</xdr:col>
      <xdr:colOff>0</xdr:colOff>
      <xdr:row>121</xdr:row>
      <xdr:rowOff>117750</xdr:rowOff>
    </xdr:to>
    <xdr:sp macro="" textlink="">
      <xdr:nvSpPr>
        <xdr:cNvPr id="962" name="Rounded Rectangle 961"/>
        <xdr:cNvSpPr/>
      </xdr:nvSpPr>
      <xdr:spPr>
        <a:xfrm>
          <a:off x="87058500" y="20288250"/>
          <a:ext cx="5524500" cy="2880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600"/>
            <a:t>R O V</a:t>
          </a:r>
        </a:p>
      </xdr:txBody>
    </xdr:sp>
    <xdr:clientData/>
  </xdr:twoCellAnchor>
  <xdr:twoCellAnchor>
    <xdr:from>
      <xdr:col>291</xdr:col>
      <xdr:colOff>381000</xdr:colOff>
      <xdr:row>104</xdr:row>
      <xdr:rowOff>0</xdr:rowOff>
    </xdr:from>
    <xdr:to>
      <xdr:col>300</xdr:col>
      <xdr:colOff>476250</xdr:colOff>
      <xdr:row>119</xdr:row>
      <xdr:rowOff>22500</xdr:rowOff>
    </xdr:to>
    <xdr:sp macro="" textlink="">
      <xdr:nvSpPr>
        <xdr:cNvPr id="964" name="Rounded Rectangle 963"/>
        <xdr:cNvSpPr/>
      </xdr:nvSpPr>
      <xdr:spPr>
        <a:xfrm>
          <a:off x="166687500" y="19812000"/>
          <a:ext cx="5238750" cy="2880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600"/>
            <a:t>B E C</a:t>
          </a:r>
        </a:p>
      </xdr:txBody>
    </xdr:sp>
    <xdr:clientData/>
  </xdr:twoCellAnchor>
  <xdr:twoCellAnchor>
    <xdr:from>
      <xdr:col>279</xdr:col>
      <xdr:colOff>95250</xdr:colOff>
      <xdr:row>129</xdr:row>
      <xdr:rowOff>0</xdr:rowOff>
    </xdr:from>
    <xdr:to>
      <xdr:col>288</xdr:col>
      <xdr:colOff>381000</xdr:colOff>
      <xdr:row>144</xdr:row>
      <xdr:rowOff>22500</xdr:rowOff>
    </xdr:to>
    <xdr:sp macro="" textlink="">
      <xdr:nvSpPr>
        <xdr:cNvPr id="965" name="Rounded Rectangle 964"/>
        <xdr:cNvSpPr/>
      </xdr:nvSpPr>
      <xdr:spPr>
        <a:xfrm>
          <a:off x="159543750" y="24574500"/>
          <a:ext cx="5429250" cy="2880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600"/>
            <a:t>G A</a:t>
          </a:r>
          <a:r>
            <a:rPr lang="fr-FR" sz="16600" baseline="0"/>
            <a:t> R</a:t>
          </a:r>
          <a:endParaRPr lang="fr-FR" sz="16600"/>
        </a:p>
      </xdr:txBody>
    </xdr:sp>
    <xdr:clientData/>
  </xdr:twoCellAnchor>
  <xdr:twoCellAnchor>
    <xdr:from>
      <xdr:col>240</xdr:col>
      <xdr:colOff>476250</xdr:colOff>
      <xdr:row>132</xdr:row>
      <xdr:rowOff>0</xdr:rowOff>
    </xdr:from>
    <xdr:to>
      <xdr:col>250</xdr:col>
      <xdr:colOff>0</xdr:colOff>
      <xdr:row>147</xdr:row>
      <xdr:rowOff>22500</xdr:rowOff>
    </xdr:to>
    <xdr:sp macro="" textlink="">
      <xdr:nvSpPr>
        <xdr:cNvPr id="966" name="Rounded Rectangle 965"/>
        <xdr:cNvSpPr/>
      </xdr:nvSpPr>
      <xdr:spPr>
        <a:xfrm>
          <a:off x="137636250" y="25146000"/>
          <a:ext cx="5238750" cy="2880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600"/>
            <a:t>B E P</a:t>
          </a:r>
        </a:p>
      </xdr:txBody>
    </xdr:sp>
    <xdr:clientData/>
  </xdr:twoCellAnchor>
  <xdr:twoCellAnchor>
    <xdr:from>
      <xdr:col>262</xdr:col>
      <xdr:colOff>381000</xdr:colOff>
      <xdr:row>134</xdr:row>
      <xdr:rowOff>95250</xdr:rowOff>
    </xdr:from>
    <xdr:to>
      <xdr:col>271</xdr:col>
      <xdr:colOff>381000</xdr:colOff>
      <xdr:row>149</xdr:row>
      <xdr:rowOff>117750</xdr:rowOff>
    </xdr:to>
    <xdr:sp macro="" textlink="">
      <xdr:nvSpPr>
        <xdr:cNvPr id="968" name="Rounded Rectangle 967"/>
        <xdr:cNvSpPr/>
      </xdr:nvSpPr>
      <xdr:spPr>
        <a:xfrm>
          <a:off x="150114000" y="25622250"/>
          <a:ext cx="5143500" cy="2880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600"/>
            <a:t>C Y P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OD586"/>
  <sheetViews>
    <sheetView zoomScale="60" zoomScaleNormal="60" workbookViewId="0">
      <selection activeCell="L3" sqref="L3"/>
    </sheetView>
  </sheetViews>
  <sheetFormatPr defaultColWidth="9.140625" defaultRowHeight="15" x14ac:dyDescent="0.25"/>
  <cols>
    <col min="1" max="1" width="35.85546875" style="5" customWidth="1"/>
    <col min="2" max="2" width="47.28515625" style="6" customWidth="1"/>
    <col min="3" max="3" width="19.28515625" style="8" hidden="1" customWidth="1"/>
    <col min="4" max="4" width="22.85546875" style="9" customWidth="1"/>
    <col min="5" max="5" width="14.140625" style="1" customWidth="1"/>
    <col min="6" max="6" width="6.42578125" style="1" customWidth="1"/>
    <col min="7" max="7" width="32" style="9" customWidth="1"/>
    <col min="8" max="8" width="30.42578125" style="3" customWidth="1"/>
    <col min="9" max="9" width="34.5703125" style="1" customWidth="1"/>
    <col min="10" max="10" width="39.5703125" style="1" customWidth="1"/>
    <col min="11" max="11" width="26" style="13" customWidth="1"/>
    <col min="12" max="12" width="40.7109375" customWidth="1"/>
    <col min="13" max="13" width="3.85546875" customWidth="1"/>
    <col min="14" max="14" width="9.140625" style="66" customWidth="1"/>
    <col min="15" max="15" width="33.7109375" style="67" customWidth="1"/>
  </cols>
  <sheetData>
    <row r="1" spans="1:394" ht="15" customHeight="1" thickBot="1" x14ac:dyDescent="0.3">
      <c r="A1"/>
      <c r="B1"/>
      <c r="C1"/>
      <c r="D1" s="1"/>
      <c r="E1"/>
      <c r="F1"/>
      <c r="G1" s="1"/>
      <c r="H1"/>
      <c r="I1"/>
      <c r="J1"/>
      <c r="K1"/>
      <c r="N1" s="64"/>
      <c r="O1" s="65"/>
    </row>
    <row r="2" spans="1:394" s="11" customFormat="1" ht="16.5" thickTop="1" thickBot="1" x14ac:dyDescent="0.3">
      <c r="A2" s="29" t="s">
        <v>126</v>
      </c>
      <c r="B2" s="30" t="s">
        <v>0</v>
      </c>
      <c r="C2" s="30" t="s">
        <v>64</v>
      </c>
      <c r="D2" s="30" t="s">
        <v>1</v>
      </c>
      <c r="E2" s="31" t="s">
        <v>67</v>
      </c>
      <c r="F2" s="49"/>
      <c r="G2" s="29" t="s">
        <v>1</v>
      </c>
      <c r="H2" s="30" t="s">
        <v>134</v>
      </c>
      <c r="I2" s="30" t="s">
        <v>68</v>
      </c>
      <c r="J2" s="30" t="s">
        <v>111</v>
      </c>
      <c r="K2" s="30" t="s">
        <v>2</v>
      </c>
      <c r="L2" s="31" t="s">
        <v>3</v>
      </c>
      <c r="M2" s="4"/>
      <c r="N2" s="58" t="s">
        <v>118</v>
      </c>
      <c r="O2" s="58" t="s">
        <v>119</v>
      </c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</row>
    <row r="3" spans="1:394" x14ac:dyDescent="0.25">
      <c r="A3" s="28" t="s">
        <v>121</v>
      </c>
      <c r="B3" s="7"/>
      <c r="C3" s="17">
        <v>1</v>
      </c>
      <c r="D3" s="10"/>
      <c r="E3" s="21" t="e">
        <f>INDEX(N:N,MATCH(B3,O:O,0),1)</f>
        <v>#N/A</v>
      </c>
      <c r="F3" s="2"/>
      <c r="G3" s="22" t="s">
        <v>115</v>
      </c>
      <c r="H3" s="18">
        <f>SUMIF(D:D,"ABR",C:C)</f>
        <v>0</v>
      </c>
      <c r="I3" s="19">
        <f>IF(H3&gt;4, 4,H3)+1</f>
        <v>1</v>
      </c>
      <c r="J3" s="20">
        <f t="shared" ref="J3:J47" si="0">IFERROR(AVERAGEIF($D$3:$D$958,G3,$E$3:$E$958),1)</f>
        <v>1</v>
      </c>
      <c r="K3" s="19">
        <v>100</v>
      </c>
      <c r="L3" s="23">
        <f>I3*J3*K3</f>
        <v>100</v>
      </c>
      <c r="M3" s="4"/>
      <c r="N3" s="56">
        <v>1</v>
      </c>
      <c r="O3" s="57" t="s">
        <v>120</v>
      </c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</row>
    <row r="4" spans="1:394" x14ac:dyDescent="0.25">
      <c r="A4" s="28" t="s">
        <v>121</v>
      </c>
      <c r="B4" s="7"/>
      <c r="C4" s="17">
        <v>1</v>
      </c>
      <c r="D4" s="10"/>
      <c r="E4" s="21" t="e">
        <f t="shared" ref="E4:E67" si="1">INDEX(N:N,MATCH(B4,O:O,0),1)</f>
        <v>#N/A</v>
      </c>
      <c r="F4" s="2"/>
      <c r="G4" s="59" t="s">
        <v>23</v>
      </c>
      <c r="H4" s="41">
        <f>SUMIF(D:D,"ALS",C:C)</f>
        <v>0</v>
      </c>
      <c r="I4" s="42">
        <f t="shared" ref="I4:I47" si="2">IF(H4&gt;4, 4,H4)+1</f>
        <v>1</v>
      </c>
      <c r="J4" s="43">
        <f t="shared" si="0"/>
        <v>1</v>
      </c>
      <c r="K4" s="42">
        <v>1</v>
      </c>
      <c r="L4" s="60">
        <f t="shared" ref="L4:L34" si="3">I4*J4*K4</f>
        <v>1</v>
      </c>
      <c r="M4" s="4"/>
      <c r="N4" s="54">
        <v>1</v>
      </c>
      <c r="O4" s="21" t="s">
        <v>17</v>
      </c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</row>
    <row r="5" spans="1:394" x14ac:dyDescent="0.25">
      <c r="A5" s="28" t="s">
        <v>121</v>
      </c>
      <c r="B5" s="7"/>
      <c r="C5" s="17">
        <v>1</v>
      </c>
      <c r="D5" s="10"/>
      <c r="E5" s="21" t="e">
        <f t="shared" si="1"/>
        <v>#N/A</v>
      </c>
      <c r="F5" s="2"/>
      <c r="G5" s="59" t="s">
        <v>5</v>
      </c>
      <c r="H5" s="41">
        <f>SUMIF(D:D,"BAN",C:C)</f>
        <v>0</v>
      </c>
      <c r="I5" s="42">
        <f t="shared" si="2"/>
        <v>1</v>
      </c>
      <c r="J5" s="43">
        <f t="shared" si="0"/>
        <v>1</v>
      </c>
      <c r="K5" s="42">
        <v>1</v>
      </c>
      <c r="L5" s="60">
        <f t="shared" si="3"/>
        <v>1</v>
      </c>
      <c r="M5" s="4"/>
      <c r="N5" s="54">
        <v>1</v>
      </c>
      <c r="O5" s="21" t="s">
        <v>16</v>
      </c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</row>
    <row r="6" spans="1:394" x14ac:dyDescent="0.25">
      <c r="A6" s="28" t="s">
        <v>121</v>
      </c>
      <c r="B6" s="7"/>
      <c r="C6" s="17">
        <v>1</v>
      </c>
      <c r="D6" s="10"/>
      <c r="E6" s="21" t="e">
        <f t="shared" si="1"/>
        <v>#N/A</v>
      </c>
      <c r="F6" s="2"/>
      <c r="G6" s="59" t="s">
        <v>24</v>
      </c>
      <c r="H6" s="41">
        <f>SUMIF(D:D,"BEC",C:C)</f>
        <v>0</v>
      </c>
      <c r="I6" s="42">
        <f t="shared" si="2"/>
        <v>1</v>
      </c>
      <c r="J6" s="43">
        <f t="shared" si="0"/>
        <v>1</v>
      </c>
      <c r="K6" s="42">
        <v>1</v>
      </c>
      <c r="L6" s="60">
        <f t="shared" si="3"/>
        <v>1</v>
      </c>
      <c r="M6" s="4"/>
      <c r="N6" s="55">
        <v>2</v>
      </c>
      <c r="O6" s="53" t="s">
        <v>20</v>
      </c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94" x14ac:dyDescent="0.25">
      <c r="A7" s="28" t="s">
        <v>121</v>
      </c>
      <c r="B7" s="7"/>
      <c r="C7" s="17">
        <v>1</v>
      </c>
      <c r="D7" s="10"/>
      <c r="E7" s="21" t="e">
        <f t="shared" si="1"/>
        <v>#N/A</v>
      </c>
      <c r="F7" s="2"/>
      <c r="G7" s="59" t="s">
        <v>25</v>
      </c>
      <c r="H7" s="41">
        <f>SUMIF(D:D,"BEP",C:C)</f>
        <v>0</v>
      </c>
      <c r="I7" s="42">
        <f t="shared" si="2"/>
        <v>1</v>
      </c>
      <c r="J7" s="43">
        <f t="shared" si="0"/>
        <v>1</v>
      </c>
      <c r="K7" s="42">
        <v>1</v>
      </c>
      <c r="L7" s="60">
        <f t="shared" si="3"/>
        <v>1</v>
      </c>
      <c r="M7" s="4"/>
      <c r="N7" s="55">
        <v>2</v>
      </c>
      <c r="O7" s="53" t="s">
        <v>21</v>
      </c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</row>
    <row r="8" spans="1:394" x14ac:dyDescent="0.25">
      <c r="A8" s="28" t="s">
        <v>121</v>
      </c>
      <c r="B8" s="7"/>
      <c r="C8" s="17">
        <v>1</v>
      </c>
      <c r="D8" s="10"/>
      <c r="E8" s="21" t="e">
        <f t="shared" si="1"/>
        <v>#N/A</v>
      </c>
      <c r="F8" s="2"/>
      <c r="G8" s="59" t="s">
        <v>26</v>
      </c>
      <c r="H8" s="41">
        <f>SUMIF(D:D,"BLA",C:C)</f>
        <v>0</v>
      </c>
      <c r="I8" s="42">
        <f t="shared" si="2"/>
        <v>1</v>
      </c>
      <c r="J8" s="43">
        <f t="shared" si="0"/>
        <v>1</v>
      </c>
      <c r="K8" s="42">
        <v>1</v>
      </c>
      <c r="L8" s="60">
        <f t="shared" si="3"/>
        <v>1</v>
      </c>
      <c r="M8" s="4"/>
      <c r="N8" s="55">
        <v>2</v>
      </c>
      <c r="O8" s="53" t="s">
        <v>14</v>
      </c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</row>
    <row r="9" spans="1:394" x14ac:dyDescent="0.25">
      <c r="A9" s="28" t="s">
        <v>121</v>
      </c>
      <c r="B9" s="7"/>
      <c r="C9" s="17">
        <v>1</v>
      </c>
      <c r="D9" s="10"/>
      <c r="E9" s="21" t="e">
        <f t="shared" si="1"/>
        <v>#N/A</v>
      </c>
      <c r="F9" s="2"/>
      <c r="G9" s="59" t="s">
        <v>27</v>
      </c>
      <c r="H9" s="41">
        <f>SUMIF(D:D,"BOC",C:C)</f>
        <v>0</v>
      </c>
      <c r="I9" s="42">
        <f t="shared" si="2"/>
        <v>1</v>
      </c>
      <c r="J9" s="43">
        <f t="shared" si="0"/>
        <v>1</v>
      </c>
      <c r="K9" s="42">
        <v>1</v>
      </c>
      <c r="L9" s="60">
        <f t="shared" si="3"/>
        <v>1</v>
      </c>
      <c r="M9" s="4"/>
      <c r="N9" s="55">
        <v>2</v>
      </c>
      <c r="O9" s="53" t="s">
        <v>108</v>
      </c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</row>
    <row r="10" spans="1:394" x14ac:dyDescent="0.25">
      <c r="A10" s="28" t="s">
        <v>121</v>
      </c>
      <c r="B10" s="7"/>
      <c r="C10" s="17">
        <v>1</v>
      </c>
      <c r="D10" s="10"/>
      <c r="E10" s="21" t="e">
        <f t="shared" si="1"/>
        <v>#N/A</v>
      </c>
      <c r="F10" s="2"/>
      <c r="G10" s="59" t="s">
        <v>28</v>
      </c>
      <c r="H10" s="41">
        <f>SUMIF(D:D,"CAT",C:C)</f>
        <v>0</v>
      </c>
      <c r="I10" s="42">
        <f t="shared" si="2"/>
        <v>1</v>
      </c>
      <c r="J10" s="43">
        <f t="shared" si="0"/>
        <v>1</v>
      </c>
      <c r="K10" s="42">
        <v>1</v>
      </c>
      <c r="L10" s="60">
        <f t="shared" si="3"/>
        <v>1</v>
      </c>
      <c r="M10" s="4"/>
      <c r="N10" s="55">
        <v>2</v>
      </c>
      <c r="O10" s="53" t="s">
        <v>57</v>
      </c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</row>
    <row r="11" spans="1:394" x14ac:dyDescent="0.25">
      <c r="A11" s="28" t="s">
        <v>121</v>
      </c>
      <c r="B11" s="7"/>
      <c r="C11" s="17">
        <v>1</v>
      </c>
      <c r="D11" s="10"/>
      <c r="E11" s="21" t="e">
        <f t="shared" si="1"/>
        <v>#N/A</v>
      </c>
      <c r="F11" s="2"/>
      <c r="G11" s="59" t="s">
        <v>29</v>
      </c>
      <c r="H11" s="41">
        <f>SUMIF(D:D,"CAW",C:C)</f>
        <v>0</v>
      </c>
      <c r="I11" s="42">
        <f t="shared" si="2"/>
        <v>1</v>
      </c>
      <c r="J11" s="43">
        <f t="shared" si="0"/>
        <v>1</v>
      </c>
      <c r="K11" s="42">
        <v>1</v>
      </c>
      <c r="L11" s="60">
        <f t="shared" si="3"/>
        <v>1</v>
      </c>
      <c r="M11" s="4"/>
      <c r="N11" s="55">
        <v>2</v>
      </c>
      <c r="O11" s="53" t="s">
        <v>65</v>
      </c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</row>
    <row r="12" spans="1:394" x14ac:dyDescent="0.25">
      <c r="A12" s="28" t="s">
        <v>121</v>
      </c>
      <c r="B12" s="7"/>
      <c r="C12" s="17">
        <v>1</v>
      </c>
      <c r="D12" s="10"/>
      <c r="E12" s="21" t="e">
        <f t="shared" si="1"/>
        <v>#N/A</v>
      </c>
      <c r="F12" s="2"/>
      <c r="G12" s="59" t="s">
        <v>30</v>
      </c>
      <c r="H12" s="41">
        <f>SUMIF(D:D,"CBO",C:C)</f>
        <v>0</v>
      </c>
      <c r="I12" s="42">
        <f t="shared" si="2"/>
        <v>1</v>
      </c>
      <c r="J12" s="43">
        <f t="shared" si="0"/>
        <v>1</v>
      </c>
      <c r="K12" s="42">
        <v>1</v>
      </c>
      <c r="L12" s="60">
        <f t="shared" si="3"/>
        <v>1</v>
      </c>
      <c r="M12" s="4"/>
      <c r="N12" s="55">
        <v>3</v>
      </c>
      <c r="O12" s="53" t="s">
        <v>56</v>
      </c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</row>
    <row r="13" spans="1:394" x14ac:dyDescent="0.25">
      <c r="A13" s="28" t="s">
        <v>121</v>
      </c>
      <c r="B13" s="7"/>
      <c r="C13" s="17">
        <v>1</v>
      </c>
      <c r="D13" s="10"/>
      <c r="E13" s="21" t="e">
        <f t="shared" si="1"/>
        <v>#N/A</v>
      </c>
      <c r="F13" s="2"/>
      <c r="G13" s="59" t="s">
        <v>31</v>
      </c>
      <c r="H13" s="41">
        <f>SUMIF(D:D,"CUH",C:C)</f>
        <v>0</v>
      </c>
      <c r="I13" s="42">
        <f t="shared" si="2"/>
        <v>1</v>
      </c>
      <c r="J13" s="43">
        <f t="shared" si="0"/>
        <v>1</v>
      </c>
      <c r="K13" s="42">
        <v>1</v>
      </c>
      <c r="L13" s="60">
        <f t="shared" si="3"/>
        <v>1</v>
      </c>
      <c r="M13" s="4"/>
      <c r="N13" s="55">
        <v>3</v>
      </c>
      <c r="O13" s="53" t="s">
        <v>62</v>
      </c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</row>
    <row r="14" spans="1:394" x14ac:dyDescent="0.25">
      <c r="A14" s="28" t="s">
        <v>121</v>
      </c>
      <c r="B14" s="7"/>
      <c r="C14" s="17">
        <v>1</v>
      </c>
      <c r="D14" s="10"/>
      <c r="E14" s="21" t="e">
        <f t="shared" si="1"/>
        <v>#N/A</v>
      </c>
      <c r="F14" s="2"/>
      <c r="G14" s="47" t="s">
        <v>32</v>
      </c>
      <c r="H14" s="38">
        <f>SUMIF(D:D,"CUS",C:C)</f>
        <v>0</v>
      </c>
      <c r="I14" s="39">
        <f t="shared" si="2"/>
        <v>1</v>
      </c>
      <c r="J14" s="40">
        <f t="shared" si="0"/>
        <v>1</v>
      </c>
      <c r="K14" s="39">
        <v>1</v>
      </c>
      <c r="L14" s="48">
        <f t="shared" si="3"/>
        <v>1</v>
      </c>
      <c r="M14" s="4"/>
      <c r="N14" s="55">
        <v>3</v>
      </c>
      <c r="O14" s="53" t="s">
        <v>19</v>
      </c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</row>
    <row r="15" spans="1:394" x14ac:dyDescent="0.25">
      <c r="A15" s="28" t="s">
        <v>121</v>
      </c>
      <c r="B15" s="7"/>
      <c r="C15" s="17">
        <v>1</v>
      </c>
      <c r="D15" s="10"/>
      <c r="E15" s="21" t="e">
        <f t="shared" si="1"/>
        <v>#N/A</v>
      </c>
      <c r="F15" s="2"/>
      <c r="G15" s="22" t="s">
        <v>33</v>
      </c>
      <c r="H15" s="18">
        <f>SUMIF(D:D,"CYP",C:C)</f>
        <v>0</v>
      </c>
      <c r="I15" s="19">
        <f t="shared" si="2"/>
        <v>1</v>
      </c>
      <c r="J15" s="20">
        <f t="shared" si="0"/>
        <v>1</v>
      </c>
      <c r="K15" s="19">
        <v>1</v>
      </c>
      <c r="L15" s="23">
        <f t="shared" si="3"/>
        <v>1</v>
      </c>
      <c r="M15" s="4"/>
      <c r="N15" s="55">
        <v>3</v>
      </c>
      <c r="O15" s="53" t="s">
        <v>63</v>
      </c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</row>
    <row r="16" spans="1:394" x14ac:dyDescent="0.25">
      <c r="A16" s="28" t="s">
        <v>121</v>
      </c>
      <c r="B16" s="7"/>
      <c r="C16" s="17">
        <v>1</v>
      </c>
      <c r="D16" s="10"/>
      <c r="E16" s="21" t="e">
        <f t="shared" si="1"/>
        <v>#N/A</v>
      </c>
      <c r="F16" s="2"/>
      <c r="G16" s="47" t="s">
        <v>34</v>
      </c>
      <c r="H16" s="38">
        <f>SUMIF(D:D,"DER",C:C)</f>
        <v>0</v>
      </c>
      <c r="I16" s="39">
        <f t="shared" si="2"/>
        <v>1</v>
      </c>
      <c r="J16" s="40">
        <f t="shared" si="0"/>
        <v>1</v>
      </c>
      <c r="K16" s="39">
        <v>1</v>
      </c>
      <c r="L16" s="48">
        <f t="shared" si="3"/>
        <v>1</v>
      </c>
      <c r="M16" s="4"/>
      <c r="N16" s="55">
        <v>3</v>
      </c>
      <c r="O16" s="53" t="s">
        <v>58</v>
      </c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</row>
    <row r="17" spans="1:31" x14ac:dyDescent="0.25">
      <c r="A17" s="28" t="s">
        <v>121</v>
      </c>
      <c r="B17" s="7"/>
      <c r="C17" s="17">
        <v>1</v>
      </c>
      <c r="D17" s="10"/>
      <c r="E17" s="21" t="e">
        <f t="shared" si="1"/>
        <v>#N/A</v>
      </c>
      <c r="F17" s="2"/>
      <c r="G17" s="59" t="s">
        <v>35</v>
      </c>
      <c r="H17" s="41">
        <f>SUMIF(D:D,"DER",C:C)</f>
        <v>0</v>
      </c>
      <c r="I17" s="42">
        <f t="shared" si="2"/>
        <v>1</v>
      </c>
      <c r="J17" s="43">
        <f t="shared" si="0"/>
        <v>1</v>
      </c>
      <c r="K17" s="42">
        <v>1</v>
      </c>
      <c r="L17" s="60">
        <f t="shared" si="3"/>
        <v>1</v>
      </c>
      <c r="M17" s="4"/>
      <c r="N17" s="54">
        <v>3</v>
      </c>
      <c r="O17" s="21" t="s">
        <v>124</v>
      </c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</row>
    <row r="18" spans="1:31" x14ac:dyDescent="0.25">
      <c r="A18" s="28" t="s">
        <v>121</v>
      </c>
      <c r="B18" s="7"/>
      <c r="C18" s="17">
        <v>1</v>
      </c>
      <c r="D18" s="10"/>
      <c r="E18" s="21" t="e">
        <f t="shared" si="1"/>
        <v>#N/A</v>
      </c>
      <c r="F18" s="2"/>
      <c r="G18" s="47" t="s">
        <v>36</v>
      </c>
      <c r="H18" s="38">
        <f>SUMIF(D:D,"EAI",C:C)</f>
        <v>0</v>
      </c>
      <c r="I18" s="39">
        <f t="shared" si="2"/>
        <v>1</v>
      </c>
      <c r="J18" s="40">
        <f t="shared" si="0"/>
        <v>1</v>
      </c>
      <c r="K18" s="39">
        <v>1</v>
      </c>
      <c r="L18" s="48">
        <f t="shared" si="3"/>
        <v>1</v>
      </c>
      <c r="M18" s="4"/>
      <c r="N18" s="55">
        <v>4</v>
      </c>
      <c r="O18" s="53" t="s">
        <v>61</v>
      </c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</row>
    <row r="19" spans="1:31" x14ac:dyDescent="0.25">
      <c r="A19" s="28" t="s">
        <v>121</v>
      </c>
      <c r="B19" s="7"/>
      <c r="C19" s="17">
        <v>1</v>
      </c>
      <c r="D19" s="10"/>
      <c r="E19" s="21" t="e">
        <f t="shared" si="1"/>
        <v>#N/A</v>
      </c>
      <c r="F19" s="2"/>
      <c r="G19" s="61" t="s">
        <v>37</v>
      </c>
      <c r="H19" s="44">
        <f>SUMIF(D:D,"ELR",C:C)</f>
        <v>0</v>
      </c>
      <c r="I19" s="45">
        <f t="shared" si="2"/>
        <v>1</v>
      </c>
      <c r="J19" s="46">
        <f t="shared" si="0"/>
        <v>1</v>
      </c>
      <c r="K19" s="45">
        <v>1</v>
      </c>
      <c r="L19" s="62">
        <f t="shared" si="3"/>
        <v>1</v>
      </c>
      <c r="M19" s="4"/>
      <c r="N19" s="55">
        <v>4</v>
      </c>
      <c r="O19" s="53" t="s">
        <v>18</v>
      </c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</row>
    <row r="20" spans="1:31" x14ac:dyDescent="0.25">
      <c r="A20" s="28" t="s">
        <v>121</v>
      </c>
      <c r="B20" s="7"/>
      <c r="C20" s="17">
        <v>1</v>
      </c>
      <c r="D20" s="10"/>
      <c r="E20" s="21" t="e">
        <f t="shared" si="1"/>
        <v>#N/A</v>
      </c>
      <c r="F20" s="2"/>
      <c r="G20" s="22" t="s">
        <v>38</v>
      </c>
      <c r="H20" s="18">
        <f>SUMIF(D:D,"GAR",C:C)</f>
        <v>0</v>
      </c>
      <c r="I20" s="19">
        <f t="shared" si="2"/>
        <v>1</v>
      </c>
      <c r="J20" s="20">
        <f t="shared" si="0"/>
        <v>1</v>
      </c>
      <c r="K20" s="19">
        <v>1</v>
      </c>
      <c r="L20" s="23">
        <f t="shared" si="3"/>
        <v>1</v>
      </c>
      <c r="M20" s="4"/>
      <c r="N20" s="55">
        <v>4</v>
      </c>
      <c r="O20" s="53" t="s">
        <v>59</v>
      </c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</row>
    <row r="21" spans="1:31" x14ac:dyDescent="0.25">
      <c r="A21" s="28" t="s">
        <v>121</v>
      </c>
      <c r="B21" s="7"/>
      <c r="C21" s="17">
        <v>1</v>
      </c>
      <c r="D21" s="10"/>
      <c r="E21" s="21" t="e">
        <f t="shared" si="1"/>
        <v>#N/A</v>
      </c>
      <c r="F21" s="2"/>
      <c r="G21" s="47" t="s">
        <v>39</v>
      </c>
      <c r="H21" s="38">
        <f>SUMIF(D:D,"GRE",C:C)</f>
        <v>0</v>
      </c>
      <c r="I21" s="39">
        <f t="shared" si="2"/>
        <v>1</v>
      </c>
      <c r="J21" s="40">
        <f t="shared" si="0"/>
        <v>1</v>
      </c>
      <c r="K21" s="39">
        <v>1</v>
      </c>
      <c r="L21" s="48">
        <f t="shared" si="3"/>
        <v>1</v>
      </c>
      <c r="M21" s="4"/>
      <c r="N21" s="55">
        <v>4</v>
      </c>
      <c r="O21" s="53" t="s">
        <v>15</v>
      </c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</row>
    <row r="22" spans="1:31" x14ac:dyDescent="0.25">
      <c r="A22" s="28" t="s">
        <v>121</v>
      </c>
      <c r="B22" s="7"/>
      <c r="C22" s="17">
        <v>1</v>
      </c>
      <c r="D22" s="10"/>
      <c r="E22" s="21" t="e">
        <f t="shared" si="1"/>
        <v>#N/A</v>
      </c>
      <c r="F22" s="2"/>
      <c r="G22" s="47" t="s">
        <v>40</v>
      </c>
      <c r="H22" s="38">
        <f>SUMIF(D:D,"HEQ",C:C)</f>
        <v>0</v>
      </c>
      <c r="I22" s="39">
        <f t="shared" si="2"/>
        <v>1</v>
      </c>
      <c r="J22" s="40">
        <f t="shared" si="0"/>
        <v>1</v>
      </c>
      <c r="K22" s="39">
        <v>1</v>
      </c>
      <c r="L22" s="48">
        <f t="shared" si="3"/>
        <v>1</v>
      </c>
      <c r="M22" s="4"/>
      <c r="N22" s="55">
        <v>5</v>
      </c>
      <c r="O22" s="53" t="s">
        <v>22</v>
      </c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</row>
    <row r="23" spans="1:31" x14ac:dyDescent="0.25">
      <c r="A23" s="28" t="s">
        <v>121</v>
      </c>
      <c r="B23" s="7"/>
      <c r="C23" s="17">
        <v>1</v>
      </c>
      <c r="D23" s="10"/>
      <c r="E23" s="21" t="e">
        <f t="shared" si="1"/>
        <v>#N/A</v>
      </c>
      <c r="F23" s="2"/>
      <c r="G23" s="61" t="s">
        <v>41</v>
      </c>
      <c r="H23" s="44">
        <f>SUMIF(D:D,"ISG",C:C)</f>
        <v>0</v>
      </c>
      <c r="I23" s="45">
        <f t="shared" si="2"/>
        <v>1</v>
      </c>
      <c r="J23" s="46">
        <f t="shared" si="0"/>
        <v>1</v>
      </c>
      <c r="K23" s="45">
        <v>1</v>
      </c>
      <c r="L23" s="62">
        <f t="shared" si="3"/>
        <v>1</v>
      </c>
      <c r="M23" s="4"/>
      <c r="N23" s="55">
        <v>5</v>
      </c>
      <c r="O23" s="53" t="s">
        <v>60</v>
      </c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</row>
    <row r="24" spans="1:31" x14ac:dyDescent="0.25">
      <c r="A24" s="28" t="s">
        <v>121</v>
      </c>
      <c r="B24" s="7"/>
      <c r="C24" s="17">
        <v>1</v>
      </c>
      <c r="D24" s="10"/>
      <c r="E24" s="21" t="e">
        <f t="shared" si="1"/>
        <v>#N/A</v>
      </c>
      <c r="F24" s="2"/>
      <c r="G24" s="22" t="s">
        <v>42</v>
      </c>
      <c r="H24" s="18">
        <f>SUMIF(D:D,"KGV",C:C)</f>
        <v>0</v>
      </c>
      <c r="I24" s="19">
        <f t="shared" si="2"/>
        <v>1</v>
      </c>
      <c r="J24" s="20">
        <f t="shared" si="0"/>
        <v>1</v>
      </c>
      <c r="K24" s="19">
        <v>1</v>
      </c>
      <c r="L24" s="23">
        <f t="shared" si="3"/>
        <v>1</v>
      </c>
      <c r="M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</row>
    <row r="25" spans="1:31" x14ac:dyDescent="0.25">
      <c r="A25" s="28" t="s">
        <v>121</v>
      </c>
      <c r="B25" s="7"/>
      <c r="C25" s="17">
        <v>1</v>
      </c>
      <c r="D25" s="10"/>
      <c r="E25" s="21" t="e">
        <f t="shared" si="1"/>
        <v>#N/A</v>
      </c>
      <c r="F25" s="2"/>
      <c r="G25" s="47" t="s">
        <v>43</v>
      </c>
      <c r="H25" s="38">
        <f>SUMIF(D:D,"LAP",C:C)</f>
        <v>0</v>
      </c>
      <c r="I25" s="39">
        <f t="shared" si="2"/>
        <v>1</v>
      </c>
      <c r="J25" s="40">
        <f t="shared" si="0"/>
        <v>1</v>
      </c>
      <c r="K25" s="39">
        <v>1</v>
      </c>
      <c r="L25" s="48">
        <f t="shared" si="3"/>
        <v>1</v>
      </c>
      <c r="M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</row>
    <row r="26" spans="1:31" x14ac:dyDescent="0.25">
      <c r="A26" s="28" t="s">
        <v>121</v>
      </c>
      <c r="B26" s="7"/>
      <c r="C26" s="17">
        <v>1</v>
      </c>
      <c r="D26" s="10"/>
      <c r="E26" s="21" t="e">
        <f t="shared" si="1"/>
        <v>#N/A</v>
      </c>
      <c r="F26" s="2"/>
      <c r="G26" s="22" t="s">
        <v>44</v>
      </c>
      <c r="H26" s="18">
        <f>SUMIF(D:D,"LCA",C:C)</f>
        <v>0</v>
      </c>
      <c r="I26" s="19">
        <f t="shared" si="2"/>
        <v>1</v>
      </c>
      <c r="J26" s="20">
        <f t="shared" si="0"/>
        <v>1</v>
      </c>
      <c r="K26" s="19">
        <v>1</v>
      </c>
      <c r="L26" s="23">
        <f t="shared" si="3"/>
        <v>1</v>
      </c>
      <c r="M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</row>
    <row r="27" spans="1:31" x14ac:dyDescent="0.25">
      <c r="A27" s="28" t="s">
        <v>121</v>
      </c>
      <c r="B27" s="7"/>
      <c r="C27" s="17">
        <v>1</v>
      </c>
      <c r="D27" s="10"/>
      <c r="E27" s="21" t="e">
        <f t="shared" si="1"/>
        <v>#N/A</v>
      </c>
      <c r="F27" s="2"/>
      <c r="G27" s="47" t="s">
        <v>45</v>
      </c>
      <c r="H27" s="38">
        <f>SUMIF(D:D,"LEW",C:C)</f>
        <v>0</v>
      </c>
      <c r="I27" s="39">
        <f t="shared" si="2"/>
        <v>1</v>
      </c>
      <c r="J27" s="40">
        <f t="shared" si="0"/>
        <v>1</v>
      </c>
      <c r="K27" s="39">
        <v>1</v>
      </c>
      <c r="L27" s="48">
        <f t="shared" si="3"/>
        <v>1</v>
      </c>
      <c r="M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</row>
    <row r="28" spans="1:31" x14ac:dyDescent="0.25">
      <c r="A28" s="28" t="s">
        <v>121</v>
      </c>
      <c r="B28" s="7"/>
      <c r="C28" s="17">
        <v>1</v>
      </c>
      <c r="D28" s="10"/>
      <c r="E28" s="21" t="e">
        <f t="shared" si="1"/>
        <v>#N/A</v>
      </c>
      <c r="F28" s="2"/>
      <c r="G28" s="59" t="s">
        <v>6</v>
      </c>
      <c r="H28" s="41">
        <f>SUMIF(D:D,"LIM",C:C)</f>
        <v>0</v>
      </c>
      <c r="I28" s="42">
        <f t="shared" si="2"/>
        <v>1</v>
      </c>
      <c r="J28" s="43">
        <f t="shared" si="0"/>
        <v>1</v>
      </c>
      <c r="K28" s="42">
        <v>1</v>
      </c>
      <c r="L28" s="60">
        <f t="shared" si="3"/>
        <v>1</v>
      </c>
      <c r="M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</row>
    <row r="29" spans="1:31" x14ac:dyDescent="0.25">
      <c r="A29" s="28" t="s">
        <v>121</v>
      </c>
      <c r="B29" s="7"/>
      <c r="C29" s="17">
        <v>1</v>
      </c>
      <c r="D29" s="10"/>
      <c r="E29" s="21" t="e">
        <f t="shared" si="1"/>
        <v>#N/A</v>
      </c>
      <c r="F29" s="2"/>
      <c r="G29" s="47" t="s">
        <v>46</v>
      </c>
      <c r="H29" s="38">
        <f>SUMIF(D:D,"MUD",C:C)</f>
        <v>0</v>
      </c>
      <c r="I29" s="39">
        <f t="shared" si="2"/>
        <v>1</v>
      </c>
      <c r="J29" s="40">
        <f t="shared" si="0"/>
        <v>1</v>
      </c>
      <c r="K29" s="39">
        <v>1</v>
      </c>
      <c r="L29" s="48">
        <f t="shared" si="3"/>
        <v>1</v>
      </c>
      <c r="M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</row>
    <row r="30" spans="1:31" x14ac:dyDescent="0.25">
      <c r="A30" s="28" t="s">
        <v>121</v>
      </c>
      <c r="B30" s="7"/>
      <c r="C30" s="17">
        <v>1</v>
      </c>
      <c r="D30" s="10"/>
      <c r="E30" s="21" t="e">
        <f t="shared" si="1"/>
        <v>#N/A</v>
      </c>
      <c r="F30" s="2"/>
      <c r="G30" s="61" t="s">
        <v>47</v>
      </c>
      <c r="H30" s="44">
        <f>SUMIF(D:D,"PDK",C:C)</f>
        <v>0</v>
      </c>
      <c r="I30" s="45">
        <f t="shared" si="2"/>
        <v>1</v>
      </c>
      <c r="J30" s="46">
        <f t="shared" si="0"/>
        <v>1</v>
      </c>
      <c r="K30" s="45">
        <v>1</v>
      </c>
      <c r="L30" s="62">
        <f t="shared" si="3"/>
        <v>1</v>
      </c>
      <c r="M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</row>
    <row r="31" spans="1:31" x14ac:dyDescent="0.25">
      <c r="A31" s="28" t="s">
        <v>121</v>
      </c>
      <c r="B31" s="7"/>
      <c r="C31" s="17">
        <v>1</v>
      </c>
      <c r="D31" s="10"/>
      <c r="E31" s="21" t="e">
        <f t="shared" si="1"/>
        <v>#N/A</v>
      </c>
      <c r="F31" s="2"/>
      <c r="G31" s="61" t="s">
        <v>48</v>
      </c>
      <c r="H31" s="44">
        <f>SUMIF(D:D,"PML",C:C)</f>
        <v>0</v>
      </c>
      <c r="I31" s="45">
        <f t="shared" si="2"/>
        <v>1</v>
      </c>
      <c r="J31" s="46">
        <f t="shared" si="0"/>
        <v>1</v>
      </c>
      <c r="K31" s="45">
        <v>1</v>
      </c>
      <c r="L31" s="62">
        <f t="shared" si="3"/>
        <v>1</v>
      </c>
      <c r="M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</row>
    <row r="32" spans="1:31" x14ac:dyDescent="0.25">
      <c r="A32" s="28" t="s">
        <v>121</v>
      </c>
      <c r="B32" s="7"/>
      <c r="C32" s="17">
        <v>1</v>
      </c>
      <c r="D32" s="10"/>
      <c r="E32" s="21" t="e">
        <f t="shared" si="1"/>
        <v>#N/A</v>
      </c>
      <c r="F32" s="2"/>
      <c r="G32" s="22" t="s">
        <v>9</v>
      </c>
      <c r="H32" s="18">
        <f>SUMIF(D:D,"POP",C:C)</f>
        <v>0</v>
      </c>
      <c r="I32" s="19">
        <f t="shared" si="2"/>
        <v>1</v>
      </c>
      <c r="J32" s="20">
        <f t="shared" si="0"/>
        <v>1</v>
      </c>
      <c r="K32" s="19">
        <v>1</v>
      </c>
      <c r="L32" s="23">
        <f t="shared" si="3"/>
        <v>1</v>
      </c>
      <c r="M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</row>
    <row r="33" spans="1:31" x14ac:dyDescent="0.25">
      <c r="A33" s="28" t="s">
        <v>121</v>
      </c>
      <c r="B33" s="7"/>
      <c r="C33" s="17">
        <v>1</v>
      </c>
      <c r="D33" s="10"/>
      <c r="E33" s="21" t="e">
        <f t="shared" si="1"/>
        <v>#N/A</v>
      </c>
      <c r="F33" s="2"/>
      <c r="G33" s="47" t="s">
        <v>125</v>
      </c>
      <c r="H33" s="38">
        <f>SUMIF(D:D,"PPR",C:C)</f>
        <v>0</v>
      </c>
      <c r="I33" s="39">
        <f t="shared" si="2"/>
        <v>1</v>
      </c>
      <c r="J33" s="40">
        <f t="shared" si="0"/>
        <v>1</v>
      </c>
      <c r="K33" s="39">
        <v>1</v>
      </c>
      <c r="L33" s="48">
        <f t="shared" si="3"/>
        <v>1</v>
      </c>
      <c r="M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</row>
    <row r="34" spans="1:31" x14ac:dyDescent="0.25">
      <c r="A34" s="28" t="s">
        <v>121</v>
      </c>
      <c r="B34" s="7"/>
      <c r="C34" s="17">
        <v>1</v>
      </c>
      <c r="D34" s="10"/>
      <c r="E34" s="21" t="e">
        <f t="shared" si="1"/>
        <v>#N/A</v>
      </c>
      <c r="F34" s="2"/>
      <c r="G34" s="61" t="s">
        <v>49</v>
      </c>
      <c r="H34" s="44">
        <f>SUMIF(D:D,"ROA",C:C)</f>
        <v>0</v>
      </c>
      <c r="I34" s="45">
        <f t="shared" si="2"/>
        <v>1</v>
      </c>
      <c r="J34" s="46">
        <f t="shared" si="0"/>
        <v>1</v>
      </c>
      <c r="K34" s="45">
        <v>1</v>
      </c>
      <c r="L34" s="62">
        <f t="shared" si="3"/>
        <v>1</v>
      </c>
      <c r="M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</row>
    <row r="35" spans="1:31" x14ac:dyDescent="0.25">
      <c r="A35" s="28" t="s">
        <v>121</v>
      </c>
      <c r="B35" s="7"/>
      <c r="C35" s="17">
        <v>1</v>
      </c>
      <c r="D35" s="10"/>
      <c r="E35" s="21" t="e">
        <f t="shared" si="1"/>
        <v>#N/A</v>
      </c>
      <c r="F35" s="2"/>
      <c r="G35" s="61" t="s">
        <v>7</v>
      </c>
      <c r="H35" s="44">
        <f>SUMIF(D:D,"ROV",C:C)</f>
        <v>0</v>
      </c>
      <c r="I35" s="45">
        <f t="shared" si="2"/>
        <v>1</v>
      </c>
      <c r="J35" s="46">
        <f t="shared" si="0"/>
        <v>1</v>
      </c>
      <c r="K35" s="45">
        <v>1</v>
      </c>
      <c r="L35" s="62">
        <f t="shared" ref="L35:L46" si="4">I35*J35*K35</f>
        <v>1</v>
      </c>
      <c r="M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</row>
    <row r="36" spans="1:31" x14ac:dyDescent="0.25">
      <c r="A36" s="28" t="s">
        <v>121</v>
      </c>
      <c r="B36" s="7"/>
      <c r="C36" s="17">
        <v>1</v>
      </c>
      <c r="D36" s="10"/>
      <c r="E36" s="21" t="e">
        <f t="shared" si="1"/>
        <v>#N/A</v>
      </c>
      <c r="F36" s="2"/>
      <c r="G36" s="47" t="s">
        <v>12</v>
      </c>
      <c r="H36" s="38">
        <f>SUMIF(D:D,"SHA",C:C)</f>
        <v>0</v>
      </c>
      <c r="I36" s="39">
        <f t="shared" si="2"/>
        <v>1</v>
      </c>
      <c r="J36" s="40">
        <f t="shared" si="0"/>
        <v>1</v>
      </c>
      <c r="K36" s="39">
        <v>1</v>
      </c>
      <c r="L36" s="48">
        <f t="shared" si="4"/>
        <v>1</v>
      </c>
      <c r="M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</row>
    <row r="37" spans="1:31" x14ac:dyDescent="0.25">
      <c r="A37" s="28" t="s">
        <v>121</v>
      </c>
      <c r="B37" s="7"/>
      <c r="C37" s="17">
        <v>1</v>
      </c>
      <c r="D37" s="10"/>
      <c r="E37" s="21" t="e">
        <f t="shared" si="1"/>
        <v>#N/A</v>
      </c>
      <c r="F37" s="2"/>
      <c r="G37" s="61" t="s">
        <v>50</v>
      </c>
      <c r="H37" s="44">
        <f>SUMIF(D:D,"SHS",C:C)</f>
        <v>0</v>
      </c>
      <c r="I37" s="45">
        <f t="shared" si="2"/>
        <v>1</v>
      </c>
      <c r="J37" s="46">
        <f t="shared" si="0"/>
        <v>1</v>
      </c>
      <c r="K37" s="45">
        <v>1</v>
      </c>
      <c r="L37" s="62">
        <f t="shared" si="4"/>
        <v>1</v>
      </c>
      <c r="M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</row>
    <row r="38" spans="1:31" x14ac:dyDescent="0.25">
      <c r="A38" s="28" t="s">
        <v>121</v>
      </c>
      <c r="B38" s="7"/>
      <c r="C38" s="17">
        <v>1</v>
      </c>
      <c r="D38" s="10"/>
      <c r="E38" s="21" t="e">
        <f t="shared" si="1"/>
        <v>#N/A</v>
      </c>
      <c r="F38" s="2"/>
      <c r="G38" s="61" t="s">
        <v>51</v>
      </c>
      <c r="H38" s="44">
        <f>SUMIF(D:D,"SOQ",C:C)</f>
        <v>0</v>
      </c>
      <c r="I38" s="45">
        <f t="shared" si="2"/>
        <v>1</v>
      </c>
      <c r="J38" s="46">
        <f t="shared" si="0"/>
        <v>1</v>
      </c>
      <c r="K38" s="45">
        <v>1</v>
      </c>
      <c r="L38" s="62">
        <f t="shared" si="4"/>
        <v>1</v>
      </c>
      <c r="M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</row>
    <row r="39" spans="1:31" x14ac:dyDescent="0.25">
      <c r="A39" s="28" t="s">
        <v>121</v>
      </c>
      <c r="B39" s="7"/>
      <c r="C39" s="17">
        <v>1</v>
      </c>
      <c r="D39" s="10"/>
      <c r="E39" s="21" t="e">
        <f t="shared" si="1"/>
        <v>#N/A</v>
      </c>
      <c r="F39" s="2"/>
      <c r="G39" s="61" t="s">
        <v>52</v>
      </c>
      <c r="H39" s="44">
        <f>SUMIF(D:D,"STI",C:C)</f>
        <v>0</v>
      </c>
      <c r="I39" s="45">
        <f t="shared" si="2"/>
        <v>1</v>
      </c>
      <c r="J39" s="46">
        <f t="shared" si="0"/>
        <v>1</v>
      </c>
      <c r="K39" s="45">
        <v>1</v>
      </c>
      <c r="L39" s="62">
        <f t="shared" si="4"/>
        <v>1</v>
      </c>
      <c r="M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</row>
    <row r="40" spans="1:31" x14ac:dyDescent="0.25">
      <c r="A40" s="28" t="s">
        <v>121</v>
      </c>
      <c r="B40" s="7"/>
      <c r="C40" s="17">
        <v>1</v>
      </c>
      <c r="D40" s="10"/>
      <c r="E40" s="21" t="e">
        <f t="shared" si="1"/>
        <v>#N/A</v>
      </c>
      <c r="F40" s="2"/>
      <c r="G40" s="47" t="s">
        <v>8</v>
      </c>
      <c r="H40" s="38">
        <f>SUMIF(D:D,"STL",C:C)</f>
        <v>0</v>
      </c>
      <c r="I40" s="39">
        <f t="shared" si="2"/>
        <v>1</v>
      </c>
      <c r="J40" s="40">
        <f t="shared" si="0"/>
        <v>1</v>
      </c>
      <c r="K40" s="39">
        <v>1</v>
      </c>
      <c r="L40" s="48">
        <f t="shared" si="4"/>
        <v>1</v>
      </c>
      <c r="M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</row>
    <row r="41" spans="1:31" x14ac:dyDescent="0.25">
      <c r="A41" s="28" t="s">
        <v>121</v>
      </c>
      <c r="B41" s="7"/>
      <c r="C41" s="17">
        <v>1</v>
      </c>
      <c r="D41" s="10"/>
      <c r="E41" s="21" t="e">
        <f t="shared" si="1"/>
        <v>#N/A</v>
      </c>
      <c r="F41" s="2"/>
      <c r="G41" s="61" t="s">
        <v>53</v>
      </c>
      <c r="H41" s="44">
        <f>SUMIF(D:D,"STR",C:C)</f>
        <v>0</v>
      </c>
      <c r="I41" s="45">
        <f t="shared" si="2"/>
        <v>1</v>
      </c>
      <c r="J41" s="46">
        <f t="shared" si="0"/>
        <v>1</v>
      </c>
      <c r="K41" s="45">
        <v>1</v>
      </c>
      <c r="L41" s="62">
        <f>I41*J41*K41</f>
        <v>1</v>
      </c>
      <c r="M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</row>
    <row r="42" spans="1:31" x14ac:dyDescent="0.25">
      <c r="A42" s="28" t="s">
        <v>121</v>
      </c>
      <c r="B42" s="7"/>
      <c r="C42" s="17">
        <v>1</v>
      </c>
      <c r="D42" s="10"/>
      <c r="E42" s="21" t="e">
        <f t="shared" si="1"/>
        <v>#N/A</v>
      </c>
      <c r="F42" s="2"/>
      <c r="G42" s="61" t="s">
        <v>11</v>
      </c>
      <c r="H42" s="44">
        <f>SUMIF(D:D,"TOG",C:C)</f>
        <v>0</v>
      </c>
      <c r="I42" s="45">
        <f t="shared" si="2"/>
        <v>1</v>
      </c>
      <c r="J42" s="46">
        <f t="shared" si="0"/>
        <v>1</v>
      </c>
      <c r="K42" s="45">
        <v>1</v>
      </c>
      <c r="L42" s="62">
        <f t="shared" si="4"/>
        <v>1</v>
      </c>
      <c r="M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</row>
    <row r="43" spans="1:31" x14ac:dyDescent="0.25">
      <c r="A43" s="28" t="s">
        <v>121</v>
      </c>
      <c r="B43" s="7"/>
      <c r="C43" s="17">
        <v>1</v>
      </c>
      <c r="D43" s="10"/>
      <c r="E43" s="21" t="e">
        <f t="shared" si="1"/>
        <v>#N/A</v>
      </c>
      <c r="F43" s="2"/>
      <c r="G43" s="61" t="s">
        <v>54</v>
      </c>
      <c r="H43" s="44">
        <f>SUMIF(D:D,"WEH",C:C)</f>
        <v>0</v>
      </c>
      <c r="I43" s="45">
        <f t="shared" si="2"/>
        <v>1</v>
      </c>
      <c r="J43" s="46">
        <f t="shared" si="0"/>
        <v>1</v>
      </c>
      <c r="K43" s="45">
        <v>1</v>
      </c>
      <c r="L43" s="62">
        <f t="shared" si="4"/>
        <v>1</v>
      </c>
      <c r="M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</row>
    <row r="44" spans="1:31" x14ac:dyDescent="0.25">
      <c r="A44" s="28" t="s">
        <v>121</v>
      </c>
      <c r="B44" s="7"/>
      <c r="C44" s="17">
        <v>1</v>
      </c>
      <c r="D44" s="10"/>
      <c r="E44" s="21" t="e">
        <f t="shared" si="1"/>
        <v>#N/A</v>
      </c>
      <c r="F44" s="2"/>
      <c r="G44" s="47" t="s">
        <v>55</v>
      </c>
      <c r="H44" s="38">
        <f>SUMIF(D:D,"WES",C:C)</f>
        <v>0</v>
      </c>
      <c r="I44" s="39">
        <f t="shared" si="2"/>
        <v>1</v>
      </c>
      <c r="J44" s="40">
        <f t="shared" si="0"/>
        <v>1</v>
      </c>
      <c r="K44" s="39">
        <v>1</v>
      </c>
      <c r="L44" s="48">
        <f t="shared" si="4"/>
        <v>1</v>
      </c>
      <c r="M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</row>
    <row r="45" spans="1:31" x14ac:dyDescent="0.25">
      <c r="A45" s="28" t="s">
        <v>121</v>
      </c>
      <c r="B45" s="7"/>
      <c r="C45" s="17">
        <v>1</v>
      </c>
      <c r="D45" s="10"/>
      <c r="E45" s="21" t="e">
        <f t="shared" si="1"/>
        <v>#N/A</v>
      </c>
      <c r="F45" s="2"/>
      <c r="G45" s="61" t="s">
        <v>4</v>
      </c>
      <c r="H45" s="44">
        <f>SUMIF(D:D,"WIQ",C:C)</f>
        <v>0</v>
      </c>
      <c r="I45" s="45">
        <f t="shared" si="2"/>
        <v>1</v>
      </c>
      <c r="J45" s="46">
        <f t="shared" si="0"/>
        <v>1</v>
      </c>
      <c r="K45" s="45">
        <v>1</v>
      </c>
      <c r="L45" s="62">
        <f t="shared" si="4"/>
        <v>1</v>
      </c>
      <c r="M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</row>
    <row r="46" spans="1:31" x14ac:dyDescent="0.25">
      <c r="A46" s="28" t="s">
        <v>121</v>
      </c>
      <c r="B46" s="7"/>
      <c r="C46" s="17">
        <v>1</v>
      </c>
      <c r="D46" s="10"/>
      <c r="E46" s="21" t="e">
        <f t="shared" si="1"/>
        <v>#N/A</v>
      </c>
      <c r="F46" s="2"/>
      <c r="G46" s="61" t="s">
        <v>10</v>
      </c>
      <c r="H46" s="44">
        <f>SUMIF(D:D,"WOA",C:C)</f>
        <v>0</v>
      </c>
      <c r="I46" s="45">
        <f t="shared" si="2"/>
        <v>1</v>
      </c>
      <c r="J46" s="46">
        <f t="shared" si="0"/>
        <v>1</v>
      </c>
      <c r="K46" s="45">
        <v>1</v>
      </c>
      <c r="L46" s="62">
        <f t="shared" si="4"/>
        <v>1</v>
      </c>
      <c r="M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</row>
    <row r="47" spans="1:31" ht="15.75" thickBot="1" x14ac:dyDescent="0.3">
      <c r="A47" s="28" t="s">
        <v>121</v>
      </c>
      <c r="B47" s="7"/>
      <c r="C47" s="17">
        <v>1</v>
      </c>
      <c r="D47" s="10"/>
      <c r="E47" s="21" t="e">
        <f t="shared" si="1"/>
        <v>#N/A</v>
      </c>
      <c r="F47" s="2"/>
      <c r="G47" s="24" t="s">
        <v>13</v>
      </c>
      <c r="H47" s="25">
        <f>SUMIF(D:D,"WST",C:C)</f>
        <v>0</v>
      </c>
      <c r="I47" s="26">
        <f t="shared" si="2"/>
        <v>1</v>
      </c>
      <c r="J47" s="63">
        <f t="shared" si="0"/>
        <v>1</v>
      </c>
      <c r="K47" s="26">
        <v>1</v>
      </c>
      <c r="L47" s="27">
        <f>I47*J47*K47</f>
        <v>1</v>
      </c>
      <c r="M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</row>
    <row r="48" spans="1:31" x14ac:dyDescent="0.25">
      <c r="A48" s="28" t="s">
        <v>121</v>
      </c>
      <c r="B48" s="7"/>
      <c r="C48" s="17">
        <v>1</v>
      </c>
      <c r="D48" s="10"/>
      <c r="E48" s="21" t="e">
        <f t="shared" si="1"/>
        <v>#N/A</v>
      </c>
      <c r="F48" s="2"/>
      <c r="G48" s="2"/>
      <c r="H48" s="4"/>
      <c r="I48" s="2"/>
      <c r="J48" s="2"/>
      <c r="K48" s="14"/>
      <c r="L48" s="4"/>
      <c r="M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</row>
    <row r="49" spans="1:31" x14ac:dyDescent="0.25">
      <c r="A49" s="28" t="s">
        <v>121</v>
      </c>
      <c r="B49" s="7"/>
      <c r="C49" s="17">
        <v>1</v>
      </c>
      <c r="D49" s="10"/>
      <c r="E49" s="21" t="e">
        <f t="shared" si="1"/>
        <v>#N/A</v>
      </c>
      <c r="F49" s="2"/>
      <c r="G49" s="2"/>
      <c r="H49" s="4"/>
      <c r="I49" s="2"/>
      <c r="J49" s="2"/>
      <c r="K49" s="14"/>
      <c r="L49" s="4"/>
      <c r="M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</row>
    <row r="50" spans="1:31" x14ac:dyDescent="0.25">
      <c r="A50" s="28" t="s">
        <v>121</v>
      </c>
      <c r="B50" s="7"/>
      <c r="C50" s="17">
        <v>1</v>
      </c>
      <c r="D50" s="10"/>
      <c r="E50" s="21" t="e">
        <f t="shared" si="1"/>
        <v>#N/A</v>
      </c>
      <c r="F50" s="2"/>
      <c r="G50" s="2"/>
      <c r="H50" s="4"/>
      <c r="I50" s="2"/>
      <c r="J50" s="2"/>
      <c r="K50" s="14"/>
      <c r="L50" s="4"/>
      <c r="M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</row>
    <row r="51" spans="1:31" ht="21.75" thickBot="1" x14ac:dyDescent="0.4">
      <c r="A51" s="28" t="s">
        <v>121</v>
      </c>
      <c r="B51" s="7"/>
      <c r="C51" s="17">
        <v>1</v>
      </c>
      <c r="D51" s="10"/>
      <c r="E51" s="21" t="e">
        <f t="shared" si="1"/>
        <v>#N/A</v>
      </c>
      <c r="F51" s="2"/>
      <c r="G51" s="68"/>
      <c r="H51" s="69"/>
      <c r="I51" s="2"/>
      <c r="J51" s="2"/>
      <c r="K51" s="14"/>
      <c r="L51" s="4"/>
      <c r="M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</row>
    <row r="52" spans="1:31" ht="15" customHeight="1" x14ac:dyDescent="0.35">
      <c r="A52" s="28" t="s">
        <v>121</v>
      </c>
      <c r="B52" s="7"/>
      <c r="C52" s="17">
        <v>1</v>
      </c>
      <c r="D52" s="10"/>
      <c r="E52" s="21" t="e">
        <f t="shared" si="1"/>
        <v>#N/A</v>
      </c>
      <c r="F52" s="4"/>
      <c r="G52" s="72"/>
      <c r="H52" s="73"/>
      <c r="I52" s="74"/>
      <c r="J52" s="75"/>
      <c r="K52" s="76"/>
      <c r="L52" s="65"/>
      <c r="M52" s="4"/>
      <c r="N52" s="67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</row>
    <row r="53" spans="1:31" ht="15" customHeight="1" x14ac:dyDescent="0.35">
      <c r="A53" s="28" t="s">
        <v>121</v>
      </c>
      <c r="B53" s="7"/>
      <c r="C53" s="17">
        <v>1</v>
      </c>
      <c r="D53" s="10"/>
      <c r="E53" s="21" t="e">
        <f t="shared" si="1"/>
        <v>#N/A</v>
      </c>
      <c r="F53" s="4"/>
      <c r="G53" s="77" t="s">
        <v>127</v>
      </c>
      <c r="H53" s="69" t="s">
        <v>131</v>
      </c>
      <c r="I53" s="70"/>
      <c r="J53" s="4"/>
      <c r="K53" s="15"/>
      <c r="L53" s="67"/>
      <c r="M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</row>
    <row r="54" spans="1:31" ht="15" customHeight="1" x14ac:dyDescent="0.35">
      <c r="A54" s="28" t="s">
        <v>121</v>
      </c>
      <c r="B54" s="7"/>
      <c r="C54" s="17">
        <v>1</v>
      </c>
      <c r="D54" s="10"/>
      <c r="E54" s="21" t="e">
        <f t="shared" si="1"/>
        <v>#N/A</v>
      </c>
      <c r="F54" s="4"/>
      <c r="G54" s="77" t="s">
        <v>128</v>
      </c>
      <c r="H54" s="83" t="s">
        <v>136</v>
      </c>
      <c r="I54" s="4"/>
      <c r="J54" s="4"/>
      <c r="K54" s="15"/>
      <c r="L54" s="67"/>
      <c r="M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</row>
    <row r="55" spans="1:31" ht="21" x14ac:dyDescent="0.35">
      <c r="A55" s="28" t="s">
        <v>121</v>
      </c>
      <c r="B55" s="7"/>
      <c r="C55" s="17">
        <v>1</v>
      </c>
      <c r="D55" s="10"/>
      <c r="E55" s="21" t="e">
        <f t="shared" si="1"/>
        <v>#N/A</v>
      </c>
      <c r="F55" s="4"/>
      <c r="G55" s="78" t="s">
        <v>129</v>
      </c>
      <c r="H55" s="69" t="s">
        <v>132</v>
      </c>
      <c r="I55" s="4"/>
      <c r="J55" s="4"/>
      <c r="K55" s="15"/>
      <c r="L55" s="67"/>
      <c r="M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</row>
    <row r="56" spans="1:31" ht="21" x14ac:dyDescent="0.35">
      <c r="A56" s="28" t="s">
        <v>121</v>
      </c>
      <c r="B56" s="7"/>
      <c r="C56" s="17">
        <v>1</v>
      </c>
      <c r="D56" s="10"/>
      <c r="E56" s="21" t="e">
        <f t="shared" si="1"/>
        <v>#N/A</v>
      </c>
      <c r="F56" s="4"/>
      <c r="G56" s="78" t="s">
        <v>130</v>
      </c>
      <c r="H56" s="69" t="s">
        <v>133</v>
      </c>
      <c r="I56" s="15"/>
      <c r="J56" s="4"/>
      <c r="K56" s="15"/>
      <c r="L56" s="67"/>
      <c r="M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</row>
    <row r="57" spans="1:31" x14ac:dyDescent="0.25">
      <c r="A57" s="28" t="s">
        <v>121</v>
      </c>
      <c r="B57" s="7"/>
      <c r="C57" s="17">
        <v>1</v>
      </c>
      <c r="D57" s="10"/>
      <c r="E57" s="21" t="e">
        <f t="shared" si="1"/>
        <v>#N/A</v>
      </c>
      <c r="F57" s="4"/>
      <c r="G57" s="54"/>
      <c r="H57" s="4"/>
      <c r="I57" s="4"/>
      <c r="J57" s="4"/>
      <c r="K57" s="4"/>
      <c r="L57" s="67"/>
      <c r="M57" s="67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</row>
    <row r="58" spans="1:31" x14ac:dyDescent="0.25">
      <c r="A58" s="28" t="s">
        <v>121</v>
      </c>
      <c r="B58" s="7"/>
      <c r="C58" s="17">
        <v>1</v>
      </c>
      <c r="D58" s="10"/>
      <c r="E58" s="21" t="e">
        <f t="shared" si="1"/>
        <v>#N/A</v>
      </c>
      <c r="F58" s="4"/>
      <c r="G58" s="54"/>
      <c r="H58" s="4"/>
      <c r="I58" s="4"/>
      <c r="J58" s="4"/>
      <c r="K58" s="15"/>
      <c r="L58" s="67"/>
      <c r="M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</row>
    <row r="59" spans="1:31" x14ac:dyDescent="0.25">
      <c r="A59" s="28" t="s">
        <v>121</v>
      </c>
      <c r="B59" s="7"/>
      <c r="C59" s="17">
        <v>1</v>
      </c>
      <c r="D59" s="10"/>
      <c r="E59" s="21" t="e">
        <f t="shared" si="1"/>
        <v>#N/A</v>
      </c>
      <c r="F59" s="4"/>
      <c r="G59" s="54"/>
      <c r="H59" s="4"/>
      <c r="I59" s="4"/>
      <c r="J59" s="4"/>
      <c r="K59" s="15"/>
      <c r="L59" s="67"/>
      <c r="M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</row>
    <row r="60" spans="1:31" ht="15.75" thickBot="1" x14ac:dyDescent="0.3">
      <c r="A60" s="28" t="s">
        <v>121</v>
      </c>
      <c r="B60" s="7"/>
      <c r="C60" s="17">
        <v>1</v>
      </c>
      <c r="D60" s="10"/>
      <c r="E60" s="21" t="e">
        <f t="shared" si="1"/>
        <v>#N/A</v>
      </c>
      <c r="F60" s="4"/>
      <c r="G60" s="79"/>
      <c r="H60" s="80"/>
      <c r="I60" s="80"/>
      <c r="J60" s="80"/>
      <c r="K60" s="81"/>
      <c r="L60" s="82"/>
      <c r="M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</row>
    <row r="61" spans="1:31" x14ac:dyDescent="0.25">
      <c r="A61" s="28" t="s">
        <v>121</v>
      </c>
      <c r="B61" s="7"/>
      <c r="C61" s="17">
        <v>1</v>
      </c>
      <c r="D61" s="10"/>
      <c r="E61" s="21" t="e">
        <f t="shared" si="1"/>
        <v>#N/A</v>
      </c>
      <c r="F61" s="4"/>
      <c r="G61" s="2"/>
      <c r="H61" s="4"/>
      <c r="I61" s="4"/>
      <c r="J61" s="4"/>
      <c r="K61" s="15"/>
      <c r="L61" s="4"/>
      <c r="M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</row>
    <row r="62" spans="1:31" x14ac:dyDescent="0.25">
      <c r="A62" s="28" t="s">
        <v>121</v>
      </c>
      <c r="B62" s="7"/>
      <c r="C62" s="17">
        <v>1</v>
      </c>
      <c r="D62" s="10"/>
      <c r="E62" s="21" t="e">
        <f t="shared" si="1"/>
        <v>#N/A</v>
      </c>
      <c r="F62" s="4"/>
      <c r="G62" s="2"/>
      <c r="H62" s="4"/>
      <c r="I62" s="4"/>
      <c r="J62" s="4"/>
      <c r="K62" s="15"/>
      <c r="L62" s="4"/>
      <c r="M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</row>
    <row r="63" spans="1:31" x14ac:dyDescent="0.25">
      <c r="A63" s="28" t="s">
        <v>121</v>
      </c>
      <c r="B63" s="7"/>
      <c r="C63" s="17">
        <v>1</v>
      </c>
      <c r="D63" s="10"/>
      <c r="E63" s="21" t="e">
        <f t="shared" si="1"/>
        <v>#N/A</v>
      </c>
      <c r="F63" s="4"/>
      <c r="G63" s="2"/>
      <c r="H63" s="4"/>
      <c r="I63" s="4"/>
      <c r="J63" s="4"/>
      <c r="K63" s="15"/>
      <c r="L63" s="4"/>
      <c r="M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</row>
    <row r="64" spans="1:31" x14ac:dyDescent="0.25">
      <c r="A64" s="28" t="s">
        <v>121</v>
      </c>
      <c r="B64" s="7"/>
      <c r="C64" s="17">
        <v>1</v>
      </c>
      <c r="D64" s="10"/>
      <c r="E64" s="21" t="e">
        <f t="shared" si="1"/>
        <v>#N/A</v>
      </c>
      <c r="F64" s="4"/>
      <c r="G64" s="2"/>
      <c r="H64" s="4"/>
      <c r="I64" s="4"/>
      <c r="J64" s="4"/>
      <c r="K64" s="15"/>
      <c r="L64" s="4"/>
      <c r="M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</row>
    <row r="65" spans="1:31" x14ac:dyDescent="0.25">
      <c r="A65" s="28" t="s">
        <v>121</v>
      </c>
      <c r="B65" s="7"/>
      <c r="C65" s="17">
        <v>1</v>
      </c>
      <c r="D65" s="10"/>
      <c r="E65" s="21" t="e">
        <f t="shared" si="1"/>
        <v>#N/A</v>
      </c>
      <c r="F65" s="4"/>
      <c r="G65" s="2"/>
      <c r="H65" s="4"/>
      <c r="I65" s="4"/>
      <c r="J65" s="4"/>
      <c r="K65" s="15"/>
      <c r="L65" s="4"/>
      <c r="M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</row>
    <row r="66" spans="1:31" x14ac:dyDescent="0.25">
      <c r="A66" s="28" t="s">
        <v>121</v>
      </c>
      <c r="B66" s="7"/>
      <c r="C66" s="17">
        <v>1</v>
      </c>
      <c r="D66" s="10"/>
      <c r="E66" s="21" t="e">
        <f t="shared" si="1"/>
        <v>#N/A</v>
      </c>
      <c r="F66" s="4"/>
      <c r="G66" s="2"/>
      <c r="H66" s="4"/>
      <c r="I66" s="4"/>
      <c r="J66" s="4"/>
      <c r="K66" s="15"/>
      <c r="L66" s="4"/>
      <c r="M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</row>
    <row r="67" spans="1:31" x14ac:dyDescent="0.25">
      <c r="A67" s="28" t="s">
        <v>121</v>
      </c>
      <c r="B67" s="7"/>
      <c r="C67" s="17">
        <v>1</v>
      </c>
      <c r="D67" s="10"/>
      <c r="E67" s="21" t="e">
        <f t="shared" si="1"/>
        <v>#N/A</v>
      </c>
      <c r="F67" s="4"/>
      <c r="G67" s="2"/>
      <c r="H67" s="4"/>
      <c r="I67" s="4"/>
      <c r="J67" s="4"/>
      <c r="K67" s="15"/>
      <c r="L67" s="4"/>
      <c r="M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</row>
    <row r="68" spans="1:31" x14ac:dyDescent="0.25">
      <c r="A68" s="28" t="s">
        <v>121</v>
      </c>
      <c r="B68" s="7"/>
      <c r="C68" s="17">
        <v>1</v>
      </c>
      <c r="D68" s="10"/>
      <c r="E68" s="21" t="e">
        <f t="shared" ref="E68:E131" si="5">INDEX(N:N,MATCH(B68,O:O,0),1)</f>
        <v>#N/A</v>
      </c>
      <c r="F68" s="4"/>
      <c r="G68" s="2"/>
      <c r="H68" s="4"/>
      <c r="I68" s="4"/>
      <c r="J68" s="4"/>
      <c r="K68" s="15"/>
      <c r="L68" s="4"/>
      <c r="M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</row>
    <row r="69" spans="1:31" x14ac:dyDescent="0.25">
      <c r="A69" s="28" t="s">
        <v>121</v>
      </c>
      <c r="B69" s="7"/>
      <c r="C69" s="17">
        <v>1</v>
      </c>
      <c r="D69" s="10"/>
      <c r="E69" s="21" t="e">
        <f t="shared" si="5"/>
        <v>#N/A</v>
      </c>
      <c r="F69" s="4"/>
      <c r="G69" s="2"/>
      <c r="H69" s="4"/>
      <c r="I69" s="4"/>
      <c r="J69" s="4"/>
      <c r="K69" s="15"/>
      <c r="L69" s="4"/>
      <c r="M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</row>
    <row r="70" spans="1:31" x14ac:dyDescent="0.25">
      <c r="A70" s="28" t="s">
        <v>121</v>
      </c>
      <c r="B70" s="7"/>
      <c r="C70" s="17">
        <v>1</v>
      </c>
      <c r="D70" s="10"/>
      <c r="E70" s="21" t="e">
        <f t="shared" si="5"/>
        <v>#N/A</v>
      </c>
      <c r="F70" s="4"/>
      <c r="G70" s="2"/>
      <c r="H70" s="4"/>
      <c r="I70" s="4"/>
      <c r="J70" s="4"/>
      <c r="K70" s="15"/>
      <c r="L70" s="4"/>
      <c r="M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</row>
    <row r="71" spans="1:31" x14ac:dyDescent="0.25">
      <c r="A71" s="28" t="s">
        <v>121</v>
      </c>
      <c r="B71" s="7"/>
      <c r="C71" s="17">
        <v>1</v>
      </c>
      <c r="D71" s="10"/>
      <c r="E71" s="21" t="e">
        <f t="shared" si="5"/>
        <v>#N/A</v>
      </c>
      <c r="F71" s="4"/>
      <c r="G71" s="2"/>
      <c r="H71" s="4"/>
      <c r="I71" s="4"/>
      <c r="J71" s="4"/>
      <c r="K71" s="15"/>
      <c r="L71" s="4"/>
      <c r="M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</row>
    <row r="72" spans="1:31" x14ac:dyDescent="0.25">
      <c r="A72" s="28" t="s">
        <v>121</v>
      </c>
      <c r="B72" s="7"/>
      <c r="C72" s="17">
        <v>1</v>
      </c>
      <c r="D72" s="10"/>
      <c r="E72" s="21" t="e">
        <f t="shared" si="5"/>
        <v>#N/A</v>
      </c>
      <c r="F72" s="4"/>
      <c r="G72" s="2"/>
      <c r="H72" s="4"/>
      <c r="I72" s="4"/>
      <c r="J72" s="4"/>
      <c r="K72" s="15"/>
      <c r="L72" s="4"/>
      <c r="M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</row>
    <row r="73" spans="1:31" x14ac:dyDescent="0.25">
      <c r="A73" s="28" t="s">
        <v>121</v>
      </c>
      <c r="B73" s="7"/>
      <c r="C73" s="17">
        <v>1</v>
      </c>
      <c r="D73" s="10"/>
      <c r="E73" s="21" t="e">
        <f t="shared" si="5"/>
        <v>#N/A</v>
      </c>
      <c r="F73" s="4"/>
      <c r="G73" s="2"/>
      <c r="H73" s="4"/>
      <c r="I73" s="4"/>
      <c r="J73" s="4"/>
      <c r="K73" s="15"/>
      <c r="L73" s="4"/>
      <c r="M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</row>
    <row r="74" spans="1:31" x14ac:dyDescent="0.25">
      <c r="A74" s="28" t="s">
        <v>121</v>
      </c>
      <c r="B74" s="7"/>
      <c r="C74" s="17">
        <v>1</v>
      </c>
      <c r="D74" s="10"/>
      <c r="E74" s="21" t="e">
        <f t="shared" si="5"/>
        <v>#N/A</v>
      </c>
      <c r="F74" s="4"/>
      <c r="G74" s="2"/>
      <c r="H74" s="4"/>
      <c r="I74" s="4"/>
      <c r="J74" s="4"/>
      <c r="K74" s="15"/>
      <c r="L74" s="4"/>
      <c r="M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</row>
    <row r="75" spans="1:31" x14ac:dyDescent="0.25">
      <c r="A75" s="28" t="s">
        <v>121</v>
      </c>
      <c r="B75" s="7"/>
      <c r="C75" s="17">
        <v>1</v>
      </c>
      <c r="D75" s="10"/>
      <c r="E75" s="21" t="e">
        <f t="shared" si="5"/>
        <v>#N/A</v>
      </c>
      <c r="F75" s="4"/>
      <c r="G75" s="2"/>
      <c r="H75" s="4"/>
      <c r="I75" s="4"/>
      <c r="J75" s="4"/>
      <c r="K75" s="15"/>
      <c r="L75" s="4"/>
      <c r="M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</row>
    <row r="76" spans="1:31" x14ac:dyDescent="0.25">
      <c r="A76" s="28" t="s">
        <v>121</v>
      </c>
      <c r="B76" s="7"/>
      <c r="C76" s="17">
        <v>1</v>
      </c>
      <c r="D76" s="10"/>
      <c r="E76" s="21" t="e">
        <f t="shared" si="5"/>
        <v>#N/A</v>
      </c>
      <c r="F76" s="4"/>
      <c r="G76" s="2"/>
      <c r="H76" s="4"/>
      <c r="I76" s="4"/>
      <c r="J76" s="4"/>
      <c r="K76" s="15"/>
      <c r="L76" s="4"/>
      <c r="M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</row>
    <row r="77" spans="1:31" x14ac:dyDescent="0.25">
      <c r="A77" s="28" t="s">
        <v>121</v>
      </c>
      <c r="B77" s="7"/>
      <c r="C77" s="17">
        <v>1</v>
      </c>
      <c r="D77" s="10"/>
      <c r="E77" s="21" t="e">
        <f t="shared" si="5"/>
        <v>#N/A</v>
      </c>
      <c r="F77" s="4"/>
      <c r="G77" s="2"/>
      <c r="H77" s="4"/>
      <c r="I77" s="4"/>
      <c r="J77" s="4"/>
      <c r="K77" s="15"/>
      <c r="L77" s="4"/>
      <c r="M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</row>
    <row r="78" spans="1:31" x14ac:dyDescent="0.25">
      <c r="A78" s="28" t="s">
        <v>121</v>
      </c>
      <c r="B78" s="7"/>
      <c r="C78" s="17">
        <v>1</v>
      </c>
      <c r="D78" s="10"/>
      <c r="E78" s="21" t="e">
        <f t="shared" si="5"/>
        <v>#N/A</v>
      </c>
      <c r="F78" s="4"/>
      <c r="G78" s="2"/>
      <c r="H78" s="4"/>
      <c r="I78" s="4"/>
      <c r="J78" s="4"/>
      <c r="K78" s="15"/>
      <c r="L78" s="4"/>
      <c r="M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</row>
    <row r="79" spans="1:31" x14ac:dyDescent="0.25">
      <c r="A79" s="28" t="s">
        <v>121</v>
      </c>
      <c r="B79" s="7"/>
      <c r="C79" s="17">
        <v>1</v>
      </c>
      <c r="D79" s="10"/>
      <c r="E79" s="21" t="e">
        <f t="shared" si="5"/>
        <v>#N/A</v>
      </c>
      <c r="F79" s="4"/>
      <c r="G79" s="2"/>
      <c r="H79" s="4"/>
      <c r="I79" s="4"/>
      <c r="J79" s="4"/>
      <c r="K79" s="15"/>
      <c r="L79" s="4"/>
      <c r="M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</row>
    <row r="80" spans="1:31" x14ac:dyDescent="0.25">
      <c r="A80" s="28" t="s">
        <v>121</v>
      </c>
      <c r="B80" s="7"/>
      <c r="C80" s="17">
        <v>1</v>
      </c>
      <c r="D80" s="10"/>
      <c r="E80" s="21" t="e">
        <f t="shared" si="5"/>
        <v>#N/A</v>
      </c>
      <c r="F80" s="4"/>
      <c r="G80" s="2"/>
      <c r="H80" s="4"/>
      <c r="I80" s="4"/>
      <c r="J80" s="4"/>
      <c r="K80" s="15"/>
      <c r="L80" s="4"/>
      <c r="M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</row>
    <row r="81" spans="1:31" x14ac:dyDescent="0.25">
      <c r="A81" s="28" t="s">
        <v>121</v>
      </c>
      <c r="B81" s="7"/>
      <c r="C81" s="17">
        <v>1</v>
      </c>
      <c r="D81" s="10"/>
      <c r="E81" s="21" t="e">
        <f t="shared" si="5"/>
        <v>#N/A</v>
      </c>
      <c r="F81" s="4"/>
      <c r="G81" s="2"/>
      <c r="H81" s="4"/>
      <c r="I81" s="4"/>
      <c r="J81" s="4"/>
      <c r="K81" s="15"/>
      <c r="L81" s="4"/>
      <c r="M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</row>
    <row r="82" spans="1:31" x14ac:dyDescent="0.25">
      <c r="A82" s="28" t="s">
        <v>121</v>
      </c>
      <c r="B82" s="7"/>
      <c r="C82" s="17">
        <v>1</v>
      </c>
      <c r="D82" s="10"/>
      <c r="E82" s="21" t="e">
        <f t="shared" si="5"/>
        <v>#N/A</v>
      </c>
      <c r="F82" s="4"/>
      <c r="G82" s="2"/>
      <c r="H82" s="4"/>
      <c r="I82" s="4"/>
      <c r="J82" s="4"/>
      <c r="K82" s="15"/>
      <c r="L82" s="4"/>
      <c r="M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</row>
    <row r="83" spans="1:31" x14ac:dyDescent="0.25">
      <c r="A83" s="28" t="s">
        <v>121</v>
      </c>
      <c r="B83" s="7"/>
      <c r="C83" s="17">
        <v>1</v>
      </c>
      <c r="D83" s="10"/>
      <c r="E83" s="21" t="e">
        <f t="shared" si="5"/>
        <v>#N/A</v>
      </c>
      <c r="F83" s="4"/>
      <c r="G83" s="2"/>
      <c r="H83" s="4"/>
      <c r="I83" s="4"/>
      <c r="J83" s="4"/>
      <c r="K83" s="15"/>
      <c r="L83" s="4"/>
      <c r="M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</row>
    <row r="84" spans="1:31" x14ac:dyDescent="0.25">
      <c r="A84" s="28" t="s">
        <v>121</v>
      </c>
      <c r="B84" s="7"/>
      <c r="C84" s="17">
        <v>1</v>
      </c>
      <c r="D84" s="10"/>
      <c r="E84" s="21" t="e">
        <f t="shared" si="5"/>
        <v>#N/A</v>
      </c>
      <c r="F84" s="4"/>
      <c r="G84" s="2"/>
      <c r="H84" s="4"/>
      <c r="I84" s="4"/>
      <c r="J84" s="4"/>
      <c r="K84" s="15"/>
      <c r="L84" s="4"/>
      <c r="M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</row>
    <row r="85" spans="1:31" x14ac:dyDescent="0.25">
      <c r="A85" s="28" t="s">
        <v>121</v>
      </c>
      <c r="B85" s="7"/>
      <c r="C85" s="17">
        <v>1</v>
      </c>
      <c r="D85" s="10"/>
      <c r="E85" s="21" t="e">
        <f t="shared" si="5"/>
        <v>#N/A</v>
      </c>
      <c r="F85" s="4"/>
      <c r="G85" s="2"/>
      <c r="H85" s="4"/>
      <c r="I85" s="4"/>
      <c r="J85" s="4"/>
      <c r="K85" s="15"/>
      <c r="L85" s="4"/>
      <c r="M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</row>
    <row r="86" spans="1:31" x14ac:dyDescent="0.25">
      <c r="A86" s="28" t="s">
        <v>121</v>
      </c>
      <c r="B86" s="7"/>
      <c r="C86" s="17">
        <v>1</v>
      </c>
      <c r="D86" s="10"/>
      <c r="E86" s="21" t="e">
        <f t="shared" si="5"/>
        <v>#N/A</v>
      </c>
      <c r="F86" s="4"/>
      <c r="G86" s="2"/>
      <c r="H86" s="4"/>
      <c r="I86" s="4"/>
      <c r="J86" s="4"/>
      <c r="K86" s="15"/>
      <c r="L86" s="4"/>
      <c r="M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</row>
    <row r="87" spans="1:31" x14ac:dyDescent="0.25">
      <c r="A87" s="28" t="s">
        <v>121</v>
      </c>
      <c r="B87" s="7"/>
      <c r="C87" s="17">
        <v>1</v>
      </c>
      <c r="D87" s="10"/>
      <c r="E87" s="21" t="e">
        <f t="shared" si="5"/>
        <v>#N/A</v>
      </c>
      <c r="F87" s="4"/>
      <c r="G87" s="2"/>
      <c r="H87" s="4"/>
      <c r="I87" s="4"/>
      <c r="J87" s="4"/>
      <c r="K87" s="15"/>
      <c r="L87" s="4"/>
      <c r="M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</row>
    <row r="88" spans="1:31" x14ac:dyDescent="0.25">
      <c r="A88" s="28" t="s">
        <v>121</v>
      </c>
      <c r="B88" s="7"/>
      <c r="C88" s="17">
        <v>1</v>
      </c>
      <c r="D88" s="10"/>
      <c r="E88" s="21" t="e">
        <f t="shared" si="5"/>
        <v>#N/A</v>
      </c>
      <c r="F88" s="4"/>
      <c r="G88" s="2"/>
      <c r="H88" s="4"/>
      <c r="I88" s="4"/>
      <c r="J88" s="4"/>
      <c r="K88" s="15"/>
      <c r="L88" s="4"/>
      <c r="M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</row>
    <row r="89" spans="1:31" x14ac:dyDescent="0.25">
      <c r="A89" s="28" t="s">
        <v>121</v>
      </c>
      <c r="B89" s="7"/>
      <c r="C89" s="17">
        <v>1</v>
      </c>
      <c r="D89" s="10"/>
      <c r="E89" s="21" t="e">
        <f t="shared" si="5"/>
        <v>#N/A</v>
      </c>
      <c r="F89" s="4"/>
      <c r="G89" s="2"/>
      <c r="H89" s="4"/>
      <c r="I89" s="4"/>
      <c r="J89" s="4"/>
      <c r="K89" s="15"/>
      <c r="L89" s="4"/>
      <c r="M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</row>
    <row r="90" spans="1:31" x14ac:dyDescent="0.25">
      <c r="A90" s="28" t="s">
        <v>121</v>
      </c>
      <c r="B90" s="7"/>
      <c r="C90" s="17">
        <v>1</v>
      </c>
      <c r="D90" s="10"/>
      <c r="E90" s="21" t="e">
        <f t="shared" si="5"/>
        <v>#N/A</v>
      </c>
      <c r="F90" s="4"/>
      <c r="G90" s="2"/>
      <c r="H90" s="4"/>
      <c r="I90" s="4"/>
      <c r="J90" s="4"/>
      <c r="K90" s="15"/>
      <c r="L90" s="4"/>
      <c r="M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</row>
    <row r="91" spans="1:31" x14ac:dyDescent="0.25">
      <c r="A91" s="28" t="s">
        <v>121</v>
      </c>
      <c r="B91" s="7"/>
      <c r="C91" s="17">
        <v>1</v>
      </c>
      <c r="D91" s="10"/>
      <c r="E91" s="21" t="e">
        <f t="shared" si="5"/>
        <v>#N/A</v>
      </c>
      <c r="F91" s="4"/>
      <c r="G91" s="2"/>
      <c r="H91" s="4"/>
      <c r="I91" s="4"/>
      <c r="J91" s="4"/>
      <c r="K91" s="15"/>
      <c r="L91" s="4"/>
      <c r="M91" s="4"/>
      <c r="P91" s="4"/>
      <c r="Q91" s="4"/>
      <c r="R91" s="4"/>
    </row>
    <row r="92" spans="1:31" x14ac:dyDescent="0.25">
      <c r="A92" s="28" t="s">
        <v>121</v>
      </c>
      <c r="B92" s="7"/>
      <c r="C92" s="17">
        <v>1</v>
      </c>
      <c r="D92" s="10"/>
      <c r="E92" s="21" t="e">
        <f t="shared" si="5"/>
        <v>#N/A</v>
      </c>
      <c r="F92" s="4"/>
      <c r="G92" s="2"/>
      <c r="H92" s="4"/>
      <c r="I92" s="4"/>
      <c r="J92" s="4"/>
      <c r="K92" s="15"/>
      <c r="L92" s="4"/>
      <c r="M92" s="4"/>
      <c r="P92" s="4"/>
      <c r="Q92" s="4"/>
      <c r="R92" s="4"/>
    </row>
    <row r="93" spans="1:31" x14ac:dyDescent="0.25">
      <c r="A93" s="28" t="s">
        <v>121</v>
      </c>
      <c r="B93" s="7"/>
      <c r="C93" s="17">
        <v>1</v>
      </c>
      <c r="D93" s="10"/>
      <c r="E93" s="21" t="e">
        <f t="shared" si="5"/>
        <v>#N/A</v>
      </c>
      <c r="F93" s="4"/>
      <c r="G93" s="2"/>
      <c r="H93" s="4"/>
      <c r="I93" s="4"/>
      <c r="J93" s="4"/>
      <c r="K93" s="15"/>
      <c r="L93" s="4"/>
      <c r="M93" s="4"/>
      <c r="P93" s="4"/>
      <c r="Q93" s="4"/>
      <c r="R93" s="4"/>
    </row>
    <row r="94" spans="1:31" x14ac:dyDescent="0.25">
      <c r="A94" s="28" t="s">
        <v>121</v>
      </c>
      <c r="B94" s="7"/>
      <c r="C94" s="17">
        <v>1</v>
      </c>
      <c r="D94" s="10"/>
      <c r="E94" s="21" t="e">
        <f t="shared" si="5"/>
        <v>#N/A</v>
      </c>
      <c r="F94" s="4"/>
      <c r="G94" s="2"/>
      <c r="H94" s="4"/>
      <c r="I94" s="4"/>
      <c r="J94" s="4"/>
      <c r="K94" s="15"/>
      <c r="L94" s="4"/>
      <c r="M94" s="4"/>
      <c r="P94" s="4"/>
      <c r="Q94" s="4"/>
      <c r="R94" s="4"/>
    </row>
    <row r="95" spans="1:31" x14ac:dyDescent="0.25">
      <c r="A95" s="28" t="s">
        <v>121</v>
      </c>
      <c r="B95" s="7"/>
      <c r="C95" s="17">
        <v>1</v>
      </c>
      <c r="D95" s="10"/>
      <c r="E95" s="21" t="e">
        <f t="shared" si="5"/>
        <v>#N/A</v>
      </c>
      <c r="F95" s="4"/>
      <c r="G95" s="2"/>
      <c r="H95" s="4"/>
      <c r="I95" s="4"/>
      <c r="J95" s="4"/>
      <c r="K95" s="15"/>
      <c r="L95" s="4"/>
      <c r="M95" s="4"/>
    </row>
    <row r="96" spans="1:31" x14ac:dyDescent="0.25">
      <c r="A96" s="28" t="s">
        <v>121</v>
      </c>
      <c r="B96" s="7"/>
      <c r="C96" s="17">
        <v>1</v>
      </c>
      <c r="D96" s="10"/>
      <c r="E96" s="21" t="e">
        <f t="shared" si="5"/>
        <v>#N/A</v>
      </c>
      <c r="F96" s="4"/>
      <c r="G96" s="2"/>
      <c r="H96" s="4"/>
      <c r="I96" s="4"/>
      <c r="J96" s="4"/>
      <c r="K96" s="15"/>
      <c r="L96" s="4"/>
      <c r="M96" s="4"/>
    </row>
    <row r="97" spans="1:13" x14ac:dyDescent="0.25">
      <c r="A97" s="28" t="s">
        <v>121</v>
      </c>
      <c r="B97" s="7"/>
      <c r="C97" s="17">
        <v>1</v>
      </c>
      <c r="D97" s="10"/>
      <c r="E97" s="21" t="e">
        <f t="shared" si="5"/>
        <v>#N/A</v>
      </c>
      <c r="F97" s="4"/>
      <c r="G97" s="2"/>
      <c r="H97" s="4"/>
      <c r="I97" s="4"/>
      <c r="J97" s="4"/>
      <c r="K97" s="15"/>
      <c r="L97" s="4"/>
      <c r="M97" s="4"/>
    </row>
    <row r="98" spans="1:13" x14ac:dyDescent="0.25">
      <c r="A98" s="28" t="s">
        <v>121</v>
      </c>
      <c r="B98" s="7"/>
      <c r="C98" s="17">
        <v>1</v>
      </c>
      <c r="D98" s="10"/>
      <c r="E98" s="21" t="e">
        <f t="shared" si="5"/>
        <v>#N/A</v>
      </c>
      <c r="F98" s="4"/>
      <c r="G98" s="2"/>
      <c r="H98" s="4"/>
      <c r="I98" s="4"/>
      <c r="J98" s="4"/>
      <c r="K98" s="15"/>
      <c r="L98" s="4"/>
      <c r="M98" s="4"/>
    </row>
    <row r="99" spans="1:13" x14ac:dyDescent="0.25">
      <c r="A99" s="28" t="s">
        <v>121</v>
      </c>
      <c r="B99" s="7"/>
      <c r="C99" s="17">
        <v>1</v>
      </c>
      <c r="D99" s="10"/>
      <c r="E99" s="21" t="e">
        <f t="shared" si="5"/>
        <v>#N/A</v>
      </c>
      <c r="F99" s="4"/>
      <c r="G99" s="2"/>
      <c r="H99" s="4"/>
      <c r="I99" s="4"/>
      <c r="J99" s="4"/>
      <c r="K99" s="15"/>
      <c r="L99" s="4"/>
      <c r="M99" s="4"/>
    </row>
    <row r="100" spans="1:13" x14ac:dyDescent="0.25">
      <c r="A100" s="28" t="s">
        <v>121</v>
      </c>
      <c r="B100" s="7"/>
      <c r="C100" s="17">
        <v>1</v>
      </c>
      <c r="D100" s="10"/>
      <c r="E100" s="21" t="e">
        <f t="shared" si="5"/>
        <v>#N/A</v>
      </c>
      <c r="F100" s="4"/>
      <c r="G100" s="2"/>
      <c r="H100" s="4"/>
      <c r="I100" s="4"/>
      <c r="J100" s="4"/>
      <c r="K100" s="15"/>
      <c r="L100" s="4"/>
      <c r="M100" s="4"/>
    </row>
    <row r="101" spans="1:13" x14ac:dyDescent="0.25">
      <c r="A101" s="28" t="s">
        <v>121</v>
      </c>
      <c r="B101" s="7"/>
      <c r="C101" s="17">
        <v>1</v>
      </c>
      <c r="D101" s="10"/>
      <c r="E101" s="21" t="e">
        <f t="shared" si="5"/>
        <v>#N/A</v>
      </c>
      <c r="F101" s="4"/>
      <c r="G101" s="2"/>
      <c r="H101" s="4"/>
      <c r="I101" s="4"/>
      <c r="J101" s="4"/>
      <c r="K101" s="15"/>
      <c r="L101" s="4"/>
      <c r="M101" s="4"/>
    </row>
    <row r="102" spans="1:13" x14ac:dyDescent="0.25">
      <c r="A102" s="28" t="s">
        <v>121</v>
      </c>
      <c r="B102" s="7"/>
      <c r="C102" s="17">
        <v>1</v>
      </c>
      <c r="D102" s="10"/>
      <c r="E102" s="21" t="e">
        <f t="shared" si="5"/>
        <v>#N/A</v>
      </c>
      <c r="F102" s="4"/>
      <c r="G102" s="2"/>
      <c r="H102" s="4"/>
      <c r="I102" s="4"/>
      <c r="J102" s="4"/>
      <c r="K102" s="15"/>
      <c r="L102" s="4"/>
      <c r="M102" s="4"/>
    </row>
    <row r="103" spans="1:13" x14ac:dyDescent="0.25">
      <c r="A103" s="28" t="s">
        <v>121</v>
      </c>
      <c r="B103" s="7"/>
      <c r="C103" s="17">
        <v>1</v>
      </c>
      <c r="D103" s="10"/>
      <c r="E103" s="21" t="e">
        <f t="shared" si="5"/>
        <v>#N/A</v>
      </c>
      <c r="F103" s="4"/>
      <c r="G103" s="2"/>
      <c r="H103" s="4"/>
      <c r="I103" s="4"/>
      <c r="J103" s="4"/>
      <c r="K103" s="15"/>
      <c r="L103" s="4"/>
      <c r="M103" s="4"/>
    </row>
    <row r="104" spans="1:13" x14ac:dyDescent="0.25">
      <c r="A104" s="28" t="s">
        <v>121</v>
      </c>
      <c r="B104" s="7"/>
      <c r="C104" s="17">
        <v>1</v>
      </c>
      <c r="D104" s="10"/>
      <c r="E104" s="21" t="e">
        <f t="shared" si="5"/>
        <v>#N/A</v>
      </c>
      <c r="F104" s="4"/>
      <c r="G104" s="2"/>
      <c r="H104" s="4"/>
      <c r="I104" s="4"/>
      <c r="J104" s="4"/>
      <c r="K104" s="15"/>
      <c r="L104" s="4"/>
      <c r="M104" s="4"/>
    </row>
    <row r="105" spans="1:13" x14ac:dyDescent="0.25">
      <c r="A105" s="28" t="s">
        <v>121</v>
      </c>
      <c r="B105" s="7"/>
      <c r="C105" s="17">
        <v>1</v>
      </c>
      <c r="D105" s="10"/>
      <c r="E105" s="21" t="e">
        <f t="shared" si="5"/>
        <v>#N/A</v>
      </c>
      <c r="F105" s="4"/>
      <c r="G105" s="2"/>
      <c r="H105" s="4"/>
      <c r="I105" s="4"/>
      <c r="J105" s="4"/>
      <c r="K105" s="15"/>
      <c r="L105" s="4"/>
      <c r="M105" s="4"/>
    </row>
    <row r="106" spans="1:13" x14ac:dyDescent="0.25">
      <c r="A106" s="28" t="s">
        <v>121</v>
      </c>
      <c r="B106" s="7"/>
      <c r="C106" s="17">
        <v>1</v>
      </c>
      <c r="D106" s="10"/>
      <c r="E106" s="21" t="e">
        <f t="shared" si="5"/>
        <v>#N/A</v>
      </c>
      <c r="F106" s="4"/>
      <c r="G106" s="2"/>
      <c r="H106" s="4"/>
      <c r="I106" s="4"/>
      <c r="J106" s="4"/>
      <c r="K106" s="15"/>
      <c r="L106" s="4"/>
      <c r="M106" s="4"/>
    </row>
    <row r="107" spans="1:13" x14ac:dyDescent="0.25">
      <c r="A107" s="28" t="s">
        <v>121</v>
      </c>
      <c r="B107" s="7"/>
      <c r="C107" s="17">
        <v>1</v>
      </c>
      <c r="D107" s="10"/>
      <c r="E107" s="21" t="e">
        <f t="shared" si="5"/>
        <v>#N/A</v>
      </c>
      <c r="F107" s="4"/>
      <c r="G107" s="2"/>
      <c r="H107" s="4"/>
      <c r="I107" s="4"/>
      <c r="J107" s="4"/>
      <c r="K107" s="15"/>
      <c r="L107" s="4"/>
      <c r="M107" s="4"/>
    </row>
    <row r="108" spans="1:13" x14ac:dyDescent="0.25">
      <c r="A108" s="28" t="s">
        <v>121</v>
      </c>
      <c r="B108" s="7"/>
      <c r="C108" s="17">
        <v>1</v>
      </c>
      <c r="D108" s="10"/>
      <c r="E108" s="21" t="e">
        <f t="shared" si="5"/>
        <v>#N/A</v>
      </c>
      <c r="F108" s="4"/>
      <c r="G108" s="2"/>
      <c r="H108" s="4"/>
      <c r="I108" s="4"/>
      <c r="J108" s="4"/>
      <c r="K108" s="15"/>
      <c r="L108" s="4"/>
      <c r="M108" s="4"/>
    </row>
    <row r="109" spans="1:13" x14ac:dyDescent="0.25">
      <c r="A109" s="28" t="s">
        <v>121</v>
      </c>
      <c r="B109" s="7"/>
      <c r="C109" s="17">
        <v>1</v>
      </c>
      <c r="D109" s="10"/>
      <c r="E109" s="21" t="e">
        <f t="shared" si="5"/>
        <v>#N/A</v>
      </c>
      <c r="F109" s="4"/>
      <c r="G109" s="2"/>
      <c r="H109" s="4"/>
      <c r="I109" s="4"/>
      <c r="J109" s="4"/>
      <c r="K109" s="15"/>
      <c r="L109" s="4"/>
      <c r="M109" s="4"/>
    </row>
    <row r="110" spans="1:13" x14ac:dyDescent="0.25">
      <c r="A110" s="28" t="s">
        <v>121</v>
      </c>
      <c r="B110" s="7"/>
      <c r="C110" s="17">
        <v>1</v>
      </c>
      <c r="D110" s="10"/>
      <c r="E110" s="21" t="e">
        <f t="shared" si="5"/>
        <v>#N/A</v>
      </c>
      <c r="F110" s="4"/>
      <c r="G110" s="2"/>
      <c r="H110" s="4"/>
      <c r="I110" s="4"/>
      <c r="J110" s="4"/>
      <c r="K110" s="15"/>
      <c r="L110" s="4"/>
      <c r="M110" s="4"/>
    </row>
    <row r="111" spans="1:13" x14ac:dyDescent="0.25">
      <c r="A111" s="28" t="s">
        <v>121</v>
      </c>
      <c r="B111" s="7"/>
      <c r="C111" s="17">
        <v>1</v>
      </c>
      <c r="D111" s="10"/>
      <c r="E111" s="21" t="e">
        <f t="shared" si="5"/>
        <v>#N/A</v>
      </c>
      <c r="F111" s="4"/>
      <c r="G111" s="2"/>
      <c r="H111" s="4"/>
      <c r="I111" s="4"/>
      <c r="J111" s="4"/>
      <c r="K111" s="15"/>
      <c r="L111" s="4"/>
      <c r="M111" s="4"/>
    </row>
    <row r="112" spans="1:13" x14ac:dyDescent="0.25">
      <c r="A112" s="28" t="s">
        <v>121</v>
      </c>
      <c r="B112" s="7"/>
      <c r="C112" s="17">
        <v>1</v>
      </c>
      <c r="D112" s="10"/>
      <c r="E112" s="21" t="e">
        <f t="shared" si="5"/>
        <v>#N/A</v>
      </c>
      <c r="F112" s="4"/>
      <c r="G112" s="2"/>
      <c r="H112" s="4"/>
      <c r="I112" s="4"/>
      <c r="J112" s="4"/>
      <c r="K112" s="15"/>
      <c r="L112" s="4"/>
      <c r="M112" s="4"/>
    </row>
    <row r="113" spans="1:13" x14ac:dyDescent="0.25">
      <c r="A113" s="28" t="s">
        <v>121</v>
      </c>
      <c r="B113" s="7"/>
      <c r="C113" s="17">
        <v>1</v>
      </c>
      <c r="D113" s="10"/>
      <c r="E113" s="21" t="e">
        <f t="shared" si="5"/>
        <v>#N/A</v>
      </c>
      <c r="F113" s="4"/>
      <c r="G113" s="2"/>
      <c r="H113" s="4"/>
      <c r="I113" s="4"/>
      <c r="J113" s="4"/>
      <c r="K113" s="15"/>
      <c r="L113" s="4"/>
      <c r="M113" s="4"/>
    </row>
    <row r="114" spans="1:13" x14ac:dyDescent="0.25">
      <c r="A114" s="28" t="s">
        <v>121</v>
      </c>
      <c r="B114" s="7"/>
      <c r="C114" s="17">
        <v>1</v>
      </c>
      <c r="D114" s="10"/>
      <c r="E114" s="21" t="e">
        <f t="shared" si="5"/>
        <v>#N/A</v>
      </c>
      <c r="F114" s="4"/>
      <c r="G114" s="2"/>
      <c r="H114" s="4"/>
      <c r="I114" s="4"/>
      <c r="J114" s="4"/>
      <c r="K114" s="15"/>
      <c r="L114" s="4"/>
      <c r="M114" s="4"/>
    </row>
    <row r="115" spans="1:13" x14ac:dyDescent="0.25">
      <c r="A115" s="28" t="s">
        <v>121</v>
      </c>
      <c r="B115" s="7"/>
      <c r="C115" s="17">
        <v>1</v>
      </c>
      <c r="D115" s="10"/>
      <c r="E115" s="21" t="e">
        <f t="shared" si="5"/>
        <v>#N/A</v>
      </c>
      <c r="F115" s="4"/>
      <c r="G115" s="2"/>
      <c r="H115" s="4"/>
      <c r="I115" s="4"/>
      <c r="J115" s="4"/>
      <c r="K115" s="15"/>
      <c r="L115" s="4"/>
      <c r="M115" s="4"/>
    </row>
    <row r="116" spans="1:13" x14ac:dyDescent="0.25">
      <c r="A116" s="28" t="s">
        <v>121</v>
      </c>
      <c r="B116" s="7"/>
      <c r="C116" s="17">
        <v>1</v>
      </c>
      <c r="D116" s="10"/>
      <c r="E116" s="21" t="e">
        <f t="shared" si="5"/>
        <v>#N/A</v>
      </c>
      <c r="F116" s="4"/>
      <c r="G116" s="2"/>
      <c r="H116" s="4"/>
      <c r="I116" s="4"/>
      <c r="J116" s="4"/>
      <c r="K116" s="15"/>
      <c r="L116" s="4"/>
      <c r="M116" s="4"/>
    </row>
    <row r="117" spans="1:13" x14ac:dyDescent="0.25">
      <c r="A117" s="28" t="s">
        <v>121</v>
      </c>
      <c r="B117" s="7"/>
      <c r="C117" s="17">
        <v>1</v>
      </c>
      <c r="D117" s="10"/>
      <c r="E117" s="21" t="e">
        <f t="shared" si="5"/>
        <v>#N/A</v>
      </c>
      <c r="F117" s="4"/>
      <c r="G117" s="2"/>
      <c r="H117" s="4"/>
      <c r="I117" s="4"/>
      <c r="J117" s="4"/>
      <c r="K117" s="15"/>
      <c r="L117" s="4"/>
      <c r="M117" s="4"/>
    </row>
    <row r="118" spans="1:13" x14ac:dyDescent="0.25">
      <c r="A118" s="28" t="s">
        <v>121</v>
      </c>
      <c r="B118" s="7"/>
      <c r="C118" s="17">
        <v>1</v>
      </c>
      <c r="D118" s="10"/>
      <c r="E118" s="21" t="e">
        <f t="shared" si="5"/>
        <v>#N/A</v>
      </c>
      <c r="F118" s="4"/>
      <c r="G118" s="2"/>
      <c r="H118" s="4"/>
      <c r="I118" s="4"/>
      <c r="J118" s="4"/>
      <c r="K118" s="15"/>
      <c r="L118" s="4"/>
      <c r="M118" s="4"/>
    </row>
    <row r="119" spans="1:13" x14ac:dyDescent="0.25">
      <c r="A119" s="28" t="s">
        <v>121</v>
      </c>
      <c r="B119" s="7"/>
      <c r="C119" s="17">
        <v>1</v>
      </c>
      <c r="D119" s="10"/>
      <c r="E119" s="21" t="e">
        <f t="shared" si="5"/>
        <v>#N/A</v>
      </c>
      <c r="F119" s="4"/>
      <c r="G119" s="2"/>
      <c r="H119" s="4"/>
      <c r="I119" s="4"/>
      <c r="J119" s="4"/>
      <c r="K119" s="15"/>
      <c r="L119" s="4"/>
      <c r="M119" s="4"/>
    </row>
    <row r="120" spans="1:13" x14ac:dyDescent="0.25">
      <c r="A120" s="28" t="s">
        <v>121</v>
      </c>
      <c r="B120" s="7"/>
      <c r="C120" s="17">
        <v>1</v>
      </c>
      <c r="D120" s="10"/>
      <c r="E120" s="21" t="e">
        <f t="shared" si="5"/>
        <v>#N/A</v>
      </c>
      <c r="F120" s="4"/>
      <c r="G120" s="2"/>
      <c r="H120" s="4"/>
      <c r="I120" s="4"/>
      <c r="J120" s="4"/>
      <c r="K120" s="15"/>
      <c r="L120" s="4"/>
      <c r="M120" s="4"/>
    </row>
    <row r="121" spans="1:13" x14ac:dyDescent="0.25">
      <c r="A121" s="28" t="s">
        <v>121</v>
      </c>
      <c r="B121" s="7"/>
      <c r="C121" s="17">
        <v>1</v>
      </c>
      <c r="D121" s="10"/>
      <c r="E121" s="21" t="e">
        <f t="shared" si="5"/>
        <v>#N/A</v>
      </c>
      <c r="F121" s="4"/>
      <c r="G121" s="2"/>
      <c r="H121" s="4"/>
      <c r="I121" s="4"/>
      <c r="J121" s="4"/>
      <c r="K121" s="15"/>
      <c r="L121" s="4"/>
      <c r="M121" s="4"/>
    </row>
    <row r="122" spans="1:13" x14ac:dyDescent="0.25">
      <c r="A122" s="28" t="s">
        <v>121</v>
      </c>
      <c r="B122" s="7"/>
      <c r="C122" s="17">
        <v>1</v>
      </c>
      <c r="D122" s="10"/>
      <c r="E122" s="21" t="e">
        <f t="shared" si="5"/>
        <v>#N/A</v>
      </c>
      <c r="F122" s="4"/>
      <c r="G122" s="2"/>
      <c r="H122" s="4"/>
      <c r="I122" s="4"/>
      <c r="J122" s="4"/>
      <c r="K122" s="15"/>
      <c r="L122" s="4"/>
      <c r="M122" s="4"/>
    </row>
    <row r="123" spans="1:13" x14ac:dyDescent="0.25">
      <c r="A123" s="28" t="s">
        <v>121</v>
      </c>
      <c r="B123" s="7"/>
      <c r="C123" s="17">
        <v>1</v>
      </c>
      <c r="D123" s="10"/>
      <c r="E123" s="21" t="e">
        <f t="shared" si="5"/>
        <v>#N/A</v>
      </c>
      <c r="F123" s="4"/>
      <c r="G123" s="2"/>
      <c r="H123" s="4"/>
      <c r="I123" s="4"/>
      <c r="J123" s="4"/>
      <c r="K123" s="15"/>
      <c r="L123" s="4"/>
      <c r="M123" s="4"/>
    </row>
    <row r="124" spans="1:13" x14ac:dyDescent="0.25">
      <c r="A124" s="28" t="s">
        <v>121</v>
      </c>
      <c r="B124" s="7"/>
      <c r="C124" s="17">
        <v>1</v>
      </c>
      <c r="D124" s="10"/>
      <c r="E124" s="21" t="e">
        <f t="shared" si="5"/>
        <v>#N/A</v>
      </c>
      <c r="F124" s="4"/>
      <c r="G124" s="2"/>
      <c r="H124" s="4"/>
      <c r="I124" s="4"/>
      <c r="J124" s="4"/>
      <c r="K124" s="15"/>
      <c r="L124" s="4"/>
      <c r="M124" s="4"/>
    </row>
    <row r="125" spans="1:13" x14ac:dyDescent="0.25">
      <c r="A125" s="28" t="s">
        <v>121</v>
      </c>
      <c r="B125" s="7"/>
      <c r="C125" s="17">
        <v>1</v>
      </c>
      <c r="D125" s="10"/>
      <c r="E125" s="21" t="e">
        <f t="shared" si="5"/>
        <v>#N/A</v>
      </c>
      <c r="F125" s="4"/>
      <c r="G125" s="2"/>
      <c r="H125" s="4"/>
      <c r="I125" s="4"/>
      <c r="J125" s="4"/>
      <c r="K125" s="15"/>
      <c r="L125" s="4"/>
      <c r="M125" s="4"/>
    </row>
    <row r="126" spans="1:13" x14ac:dyDescent="0.25">
      <c r="A126" s="28" t="s">
        <v>121</v>
      </c>
      <c r="B126" s="7"/>
      <c r="C126" s="17">
        <v>1</v>
      </c>
      <c r="D126" s="10"/>
      <c r="E126" s="21" t="e">
        <f t="shared" si="5"/>
        <v>#N/A</v>
      </c>
      <c r="F126" s="4"/>
      <c r="G126" s="2"/>
      <c r="H126" s="4"/>
      <c r="I126" s="4"/>
      <c r="J126" s="4"/>
      <c r="K126" s="15"/>
      <c r="L126" s="4"/>
      <c r="M126" s="4"/>
    </row>
    <row r="127" spans="1:13" x14ac:dyDescent="0.25">
      <c r="A127" s="28" t="s">
        <v>121</v>
      </c>
      <c r="B127" s="7"/>
      <c r="C127" s="17">
        <v>1</v>
      </c>
      <c r="D127" s="10"/>
      <c r="E127" s="21" t="e">
        <f t="shared" si="5"/>
        <v>#N/A</v>
      </c>
      <c r="F127" s="4"/>
      <c r="G127" s="2"/>
      <c r="H127" s="4"/>
      <c r="I127" s="4"/>
      <c r="J127" s="4"/>
      <c r="K127" s="15"/>
      <c r="L127" s="4"/>
      <c r="M127" s="4"/>
    </row>
    <row r="128" spans="1:13" x14ac:dyDescent="0.25">
      <c r="A128" s="28" t="s">
        <v>121</v>
      </c>
      <c r="B128" s="7"/>
      <c r="C128" s="17">
        <v>1</v>
      </c>
      <c r="D128" s="10"/>
      <c r="E128" s="21" t="e">
        <f t="shared" si="5"/>
        <v>#N/A</v>
      </c>
      <c r="F128" s="4"/>
      <c r="G128" s="2"/>
      <c r="H128" s="4"/>
      <c r="I128" s="4"/>
      <c r="J128" s="4"/>
      <c r="K128" s="15"/>
      <c r="L128" s="4"/>
      <c r="M128" s="4"/>
    </row>
    <row r="129" spans="1:13" x14ac:dyDescent="0.25">
      <c r="A129" s="28" t="s">
        <v>121</v>
      </c>
      <c r="B129" s="7"/>
      <c r="C129" s="17">
        <v>1</v>
      </c>
      <c r="D129" s="10"/>
      <c r="E129" s="21" t="e">
        <f t="shared" si="5"/>
        <v>#N/A</v>
      </c>
      <c r="F129" s="4"/>
      <c r="G129" s="2"/>
      <c r="H129" s="4"/>
      <c r="I129" s="4"/>
      <c r="J129" s="4"/>
      <c r="K129" s="15"/>
      <c r="L129" s="4"/>
      <c r="M129" s="4"/>
    </row>
    <row r="130" spans="1:13" x14ac:dyDescent="0.25">
      <c r="A130" s="28" t="s">
        <v>121</v>
      </c>
      <c r="B130" s="7"/>
      <c r="C130" s="17">
        <v>1</v>
      </c>
      <c r="D130" s="10"/>
      <c r="E130" s="21" t="e">
        <f t="shared" si="5"/>
        <v>#N/A</v>
      </c>
      <c r="F130" s="4"/>
      <c r="G130" s="2"/>
      <c r="H130" s="4"/>
      <c r="I130" s="4"/>
      <c r="J130" s="4"/>
      <c r="K130" s="15"/>
      <c r="L130" s="4"/>
      <c r="M130" s="4"/>
    </row>
    <row r="131" spans="1:13" x14ac:dyDescent="0.25">
      <c r="A131" s="28" t="s">
        <v>121</v>
      </c>
      <c r="B131" s="7"/>
      <c r="C131" s="17">
        <v>1</v>
      </c>
      <c r="D131" s="10"/>
      <c r="E131" s="21" t="e">
        <f t="shared" si="5"/>
        <v>#N/A</v>
      </c>
      <c r="F131" s="4"/>
      <c r="G131" s="2"/>
      <c r="H131" s="4"/>
      <c r="I131" s="4"/>
      <c r="J131" s="4"/>
      <c r="K131" s="15"/>
      <c r="L131" s="4"/>
      <c r="M131" s="4"/>
    </row>
    <row r="132" spans="1:13" x14ac:dyDescent="0.25">
      <c r="A132" s="28" t="s">
        <v>121</v>
      </c>
      <c r="B132" s="7"/>
      <c r="C132" s="17">
        <v>1</v>
      </c>
      <c r="D132" s="10"/>
      <c r="E132" s="21" t="e">
        <f t="shared" ref="E132:E166" si="6">INDEX(N:N,MATCH(B132,O:O,0),1)</f>
        <v>#N/A</v>
      </c>
      <c r="F132" s="4"/>
      <c r="G132" s="2"/>
      <c r="H132" s="4"/>
      <c r="I132" s="4"/>
      <c r="J132" s="4"/>
      <c r="K132" s="15"/>
      <c r="L132" s="4"/>
      <c r="M132" s="4"/>
    </row>
    <row r="133" spans="1:13" x14ac:dyDescent="0.25">
      <c r="A133" s="28" t="s">
        <v>121</v>
      </c>
      <c r="B133" s="7"/>
      <c r="C133" s="17">
        <v>1</v>
      </c>
      <c r="D133" s="10"/>
      <c r="E133" s="21" t="e">
        <f t="shared" si="6"/>
        <v>#N/A</v>
      </c>
      <c r="F133" s="4"/>
      <c r="G133" s="2"/>
      <c r="H133" s="4"/>
      <c r="I133" s="4"/>
      <c r="J133" s="4"/>
      <c r="K133" s="15"/>
      <c r="L133" s="4"/>
      <c r="M133" s="4"/>
    </row>
    <row r="134" spans="1:13" x14ac:dyDescent="0.25">
      <c r="A134" s="28" t="s">
        <v>121</v>
      </c>
      <c r="B134" s="7"/>
      <c r="C134" s="17">
        <v>1</v>
      </c>
      <c r="D134" s="10"/>
      <c r="E134" s="21" t="e">
        <f t="shared" si="6"/>
        <v>#N/A</v>
      </c>
      <c r="F134" s="4"/>
      <c r="G134" s="2"/>
      <c r="H134" s="4"/>
      <c r="I134" s="4"/>
      <c r="J134" s="4"/>
      <c r="K134" s="15"/>
      <c r="L134" s="4"/>
      <c r="M134" s="4"/>
    </row>
    <row r="135" spans="1:13" x14ac:dyDescent="0.25">
      <c r="A135" s="28" t="s">
        <v>121</v>
      </c>
      <c r="B135" s="7"/>
      <c r="C135" s="17">
        <v>1</v>
      </c>
      <c r="D135" s="10"/>
      <c r="E135" s="21" t="e">
        <f t="shared" si="6"/>
        <v>#N/A</v>
      </c>
      <c r="F135" s="4"/>
      <c r="G135" s="2"/>
      <c r="H135" s="4"/>
      <c r="I135" s="4"/>
      <c r="J135" s="4"/>
      <c r="K135" s="15"/>
      <c r="L135" s="4"/>
      <c r="M135" s="4"/>
    </row>
    <row r="136" spans="1:13" x14ac:dyDescent="0.25">
      <c r="A136" s="28" t="s">
        <v>121</v>
      </c>
      <c r="B136" s="7"/>
      <c r="C136" s="17">
        <v>1</v>
      </c>
      <c r="D136" s="10"/>
      <c r="E136" s="21" t="e">
        <f t="shared" si="6"/>
        <v>#N/A</v>
      </c>
      <c r="F136" s="4"/>
      <c r="G136" s="2"/>
      <c r="H136" s="4"/>
      <c r="I136" s="4"/>
      <c r="J136" s="4"/>
      <c r="K136" s="15"/>
      <c r="L136" s="4"/>
      <c r="M136" s="4"/>
    </row>
    <row r="137" spans="1:13" x14ac:dyDescent="0.25">
      <c r="A137" s="28" t="s">
        <v>121</v>
      </c>
      <c r="B137" s="7"/>
      <c r="C137" s="17">
        <v>1</v>
      </c>
      <c r="D137" s="10"/>
      <c r="E137" s="21" t="e">
        <f t="shared" si="6"/>
        <v>#N/A</v>
      </c>
      <c r="F137" s="4"/>
      <c r="G137" s="2"/>
      <c r="H137" s="4"/>
      <c r="I137" s="4"/>
      <c r="J137" s="4"/>
      <c r="K137" s="15"/>
      <c r="L137" s="4"/>
      <c r="M137" s="4"/>
    </row>
    <row r="138" spans="1:13" x14ac:dyDescent="0.25">
      <c r="A138" s="28" t="s">
        <v>121</v>
      </c>
      <c r="B138" s="7"/>
      <c r="C138" s="17">
        <v>1</v>
      </c>
      <c r="D138" s="10"/>
      <c r="E138" s="21" t="e">
        <f t="shared" si="6"/>
        <v>#N/A</v>
      </c>
      <c r="F138" s="4"/>
      <c r="G138" s="2"/>
      <c r="H138" s="4"/>
      <c r="I138" s="4"/>
      <c r="J138" s="4"/>
      <c r="K138" s="15"/>
      <c r="L138" s="4"/>
      <c r="M138" s="4"/>
    </row>
    <row r="139" spans="1:13" x14ac:dyDescent="0.25">
      <c r="A139" s="28" t="s">
        <v>121</v>
      </c>
      <c r="B139" s="7"/>
      <c r="C139" s="17">
        <v>1</v>
      </c>
      <c r="D139" s="10"/>
      <c r="E139" s="21" t="e">
        <f t="shared" si="6"/>
        <v>#N/A</v>
      </c>
      <c r="F139" s="4"/>
      <c r="G139" s="2"/>
      <c r="H139" s="4"/>
      <c r="I139" s="4"/>
      <c r="J139" s="4"/>
      <c r="K139" s="15"/>
      <c r="L139" s="4"/>
      <c r="M139" s="4"/>
    </row>
    <row r="140" spans="1:13" x14ac:dyDescent="0.25">
      <c r="A140" s="28" t="s">
        <v>121</v>
      </c>
      <c r="B140" s="7"/>
      <c r="C140" s="17">
        <v>1</v>
      </c>
      <c r="D140" s="10"/>
      <c r="E140" s="21" t="e">
        <f t="shared" si="6"/>
        <v>#N/A</v>
      </c>
      <c r="F140" s="4"/>
      <c r="G140" s="2"/>
      <c r="H140" s="4"/>
      <c r="I140" s="4"/>
      <c r="J140" s="4"/>
      <c r="K140" s="15"/>
      <c r="L140" s="4"/>
      <c r="M140" s="4"/>
    </row>
    <row r="141" spans="1:13" x14ac:dyDescent="0.25">
      <c r="A141" s="28" t="s">
        <v>121</v>
      </c>
      <c r="B141" s="7"/>
      <c r="C141" s="17">
        <v>1</v>
      </c>
      <c r="D141" s="10"/>
      <c r="E141" s="21" t="e">
        <f t="shared" si="6"/>
        <v>#N/A</v>
      </c>
      <c r="F141" s="4"/>
      <c r="G141" s="2"/>
      <c r="H141" s="4"/>
      <c r="I141" s="4"/>
      <c r="J141" s="4"/>
      <c r="K141" s="15"/>
      <c r="L141" s="4"/>
      <c r="M141" s="4"/>
    </row>
    <row r="142" spans="1:13" x14ac:dyDescent="0.25">
      <c r="A142" s="28" t="s">
        <v>121</v>
      </c>
      <c r="B142" s="7"/>
      <c r="C142" s="17">
        <v>1</v>
      </c>
      <c r="D142" s="10"/>
      <c r="E142" s="21" t="e">
        <f t="shared" si="6"/>
        <v>#N/A</v>
      </c>
      <c r="F142" s="4"/>
      <c r="G142" s="2"/>
      <c r="H142" s="4"/>
      <c r="I142" s="4"/>
      <c r="J142" s="4"/>
      <c r="K142" s="15"/>
      <c r="L142" s="4"/>
      <c r="M142" s="4"/>
    </row>
    <row r="143" spans="1:13" x14ac:dyDescent="0.25">
      <c r="A143" s="28" t="s">
        <v>121</v>
      </c>
      <c r="B143" s="7"/>
      <c r="C143" s="17">
        <v>1</v>
      </c>
      <c r="D143" s="10"/>
      <c r="E143" s="21" t="e">
        <f t="shared" si="6"/>
        <v>#N/A</v>
      </c>
      <c r="F143" s="4"/>
      <c r="G143" s="2"/>
      <c r="H143" s="4"/>
      <c r="I143" s="4"/>
      <c r="J143" s="4"/>
      <c r="K143" s="15"/>
      <c r="L143" s="4"/>
      <c r="M143" s="4"/>
    </row>
    <row r="144" spans="1:13" x14ac:dyDescent="0.25">
      <c r="A144" s="28" t="s">
        <v>121</v>
      </c>
      <c r="B144" s="7"/>
      <c r="C144" s="17">
        <v>1</v>
      </c>
      <c r="D144" s="10"/>
      <c r="E144" s="21" t="e">
        <f t="shared" si="6"/>
        <v>#N/A</v>
      </c>
      <c r="F144" s="4"/>
      <c r="G144" s="2"/>
      <c r="H144" s="4"/>
      <c r="I144" s="4"/>
      <c r="J144" s="4"/>
      <c r="K144" s="15"/>
      <c r="L144" s="4"/>
      <c r="M144" s="4"/>
    </row>
    <row r="145" spans="1:13" x14ac:dyDescent="0.25">
      <c r="A145" s="28" t="s">
        <v>121</v>
      </c>
      <c r="B145" s="7"/>
      <c r="C145" s="17">
        <v>1</v>
      </c>
      <c r="D145" s="10"/>
      <c r="E145" s="21" t="e">
        <f t="shared" si="6"/>
        <v>#N/A</v>
      </c>
      <c r="F145" s="4"/>
      <c r="G145" s="2"/>
      <c r="H145" s="4"/>
      <c r="I145" s="4"/>
      <c r="J145" s="4"/>
      <c r="K145" s="15"/>
      <c r="L145" s="4"/>
      <c r="M145" s="4"/>
    </row>
    <row r="146" spans="1:13" x14ac:dyDescent="0.25">
      <c r="A146" s="28" t="s">
        <v>121</v>
      </c>
      <c r="B146" s="7"/>
      <c r="C146" s="17">
        <v>1</v>
      </c>
      <c r="D146" s="10"/>
      <c r="E146" s="21" t="e">
        <f t="shared" si="6"/>
        <v>#N/A</v>
      </c>
      <c r="F146" s="4"/>
      <c r="G146" s="2"/>
      <c r="H146" s="4"/>
      <c r="I146" s="4"/>
      <c r="J146" s="4"/>
      <c r="K146" s="15"/>
      <c r="L146" s="4"/>
      <c r="M146" s="4"/>
    </row>
    <row r="147" spans="1:13" x14ac:dyDescent="0.25">
      <c r="A147" s="28" t="s">
        <v>121</v>
      </c>
      <c r="B147" s="7"/>
      <c r="C147" s="17">
        <v>1</v>
      </c>
      <c r="D147" s="10"/>
      <c r="E147" s="21" t="e">
        <f t="shared" si="6"/>
        <v>#N/A</v>
      </c>
      <c r="F147" s="4"/>
      <c r="G147" s="2"/>
      <c r="H147" s="4"/>
      <c r="I147" s="4"/>
      <c r="J147" s="4"/>
      <c r="K147" s="15"/>
      <c r="L147" s="4"/>
      <c r="M147" s="4"/>
    </row>
    <row r="148" spans="1:13" x14ac:dyDescent="0.25">
      <c r="A148" s="28" t="s">
        <v>121</v>
      </c>
      <c r="B148" s="7"/>
      <c r="C148" s="17">
        <v>1</v>
      </c>
      <c r="D148" s="10"/>
      <c r="E148" s="21" t="e">
        <f t="shared" si="6"/>
        <v>#N/A</v>
      </c>
      <c r="F148" s="4"/>
      <c r="G148" s="2"/>
      <c r="H148" s="4"/>
      <c r="I148" s="4"/>
      <c r="J148" s="4"/>
      <c r="K148" s="15"/>
      <c r="L148" s="4"/>
      <c r="M148" s="4"/>
    </row>
    <row r="149" spans="1:13" x14ac:dyDescent="0.25">
      <c r="A149" s="28" t="s">
        <v>121</v>
      </c>
      <c r="B149" s="7"/>
      <c r="C149" s="17">
        <v>1</v>
      </c>
      <c r="D149" s="10"/>
      <c r="E149" s="21" t="e">
        <f t="shared" si="6"/>
        <v>#N/A</v>
      </c>
      <c r="F149" s="4"/>
      <c r="G149" s="2"/>
      <c r="H149" s="4"/>
      <c r="I149" s="4"/>
      <c r="J149" s="4"/>
      <c r="K149" s="15"/>
      <c r="L149" s="4"/>
      <c r="M149" s="4"/>
    </row>
    <row r="150" spans="1:13" x14ac:dyDescent="0.25">
      <c r="A150" s="28" t="s">
        <v>121</v>
      </c>
      <c r="B150" s="7"/>
      <c r="C150" s="17">
        <v>1</v>
      </c>
      <c r="D150" s="10"/>
      <c r="E150" s="21" t="e">
        <f t="shared" si="6"/>
        <v>#N/A</v>
      </c>
      <c r="F150" s="4"/>
      <c r="G150" s="2"/>
      <c r="H150" s="4"/>
      <c r="I150" s="4"/>
      <c r="J150" s="4"/>
      <c r="K150" s="15"/>
      <c r="L150" s="4"/>
      <c r="M150" s="4"/>
    </row>
    <row r="151" spans="1:13" x14ac:dyDescent="0.25">
      <c r="A151" s="28" t="s">
        <v>121</v>
      </c>
      <c r="B151" s="7"/>
      <c r="C151" s="17">
        <v>1</v>
      </c>
      <c r="D151" s="10"/>
      <c r="E151" s="21" t="e">
        <f t="shared" si="6"/>
        <v>#N/A</v>
      </c>
      <c r="F151" s="4"/>
      <c r="G151" s="2"/>
      <c r="H151" s="4"/>
      <c r="I151" s="4"/>
      <c r="J151" s="4"/>
      <c r="K151" s="15"/>
      <c r="L151" s="4"/>
      <c r="M151" s="4"/>
    </row>
    <row r="152" spans="1:13" x14ac:dyDescent="0.25">
      <c r="A152" s="28" t="s">
        <v>121</v>
      </c>
      <c r="B152" s="7"/>
      <c r="C152" s="17">
        <v>1</v>
      </c>
      <c r="D152" s="10"/>
      <c r="E152" s="21" t="e">
        <f t="shared" si="6"/>
        <v>#N/A</v>
      </c>
      <c r="F152" s="4"/>
      <c r="G152" s="2"/>
      <c r="H152" s="4"/>
      <c r="I152" s="4"/>
      <c r="J152" s="4"/>
      <c r="K152" s="15"/>
      <c r="L152" s="4"/>
      <c r="M152" s="4"/>
    </row>
    <row r="153" spans="1:13" x14ac:dyDescent="0.25">
      <c r="A153" s="28" t="s">
        <v>121</v>
      </c>
      <c r="B153" s="7"/>
      <c r="C153" s="17">
        <v>1</v>
      </c>
      <c r="D153" s="10"/>
      <c r="E153" s="21" t="e">
        <f t="shared" si="6"/>
        <v>#N/A</v>
      </c>
      <c r="F153" s="4"/>
      <c r="G153" s="2"/>
      <c r="H153" s="4"/>
      <c r="I153" s="4"/>
      <c r="J153" s="4"/>
      <c r="K153" s="15"/>
      <c r="L153" s="4"/>
      <c r="M153" s="4"/>
    </row>
    <row r="154" spans="1:13" x14ac:dyDescent="0.25">
      <c r="A154" s="28" t="s">
        <v>121</v>
      </c>
      <c r="B154" s="7"/>
      <c r="C154" s="17">
        <v>1</v>
      </c>
      <c r="D154" s="10"/>
      <c r="E154" s="21" t="e">
        <f t="shared" si="6"/>
        <v>#N/A</v>
      </c>
      <c r="F154" s="4"/>
      <c r="G154" s="2"/>
      <c r="H154" s="4"/>
      <c r="I154" s="4"/>
      <c r="J154" s="4"/>
      <c r="K154" s="15"/>
      <c r="L154" s="4"/>
      <c r="M154" s="4"/>
    </row>
    <row r="155" spans="1:13" x14ac:dyDescent="0.25">
      <c r="A155" s="28" t="s">
        <v>121</v>
      </c>
      <c r="B155" s="7"/>
      <c r="C155" s="17">
        <v>1</v>
      </c>
      <c r="D155" s="10"/>
      <c r="E155" s="21" t="e">
        <f t="shared" si="6"/>
        <v>#N/A</v>
      </c>
      <c r="F155" s="4"/>
      <c r="G155" s="2"/>
      <c r="H155" s="4"/>
      <c r="I155" s="4"/>
      <c r="J155" s="4"/>
      <c r="K155" s="15"/>
      <c r="L155" s="4"/>
      <c r="M155" s="4"/>
    </row>
    <row r="156" spans="1:13" x14ac:dyDescent="0.25">
      <c r="A156" s="28" t="s">
        <v>121</v>
      </c>
      <c r="B156" s="7"/>
      <c r="C156" s="17">
        <v>1</v>
      </c>
      <c r="D156" s="10"/>
      <c r="E156" s="21" t="e">
        <f t="shared" si="6"/>
        <v>#N/A</v>
      </c>
      <c r="F156" s="4"/>
      <c r="G156" s="2"/>
      <c r="H156" s="4"/>
      <c r="I156" s="4"/>
      <c r="J156" s="4"/>
      <c r="K156" s="15"/>
      <c r="L156" s="4"/>
      <c r="M156" s="4"/>
    </row>
    <row r="157" spans="1:13" x14ac:dyDescent="0.25">
      <c r="A157" s="28" t="s">
        <v>121</v>
      </c>
      <c r="B157" s="7"/>
      <c r="C157" s="17">
        <v>1</v>
      </c>
      <c r="D157" s="10"/>
      <c r="E157" s="21" t="e">
        <f t="shared" si="6"/>
        <v>#N/A</v>
      </c>
      <c r="F157" s="4"/>
      <c r="G157" s="2"/>
      <c r="H157" s="4"/>
      <c r="I157" s="4"/>
      <c r="J157" s="4"/>
      <c r="K157" s="15"/>
      <c r="L157" s="4"/>
      <c r="M157" s="4"/>
    </row>
    <row r="158" spans="1:13" x14ac:dyDescent="0.25">
      <c r="A158" s="28" t="s">
        <v>121</v>
      </c>
      <c r="B158" s="7"/>
      <c r="C158" s="17">
        <v>1</v>
      </c>
      <c r="D158" s="10"/>
      <c r="E158" s="21" t="e">
        <f t="shared" si="6"/>
        <v>#N/A</v>
      </c>
      <c r="F158" s="4"/>
      <c r="G158" s="2"/>
      <c r="H158" s="4"/>
      <c r="I158" s="4"/>
      <c r="J158" s="4"/>
      <c r="K158" s="15"/>
      <c r="L158" s="4"/>
      <c r="M158" s="4"/>
    </row>
    <row r="159" spans="1:13" x14ac:dyDescent="0.25">
      <c r="A159" s="28" t="s">
        <v>121</v>
      </c>
      <c r="B159" s="7"/>
      <c r="C159" s="17">
        <v>1</v>
      </c>
      <c r="D159" s="10"/>
      <c r="E159" s="21" t="e">
        <f t="shared" si="6"/>
        <v>#N/A</v>
      </c>
      <c r="F159" s="4"/>
      <c r="G159" s="2"/>
      <c r="H159" s="4"/>
      <c r="I159" s="4"/>
      <c r="J159" s="4"/>
      <c r="K159" s="15"/>
      <c r="L159" s="4"/>
      <c r="M159" s="4"/>
    </row>
    <row r="160" spans="1:13" x14ac:dyDescent="0.25">
      <c r="A160" s="28" t="s">
        <v>121</v>
      </c>
      <c r="B160" s="7"/>
      <c r="C160" s="17">
        <v>1</v>
      </c>
      <c r="D160" s="10"/>
      <c r="E160" s="21" t="e">
        <f t="shared" si="6"/>
        <v>#N/A</v>
      </c>
      <c r="F160" s="4"/>
      <c r="G160" s="2"/>
      <c r="H160" s="4"/>
      <c r="I160" s="4"/>
      <c r="J160" s="4"/>
      <c r="K160" s="15"/>
      <c r="L160" s="4"/>
      <c r="M160" s="4"/>
    </row>
    <row r="161" spans="1:13" x14ac:dyDescent="0.25">
      <c r="A161" s="28" t="s">
        <v>121</v>
      </c>
      <c r="B161" s="7"/>
      <c r="C161" s="17">
        <v>1</v>
      </c>
      <c r="D161" s="10"/>
      <c r="E161" s="21" t="e">
        <f t="shared" si="6"/>
        <v>#N/A</v>
      </c>
      <c r="F161" s="4"/>
      <c r="G161" s="2"/>
      <c r="H161" s="4"/>
      <c r="I161" s="4"/>
      <c r="J161" s="4"/>
      <c r="K161" s="15"/>
      <c r="L161" s="4"/>
      <c r="M161" s="4"/>
    </row>
    <row r="162" spans="1:13" x14ac:dyDescent="0.25">
      <c r="A162" s="28" t="s">
        <v>121</v>
      </c>
      <c r="B162" s="7"/>
      <c r="C162" s="17">
        <v>1</v>
      </c>
      <c r="D162" s="10"/>
      <c r="E162" s="21" t="e">
        <f t="shared" si="6"/>
        <v>#N/A</v>
      </c>
      <c r="F162" s="4"/>
      <c r="G162" s="2"/>
      <c r="H162" s="4"/>
      <c r="I162" s="4"/>
      <c r="J162" s="4"/>
      <c r="K162" s="15"/>
      <c r="L162" s="4"/>
      <c r="M162" s="4"/>
    </row>
    <row r="163" spans="1:13" x14ac:dyDescent="0.25">
      <c r="A163" s="28" t="s">
        <v>121</v>
      </c>
      <c r="B163" s="7"/>
      <c r="C163" s="17">
        <v>1</v>
      </c>
      <c r="D163" s="10"/>
      <c r="E163" s="21" t="e">
        <f t="shared" si="6"/>
        <v>#N/A</v>
      </c>
      <c r="F163" s="4"/>
      <c r="G163" s="2"/>
      <c r="H163" s="4"/>
      <c r="I163" s="4"/>
      <c r="J163" s="4"/>
      <c r="K163" s="15"/>
      <c r="L163" s="4"/>
      <c r="M163" s="4"/>
    </row>
    <row r="164" spans="1:13" x14ac:dyDescent="0.25">
      <c r="A164" s="28" t="s">
        <v>121</v>
      </c>
      <c r="B164" s="7"/>
      <c r="C164" s="17">
        <v>1</v>
      </c>
      <c r="D164" s="10"/>
      <c r="E164" s="21" t="e">
        <f t="shared" si="6"/>
        <v>#N/A</v>
      </c>
      <c r="F164" s="4"/>
      <c r="G164" s="2"/>
      <c r="H164" s="4"/>
      <c r="I164" s="4"/>
      <c r="J164" s="4"/>
      <c r="K164" s="15"/>
      <c r="L164" s="4"/>
      <c r="M164" s="4"/>
    </row>
    <row r="165" spans="1:13" x14ac:dyDescent="0.25">
      <c r="A165" s="28" t="s">
        <v>121</v>
      </c>
      <c r="B165" s="7"/>
      <c r="C165" s="17">
        <v>1</v>
      </c>
      <c r="D165" s="10"/>
      <c r="E165" s="21" t="e">
        <f t="shared" si="6"/>
        <v>#N/A</v>
      </c>
      <c r="F165" s="4"/>
      <c r="G165" s="2"/>
      <c r="H165" s="4"/>
      <c r="I165" s="4"/>
      <c r="J165" s="4"/>
      <c r="K165" s="15"/>
      <c r="L165" s="4"/>
      <c r="M165" s="4"/>
    </row>
    <row r="166" spans="1:13" x14ac:dyDescent="0.25">
      <c r="A166" s="28" t="s">
        <v>121</v>
      </c>
      <c r="B166" s="7"/>
      <c r="C166" s="17">
        <v>1</v>
      </c>
      <c r="D166" s="10"/>
      <c r="E166" s="21" t="e">
        <f t="shared" si="6"/>
        <v>#N/A</v>
      </c>
      <c r="F166" s="4"/>
      <c r="G166" s="2"/>
      <c r="H166" s="4"/>
      <c r="I166" s="4"/>
      <c r="J166" s="4"/>
      <c r="K166" s="15"/>
      <c r="L166" s="4"/>
      <c r="M166" s="4"/>
    </row>
    <row r="167" spans="1:13" x14ac:dyDescent="0.25">
      <c r="A167" s="4"/>
      <c r="B167" s="4"/>
      <c r="C167" s="4"/>
      <c r="D167" s="2"/>
      <c r="E167" s="4"/>
      <c r="F167" s="4"/>
      <c r="G167" s="2"/>
      <c r="H167" s="4"/>
      <c r="I167" s="4"/>
      <c r="J167" s="4"/>
      <c r="K167" s="15"/>
      <c r="L167" s="4"/>
      <c r="M167" s="4"/>
    </row>
    <row r="168" spans="1:13" x14ac:dyDescent="0.25">
      <c r="A168" s="4"/>
      <c r="B168" s="4"/>
      <c r="C168" s="4"/>
      <c r="D168" s="2"/>
      <c r="E168" s="4"/>
      <c r="F168" s="4"/>
      <c r="G168" s="2"/>
      <c r="H168" s="4"/>
      <c r="I168" s="4"/>
      <c r="J168" s="4"/>
      <c r="K168" s="15"/>
      <c r="L168" s="4"/>
      <c r="M168" s="4"/>
    </row>
    <row r="169" spans="1:13" x14ac:dyDescent="0.25">
      <c r="A169" s="4"/>
      <c r="B169" s="4"/>
      <c r="C169" s="4"/>
      <c r="D169" s="2"/>
      <c r="E169" s="4"/>
      <c r="F169" s="4"/>
      <c r="G169" s="2"/>
      <c r="H169" s="4"/>
      <c r="I169" s="4"/>
      <c r="J169" s="4"/>
      <c r="K169" s="15"/>
      <c r="L169" s="4"/>
      <c r="M169" s="4"/>
    </row>
    <row r="170" spans="1:13" x14ac:dyDescent="0.25">
      <c r="A170" s="4"/>
      <c r="B170" s="4"/>
      <c r="C170" s="4"/>
      <c r="D170" s="2"/>
      <c r="E170" s="4"/>
      <c r="F170" s="4"/>
      <c r="G170" s="2"/>
      <c r="H170" s="4"/>
      <c r="I170" s="4"/>
      <c r="J170" s="4"/>
      <c r="K170" s="15"/>
      <c r="L170" s="4"/>
      <c r="M170" s="4"/>
    </row>
    <row r="171" spans="1:13" x14ac:dyDescent="0.25">
      <c r="A171" s="4"/>
      <c r="B171" s="4"/>
      <c r="C171" s="4"/>
      <c r="D171" s="2"/>
      <c r="E171" s="4"/>
      <c r="F171" s="4"/>
      <c r="G171" s="2"/>
      <c r="H171" s="4"/>
      <c r="I171" s="4"/>
      <c r="J171" s="4"/>
      <c r="K171" s="15"/>
      <c r="L171" s="4"/>
      <c r="M171" s="4"/>
    </row>
    <row r="172" spans="1:13" x14ac:dyDescent="0.25">
      <c r="A172" s="4"/>
      <c r="B172" s="4"/>
      <c r="C172" s="4"/>
      <c r="D172" s="2"/>
      <c r="E172" s="4"/>
      <c r="F172" s="4"/>
      <c r="G172" s="2"/>
      <c r="H172" s="4"/>
      <c r="I172" s="4"/>
      <c r="J172" s="4"/>
      <c r="K172" s="15"/>
      <c r="L172" s="4"/>
      <c r="M172" s="4"/>
    </row>
    <row r="173" spans="1:13" x14ac:dyDescent="0.25">
      <c r="A173" s="4"/>
      <c r="B173" s="4"/>
      <c r="C173" s="4"/>
      <c r="D173" s="2"/>
      <c r="E173" s="4"/>
      <c r="F173" s="4"/>
      <c r="G173" s="2"/>
      <c r="H173" s="4"/>
      <c r="I173" s="4"/>
      <c r="J173" s="4"/>
      <c r="K173" s="15"/>
      <c r="L173" s="4"/>
      <c r="M173" s="4"/>
    </row>
    <row r="174" spans="1:13" x14ac:dyDescent="0.25">
      <c r="A174" s="4"/>
      <c r="B174" s="4"/>
      <c r="C174" s="4"/>
      <c r="D174" s="2"/>
      <c r="E174" s="4"/>
      <c r="F174" s="4"/>
      <c r="G174" s="2"/>
      <c r="H174" s="4"/>
      <c r="I174" s="4"/>
      <c r="J174" s="4"/>
      <c r="K174" s="15"/>
      <c r="L174" s="4"/>
      <c r="M174" s="4"/>
    </row>
    <row r="175" spans="1:13" x14ac:dyDescent="0.25">
      <c r="A175" s="4"/>
      <c r="B175" s="4"/>
      <c r="C175" s="4"/>
      <c r="D175" s="2"/>
      <c r="E175" s="4"/>
      <c r="F175" s="4"/>
      <c r="G175" s="2"/>
      <c r="H175" s="4"/>
      <c r="I175" s="4"/>
      <c r="J175" s="4"/>
      <c r="K175" s="15"/>
      <c r="L175" s="4"/>
      <c r="M175" s="4"/>
    </row>
    <row r="176" spans="1:13" x14ac:dyDescent="0.25">
      <c r="A176" s="4"/>
      <c r="B176" s="4"/>
      <c r="C176" s="4"/>
      <c r="D176" s="2"/>
      <c r="E176" s="4"/>
      <c r="F176" s="4"/>
      <c r="G176" s="2"/>
      <c r="H176" s="4"/>
      <c r="I176" s="4"/>
      <c r="J176" s="4"/>
      <c r="K176" s="15"/>
      <c r="L176" s="4"/>
      <c r="M176" s="4"/>
    </row>
    <row r="177" spans="1:13" x14ac:dyDescent="0.25">
      <c r="A177" s="4"/>
      <c r="B177" s="4"/>
      <c r="C177" s="4"/>
      <c r="D177" s="2"/>
      <c r="E177" s="4"/>
      <c r="F177" s="4"/>
      <c r="G177" s="2"/>
      <c r="H177" s="4"/>
      <c r="I177" s="4"/>
      <c r="J177" s="4"/>
      <c r="K177" s="15"/>
      <c r="L177" s="4"/>
      <c r="M177" s="4"/>
    </row>
    <row r="178" spans="1:13" x14ac:dyDescent="0.25">
      <c r="A178" s="4"/>
      <c r="B178" s="4"/>
      <c r="C178" s="4"/>
      <c r="D178" s="2"/>
      <c r="E178" s="4"/>
      <c r="F178" s="4"/>
      <c r="G178" s="2"/>
      <c r="H178" s="4"/>
      <c r="I178" s="4"/>
      <c r="J178" s="4"/>
      <c r="K178" s="15"/>
      <c r="L178" s="4"/>
      <c r="M178" s="4"/>
    </row>
    <row r="179" spans="1:13" x14ac:dyDescent="0.25">
      <c r="A179" s="4"/>
      <c r="B179" s="4"/>
      <c r="C179" s="4"/>
      <c r="D179" s="2"/>
      <c r="E179" s="4"/>
      <c r="F179" s="4"/>
      <c r="G179" s="2"/>
      <c r="H179" s="4"/>
      <c r="I179" s="4"/>
      <c r="J179" s="4"/>
      <c r="K179" s="15"/>
      <c r="L179" s="4"/>
      <c r="M179" s="4"/>
    </row>
    <row r="180" spans="1:13" x14ac:dyDescent="0.25">
      <c r="A180" s="4"/>
      <c r="B180" s="4"/>
      <c r="C180" s="4"/>
      <c r="D180" s="2"/>
      <c r="E180" s="4"/>
      <c r="F180" s="4"/>
      <c r="G180" s="2"/>
      <c r="H180" s="4"/>
      <c r="I180" s="4"/>
      <c r="J180" s="4"/>
      <c r="K180" s="15"/>
      <c r="L180" s="4"/>
      <c r="M180" s="4"/>
    </row>
    <row r="181" spans="1:13" x14ac:dyDescent="0.25">
      <c r="A181" s="4"/>
      <c r="B181" s="4"/>
      <c r="C181" s="4"/>
      <c r="D181" s="2"/>
      <c r="E181" s="4"/>
      <c r="F181" s="4"/>
      <c r="G181" s="2"/>
      <c r="H181" s="4"/>
      <c r="I181" s="4"/>
      <c r="J181" s="4"/>
      <c r="K181" s="15"/>
      <c r="L181" s="4"/>
      <c r="M181" s="4"/>
    </row>
    <row r="182" spans="1:13" x14ac:dyDescent="0.25">
      <c r="A182" s="4"/>
      <c r="B182" s="4"/>
      <c r="C182" s="4"/>
      <c r="D182" s="2"/>
      <c r="E182" s="4"/>
      <c r="F182" s="4"/>
      <c r="G182" s="2"/>
      <c r="H182" s="4"/>
      <c r="I182" s="4"/>
      <c r="J182" s="4"/>
      <c r="K182" s="15"/>
      <c r="L182" s="4"/>
      <c r="M182" s="4"/>
    </row>
    <row r="183" spans="1:13" x14ac:dyDescent="0.25">
      <c r="A183" s="4"/>
      <c r="B183" s="4"/>
      <c r="C183" s="4"/>
      <c r="D183" s="2"/>
      <c r="E183" s="4"/>
      <c r="F183" s="4"/>
      <c r="G183" s="2"/>
      <c r="H183" s="4"/>
      <c r="I183" s="4"/>
      <c r="J183" s="4"/>
      <c r="K183" s="15"/>
      <c r="L183" s="4"/>
      <c r="M183" s="4"/>
    </row>
    <row r="184" spans="1:13" x14ac:dyDescent="0.25">
      <c r="A184" s="4"/>
      <c r="B184" s="4"/>
      <c r="C184" s="4"/>
      <c r="D184" s="2"/>
      <c r="E184" s="4"/>
      <c r="F184" s="4"/>
      <c r="G184" s="2"/>
      <c r="H184" s="4"/>
      <c r="I184" s="4"/>
      <c r="J184" s="4"/>
      <c r="K184" s="15"/>
      <c r="L184" s="4"/>
      <c r="M184" s="4"/>
    </row>
    <row r="185" spans="1:13" x14ac:dyDescent="0.25">
      <c r="A185" s="4"/>
      <c r="B185" s="4"/>
      <c r="C185" s="4"/>
      <c r="D185" s="2"/>
      <c r="E185" s="4"/>
      <c r="F185" s="4"/>
      <c r="G185" s="2"/>
      <c r="H185" s="4"/>
      <c r="I185" s="4"/>
      <c r="J185" s="4"/>
      <c r="K185" s="15"/>
      <c r="L185" s="4"/>
      <c r="M185" s="4"/>
    </row>
    <row r="186" spans="1:13" x14ac:dyDescent="0.25">
      <c r="A186" s="4"/>
      <c r="B186" s="4"/>
      <c r="C186" s="4"/>
      <c r="D186" s="2"/>
      <c r="E186" s="4"/>
      <c r="F186" s="4"/>
      <c r="G186" s="2"/>
      <c r="H186" s="4"/>
      <c r="I186" s="4"/>
      <c r="J186" s="4"/>
      <c r="K186" s="15"/>
      <c r="L186" s="4"/>
      <c r="M186" s="4"/>
    </row>
    <row r="187" spans="1:13" x14ac:dyDescent="0.25">
      <c r="A187" s="4"/>
      <c r="B187" s="4"/>
      <c r="C187" s="4"/>
      <c r="D187" s="2"/>
      <c r="E187" s="4"/>
      <c r="F187" s="4"/>
      <c r="G187" s="2"/>
      <c r="H187" s="4"/>
      <c r="I187" s="4"/>
      <c r="J187" s="4"/>
      <c r="K187" s="15"/>
      <c r="L187" s="4"/>
      <c r="M187" s="4"/>
    </row>
    <row r="188" spans="1:13" x14ac:dyDescent="0.25">
      <c r="A188" s="4"/>
      <c r="B188" s="4"/>
      <c r="C188" s="4"/>
      <c r="D188" s="2"/>
      <c r="E188" s="4"/>
      <c r="F188" s="4"/>
      <c r="G188" s="2"/>
      <c r="H188" s="4"/>
      <c r="I188" s="4"/>
      <c r="J188" s="4"/>
      <c r="K188" s="15"/>
      <c r="L188" s="4"/>
      <c r="M188" s="4"/>
    </row>
    <row r="189" spans="1:13" x14ac:dyDescent="0.25">
      <c r="A189" s="4"/>
      <c r="B189" s="4"/>
      <c r="C189" s="4"/>
      <c r="D189" s="2"/>
      <c r="E189" s="4"/>
      <c r="F189" s="4"/>
      <c r="G189" s="2"/>
      <c r="H189" s="4"/>
      <c r="I189" s="4"/>
      <c r="J189" s="4"/>
      <c r="K189" s="15"/>
      <c r="L189" s="4"/>
      <c r="M189" s="4"/>
    </row>
    <row r="190" spans="1:13" x14ac:dyDescent="0.25">
      <c r="A190" s="4"/>
      <c r="B190" s="4"/>
      <c r="C190" s="4"/>
      <c r="D190" s="2"/>
      <c r="E190" s="4"/>
      <c r="F190" s="4"/>
      <c r="G190" s="2"/>
      <c r="H190" s="4"/>
      <c r="I190" s="4"/>
      <c r="J190" s="4"/>
      <c r="K190" s="15"/>
      <c r="L190" s="4"/>
      <c r="M190" s="4"/>
    </row>
    <row r="191" spans="1:13" x14ac:dyDescent="0.25">
      <c r="A191" s="4"/>
      <c r="B191" s="4"/>
      <c r="C191" s="4"/>
      <c r="D191" s="2"/>
      <c r="E191" s="4"/>
      <c r="F191" s="4"/>
      <c r="G191" s="2"/>
      <c r="H191" s="4"/>
      <c r="I191" s="4"/>
      <c r="J191" s="4"/>
      <c r="K191" s="15"/>
      <c r="L191" s="4"/>
      <c r="M191" s="4"/>
    </row>
    <row r="192" spans="1:13" x14ac:dyDescent="0.25">
      <c r="A192" s="4"/>
      <c r="B192" s="4"/>
      <c r="C192" s="4"/>
      <c r="D192" s="2"/>
      <c r="E192" s="4"/>
      <c r="F192" s="4"/>
      <c r="G192" s="2"/>
      <c r="H192" s="4"/>
      <c r="I192" s="4"/>
      <c r="J192" s="4"/>
      <c r="K192" s="15"/>
      <c r="L192" s="4"/>
      <c r="M192" s="4"/>
    </row>
    <row r="193" spans="1:13" x14ac:dyDescent="0.25">
      <c r="A193" s="4"/>
      <c r="B193" s="4"/>
      <c r="C193" s="4"/>
      <c r="D193" s="2"/>
      <c r="E193" s="4"/>
      <c r="F193" s="4"/>
      <c r="G193" s="2"/>
      <c r="H193" s="4"/>
      <c r="I193" s="4"/>
      <c r="J193" s="4"/>
      <c r="K193" s="15"/>
      <c r="L193" s="4"/>
      <c r="M193" s="4"/>
    </row>
    <row r="194" spans="1:13" x14ac:dyDescent="0.25">
      <c r="A194" s="4"/>
      <c r="B194" s="4"/>
      <c r="C194" s="4"/>
      <c r="D194" s="2"/>
      <c r="E194" s="4"/>
      <c r="F194" s="4"/>
      <c r="G194" s="2"/>
      <c r="H194" s="4"/>
      <c r="I194" s="4"/>
      <c r="J194" s="4"/>
      <c r="K194" s="15"/>
      <c r="L194" s="4"/>
      <c r="M194" s="4"/>
    </row>
    <row r="195" spans="1:13" x14ac:dyDescent="0.25">
      <c r="A195" s="4"/>
      <c r="B195" s="4"/>
      <c r="C195" s="4"/>
      <c r="D195" s="2"/>
      <c r="E195" s="4"/>
      <c r="F195" s="4"/>
      <c r="G195" s="2"/>
      <c r="H195" s="4"/>
      <c r="I195" s="4"/>
      <c r="J195" s="4"/>
      <c r="K195" s="15"/>
      <c r="L195" s="4"/>
      <c r="M195" s="4"/>
    </row>
    <row r="196" spans="1:13" x14ac:dyDescent="0.25">
      <c r="A196" s="4"/>
      <c r="B196" s="4"/>
      <c r="C196" s="4"/>
      <c r="D196" s="2"/>
      <c r="E196" s="4"/>
      <c r="F196" s="4"/>
      <c r="G196" s="2"/>
      <c r="H196" s="4"/>
      <c r="I196" s="4"/>
      <c r="J196" s="4"/>
      <c r="K196" s="15"/>
      <c r="L196" s="4"/>
      <c r="M196" s="4"/>
    </row>
    <row r="197" spans="1:13" x14ac:dyDescent="0.25">
      <c r="A197" s="4"/>
      <c r="B197" s="4"/>
      <c r="C197" s="4"/>
      <c r="D197" s="2"/>
      <c r="E197" s="4"/>
      <c r="F197" s="4"/>
      <c r="G197" s="2"/>
      <c r="H197" s="4"/>
      <c r="I197" s="4"/>
      <c r="J197" s="4"/>
      <c r="K197" s="15"/>
      <c r="L197" s="4"/>
      <c r="M197" s="4"/>
    </row>
    <row r="198" spans="1:13" x14ac:dyDescent="0.25">
      <c r="A198" s="4"/>
      <c r="B198" s="4"/>
      <c r="C198" s="4"/>
      <c r="D198" s="2"/>
      <c r="E198" s="4"/>
      <c r="F198" s="4"/>
      <c r="G198" s="2"/>
      <c r="H198" s="4"/>
      <c r="I198" s="4"/>
      <c r="J198" s="4"/>
      <c r="K198" s="15"/>
      <c r="L198" s="4"/>
      <c r="M198" s="4"/>
    </row>
    <row r="199" spans="1:13" x14ac:dyDescent="0.25">
      <c r="A199" s="4"/>
      <c r="B199" s="4"/>
      <c r="C199" s="4"/>
      <c r="D199" s="2"/>
      <c r="E199" s="4"/>
      <c r="F199" s="4"/>
      <c r="G199" s="2"/>
      <c r="H199" s="4"/>
      <c r="I199" s="4"/>
      <c r="J199" s="4"/>
      <c r="K199" s="15"/>
      <c r="L199" s="4"/>
      <c r="M199" s="4"/>
    </row>
    <row r="200" spans="1:13" x14ac:dyDescent="0.25">
      <c r="A200" s="4"/>
      <c r="B200" s="4"/>
      <c r="C200" s="4"/>
      <c r="D200" s="2"/>
      <c r="E200" s="4"/>
      <c r="F200" s="4"/>
      <c r="G200" s="2"/>
      <c r="H200" s="4"/>
      <c r="I200" s="4"/>
      <c r="J200" s="4"/>
      <c r="K200" s="15"/>
      <c r="L200" s="4"/>
      <c r="M200" s="4"/>
    </row>
    <row r="201" spans="1:13" x14ac:dyDescent="0.25">
      <c r="A201" s="4"/>
      <c r="B201" s="4"/>
      <c r="C201" s="4"/>
      <c r="D201" s="2"/>
      <c r="E201" s="4"/>
      <c r="F201" s="4"/>
      <c r="G201" s="2"/>
      <c r="H201" s="4"/>
      <c r="I201" s="4"/>
      <c r="J201" s="4"/>
      <c r="K201" s="15"/>
      <c r="L201" s="4"/>
      <c r="M201" s="4"/>
    </row>
    <row r="202" spans="1:13" x14ac:dyDescent="0.25">
      <c r="A202" s="4"/>
      <c r="B202" s="4"/>
      <c r="C202" s="4"/>
      <c r="D202" s="2"/>
      <c r="E202" s="4"/>
      <c r="F202" s="4"/>
      <c r="G202" s="2"/>
      <c r="H202" s="4"/>
      <c r="I202" s="4"/>
      <c r="J202" s="4"/>
      <c r="K202" s="15"/>
      <c r="L202" s="4"/>
      <c r="M202" s="4"/>
    </row>
    <row r="203" spans="1:13" x14ac:dyDescent="0.25">
      <c r="A203" s="4"/>
      <c r="B203" s="4"/>
      <c r="C203" s="4"/>
      <c r="D203" s="2"/>
      <c r="E203" s="4"/>
      <c r="F203" s="4"/>
      <c r="G203" s="2"/>
      <c r="H203" s="4"/>
      <c r="I203" s="4"/>
      <c r="J203" s="4"/>
      <c r="K203" s="15"/>
      <c r="L203" s="4"/>
      <c r="M203" s="4"/>
    </row>
    <row r="204" spans="1:13" x14ac:dyDescent="0.25">
      <c r="A204" s="4"/>
      <c r="B204" s="4"/>
      <c r="C204" s="4"/>
      <c r="D204" s="2"/>
      <c r="E204" s="4"/>
      <c r="F204" s="4"/>
      <c r="G204" s="2"/>
      <c r="H204" s="4"/>
      <c r="I204" s="4"/>
      <c r="J204" s="4"/>
      <c r="K204" s="15"/>
      <c r="L204" s="4"/>
      <c r="M204" s="4"/>
    </row>
    <row r="205" spans="1:13" x14ac:dyDescent="0.25">
      <c r="A205" s="4"/>
      <c r="B205" s="4"/>
      <c r="C205" s="4"/>
      <c r="D205" s="2"/>
      <c r="E205" s="4"/>
      <c r="F205" s="4"/>
      <c r="G205" s="2"/>
      <c r="H205" s="4"/>
      <c r="I205" s="4"/>
      <c r="J205" s="4"/>
      <c r="K205" s="15"/>
      <c r="L205" s="4"/>
      <c r="M205" s="4"/>
    </row>
    <row r="206" spans="1:13" x14ac:dyDescent="0.25">
      <c r="A206" s="4"/>
      <c r="B206" s="4"/>
      <c r="C206" s="4"/>
      <c r="D206" s="2"/>
      <c r="E206" s="4"/>
      <c r="F206" s="4"/>
      <c r="G206" s="2"/>
      <c r="H206" s="4"/>
      <c r="I206" s="4"/>
      <c r="J206" s="4"/>
      <c r="K206" s="15"/>
      <c r="L206" s="4"/>
      <c r="M206" s="4"/>
    </row>
    <row r="207" spans="1:13" x14ac:dyDescent="0.25">
      <c r="A207" s="4"/>
      <c r="B207" s="4"/>
      <c r="C207" s="4"/>
      <c r="D207" s="2"/>
      <c r="E207" s="4"/>
      <c r="F207" s="4"/>
      <c r="G207" s="2"/>
      <c r="H207" s="4"/>
      <c r="I207" s="4"/>
      <c r="J207" s="4"/>
      <c r="K207" s="15"/>
      <c r="L207" s="4"/>
      <c r="M207" s="4"/>
    </row>
    <row r="208" spans="1:13" x14ac:dyDescent="0.25">
      <c r="A208" s="4"/>
      <c r="B208" s="4"/>
      <c r="C208" s="4"/>
      <c r="D208" s="2"/>
      <c r="E208" s="4"/>
      <c r="F208" s="4"/>
      <c r="G208" s="2"/>
      <c r="H208" s="4"/>
      <c r="I208" s="4"/>
      <c r="J208" s="4"/>
      <c r="K208" s="15"/>
      <c r="L208" s="4"/>
      <c r="M208" s="4"/>
    </row>
    <row r="209" spans="1:13" x14ac:dyDescent="0.25">
      <c r="A209" s="4"/>
      <c r="B209" s="4"/>
      <c r="C209" s="4"/>
      <c r="D209" s="2"/>
      <c r="E209" s="4"/>
      <c r="F209" s="4"/>
      <c r="G209" s="2"/>
      <c r="H209" s="4"/>
      <c r="I209" s="4"/>
      <c r="J209" s="4"/>
      <c r="K209" s="15"/>
      <c r="L209" s="4"/>
      <c r="M209" s="4"/>
    </row>
    <row r="210" spans="1:13" x14ac:dyDescent="0.25">
      <c r="A210" s="4"/>
      <c r="B210" s="4"/>
      <c r="C210" s="4"/>
      <c r="D210" s="2"/>
      <c r="E210" s="4"/>
      <c r="F210" s="4"/>
      <c r="G210" s="2"/>
      <c r="H210" s="4"/>
      <c r="I210" s="4"/>
      <c r="J210" s="4"/>
      <c r="K210" s="15"/>
      <c r="L210" s="4"/>
      <c r="M210" s="4"/>
    </row>
    <row r="211" spans="1:13" x14ac:dyDescent="0.25">
      <c r="A211" s="4"/>
      <c r="B211" s="4"/>
      <c r="C211" s="4"/>
      <c r="D211" s="2"/>
      <c r="E211" s="4"/>
      <c r="F211" s="4"/>
      <c r="G211" s="2"/>
      <c r="H211" s="4"/>
      <c r="I211" s="4"/>
      <c r="J211" s="4"/>
      <c r="K211" s="15"/>
      <c r="L211" s="4"/>
      <c r="M211" s="4"/>
    </row>
    <row r="212" spans="1:13" x14ac:dyDescent="0.25">
      <c r="A212" s="4"/>
      <c r="B212" s="4"/>
      <c r="C212" s="4"/>
      <c r="D212" s="2"/>
      <c r="E212" s="4"/>
      <c r="F212" s="4"/>
      <c r="G212" s="2"/>
      <c r="H212" s="4"/>
      <c r="I212" s="4"/>
      <c r="J212" s="4"/>
      <c r="K212" s="15"/>
      <c r="L212" s="4"/>
      <c r="M212" s="4"/>
    </row>
    <row r="213" spans="1:13" x14ac:dyDescent="0.25">
      <c r="A213" s="4"/>
      <c r="B213" s="4"/>
      <c r="C213" s="4"/>
      <c r="D213" s="2"/>
      <c r="E213" s="4"/>
      <c r="F213" s="4"/>
      <c r="G213" s="2"/>
      <c r="H213" s="4"/>
      <c r="I213" s="4"/>
      <c r="J213" s="4"/>
      <c r="K213" s="15"/>
      <c r="L213" s="4"/>
      <c r="M213" s="4"/>
    </row>
    <row r="214" spans="1:13" x14ac:dyDescent="0.25">
      <c r="A214" s="4"/>
      <c r="B214" s="4"/>
      <c r="C214" s="4"/>
      <c r="D214" s="2"/>
      <c r="E214" s="4"/>
      <c r="F214" s="4"/>
      <c r="G214" s="2"/>
      <c r="H214" s="4"/>
      <c r="I214" s="4"/>
      <c r="J214" s="4"/>
      <c r="K214" s="15"/>
      <c r="L214" s="4"/>
      <c r="M214" s="4"/>
    </row>
    <row r="215" spans="1:13" x14ac:dyDescent="0.25">
      <c r="A215" s="4"/>
      <c r="B215" s="4"/>
      <c r="C215" s="4"/>
      <c r="D215" s="2"/>
      <c r="E215" s="4"/>
      <c r="F215" s="4"/>
      <c r="G215" s="2"/>
      <c r="H215" s="4"/>
      <c r="I215" s="4"/>
      <c r="J215" s="4"/>
      <c r="K215" s="15"/>
      <c r="L215" s="4"/>
      <c r="M215" s="4"/>
    </row>
    <row r="216" spans="1:13" x14ac:dyDescent="0.25">
      <c r="A216" s="4"/>
      <c r="B216" s="4"/>
      <c r="C216" s="4"/>
      <c r="D216" s="2"/>
      <c r="E216" s="4"/>
      <c r="F216" s="4"/>
      <c r="G216" s="2"/>
      <c r="H216" s="4"/>
      <c r="I216" s="4"/>
      <c r="J216" s="4"/>
      <c r="K216" s="15"/>
      <c r="L216" s="4"/>
      <c r="M216" s="4"/>
    </row>
    <row r="217" spans="1:13" x14ac:dyDescent="0.25">
      <c r="A217" s="4"/>
      <c r="B217" s="4"/>
      <c r="C217" s="4"/>
      <c r="D217" s="2"/>
      <c r="E217" s="4"/>
      <c r="F217" s="4"/>
      <c r="G217" s="2"/>
      <c r="H217" s="4"/>
      <c r="I217" s="4"/>
      <c r="J217" s="4"/>
      <c r="K217" s="15"/>
      <c r="L217" s="4"/>
      <c r="M217" s="4"/>
    </row>
    <row r="218" spans="1:13" x14ac:dyDescent="0.25">
      <c r="A218" s="4"/>
      <c r="B218" s="4"/>
      <c r="C218" s="4"/>
      <c r="D218" s="2"/>
      <c r="E218" s="4"/>
      <c r="F218" s="4"/>
      <c r="G218" s="2"/>
      <c r="H218" s="4"/>
      <c r="I218" s="4"/>
      <c r="J218" s="4"/>
      <c r="K218" s="15"/>
      <c r="L218" s="4"/>
      <c r="M218" s="4"/>
    </row>
    <row r="219" spans="1:13" x14ac:dyDescent="0.25">
      <c r="A219" s="4"/>
      <c r="B219" s="4"/>
      <c r="C219" s="4"/>
      <c r="D219" s="2"/>
      <c r="E219" s="4"/>
      <c r="F219" s="4"/>
      <c r="G219" s="2"/>
      <c r="H219" s="4"/>
      <c r="I219" s="4"/>
      <c r="J219" s="4"/>
      <c r="K219" s="15"/>
      <c r="L219" s="4"/>
      <c r="M219" s="4"/>
    </row>
    <row r="220" spans="1:13" x14ac:dyDescent="0.25">
      <c r="A220" s="4"/>
      <c r="B220" s="4"/>
      <c r="C220" s="4"/>
      <c r="D220" s="2"/>
      <c r="E220" s="4"/>
      <c r="F220" s="4"/>
      <c r="G220" s="2"/>
      <c r="H220" s="4"/>
      <c r="I220" s="4"/>
      <c r="J220" s="4"/>
      <c r="K220" s="15"/>
      <c r="L220" s="4"/>
      <c r="M220" s="4"/>
    </row>
    <row r="221" spans="1:13" x14ac:dyDescent="0.25">
      <c r="A221" s="4"/>
      <c r="B221" s="4"/>
      <c r="C221" s="4"/>
      <c r="D221" s="2"/>
      <c r="E221" s="4"/>
      <c r="F221" s="4"/>
      <c r="G221" s="2"/>
      <c r="H221" s="4"/>
      <c r="I221" s="4"/>
      <c r="J221" s="4"/>
      <c r="K221" s="15"/>
      <c r="L221" s="4"/>
      <c r="M221" s="4"/>
    </row>
    <row r="222" spans="1:13" x14ac:dyDescent="0.25">
      <c r="A222" s="4"/>
      <c r="B222" s="4"/>
      <c r="C222" s="4"/>
      <c r="D222" s="2"/>
      <c r="E222" s="4"/>
      <c r="F222" s="4"/>
      <c r="G222" s="2"/>
      <c r="H222" s="4"/>
      <c r="I222" s="4"/>
      <c r="J222" s="4"/>
      <c r="K222" s="15"/>
      <c r="L222" s="4"/>
      <c r="M222" s="4"/>
    </row>
    <row r="223" spans="1:13" x14ac:dyDescent="0.25">
      <c r="A223" s="4"/>
      <c r="B223" s="4"/>
      <c r="C223" s="4"/>
      <c r="D223" s="2"/>
      <c r="E223" s="4"/>
      <c r="F223" s="4"/>
      <c r="G223" s="2"/>
      <c r="H223" s="4"/>
      <c r="I223" s="4"/>
      <c r="J223" s="4"/>
      <c r="K223" s="15"/>
      <c r="L223" s="4"/>
      <c r="M223" s="4"/>
    </row>
    <row r="224" spans="1:13" x14ac:dyDescent="0.25">
      <c r="A224" s="4"/>
      <c r="B224" s="4"/>
      <c r="C224" s="4"/>
      <c r="D224" s="2"/>
      <c r="E224" s="4"/>
      <c r="F224" s="4"/>
      <c r="G224" s="2"/>
      <c r="H224" s="4"/>
      <c r="I224" s="4"/>
      <c r="J224" s="4"/>
      <c r="K224" s="15"/>
      <c r="L224" s="4"/>
      <c r="M224" s="4"/>
    </row>
    <row r="225" spans="1:13" x14ac:dyDescent="0.25">
      <c r="A225" s="4"/>
      <c r="B225" s="4"/>
      <c r="C225" s="4"/>
      <c r="D225" s="2"/>
      <c r="E225" s="4"/>
      <c r="F225" s="4"/>
      <c r="G225" s="2"/>
      <c r="H225" s="4"/>
      <c r="I225" s="4"/>
      <c r="J225" s="4"/>
      <c r="K225" s="15"/>
      <c r="L225" s="4"/>
      <c r="M225" s="4"/>
    </row>
    <row r="226" spans="1:13" x14ac:dyDescent="0.25">
      <c r="A226" s="4"/>
      <c r="B226" s="4"/>
      <c r="C226" s="4"/>
      <c r="D226" s="2"/>
      <c r="E226" s="4"/>
      <c r="F226" s="4"/>
      <c r="G226" s="2"/>
      <c r="H226" s="4"/>
      <c r="I226" s="4"/>
      <c r="J226" s="4"/>
      <c r="K226" s="15"/>
      <c r="L226" s="4"/>
      <c r="M226" s="4"/>
    </row>
    <row r="227" spans="1:13" x14ac:dyDescent="0.25">
      <c r="A227" s="4"/>
      <c r="B227" s="4"/>
      <c r="C227" s="4"/>
      <c r="D227" s="2"/>
      <c r="E227" s="4"/>
      <c r="F227" s="4"/>
      <c r="G227" s="2"/>
      <c r="H227" s="4"/>
      <c r="I227" s="4"/>
      <c r="J227" s="4"/>
      <c r="K227" s="15"/>
      <c r="L227" s="4"/>
      <c r="M227" s="4"/>
    </row>
    <row r="228" spans="1:13" x14ac:dyDescent="0.25">
      <c r="A228" s="4"/>
      <c r="B228" s="4"/>
      <c r="C228" s="4"/>
      <c r="D228" s="2"/>
      <c r="E228" s="4"/>
      <c r="F228" s="4"/>
      <c r="G228" s="2"/>
      <c r="H228" s="4"/>
      <c r="I228" s="4"/>
      <c r="J228" s="4"/>
      <c r="K228" s="15"/>
      <c r="L228" s="4"/>
      <c r="M228" s="4"/>
    </row>
    <row r="229" spans="1:13" x14ac:dyDescent="0.25">
      <c r="A229" s="4"/>
      <c r="B229" s="4"/>
      <c r="C229" s="4"/>
      <c r="D229" s="2"/>
      <c r="E229" s="4"/>
      <c r="F229" s="4"/>
      <c r="G229" s="2"/>
      <c r="H229" s="4"/>
      <c r="I229" s="4"/>
      <c r="J229" s="4"/>
      <c r="K229" s="15"/>
      <c r="L229" s="4"/>
      <c r="M229" s="4"/>
    </row>
    <row r="230" spans="1:13" x14ac:dyDescent="0.25">
      <c r="A230" s="4"/>
      <c r="B230" s="4"/>
      <c r="C230" s="4"/>
      <c r="D230" s="2"/>
      <c r="E230" s="4"/>
      <c r="F230" s="4"/>
      <c r="G230" s="2"/>
      <c r="H230" s="4"/>
      <c r="I230" s="4"/>
      <c r="J230" s="4"/>
      <c r="K230" s="15"/>
      <c r="L230" s="4"/>
      <c r="M230" s="4"/>
    </row>
    <row r="231" spans="1:13" x14ac:dyDescent="0.25">
      <c r="A231" s="4"/>
      <c r="B231" s="4"/>
      <c r="C231" s="4"/>
      <c r="D231" s="2"/>
      <c r="E231" s="4"/>
      <c r="F231" s="4"/>
      <c r="G231" s="2"/>
      <c r="H231" s="4"/>
      <c r="I231" s="4"/>
      <c r="J231" s="4"/>
      <c r="K231" s="15"/>
      <c r="L231" s="4"/>
      <c r="M231" s="4"/>
    </row>
    <row r="232" spans="1:13" x14ac:dyDescent="0.25">
      <c r="A232" s="4"/>
      <c r="B232" s="4"/>
      <c r="C232" s="4"/>
      <c r="D232" s="2"/>
      <c r="E232" s="4"/>
      <c r="F232" s="4"/>
      <c r="G232" s="2"/>
      <c r="H232" s="4"/>
      <c r="I232" s="4"/>
      <c r="J232" s="4"/>
      <c r="K232" s="15"/>
      <c r="L232" s="4"/>
      <c r="M232" s="4"/>
    </row>
    <row r="233" spans="1:13" x14ac:dyDescent="0.25">
      <c r="A233" s="4"/>
      <c r="B233" s="4"/>
      <c r="C233" s="4"/>
      <c r="D233" s="2"/>
      <c r="E233" s="4"/>
      <c r="F233" s="4"/>
      <c r="G233" s="2"/>
      <c r="H233" s="4"/>
      <c r="I233" s="4"/>
      <c r="J233" s="4"/>
      <c r="K233" s="15"/>
      <c r="L233" s="4"/>
      <c r="M233" s="4"/>
    </row>
    <row r="234" spans="1:13" x14ac:dyDescent="0.25">
      <c r="A234" s="4"/>
      <c r="B234" s="4"/>
      <c r="C234" s="4"/>
      <c r="D234" s="2"/>
      <c r="E234" s="4"/>
      <c r="F234" s="4"/>
      <c r="G234" s="2"/>
      <c r="H234" s="4"/>
      <c r="I234" s="4"/>
      <c r="J234" s="4"/>
      <c r="K234" s="15"/>
      <c r="L234" s="4"/>
      <c r="M234" s="4"/>
    </row>
    <row r="235" spans="1:13" x14ac:dyDescent="0.25">
      <c r="A235" s="4"/>
      <c r="B235" s="4"/>
      <c r="C235" s="4"/>
      <c r="D235" s="2"/>
      <c r="E235" s="4"/>
      <c r="F235" s="4"/>
      <c r="G235" s="2"/>
      <c r="H235" s="4"/>
      <c r="I235" s="4"/>
      <c r="J235" s="4"/>
      <c r="K235" s="15"/>
      <c r="L235" s="4"/>
      <c r="M235" s="4"/>
    </row>
    <row r="236" spans="1:13" x14ac:dyDescent="0.25">
      <c r="A236" s="4"/>
      <c r="B236" s="4"/>
      <c r="C236" s="4"/>
      <c r="D236" s="2"/>
      <c r="E236" s="4"/>
      <c r="F236" s="4"/>
      <c r="G236" s="2"/>
      <c r="H236" s="4"/>
      <c r="I236" s="4"/>
      <c r="J236" s="4"/>
      <c r="K236" s="15"/>
      <c r="L236" s="4"/>
      <c r="M236" s="4"/>
    </row>
    <row r="237" spans="1:13" x14ac:dyDescent="0.25">
      <c r="A237" s="4"/>
      <c r="B237" s="4"/>
      <c r="C237" s="4"/>
      <c r="D237" s="2"/>
      <c r="E237" s="4"/>
      <c r="F237" s="4"/>
      <c r="G237" s="2"/>
      <c r="H237"/>
      <c r="I237" s="4"/>
      <c r="J237" s="4"/>
      <c r="K237" s="15"/>
      <c r="L237" s="4"/>
      <c r="M237" s="4"/>
    </row>
    <row r="238" spans="1:13" x14ac:dyDescent="0.25">
      <c r="A238" s="4"/>
      <c r="B238" s="4"/>
      <c r="C238" s="4"/>
      <c r="D238" s="2"/>
      <c r="E238" s="4"/>
      <c r="F238" s="4"/>
      <c r="G238" s="1"/>
      <c r="H238"/>
      <c r="I238" s="4"/>
      <c r="J238"/>
      <c r="K238" s="15"/>
      <c r="L238" s="4"/>
      <c r="M238" s="4"/>
    </row>
    <row r="239" spans="1:13" x14ac:dyDescent="0.25">
      <c r="A239" s="4"/>
      <c r="B239" s="4"/>
      <c r="C239" s="4"/>
      <c r="D239" s="2"/>
      <c r="E239" s="4"/>
      <c r="F239" s="4"/>
      <c r="G239" s="1"/>
      <c r="H239"/>
      <c r="I239"/>
      <c r="J239"/>
      <c r="K239" s="15"/>
      <c r="L239" s="4"/>
      <c r="M239" s="4"/>
    </row>
    <row r="240" spans="1:13" x14ac:dyDescent="0.25">
      <c r="A240" s="4"/>
      <c r="B240" s="4"/>
      <c r="C240" s="4"/>
      <c r="D240" s="2"/>
      <c r="E240" s="4"/>
      <c r="F240" s="4"/>
      <c r="G240" s="1"/>
      <c r="H240"/>
      <c r="I240"/>
      <c r="J240"/>
      <c r="K240" s="15"/>
      <c r="L240" s="4"/>
      <c r="M240" s="4"/>
    </row>
    <row r="241" spans="1:13" x14ac:dyDescent="0.25">
      <c r="A241" s="4"/>
      <c r="B241" s="4"/>
      <c r="C241" s="4"/>
      <c r="D241" s="2"/>
      <c r="E241" s="4"/>
      <c r="F241" s="4"/>
      <c r="G241" s="1"/>
      <c r="H241"/>
      <c r="I241"/>
      <c r="J241"/>
      <c r="K241" s="15"/>
      <c r="L241" s="4"/>
      <c r="M241" s="4"/>
    </row>
    <row r="242" spans="1:13" x14ac:dyDescent="0.25">
      <c r="A242" s="4"/>
      <c r="B242" s="4"/>
      <c r="C242" s="4"/>
      <c r="D242" s="2"/>
      <c r="E242" s="4"/>
      <c r="F242" s="4"/>
      <c r="G242" s="1"/>
      <c r="H242"/>
      <c r="I242"/>
      <c r="J242"/>
      <c r="K242" s="15"/>
      <c r="L242" s="4"/>
      <c r="M242" s="4"/>
    </row>
    <row r="243" spans="1:13" x14ac:dyDescent="0.25">
      <c r="A243"/>
      <c r="B243"/>
      <c r="C243"/>
      <c r="D243" s="1"/>
      <c r="E243"/>
      <c r="F243"/>
      <c r="G243" s="1"/>
      <c r="H243"/>
      <c r="I243"/>
      <c r="J243"/>
      <c r="K243" s="12"/>
    </row>
    <row r="244" spans="1:13" x14ac:dyDescent="0.25">
      <c r="A244"/>
      <c r="B244"/>
      <c r="C244"/>
      <c r="D244" s="1"/>
      <c r="E244"/>
      <c r="F244"/>
      <c r="G244" s="1"/>
      <c r="H244"/>
      <c r="I244"/>
      <c r="J244"/>
      <c r="K244" s="12"/>
    </row>
    <row r="245" spans="1:13" x14ac:dyDescent="0.25">
      <c r="A245"/>
      <c r="B245"/>
      <c r="C245"/>
      <c r="D245" s="1"/>
      <c r="E245"/>
      <c r="F245"/>
      <c r="G245" s="1"/>
      <c r="H245"/>
      <c r="I245"/>
      <c r="J245"/>
      <c r="K245" s="12"/>
    </row>
    <row r="246" spans="1:13" x14ac:dyDescent="0.25">
      <c r="A246"/>
      <c r="B246"/>
      <c r="C246"/>
      <c r="D246" s="1"/>
      <c r="E246"/>
      <c r="F246"/>
      <c r="G246" s="1"/>
      <c r="H246"/>
      <c r="I246"/>
      <c r="J246"/>
      <c r="K246" s="12"/>
    </row>
    <row r="247" spans="1:13" x14ac:dyDescent="0.25">
      <c r="A247"/>
      <c r="B247"/>
      <c r="C247"/>
      <c r="D247" s="1"/>
      <c r="E247"/>
      <c r="F247"/>
      <c r="G247" s="1"/>
      <c r="H247"/>
      <c r="I247"/>
      <c r="J247"/>
      <c r="K247" s="12"/>
    </row>
    <row r="248" spans="1:13" x14ac:dyDescent="0.25">
      <c r="A248"/>
      <c r="B248"/>
      <c r="C248"/>
      <c r="D248" s="1"/>
      <c r="E248"/>
      <c r="F248"/>
      <c r="G248" s="1"/>
      <c r="H248"/>
      <c r="I248"/>
      <c r="J248"/>
      <c r="K248" s="12"/>
    </row>
    <row r="249" spans="1:13" x14ac:dyDescent="0.25">
      <c r="A249"/>
      <c r="B249"/>
      <c r="C249"/>
      <c r="D249" s="1"/>
      <c r="E249"/>
      <c r="F249"/>
      <c r="G249" s="1"/>
      <c r="H249"/>
      <c r="I249"/>
      <c r="J249"/>
      <c r="K249" s="12"/>
    </row>
    <row r="250" spans="1:13" x14ac:dyDescent="0.25">
      <c r="A250"/>
      <c r="B250"/>
      <c r="C250"/>
      <c r="D250" s="1"/>
      <c r="E250"/>
      <c r="F250"/>
      <c r="G250" s="1"/>
      <c r="H250"/>
      <c r="I250"/>
      <c r="J250"/>
      <c r="K250" s="12"/>
    </row>
    <row r="251" spans="1:13" x14ac:dyDescent="0.25">
      <c r="A251"/>
      <c r="B251"/>
      <c r="C251"/>
      <c r="D251" s="1"/>
      <c r="E251"/>
      <c r="F251"/>
      <c r="G251" s="1"/>
      <c r="H251"/>
      <c r="I251"/>
      <c r="J251"/>
      <c r="K251" s="12"/>
    </row>
    <row r="252" spans="1:13" x14ac:dyDescent="0.25">
      <c r="A252"/>
      <c r="B252"/>
      <c r="C252"/>
      <c r="D252" s="1"/>
      <c r="E252"/>
      <c r="F252"/>
      <c r="G252" s="1"/>
      <c r="H252"/>
      <c r="I252"/>
      <c r="J252"/>
      <c r="K252" s="12"/>
    </row>
    <row r="253" spans="1:13" x14ac:dyDescent="0.25">
      <c r="A253"/>
      <c r="B253"/>
      <c r="C253"/>
      <c r="D253" s="1"/>
      <c r="E253"/>
      <c r="F253"/>
      <c r="G253" s="1"/>
      <c r="H253"/>
      <c r="I253"/>
      <c r="J253"/>
      <c r="K253" s="12"/>
    </row>
    <row r="254" spans="1:13" x14ac:dyDescent="0.25">
      <c r="A254"/>
      <c r="B254"/>
      <c r="C254"/>
      <c r="D254" s="1"/>
      <c r="E254"/>
      <c r="F254"/>
      <c r="G254" s="1"/>
      <c r="H254"/>
      <c r="I254"/>
      <c r="J254"/>
      <c r="K254" s="12"/>
    </row>
    <row r="255" spans="1:13" x14ac:dyDescent="0.25">
      <c r="A255"/>
      <c r="B255"/>
      <c r="C255"/>
      <c r="D255" s="1"/>
      <c r="E255"/>
      <c r="F255"/>
      <c r="G255" s="1"/>
      <c r="H255"/>
      <c r="I255"/>
      <c r="J255"/>
      <c r="K255" s="12"/>
    </row>
    <row r="256" spans="1:13" x14ac:dyDescent="0.25">
      <c r="A256"/>
      <c r="B256"/>
      <c r="C256"/>
      <c r="D256" s="1"/>
      <c r="E256"/>
      <c r="F256"/>
      <c r="G256" s="1"/>
      <c r="H256"/>
      <c r="I256"/>
      <c r="J256"/>
      <c r="K256" s="12"/>
    </row>
    <row r="257" spans="1:11" x14ac:dyDescent="0.25">
      <c r="A257"/>
      <c r="B257"/>
      <c r="C257"/>
      <c r="D257" s="1"/>
      <c r="E257"/>
      <c r="F257"/>
      <c r="G257" s="1"/>
      <c r="H257"/>
      <c r="I257"/>
      <c r="J257"/>
      <c r="K257" s="12"/>
    </row>
    <row r="258" spans="1:11" x14ac:dyDescent="0.25">
      <c r="A258"/>
      <c r="B258"/>
      <c r="C258"/>
      <c r="D258" s="1"/>
      <c r="E258"/>
      <c r="F258"/>
      <c r="G258" s="1"/>
      <c r="H258"/>
      <c r="I258"/>
      <c r="J258"/>
      <c r="K258" s="12"/>
    </row>
    <row r="259" spans="1:11" x14ac:dyDescent="0.25">
      <c r="A259"/>
      <c r="B259"/>
      <c r="C259"/>
      <c r="D259" s="1"/>
      <c r="E259"/>
      <c r="F259"/>
      <c r="G259" s="1"/>
      <c r="H259"/>
      <c r="I259"/>
      <c r="J259"/>
      <c r="K259" s="12"/>
    </row>
    <row r="260" spans="1:11" x14ac:dyDescent="0.25">
      <c r="A260"/>
      <c r="B260"/>
      <c r="C260"/>
      <c r="D260" s="1"/>
      <c r="E260"/>
      <c r="F260"/>
      <c r="G260" s="1"/>
      <c r="H260"/>
      <c r="I260"/>
      <c r="J260"/>
      <c r="K260" s="12"/>
    </row>
    <row r="261" spans="1:11" x14ac:dyDescent="0.25">
      <c r="A261"/>
      <c r="B261"/>
      <c r="C261"/>
      <c r="D261" s="1"/>
      <c r="E261"/>
      <c r="F261"/>
      <c r="G261" s="1"/>
      <c r="H261"/>
      <c r="I261"/>
      <c r="J261"/>
      <c r="K261" s="12"/>
    </row>
    <row r="262" spans="1:11" x14ac:dyDescent="0.25">
      <c r="A262"/>
      <c r="B262"/>
      <c r="C262"/>
      <c r="D262" s="1"/>
      <c r="E262"/>
      <c r="F262"/>
      <c r="G262" s="1"/>
      <c r="H262"/>
      <c r="I262"/>
      <c r="J262"/>
      <c r="K262" s="12"/>
    </row>
    <row r="263" spans="1:11" x14ac:dyDescent="0.25">
      <c r="A263"/>
      <c r="B263"/>
      <c r="C263"/>
      <c r="D263" s="1"/>
      <c r="E263"/>
      <c r="F263"/>
      <c r="G263" s="1"/>
      <c r="H263"/>
      <c r="I263"/>
      <c r="J263"/>
      <c r="K263" s="12"/>
    </row>
    <row r="264" spans="1:11" x14ac:dyDescent="0.25">
      <c r="A264"/>
      <c r="B264"/>
      <c r="C264"/>
      <c r="D264" s="1"/>
      <c r="E264"/>
      <c r="F264"/>
      <c r="G264" s="1"/>
      <c r="H264"/>
      <c r="I264"/>
      <c r="J264"/>
      <c r="K264" s="12"/>
    </row>
    <row r="265" spans="1:11" x14ac:dyDescent="0.25">
      <c r="A265"/>
      <c r="B265"/>
      <c r="C265"/>
      <c r="D265" s="1"/>
      <c r="E265"/>
      <c r="F265"/>
      <c r="G265" s="1"/>
      <c r="H265"/>
      <c r="I265"/>
      <c r="J265"/>
      <c r="K265" s="12"/>
    </row>
    <row r="266" spans="1:11" x14ac:dyDescent="0.25">
      <c r="A266"/>
      <c r="B266"/>
      <c r="C266"/>
      <c r="D266" s="1"/>
      <c r="E266"/>
      <c r="F266"/>
      <c r="G266" s="1"/>
      <c r="H266"/>
      <c r="I266"/>
      <c r="J266"/>
      <c r="K266" s="12"/>
    </row>
    <row r="267" spans="1:11" x14ac:dyDescent="0.25">
      <c r="A267"/>
      <c r="B267"/>
      <c r="C267"/>
      <c r="D267" s="1"/>
      <c r="E267"/>
      <c r="F267"/>
      <c r="G267" s="1"/>
      <c r="H267"/>
      <c r="I267"/>
      <c r="J267"/>
      <c r="K267" s="12"/>
    </row>
    <row r="268" spans="1:11" x14ac:dyDescent="0.25">
      <c r="A268"/>
      <c r="B268"/>
      <c r="C268"/>
      <c r="D268" s="1"/>
      <c r="E268"/>
      <c r="F268"/>
      <c r="G268" s="1"/>
      <c r="H268"/>
      <c r="I268"/>
      <c r="J268"/>
      <c r="K268" s="12"/>
    </row>
    <row r="269" spans="1:11" x14ac:dyDescent="0.25">
      <c r="A269"/>
      <c r="B269"/>
      <c r="C269"/>
      <c r="D269" s="1"/>
      <c r="E269"/>
      <c r="F269"/>
      <c r="G269" s="1"/>
      <c r="H269"/>
      <c r="I269"/>
      <c r="J269"/>
      <c r="K269" s="12"/>
    </row>
    <row r="270" spans="1:11" x14ac:dyDescent="0.25">
      <c r="A270"/>
      <c r="B270"/>
      <c r="C270"/>
      <c r="D270" s="1"/>
      <c r="E270"/>
      <c r="F270"/>
      <c r="G270" s="1"/>
      <c r="H270"/>
      <c r="I270"/>
      <c r="J270"/>
      <c r="K270" s="12"/>
    </row>
    <row r="271" spans="1:11" x14ac:dyDescent="0.25">
      <c r="A271"/>
      <c r="B271"/>
      <c r="C271"/>
      <c r="D271" s="1"/>
      <c r="E271"/>
      <c r="F271"/>
      <c r="G271" s="1"/>
      <c r="H271"/>
      <c r="I271"/>
      <c r="J271"/>
      <c r="K271" s="12"/>
    </row>
    <row r="272" spans="1:11" x14ac:dyDescent="0.25">
      <c r="A272"/>
      <c r="B272"/>
      <c r="C272"/>
      <c r="D272" s="1"/>
      <c r="E272"/>
      <c r="F272"/>
      <c r="G272" s="1"/>
      <c r="H272"/>
      <c r="I272"/>
      <c r="J272"/>
      <c r="K272" s="12"/>
    </row>
    <row r="273" spans="1:11" x14ac:dyDescent="0.25">
      <c r="A273"/>
      <c r="B273"/>
      <c r="C273"/>
      <c r="D273" s="1"/>
      <c r="E273"/>
      <c r="F273"/>
      <c r="G273" s="1"/>
      <c r="H273"/>
      <c r="I273"/>
      <c r="J273"/>
      <c r="K273" s="12"/>
    </row>
    <row r="274" spans="1:11" x14ac:dyDescent="0.25">
      <c r="A274"/>
      <c r="B274"/>
      <c r="C274"/>
      <c r="D274" s="1"/>
      <c r="E274"/>
      <c r="F274"/>
      <c r="G274" s="1"/>
      <c r="H274"/>
      <c r="I274"/>
      <c r="J274"/>
      <c r="K274" s="12"/>
    </row>
    <row r="275" spans="1:11" x14ac:dyDescent="0.25">
      <c r="A275"/>
      <c r="B275"/>
      <c r="C275"/>
      <c r="D275" s="1"/>
      <c r="E275"/>
      <c r="F275"/>
      <c r="G275" s="1"/>
      <c r="H275"/>
      <c r="I275"/>
      <c r="J275"/>
      <c r="K275" s="12"/>
    </row>
    <row r="276" spans="1:11" x14ac:dyDescent="0.25">
      <c r="A276"/>
      <c r="B276"/>
      <c r="C276"/>
      <c r="D276" s="1"/>
      <c r="E276"/>
      <c r="F276"/>
      <c r="G276" s="1"/>
      <c r="H276"/>
      <c r="I276"/>
      <c r="J276"/>
      <c r="K276" s="12"/>
    </row>
    <row r="277" spans="1:11" x14ac:dyDescent="0.25">
      <c r="A277"/>
      <c r="B277"/>
      <c r="C277"/>
      <c r="D277" s="1"/>
      <c r="E277"/>
      <c r="F277"/>
      <c r="G277" s="1"/>
      <c r="H277"/>
      <c r="I277"/>
      <c r="J277"/>
      <c r="K277" s="12"/>
    </row>
    <row r="278" spans="1:11" x14ac:dyDescent="0.25">
      <c r="A278"/>
      <c r="B278"/>
      <c r="C278"/>
      <c r="D278" s="1"/>
      <c r="E278"/>
      <c r="F278"/>
      <c r="G278" s="1"/>
      <c r="H278"/>
      <c r="I278"/>
      <c r="J278"/>
      <c r="K278" s="12"/>
    </row>
    <row r="279" spans="1:11" x14ac:dyDescent="0.25">
      <c r="A279"/>
      <c r="B279"/>
      <c r="C279"/>
      <c r="D279" s="1"/>
      <c r="E279"/>
      <c r="F279"/>
      <c r="G279" s="1"/>
      <c r="H279"/>
      <c r="I279"/>
      <c r="J279"/>
      <c r="K279" s="12"/>
    </row>
    <row r="280" spans="1:11" x14ac:dyDescent="0.25">
      <c r="A280"/>
      <c r="B280"/>
      <c r="C280"/>
      <c r="D280" s="1"/>
      <c r="E280"/>
      <c r="F280"/>
      <c r="G280" s="1"/>
      <c r="H280"/>
      <c r="I280"/>
      <c r="J280"/>
      <c r="K280" s="12"/>
    </row>
    <row r="281" spans="1:11" x14ac:dyDescent="0.25">
      <c r="A281"/>
      <c r="B281"/>
      <c r="C281"/>
      <c r="D281" s="1"/>
      <c r="E281"/>
      <c r="F281"/>
      <c r="G281" s="1"/>
      <c r="H281"/>
      <c r="I281"/>
      <c r="J281"/>
      <c r="K281" s="12"/>
    </row>
    <row r="282" spans="1:11" x14ac:dyDescent="0.25">
      <c r="A282"/>
      <c r="B282"/>
      <c r="C282"/>
      <c r="D282" s="1"/>
      <c r="E282"/>
      <c r="F282"/>
      <c r="G282" s="1"/>
      <c r="H282"/>
      <c r="I282"/>
      <c r="J282"/>
      <c r="K282" s="12"/>
    </row>
    <row r="283" spans="1:11" x14ac:dyDescent="0.25">
      <c r="A283"/>
      <c r="B283"/>
      <c r="C283"/>
      <c r="D283" s="1"/>
      <c r="E283"/>
      <c r="F283"/>
      <c r="G283" s="1"/>
      <c r="H283"/>
      <c r="I283"/>
      <c r="J283"/>
      <c r="K283" s="12"/>
    </row>
    <row r="284" spans="1:11" x14ac:dyDescent="0.25">
      <c r="A284"/>
      <c r="B284"/>
      <c r="C284"/>
      <c r="D284" s="1"/>
      <c r="E284"/>
      <c r="F284"/>
      <c r="G284" s="1"/>
      <c r="H284"/>
      <c r="I284"/>
      <c r="J284"/>
      <c r="K284" s="12"/>
    </row>
    <row r="285" spans="1:11" x14ac:dyDescent="0.25">
      <c r="A285"/>
      <c r="B285"/>
      <c r="C285"/>
      <c r="D285" s="1"/>
      <c r="E285"/>
      <c r="F285"/>
      <c r="G285" s="1"/>
      <c r="H285"/>
      <c r="I285"/>
      <c r="J285"/>
      <c r="K285" s="12"/>
    </row>
    <row r="286" spans="1:11" x14ac:dyDescent="0.25">
      <c r="A286"/>
      <c r="B286"/>
      <c r="C286"/>
      <c r="D286" s="1"/>
      <c r="E286"/>
      <c r="F286"/>
      <c r="G286" s="1"/>
      <c r="H286"/>
      <c r="I286"/>
      <c r="J286"/>
      <c r="K286" s="12"/>
    </row>
    <row r="287" spans="1:11" x14ac:dyDescent="0.25">
      <c r="A287"/>
      <c r="B287"/>
      <c r="C287"/>
      <c r="D287" s="1"/>
      <c r="E287"/>
      <c r="F287"/>
      <c r="G287" s="1"/>
      <c r="H287"/>
      <c r="I287"/>
      <c r="J287"/>
      <c r="K287" s="12"/>
    </row>
    <row r="288" spans="1:11" x14ac:dyDescent="0.25">
      <c r="A288"/>
      <c r="B288"/>
      <c r="C288"/>
      <c r="D288" s="1"/>
      <c r="E288"/>
      <c r="F288"/>
      <c r="G288" s="1"/>
      <c r="H288"/>
      <c r="I288"/>
      <c r="J288"/>
      <c r="K288" s="12"/>
    </row>
    <row r="289" spans="1:11" x14ac:dyDescent="0.25">
      <c r="A289"/>
      <c r="B289"/>
      <c r="C289"/>
      <c r="D289" s="1"/>
      <c r="E289"/>
      <c r="F289"/>
      <c r="G289" s="1"/>
      <c r="H289"/>
      <c r="I289"/>
      <c r="J289"/>
      <c r="K289" s="12"/>
    </row>
    <row r="290" spans="1:11" x14ac:dyDescent="0.25">
      <c r="A290"/>
      <c r="B290"/>
      <c r="C290"/>
      <c r="D290" s="1"/>
      <c r="E290"/>
      <c r="F290"/>
      <c r="G290" s="1"/>
      <c r="H290"/>
      <c r="I290"/>
      <c r="J290"/>
      <c r="K290" s="12"/>
    </row>
    <row r="291" spans="1:11" x14ac:dyDescent="0.25">
      <c r="A291"/>
      <c r="B291"/>
      <c r="C291"/>
      <c r="D291" s="1"/>
      <c r="E291"/>
      <c r="F291"/>
      <c r="G291" s="1"/>
      <c r="H291"/>
      <c r="I291"/>
      <c r="J291"/>
      <c r="K291" s="12"/>
    </row>
    <row r="292" spans="1:11" x14ac:dyDescent="0.25">
      <c r="A292"/>
      <c r="B292"/>
      <c r="C292"/>
      <c r="D292" s="1"/>
      <c r="E292"/>
      <c r="F292"/>
      <c r="G292" s="1"/>
      <c r="H292"/>
      <c r="I292"/>
      <c r="J292"/>
      <c r="K292" s="12"/>
    </row>
    <row r="293" spans="1:11" x14ac:dyDescent="0.25">
      <c r="A293"/>
      <c r="B293"/>
      <c r="C293"/>
      <c r="D293" s="1"/>
      <c r="E293"/>
      <c r="F293"/>
      <c r="G293" s="1"/>
      <c r="H293"/>
      <c r="I293"/>
      <c r="J293"/>
      <c r="K293" s="12"/>
    </row>
    <row r="294" spans="1:11" x14ac:dyDescent="0.25">
      <c r="A294"/>
      <c r="B294"/>
      <c r="C294"/>
      <c r="D294" s="1"/>
      <c r="E294"/>
      <c r="F294"/>
      <c r="G294" s="1"/>
      <c r="H294"/>
      <c r="I294"/>
      <c r="J294"/>
      <c r="K294" s="12"/>
    </row>
    <row r="295" spans="1:11" x14ac:dyDescent="0.25">
      <c r="A295"/>
      <c r="B295"/>
      <c r="C295"/>
      <c r="D295" s="1"/>
      <c r="E295"/>
      <c r="F295"/>
      <c r="G295" s="1"/>
      <c r="H295"/>
      <c r="I295"/>
      <c r="J295"/>
      <c r="K295" s="12"/>
    </row>
    <row r="296" spans="1:11" x14ac:dyDescent="0.25">
      <c r="A296"/>
      <c r="B296"/>
      <c r="C296"/>
      <c r="D296" s="1"/>
      <c r="E296"/>
      <c r="F296"/>
      <c r="G296" s="1"/>
      <c r="H296"/>
      <c r="I296"/>
      <c r="J296"/>
      <c r="K296" s="12"/>
    </row>
    <row r="297" spans="1:11" x14ac:dyDescent="0.25">
      <c r="A297"/>
      <c r="B297"/>
      <c r="C297"/>
      <c r="D297" s="1"/>
      <c r="E297"/>
      <c r="F297"/>
      <c r="G297" s="1"/>
      <c r="H297"/>
      <c r="I297"/>
      <c r="J297"/>
      <c r="K297" s="12"/>
    </row>
    <row r="298" spans="1:11" x14ac:dyDescent="0.25">
      <c r="A298"/>
      <c r="B298"/>
      <c r="C298"/>
      <c r="D298" s="1"/>
      <c r="E298"/>
      <c r="F298"/>
      <c r="G298" s="1"/>
      <c r="H298"/>
      <c r="I298"/>
      <c r="J298"/>
      <c r="K298" s="12"/>
    </row>
    <row r="299" spans="1:11" x14ac:dyDescent="0.25">
      <c r="A299"/>
      <c r="B299"/>
      <c r="C299"/>
      <c r="D299" s="1"/>
      <c r="E299"/>
      <c r="F299"/>
      <c r="G299" s="1"/>
      <c r="H299"/>
      <c r="I299"/>
      <c r="J299"/>
      <c r="K299" s="12"/>
    </row>
    <row r="300" spans="1:11" x14ac:dyDescent="0.25">
      <c r="A300"/>
      <c r="B300"/>
      <c r="C300"/>
      <c r="D300" s="1"/>
      <c r="E300"/>
      <c r="F300"/>
      <c r="G300" s="1"/>
      <c r="H300"/>
      <c r="I300"/>
      <c r="J300"/>
      <c r="K300" s="12"/>
    </row>
    <row r="301" spans="1:11" x14ac:dyDescent="0.25">
      <c r="A301"/>
      <c r="B301"/>
      <c r="C301"/>
      <c r="D301" s="1"/>
      <c r="E301"/>
      <c r="F301"/>
      <c r="G301" s="1"/>
      <c r="H301"/>
      <c r="I301"/>
      <c r="J301"/>
      <c r="K301" s="12"/>
    </row>
    <row r="302" spans="1:11" x14ac:dyDescent="0.25">
      <c r="A302"/>
      <c r="B302"/>
      <c r="C302"/>
      <c r="D302" s="1"/>
      <c r="E302"/>
      <c r="F302"/>
      <c r="G302" s="1"/>
      <c r="H302"/>
      <c r="I302"/>
      <c r="J302"/>
      <c r="K302" s="12"/>
    </row>
    <row r="303" spans="1:11" x14ac:dyDescent="0.25">
      <c r="A303"/>
      <c r="B303"/>
      <c r="C303"/>
      <c r="D303" s="1"/>
      <c r="E303"/>
      <c r="F303"/>
      <c r="G303" s="1"/>
      <c r="H303"/>
      <c r="I303"/>
      <c r="J303"/>
      <c r="K303" s="12"/>
    </row>
    <row r="304" spans="1:11" x14ac:dyDescent="0.25">
      <c r="A304"/>
      <c r="B304"/>
      <c r="C304"/>
      <c r="D304" s="1"/>
      <c r="E304"/>
      <c r="F304"/>
      <c r="G304" s="1"/>
      <c r="H304"/>
      <c r="I304"/>
      <c r="J304"/>
      <c r="K304" s="12"/>
    </row>
    <row r="305" spans="1:11" x14ac:dyDescent="0.25">
      <c r="A305"/>
      <c r="B305"/>
      <c r="C305"/>
      <c r="D305" s="1"/>
      <c r="E305"/>
      <c r="F305"/>
      <c r="G305" s="1"/>
      <c r="H305"/>
      <c r="I305"/>
      <c r="J305"/>
      <c r="K305" s="12"/>
    </row>
    <row r="306" spans="1:11" x14ac:dyDescent="0.25">
      <c r="A306"/>
      <c r="B306"/>
      <c r="C306"/>
      <c r="D306" s="1"/>
      <c r="E306"/>
      <c r="F306"/>
      <c r="G306" s="1"/>
      <c r="H306"/>
      <c r="I306"/>
      <c r="J306"/>
      <c r="K306" s="12"/>
    </row>
    <row r="307" spans="1:11" x14ac:dyDescent="0.25">
      <c r="A307"/>
      <c r="B307"/>
      <c r="C307"/>
      <c r="D307" s="1"/>
      <c r="E307"/>
      <c r="F307"/>
      <c r="G307" s="1"/>
      <c r="H307"/>
      <c r="I307"/>
      <c r="J307"/>
      <c r="K307" s="12"/>
    </row>
    <row r="308" spans="1:11" x14ac:dyDescent="0.25">
      <c r="A308"/>
      <c r="B308"/>
      <c r="C308"/>
      <c r="D308" s="1"/>
      <c r="E308"/>
      <c r="F308"/>
      <c r="G308" s="1"/>
      <c r="H308"/>
      <c r="I308"/>
      <c r="J308"/>
      <c r="K308" s="12"/>
    </row>
    <row r="309" spans="1:11" x14ac:dyDescent="0.25">
      <c r="A309"/>
      <c r="B309"/>
      <c r="C309"/>
      <c r="D309" s="1"/>
      <c r="E309"/>
      <c r="F309"/>
      <c r="G309" s="1"/>
      <c r="H309"/>
      <c r="I309"/>
      <c r="J309"/>
      <c r="K309" s="12"/>
    </row>
    <row r="310" spans="1:11" x14ac:dyDescent="0.25">
      <c r="A310"/>
      <c r="B310"/>
      <c r="C310"/>
      <c r="D310" s="1"/>
      <c r="E310"/>
      <c r="F310"/>
      <c r="G310" s="1"/>
      <c r="H310"/>
      <c r="I310"/>
      <c r="J310"/>
      <c r="K310" s="12"/>
    </row>
    <row r="311" spans="1:11" x14ac:dyDescent="0.25">
      <c r="A311"/>
      <c r="B311"/>
      <c r="C311"/>
      <c r="D311" s="1"/>
      <c r="E311"/>
      <c r="F311"/>
      <c r="G311" s="1"/>
      <c r="H311"/>
      <c r="I311"/>
      <c r="J311"/>
      <c r="K311" s="12"/>
    </row>
    <row r="312" spans="1:11" x14ac:dyDescent="0.25">
      <c r="A312"/>
      <c r="B312"/>
      <c r="C312"/>
      <c r="D312" s="1"/>
      <c r="E312"/>
      <c r="F312"/>
      <c r="G312" s="1"/>
      <c r="H312"/>
      <c r="I312"/>
      <c r="J312"/>
      <c r="K312" s="12"/>
    </row>
    <row r="313" spans="1:11" x14ac:dyDescent="0.25">
      <c r="A313"/>
      <c r="B313"/>
      <c r="C313"/>
      <c r="D313" s="1"/>
      <c r="E313"/>
      <c r="F313"/>
      <c r="G313" s="1"/>
      <c r="H313"/>
      <c r="I313"/>
      <c r="J313"/>
      <c r="K313" s="12"/>
    </row>
    <row r="314" spans="1:11" x14ac:dyDescent="0.25">
      <c r="A314"/>
      <c r="B314"/>
      <c r="C314"/>
      <c r="D314" s="1"/>
      <c r="E314"/>
      <c r="F314"/>
      <c r="G314" s="1"/>
      <c r="H314"/>
      <c r="I314"/>
      <c r="J314"/>
      <c r="K314" s="12"/>
    </row>
    <row r="315" spans="1:11" x14ac:dyDescent="0.25">
      <c r="A315"/>
      <c r="B315"/>
      <c r="C315"/>
      <c r="D315" s="1"/>
      <c r="E315"/>
      <c r="F315"/>
      <c r="G315" s="1"/>
      <c r="H315"/>
      <c r="I315"/>
      <c r="J315"/>
      <c r="K315" s="12"/>
    </row>
    <row r="316" spans="1:11" x14ac:dyDescent="0.25">
      <c r="A316"/>
      <c r="B316"/>
      <c r="C316"/>
      <c r="D316" s="1"/>
      <c r="E316"/>
      <c r="F316"/>
      <c r="G316" s="1"/>
      <c r="H316"/>
      <c r="I316"/>
      <c r="J316"/>
      <c r="K316" s="12"/>
    </row>
    <row r="317" spans="1:11" x14ac:dyDescent="0.25">
      <c r="A317"/>
      <c r="B317"/>
      <c r="C317"/>
      <c r="D317" s="1"/>
      <c r="E317"/>
      <c r="F317"/>
      <c r="G317" s="1"/>
      <c r="H317"/>
      <c r="I317"/>
      <c r="J317"/>
      <c r="K317" s="12"/>
    </row>
    <row r="318" spans="1:11" x14ac:dyDescent="0.25">
      <c r="A318"/>
      <c r="B318"/>
      <c r="C318"/>
      <c r="D318" s="1"/>
      <c r="E318"/>
      <c r="F318"/>
      <c r="G318" s="1"/>
      <c r="H318"/>
      <c r="I318"/>
      <c r="J318"/>
      <c r="K318" s="12"/>
    </row>
    <row r="319" spans="1:11" x14ac:dyDescent="0.25">
      <c r="A319"/>
      <c r="B319"/>
      <c r="C319"/>
      <c r="D319" s="1"/>
      <c r="E319"/>
      <c r="F319"/>
      <c r="G319" s="1"/>
      <c r="H319"/>
      <c r="I319"/>
      <c r="J319"/>
      <c r="K319" s="12"/>
    </row>
    <row r="320" spans="1:11" x14ac:dyDescent="0.25">
      <c r="A320"/>
      <c r="B320"/>
      <c r="C320"/>
      <c r="D320" s="1"/>
      <c r="E320"/>
      <c r="F320"/>
      <c r="G320" s="1"/>
      <c r="H320"/>
      <c r="I320"/>
      <c r="J320"/>
      <c r="K320" s="12"/>
    </row>
    <row r="321" spans="1:11" x14ac:dyDescent="0.25">
      <c r="A321"/>
      <c r="B321"/>
      <c r="C321"/>
      <c r="D321" s="1"/>
      <c r="E321"/>
      <c r="F321"/>
      <c r="G321" s="1"/>
      <c r="H321"/>
      <c r="I321"/>
      <c r="J321"/>
      <c r="K321" s="12"/>
    </row>
    <row r="322" spans="1:11" x14ac:dyDescent="0.25">
      <c r="A322"/>
      <c r="B322"/>
      <c r="C322"/>
      <c r="D322" s="1"/>
      <c r="E322"/>
      <c r="F322"/>
      <c r="G322" s="1"/>
      <c r="H322"/>
      <c r="I322"/>
      <c r="J322"/>
      <c r="K322" s="12"/>
    </row>
    <row r="323" spans="1:11" x14ac:dyDescent="0.25">
      <c r="A323"/>
      <c r="B323"/>
      <c r="C323"/>
      <c r="D323" s="1"/>
      <c r="E323"/>
      <c r="F323"/>
      <c r="G323" s="1"/>
      <c r="H323"/>
      <c r="I323"/>
      <c r="J323"/>
      <c r="K323" s="12"/>
    </row>
    <row r="324" spans="1:11" x14ac:dyDescent="0.25">
      <c r="A324"/>
      <c r="B324"/>
      <c r="C324"/>
      <c r="D324" s="1"/>
      <c r="E324"/>
      <c r="F324"/>
      <c r="G324" s="1"/>
      <c r="H324"/>
      <c r="I324"/>
      <c r="J324"/>
      <c r="K324" s="12"/>
    </row>
    <row r="325" spans="1:11" x14ac:dyDescent="0.25">
      <c r="A325"/>
      <c r="B325"/>
      <c r="C325"/>
      <c r="D325" s="1"/>
      <c r="E325"/>
      <c r="F325"/>
      <c r="G325" s="1"/>
      <c r="H325"/>
      <c r="I325"/>
      <c r="J325"/>
      <c r="K325" s="12"/>
    </row>
    <row r="326" spans="1:11" x14ac:dyDescent="0.25">
      <c r="A326"/>
      <c r="B326"/>
      <c r="C326"/>
      <c r="D326" s="1"/>
      <c r="E326"/>
      <c r="F326"/>
      <c r="G326" s="1"/>
      <c r="H326"/>
      <c r="I326"/>
      <c r="J326"/>
      <c r="K326" s="12"/>
    </row>
    <row r="327" spans="1:11" x14ac:dyDescent="0.25">
      <c r="A327"/>
      <c r="B327"/>
      <c r="C327"/>
      <c r="D327" s="1"/>
      <c r="E327"/>
      <c r="F327"/>
      <c r="G327" s="1"/>
      <c r="H327"/>
      <c r="I327"/>
      <c r="J327"/>
      <c r="K327" s="12"/>
    </row>
    <row r="328" spans="1:11" x14ac:dyDescent="0.25">
      <c r="A328"/>
      <c r="B328"/>
      <c r="C328"/>
      <c r="D328" s="1"/>
      <c r="E328"/>
      <c r="F328"/>
      <c r="G328" s="1"/>
      <c r="H328"/>
      <c r="I328"/>
      <c r="J328"/>
      <c r="K328" s="12"/>
    </row>
    <row r="329" spans="1:11" x14ac:dyDescent="0.25">
      <c r="A329"/>
      <c r="B329"/>
      <c r="C329"/>
      <c r="D329" s="1"/>
      <c r="E329"/>
      <c r="F329"/>
      <c r="G329" s="1"/>
      <c r="H329"/>
      <c r="I329"/>
      <c r="J329"/>
      <c r="K329" s="12"/>
    </row>
    <row r="330" spans="1:11" x14ac:dyDescent="0.25">
      <c r="A330"/>
      <c r="B330"/>
      <c r="C330"/>
      <c r="D330" s="1"/>
      <c r="E330"/>
      <c r="F330"/>
      <c r="G330" s="1"/>
      <c r="H330"/>
      <c r="I330"/>
      <c r="J330"/>
      <c r="K330" s="12"/>
    </row>
    <row r="331" spans="1:11" x14ac:dyDescent="0.25">
      <c r="A331"/>
      <c r="B331"/>
      <c r="C331"/>
      <c r="D331" s="1"/>
      <c r="E331"/>
      <c r="F331"/>
      <c r="G331" s="1"/>
      <c r="H331"/>
      <c r="I331"/>
      <c r="J331"/>
      <c r="K331" s="12"/>
    </row>
    <row r="332" spans="1:11" x14ac:dyDescent="0.25">
      <c r="A332"/>
      <c r="B332"/>
      <c r="C332"/>
      <c r="D332" s="1"/>
      <c r="E332"/>
      <c r="F332"/>
      <c r="G332" s="1"/>
      <c r="H332"/>
      <c r="I332"/>
      <c r="J332"/>
      <c r="K332" s="12"/>
    </row>
    <row r="333" spans="1:11" x14ac:dyDescent="0.25">
      <c r="A333"/>
      <c r="B333"/>
      <c r="C333"/>
      <c r="D333" s="1"/>
      <c r="E333"/>
      <c r="F333"/>
      <c r="G333" s="1"/>
      <c r="H333"/>
      <c r="I333"/>
      <c r="J333"/>
      <c r="K333" s="12"/>
    </row>
    <row r="334" spans="1:11" x14ac:dyDescent="0.25">
      <c r="A334"/>
      <c r="B334"/>
      <c r="C334"/>
      <c r="D334" s="1"/>
      <c r="E334"/>
      <c r="F334"/>
      <c r="G334" s="1"/>
      <c r="H334"/>
      <c r="I334"/>
      <c r="J334"/>
      <c r="K334" s="12"/>
    </row>
    <row r="335" spans="1:11" x14ac:dyDescent="0.25">
      <c r="A335"/>
      <c r="B335"/>
      <c r="C335"/>
      <c r="D335" s="1"/>
      <c r="E335"/>
      <c r="F335"/>
      <c r="G335" s="1"/>
      <c r="H335"/>
      <c r="I335"/>
      <c r="K335" s="12"/>
    </row>
    <row r="336" spans="1:11" x14ac:dyDescent="0.25">
      <c r="A336"/>
      <c r="B336"/>
      <c r="C336"/>
      <c r="D336" s="1"/>
      <c r="E336"/>
      <c r="F336"/>
      <c r="G336" s="1"/>
      <c r="H336"/>
      <c r="K336" s="12"/>
    </row>
    <row r="337" spans="1:11" x14ac:dyDescent="0.25">
      <c r="A337"/>
      <c r="B337"/>
      <c r="C337"/>
      <c r="D337" s="1"/>
      <c r="E337"/>
      <c r="F337"/>
      <c r="G337" s="1"/>
      <c r="H337"/>
      <c r="K337" s="12"/>
    </row>
    <row r="338" spans="1:11" x14ac:dyDescent="0.25">
      <c r="A338"/>
      <c r="B338"/>
      <c r="C338"/>
      <c r="D338" s="1"/>
      <c r="E338"/>
      <c r="F338"/>
      <c r="G338" s="1"/>
      <c r="H338"/>
      <c r="K338" s="12"/>
    </row>
    <row r="339" spans="1:11" x14ac:dyDescent="0.25">
      <c r="A339"/>
      <c r="B339"/>
      <c r="C339"/>
      <c r="D339" s="1"/>
      <c r="E339"/>
      <c r="F339"/>
      <c r="G339" s="1"/>
      <c r="H339"/>
      <c r="K339" s="12"/>
    </row>
    <row r="340" spans="1:11" x14ac:dyDescent="0.25">
      <c r="A340"/>
      <c r="B340"/>
      <c r="C340"/>
      <c r="D340" s="1"/>
      <c r="E340"/>
      <c r="F340"/>
      <c r="G340" s="1"/>
      <c r="H340"/>
    </row>
    <row r="341" spans="1:11" x14ac:dyDescent="0.25">
      <c r="A341"/>
      <c r="B341"/>
      <c r="C341"/>
      <c r="D341" s="1"/>
      <c r="E341"/>
      <c r="F341"/>
      <c r="G341" s="1"/>
      <c r="H341"/>
    </row>
    <row r="342" spans="1:11" x14ac:dyDescent="0.25">
      <c r="A342"/>
      <c r="B342"/>
      <c r="C342"/>
      <c r="D342" s="1"/>
      <c r="E342"/>
      <c r="F342"/>
      <c r="G342" s="1"/>
      <c r="H342"/>
    </row>
    <row r="343" spans="1:11" x14ac:dyDescent="0.25">
      <c r="A343"/>
      <c r="B343"/>
      <c r="C343"/>
      <c r="D343" s="1"/>
      <c r="E343"/>
      <c r="F343"/>
      <c r="G343" s="1"/>
      <c r="H343"/>
    </row>
    <row r="344" spans="1:11" x14ac:dyDescent="0.25">
      <c r="A344"/>
      <c r="B344"/>
      <c r="C344"/>
      <c r="D344" s="1"/>
      <c r="E344"/>
      <c r="F344"/>
      <c r="G344" s="1"/>
      <c r="H344"/>
    </row>
    <row r="345" spans="1:11" x14ac:dyDescent="0.25">
      <c r="A345"/>
      <c r="B345"/>
      <c r="C345"/>
      <c r="D345" s="1"/>
      <c r="E345"/>
      <c r="F345"/>
      <c r="G345" s="1"/>
      <c r="H345"/>
    </row>
    <row r="346" spans="1:11" x14ac:dyDescent="0.25">
      <c r="A346"/>
      <c r="B346"/>
      <c r="C346"/>
      <c r="D346" s="1"/>
      <c r="E346"/>
      <c r="F346"/>
      <c r="G346" s="1"/>
      <c r="H346"/>
    </row>
    <row r="347" spans="1:11" x14ac:dyDescent="0.25">
      <c r="A347"/>
      <c r="B347"/>
      <c r="C347"/>
      <c r="D347" s="1"/>
      <c r="E347"/>
      <c r="F347"/>
      <c r="G347" s="1"/>
      <c r="H347"/>
    </row>
    <row r="348" spans="1:11" x14ac:dyDescent="0.25">
      <c r="A348"/>
      <c r="B348"/>
      <c r="C348"/>
      <c r="D348" s="1"/>
      <c r="E348"/>
      <c r="F348"/>
      <c r="G348" s="1"/>
      <c r="H348"/>
    </row>
    <row r="349" spans="1:11" x14ac:dyDescent="0.25">
      <c r="A349"/>
      <c r="B349"/>
      <c r="C349"/>
      <c r="D349" s="1"/>
      <c r="E349"/>
      <c r="F349"/>
      <c r="G349" s="1"/>
      <c r="H349"/>
    </row>
    <row r="350" spans="1:11" x14ac:dyDescent="0.25">
      <c r="A350"/>
      <c r="B350"/>
      <c r="C350"/>
      <c r="D350" s="1"/>
      <c r="E350"/>
      <c r="F350"/>
      <c r="G350" s="1"/>
      <c r="H350"/>
    </row>
    <row r="351" spans="1:11" x14ac:dyDescent="0.25">
      <c r="A351"/>
      <c r="B351"/>
      <c r="C351"/>
      <c r="D351" s="1"/>
      <c r="E351"/>
      <c r="F351"/>
      <c r="G351" s="1"/>
      <c r="H351"/>
    </row>
    <row r="352" spans="1:11" x14ac:dyDescent="0.25">
      <c r="A352"/>
      <c r="B352"/>
      <c r="C352"/>
      <c r="D352" s="1"/>
      <c r="E352"/>
      <c r="F352"/>
      <c r="G352" s="1"/>
      <c r="H352"/>
    </row>
    <row r="353" spans="1:8" x14ac:dyDescent="0.25">
      <c r="A353"/>
      <c r="B353"/>
      <c r="C353"/>
      <c r="D353" s="1"/>
      <c r="E353"/>
      <c r="F353"/>
      <c r="G353" s="1"/>
      <c r="H353"/>
    </row>
    <row r="354" spans="1:8" x14ac:dyDescent="0.25">
      <c r="A354"/>
      <c r="B354"/>
      <c r="C354"/>
      <c r="D354" s="1"/>
      <c r="E354"/>
      <c r="F354"/>
      <c r="G354" s="1"/>
      <c r="H354"/>
    </row>
    <row r="355" spans="1:8" x14ac:dyDescent="0.25">
      <c r="A355"/>
      <c r="B355"/>
      <c r="C355"/>
      <c r="D355" s="1"/>
      <c r="E355"/>
      <c r="F355"/>
      <c r="G355" s="1"/>
      <c r="H355"/>
    </row>
    <row r="356" spans="1:8" x14ac:dyDescent="0.25">
      <c r="A356"/>
      <c r="B356"/>
      <c r="C356"/>
      <c r="D356" s="1"/>
      <c r="E356"/>
      <c r="F356"/>
      <c r="G356" s="1"/>
      <c r="H356"/>
    </row>
    <row r="357" spans="1:8" x14ac:dyDescent="0.25">
      <c r="A357"/>
      <c r="B357"/>
      <c r="C357"/>
      <c r="D357" s="1"/>
      <c r="E357"/>
      <c r="F357"/>
      <c r="G357" s="1"/>
      <c r="H357"/>
    </row>
    <row r="358" spans="1:8" x14ac:dyDescent="0.25">
      <c r="A358"/>
      <c r="B358"/>
      <c r="C358"/>
      <c r="D358" s="1"/>
      <c r="E358"/>
      <c r="F358"/>
      <c r="G358" s="1"/>
      <c r="H358"/>
    </row>
    <row r="359" spans="1:8" x14ac:dyDescent="0.25">
      <c r="A359"/>
      <c r="B359"/>
      <c r="C359"/>
      <c r="D359" s="1"/>
      <c r="E359"/>
      <c r="F359"/>
      <c r="G359" s="1"/>
      <c r="H359"/>
    </row>
    <row r="360" spans="1:8" x14ac:dyDescent="0.25">
      <c r="A360"/>
      <c r="B360"/>
      <c r="C360"/>
      <c r="D360" s="1"/>
      <c r="E360"/>
      <c r="F360"/>
      <c r="G360" s="1"/>
      <c r="H360"/>
    </row>
    <row r="361" spans="1:8" x14ac:dyDescent="0.25">
      <c r="A361"/>
      <c r="B361"/>
      <c r="C361"/>
      <c r="D361" s="1"/>
      <c r="E361"/>
      <c r="F361"/>
      <c r="G361" s="1"/>
      <c r="H361"/>
    </row>
    <row r="362" spans="1:8" x14ac:dyDescent="0.25">
      <c r="A362"/>
      <c r="B362"/>
      <c r="C362"/>
      <c r="D362" s="1"/>
      <c r="E362"/>
      <c r="F362"/>
      <c r="G362" s="1"/>
      <c r="H362"/>
    </row>
    <row r="363" spans="1:8" x14ac:dyDescent="0.25">
      <c r="A363"/>
      <c r="B363"/>
      <c r="C363"/>
      <c r="D363" s="1"/>
      <c r="E363"/>
      <c r="F363"/>
      <c r="G363" s="1"/>
      <c r="H363"/>
    </row>
    <row r="364" spans="1:8" x14ac:dyDescent="0.25">
      <c r="A364"/>
      <c r="B364"/>
      <c r="C364"/>
      <c r="D364" s="1"/>
      <c r="E364"/>
      <c r="F364"/>
      <c r="G364" s="1"/>
      <c r="H364"/>
    </row>
    <row r="365" spans="1:8" x14ac:dyDescent="0.25">
      <c r="A365"/>
      <c r="B365"/>
      <c r="C365"/>
      <c r="D365" s="1"/>
      <c r="E365"/>
      <c r="F365"/>
      <c r="G365" s="1"/>
      <c r="H365"/>
    </row>
    <row r="366" spans="1:8" x14ac:dyDescent="0.25">
      <c r="A366"/>
      <c r="B366"/>
      <c r="C366"/>
      <c r="D366" s="1"/>
      <c r="E366"/>
      <c r="F366"/>
      <c r="G366" s="1"/>
      <c r="H366"/>
    </row>
    <row r="367" spans="1:8" x14ac:dyDescent="0.25">
      <c r="A367"/>
      <c r="B367"/>
      <c r="C367"/>
      <c r="D367" s="1"/>
      <c r="E367"/>
      <c r="F367"/>
      <c r="G367" s="1"/>
      <c r="H367"/>
    </row>
    <row r="368" spans="1:8" x14ac:dyDescent="0.25">
      <c r="A368"/>
      <c r="B368"/>
      <c r="C368"/>
      <c r="D368" s="1"/>
      <c r="E368"/>
      <c r="F368"/>
      <c r="G368" s="1"/>
      <c r="H368"/>
    </row>
    <row r="369" spans="1:8" x14ac:dyDescent="0.25">
      <c r="A369"/>
      <c r="B369"/>
      <c r="C369"/>
      <c r="D369" s="1"/>
      <c r="E369"/>
      <c r="F369"/>
      <c r="G369" s="1"/>
      <c r="H369"/>
    </row>
    <row r="370" spans="1:8" x14ac:dyDescent="0.25">
      <c r="A370"/>
      <c r="B370"/>
      <c r="C370"/>
      <c r="D370" s="1"/>
      <c r="E370"/>
      <c r="F370"/>
      <c r="G370" s="1"/>
      <c r="H370"/>
    </row>
    <row r="371" spans="1:8" x14ac:dyDescent="0.25">
      <c r="A371"/>
      <c r="B371"/>
      <c r="C371"/>
      <c r="D371" s="1"/>
      <c r="E371"/>
      <c r="F371"/>
      <c r="G371" s="1"/>
      <c r="H371"/>
    </row>
    <row r="372" spans="1:8" x14ac:dyDescent="0.25">
      <c r="A372"/>
      <c r="B372"/>
      <c r="C372"/>
      <c r="D372" s="1"/>
      <c r="E372"/>
      <c r="F372"/>
      <c r="G372" s="1"/>
      <c r="H372"/>
    </row>
    <row r="373" spans="1:8" x14ac:dyDescent="0.25">
      <c r="A373"/>
      <c r="B373"/>
      <c r="C373"/>
      <c r="D373" s="1"/>
      <c r="E373"/>
      <c r="F373"/>
      <c r="G373" s="1"/>
      <c r="H373"/>
    </row>
    <row r="374" spans="1:8" x14ac:dyDescent="0.25">
      <c r="A374"/>
      <c r="B374"/>
      <c r="C374"/>
      <c r="D374" s="1"/>
      <c r="E374"/>
      <c r="F374"/>
      <c r="G374" s="1"/>
      <c r="H374"/>
    </row>
    <row r="375" spans="1:8" x14ac:dyDescent="0.25">
      <c r="A375"/>
      <c r="B375"/>
      <c r="C375"/>
      <c r="D375" s="1"/>
      <c r="E375"/>
      <c r="F375"/>
      <c r="G375" s="1"/>
      <c r="H375"/>
    </row>
    <row r="376" spans="1:8" x14ac:dyDescent="0.25">
      <c r="A376"/>
      <c r="B376"/>
      <c r="C376"/>
      <c r="D376" s="1"/>
      <c r="E376"/>
      <c r="F376"/>
      <c r="G376" s="1"/>
      <c r="H376"/>
    </row>
    <row r="377" spans="1:8" x14ac:dyDescent="0.25">
      <c r="A377"/>
      <c r="B377"/>
      <c r="C377"/>
      <c r="D377" s="1"/>
      <c r="E377"/>
      <c r="F377"/>
      <c r="G377" s="1"/>
      <c r="H377"/>
    </row>
    <row r="378" spans="1:8" x14ac:dyDescent="0.25">
      <c r="A378"/>
      <c r="B378"/>
      <c r="C378"/>
      <c r="D378" s="1"/>
      <c r="E378"/>
      <c r="F378"/>
      <c r="G378" s="1"/>
      <c r="H378"/>
    </row>
    <row r="379" spans="1:8" x14ac:dyDescent="0.25">
      <c r="A379"/>
      <c r="B379"/>
      <c r="C379"/>
      <c r="D379" s="1"/>
      <c r="E379"/>
      <c r="F379"/>
      <c r="G379" s="1"/>
      <c r="H379"/>
    </row>
    <row r="380" spans="1:8" x14ac:dyDescent="0.25">
      <c r="A380"/>
      <c r="B380"/>
      <c r="C380"/>
      <c r="D380" s="1"/>
      <c r="E380"/>
      <c r="F380"/>
      <c r="G380" s="1"/>
      <c r="H380"/>
    </row>
    <row r="381" spans="1:8" x14ac:dyDescent="0.25">
      <c r="A381"/>
      <c r="B381"/>
      <c r="C381"/>
      <c r="D381" s="1"/>
      <c r="E381"/>
      <c r="F381"/>
      <c r="G381" s="1"/>
      <c r="H381"/>
    </row>
    <row r="382" spans="1:8" x14ac:dyDescent="0.25">
      <c r="A382"/>
      <c r="B382"/>
      <c r="C382"/>
      <c r="D382" s="1"/>
      <c r="E382"/>
      <c r="F382"/>
      <c r="G382" s="1"/>
      <c r="H382"/>
    </row>
    <row r="383" spans="1:8" x14ac:dyDescent="0.25">
      <c r="A383"/>
      <c r="B383"/>
      <c r="C383"/>
      <c r="D383" s="1"/>
      <c r="E383"/>
      <c r="F383"/>
      <c r="G383" s="1"/>
      <c r="H383"/>
    </row>
    <row r="384" spans="1:8" x14ac:dyDescent="0.25">
      <c r="A384"/>
      <c r="B384"/>
      <c r="C384"/>
      <c r="D384" s="1"/>
      <c r="E384"/>
      <c r="F384"/>
      <c r="G384" s="1"/>
      <c r="H384"/>
    </row>
    <row r="385" spans="1:8" x14ac:dyDescent="0.25">
      <c r="A385"/>
      <c r="B385"/>
      <c r="C385"/>
      <c r="D385" s="1"/>
      <c r="E385"/>
      <c r="F385"/>
      <c r="G385" s="1"/>
      <c r="H385"/>
    </row>
    <row r="386" spans="1:8" x14ac:dyDescent="0.25">
      <c r="A386"/>
      <c r="B386"/>
      <c r="C386"/>
      <c r="D386" s="1"/>
      <c r="E386"/>
      <c r="F386"/>
      <c r="G386" s="1"/>
      <c r="H386"/>
    </row>
    <row r="387" spans="1:8" x14ac:dyDescent="0.25">
      <c r="A387"/>
      <c r="B387"/>
      <c r="C387"/>
      <c r="D387" s="1"/>
      <c r="E387"/>
      <c r="F387"/>
      <c r="G387" s="1"/>
      <c r="H387"/>
    </row>
    <row r="388" spans="1:8" x14ac:dyDescent="0.25">
      <c r="A388"/>
      <c r="B388"/>
      <c r="C388"/>
      <c r="D388" s="1"/>
      <c r="E388"/>
      <c r="F388"/>
      <c r="G388" s="1"/>
      <c r="H388"/>
    </row>
    <row r="389" spans="1:8" x14ac:dyDescent="0.25">
      <c r="A389"/>
      <c r="B389"/>
      <c r="C389"/>
      <c r="D389" s="1"/>
      <c r="E389"/>
      <c r="F389"/>
      <c r="G389" s="1"/>
      <c r="H389"/>
    </row>
    <row r="390" spans="1:8" x14ac:dyDescent="0.25">
      <c r="A390"/>
      <c r="B390"/>
      <c r="C390"/>
      <c r="D390" s="1"/>
      <c r="E390"/>
      <c r="F390"/>
      <c r="G390" s="1"/>
      <c r="H390"/>
    </row>
    <row r="391" spans="1:8" x14ac:dyDescent="0.25">
      <c r="A391"/>
      <c r="B391"/>
      <c r="C391"/>
      <c r="D391" s="1"/>
      <c r="E391"/>
      <c r="F391"/>
      <c r="G391" s="1"/>
      <c r="H391"/>
    </row>
    <row r="392" spans="1:8" x14ac:dyDescent="0.25">
      <c r="A392"/>
      <c r="B392"/>
      <c r="C392"/>
      <c r="D392" s="1"/>
      <c r="E392"/>
      <c r="F392"/>
      <c r="G392" s="1"/>
      <c r="H392"/>
    </row>
    <row r="393" spans="1:8" x14ac:dyDescent="0.25">
      <c r="A393"/>
      <c r="B393"/>
      <c r="C393"/>
      <c r="D393" s="1"/>
      <c r="E393"/>
      <c r="F393"/>
      <c r="G393" s="1"/>
      <c r="H393"/>
    </row>
    <row r="394" spans="1:8" x14ac:dyDescent="0.25">
      <c r="A394"/>
      <c r="B394"/>
      <c r="C394"/>
      <c r="D394" s="1"/>
      <c r="E394"/>
      <c r="F394"/>
      <c r="G394" s="1"/>
      <c r="H394"/>
    </row>
    <row r="395" spans="1:8" x14ac:dyDescent="0.25">
      <c r="A395"/>
      <c r="B395"/>
      <c r="C395"/>
      <c r="D395" s="1"/>
      <c r="E395"/>
      <c r="F395"/>
      <c r="G395" s="1"/>
      <c r="H395"/>
    </row>
    <row r="396" spans="1:8" x14ac:dyDescent="0.25">
      <c r="A396"/>
      <c r="B396"/>
      <c r="C396"/>
      <c r="D396" s="1"/>
      <c r="E396"/>
      <c r="F396"/>
      <c r="G396" s="1"/>
      <c r="H396"/>
    </row>
    <row r="397" spans="1:8" x14ac:dyDescent="0.25">
      <c r="A397"/>
      <c r="B397"/>
      <c r="C397"/>
      <c r="D397" s="1"/>
      <c r="E397"/>
      <c r="F397"/>
      <c r="G397" s="1"/>
      <c r="H397"/>
    </row>
    <row r="398" spans="1:8" x14ac:dyDescent="0.25">
      <c r="A398"/>
      <c r="B398"/>
      <c r="C398"/>
      <c r="D398" s="1"/>
      <c r="E398"/>
      <c r="F398"/>
      <c r="G398" s="1"/>
      <c r="H398"/>
    </row>
    <row r="399" spans="1:8" x14ac:dyDescent="0.25">
      <c r="A399"/>
      <c r="B399"/>
      <c r="C399"/>
      <c r="D399" s="1"/>
      <c r="E399"/>
      <c r="F399"/>
      <c r="G399" s="1"/>
      <c r="H399"/>
    </row>
    <row r="400" spans="1:8" x14ac:dyDescent="0.25">
      <c r="A400"/>
      <c r="B400"/>
      <c r="C400"/>
      <c r="D400" s="1"/>
      <c r="E400"/>
      <c r="F400"/>
      <c r="G400" s="1"/>
      <c r="H400"/>
    </row>
    <row r="401" spans="1:8" x14ac:dyDescent="0.25">
      <c r="A401"/>
      <c r="B401"/>
      <c r="C401"/>
      <c r="D401" s="1"/>
      <c r="E401"/>
      <c r="F401"/>
      <c r="G401" s="1"/>
      <c r="H401"/>
    </row>
    <row r="402" spans="1:8" x14ac:dyDescent="0.25">
      <c r="A402"/>
      <c r="B402"/>
      <c r="C402"/>
      <c r="D402" s="1"/>
      <c r="E402"/>
      <c r="F402"/>
      <c r="G402" s="1"/>
      <c r="H402"/>
    </row>
    <row r="403" spans="1:8" x14ac:dyDescent="0.25">
      <c r="A403"/>
      <c r="B403"/>
      <c r="C403"/>
      <c r="D403" s="1"/>
      <c r="E403"/>
      <c r="F403"/>
      <c r="G403" s="1"/>
      <c r="H403"/>
    </row>
    <row r="404" spans="1:8" x14ac:dyDescent="0.25">
      <c r="A404"/>
      <c r="B404"/>
      <c r="C404"/>
      <c r="D404" s="1"/>
      <c r="E404"/>
      <c r="F404"/>
      <c r="G404" s="1"/>
      <c r="H404"/>
    </row>
    <row r="405" spans="1:8" x14ac:dyDescent="0.25">
      <c r="A405"/>
      <c r="B405"/>
      <c r="C405"/>
      <c r="D405" s="1"/>
      <c r="E405"/>
      <c r="F405"/>
      <c r="G405" s="1"/>
      <c r="H405"/>
    </row>
    <row r="406" spans="1:8" x14ac:dyDescent="0.25">
      <c r="A406"/>
      <c r="B406"/>
      <c r="C406"/>
      <c r="D406" s="1"/>
      <c r="E406"/>
      <c r="F406"/>
      <c r="G406" s="1"/>
      <c r="H406"/>
    </row>
    <row r="407" spans="1:8" x14ac:dyDescent="0.25">
      <c r="A407"/>
      <c r="B407"/>
      <c r="C407"/>
      <c r="D407" s="1"/>
      <c r="E407"/>
      <c r="F407"/>
      <c r="G407" s="1"/>
      <c r="H407"/>
    </row>
    <row r="408" spans="1:8" x14ac:dyDescent="0.25">
      <c r="A408"/>
      <c r="B408"/>
      <c r="C408"/>
      <c r="D408" s="1"/>
      <c r="E408"/>
      <c r="F408"/>
      <c r="G408" s="1"/>
      <c r="H408"/>
    </row>
    <row r="409" spans="1:8" x14ac:dyDescent="0.25">
      <c r="A409"/>
      <c r="B409"/>
      <c r="C409"/>
      <c r="D409" s="1"/>
      <c r="E409"/>
      <c r="F409"/>
      <c r="G409" s="1"/>
      <c r="H409"/>
    </row>
    <row r="410" spans="1:8" x14ac:dyDescent="0.25">
      <c r="A410"/>
      <c r="B410"/>
      <c r="C410"/>
      <c r="D410" s="1"/>
      <c r="E410"/>
      <c r="F410"/>
      <c r="G410" s="1"/>
      <c r="H410"/>
    </row>
    <row r="411" spans="1:8" x14ac:dyDescent="0.25">
      <c r="A411"/>
      <c r="B411"/>
      <c r="C411"/>
      <c r="D411" s="1"/>
      <c r="E411"/>
      <c r="F411"/>
      <c r="G411" s="1"/>
      <c r="H411"/>
    </row>
    <row r="412" spans="1:8" x14ac:dyDescent="0.25">
      <c r="A412"/>
      <c r="B412"/>
      <c r="C412"/>
      <c r="D412" s="1"/>
      <c r="E412"/>
      <c r="F412"/>
      <c r="G412" s="1"/>
      <c r="H412"/>
    </row>
    <row r="413" spans="1:8" x14ac:dyDescent="0.25">
      <c r="A413"/>
      <c r="B413"/>
      <c r="C413"/>
      <c r="D413" s="1"/>
      <c r="E413"/>
      <c r="F413"/>
      <c r="G413" s="1"/>
      <c r="H413"/>
    </row>
    <row r="414" spans="1:8" x14ac:dyDescent="0.25">
      <c r="A414"/>
      <c r="B414"/>
      <c r="C414"/>
      <c r="D414" s="1"/>
      <c r="E414"/>
      <c r="F414"/>
      <c r="G414" s="1"/>
      <c r="H414"/>
    </row>
    <row r="415" spans="1:8" x14ac:dyDescent="0.25">
      <c r="A415"/>
      <c r="B415"/>
      <c r="C415"/>
      <c r="D415" s="1"/>
      <c r="E415"/>
      <c r="F415"/>
      <c r="G415" s="1"/>
      <c r="H415"/>
    </row>
    <row r="416" spans="1:8" x14ac:dyDescent="0.25">
      <c r="A416"/>
      <c r="B416"/>
      <c r="C416"/>
      <c r="D416" s="1"/>
      <c r="E416"/>
      <c r="F416"/>
      <c r="G416" s="1"/>
      <c r="H416"/>
    </row>
    <row r="417" spans="1:8" x14ac:dyDescent="0.25">
      <c r="A417"/>
      <c r="B417"/>
      <c r="C417"/>
      <c r="D417" s="1"/>
      <c r="E417"/>
      <c r="F417"/>
      <c r="G417" s="1"/>
      <c r="H417"/>
    </row>
    <row r="418" spans="1:8" x14ac:dyDescent="0.25">
      <c r="A418"/>
      <c r="B418"/>
      <c r="C418"/>
      <c r="D418" s="1"/>
      <c r="E418"/>
      <c r="F418"/>
      <c r="G418" s="1"/>
      <c r="H418"/>
    </row>
    <row r="419" spans="1:8" x14ac:dyDescent="0.25">
      <c r="A419"/>
      <c r="B419"/>
      <c r="C419"/>
      <c r="D419" s="1"/>
      <c r="E419"/>
      <c r="F419"/>
      <c r="G419" s="1"/>
      <c r="H419"/>
    </row>
    <row r="420" spans="1:8" x14ac:dyDescent="0.25">
      <c r="A420"/>
      <c r="B420"/>
      <c r="C420"/>
      <c r="D420" s="1"/>
      <c r="E420"/>
      <c r="F420"/>
      <c r="G420" s="1"/>
      <c r="H420"/>
    </row>
    <row r="421" spans="1:8" x14ac:dyDescent="0.25">
      <c r="A421"/>
      <c r="B421"/>
      <c r="C421"/>
      <c r="D421" s="1"/>
      <c r="E421"/>
      <c r="F421"/>
      <c r="G421" s="1"/>
      <c r="H421"/>
    </row>
    <row r="422" spans="1:8" x14ac:dyDescent="0.25">
      <c r="A422"/>
      <c r="B422"/>
      <c r="C422"/>
      <c r="D422" s="1"/>
      <c r="E422"/>
      <c r="F422"/>
      <c r="G422" s="1"/>
      <c r="H422"/>
    </row>
    <row r="423" spans="1:8" x14ac:dyDescent="0.25">
      <c r="A423"/>
      <c r="B423"/>
      <c r="C423"/>
      <c r="D423" s="1"/>
      <c r="E423"/>
      <c r="F423"/>
      <c r="G423" s="1"/>
      <c r="H423"/>
    </row>
    <row r="424" spans="1:8" x14ac:dyDescent="0.25">
      <c r="A424"/>
      <c r="B424"/>
      <c r="C424"/>
      <c r="D424" s="1"/>
      <c r="E424"/>
      <c r="F424"/>
      <c r="G424" s="1"/>
      <c r="H424"/>
    </row>
    <row r="425" spans="1:8" x14ac:dyDescent="0.25">
      <c r="A425"/>
      <c r="B425"/>
      <c r="C425"/>
      <c r="D425" s="1"/>
      <c r="E425"/>
      <c r="F425"/>
      <c r="G425" s="1"/>
      <c r="H425"/>
    </row>
    <row r="426" spans="1:8" x14ac:dyDescent="0.25">
      <c r="A426"/>
      <c r="B426"/>
      <c r="C426"/>
      <c r="D426" s="1"/>
      <c r="E426"/>
      <c r="F426"/>
      <c r="G426" s="1"/>
      <c r="H426"/>
    </row>
    <row r="427" spans="1:8" x14ac:dyDescent="0.25">
      <c r="A427"/>
      <c r="B427"/>
      <c r="C427"/>
      <c r="D427" s="1"/>
      <c r="E427"/>
      <c r="F427"/>
      <c r="G427" s="1"/>
      <c r="H427"/>
    </row>
    <row r="428" spans="1:8" x14ac:dyDescent="0.25">
      <c r="A428"/>
      <c r="B428"/>
      <c r="C428"/>
      <c r="D428" s="1"/>
      <c r="E428"/>
      <c r="F428"/>
      <c r="G428" s="1"/>
      <c r="H428"/>
    </row>
    <row r="429" spans="1:8" x14ac:dyDescent="0.25">
      <c r="A429"/>
      <c r="B429"/>
      <c r="C429"/>
      <c r="D429" s="1"/>
      <c r="E429"/>
      <c r="F429"/>
      <c r="G429" s="1"/>
      <c r="H429"/>
    </row>
    <row r="430" spans="1:8" x14ac:dyDescent="0.25">
      <c r="A430"/>
      <c r="B430"/>
      <c r="C430"/>
      <c r="D430" s="1"/>
      <c r="E430"/>
      <c r="F430"/>
      <c r="G430" s="1"/>
      <c r="H430"/>
    </row>
    <row r="431" spans="1:8" x14ac:dyDescent="0.25">
      <c r="A431"/>
      <c r="B431"/>
      <c r="C431"/>
      <c r="D431" s="1"/>
      <c r="E431"/>
      <c r="F431"/>
      <c r="G431" s="1"/>
      <c r="H431"/>
    </row>
    <row r="432" spans="1:8" x14ac:dyDescent="0.25">
      <c r="A432"/>
      <c r="B432"/>
      <c r="C432"/>
      <c r="D432" s="1"/>
      <c r="E432"/>
      <c r="F432"/>
      <c r="G432" s="1"/>
      <c r="H432"/>
    </row>
    <row r="433" spans="1:8" x14ac:dyDescent="0.25">
      <c r="A433"/>
      <c r="B433"/>
      <c r="C433"/>
      <c r="D433" s="1"/>
      <c r="E433"/>
      <c r="F433"/>
      <c r="G433" s="1"/>
      <c r="H433"/>
    </row>
    <row r="434" spans="1:8" x14ac:dyDescent="0.25">
      <c r="A434"/>
      <c r="B434"/>
      <c r="C434"/>
      <c r="D434" s="1"/>
      <c r="E434"/>
      <c r="F434"/>
      <c r="G434" s="1"/>
      <c r="H434"/>
    </row>
    <row r="435" spans="1:8" x14ac:dyDescent="0.25">
      <c r="A435"/>
      <c r="B435"/>
      <c r="C435"/>
      <c r="D435" s="1"/>
      <c r="E435"/>
      <c r="F435"/>
      <c r="G435" s="1"/>
      <c r="H435"/>
    </row>
    <row r="436" spans="1:8" x14ac:dyDescent="0.25">
      <c r="A436"/>
      <c r="B436"/>
      <c r="C436"/>
      <c r="D436" s="1"/>
      <c r="E436"/>
      <c r="F436"/>
      <c r="G436" s="1"/>
      <c r="H436"/>
    </row>
    <row r="437" spans="1:8" x14ac:dyDescent="0.25">
      <c r="A437"/>
      <c r="B437"/>
      <c r="C437"/>
      <c r="D437" s="1"/>
      <c r="E437"/>
      <c r="F437"/>
      <c r="G437" s="1"/>
      <c r="H437"/>
    </row>
    <row r="438" spans="1:8" x14ac:dyDescent="0.25">
      <c r="A438"/>
      <c r="B438"/>
      <c r="C438"/>
      <c r="D438" s="1"/>
      <c r="E438"/>
      <c r="F438"/>
      <c r="G438" s="1"/>
      <c r="H438"/>
    </row>
    <row r="439" spans="1:8" x14ac:dyDescent="0.25">
      <c r="A439"/>
      <c r="B439"/>
      <c r="C439"/>
      <c r="D439" s="1"/>
      <c r="E439"/>
      <c r="F439"/>
      <c r="G439" s="1"/>
      <c r="H439"/>
    </row>
    <row r="440" spans="1:8" x14ac:dyDescent="0.25">
      <c r="A440"/>
      <c r="B440"/>
      <c r="C440"/>
      <c r="D440" s="1"/>
      <c r="E440"/>
      <c r="F440"/>
      <c r="G440" s="1"/>
      <c r="H440"/>
    </row>
    <row r="441" spans="1:8" x14ac:dyDescent="0.25">
      <c r="A441"/>
      <c r="B441"/>
      <c r="C441"/>
      <c r="D441" s="1"/>
      <c r="E441"/>
      <c r="F441"/>
      <c r="G441" s="1"/>
      <c r="H441"/>
    </row>
    <row r="442" spans="1:8" x14ac:dyDescent="0.25">
      <c r="A442"/>
      <c r="B442"/>
      <c r="C442"/>
      <c r="D442" s="1"/>
      <c r="E442"/>
      <c r="F442"/>
      <c r="G442" s="1"/>
      <c r="H442"/>
    </row>
    <row r="443" spans="1:8" x14ac:dyDescent="0.25">
      <c r="A443"/>
      <c r="B443"/>
      <c r="C443"/>
      <c r="D443" s="1"/>
      <c r="E443"/>
      <c r="F443"/>
      <c r="G443" s="1"/>
      <c r="H443"/>
    </row>
    <row r="444" spans="1:8" x14ac:dyDescent="0.25">
      <c r="A444"/>
      <c r="B444"/>
      <c r="C444"/>
      <c r="D444" s="1"/>
      <c r="E444"/>
      <c r="F444"/>
      <c r="G444" s="1"/>
      <c r="H444"/>
    </row>
    <row r="445" spans="1:8" x14ac:dyDescent="0.25">
      <c r="A445"/>
      <c r="B445"/>
      <c r="C445"/>
      <c r="D445" s="1"/>
      <c r="E445"/>
      <c r="F445"/>
      <c r="G445" s="1"/>
      <c r="H445"/>
    </row>
    <row r="446" spans="1:8" x14ac:dyDescent="0.25">
      <c r="A446"/>
      <c r="B446"/>
      <c r="C446"/>
      <c r="D446" s="1"/>
      <c r="E446"/>
      <c r="F446"/>
      <c r="G446" s="1"/>
      <c r="H446"/>
    </row>
    <row r="447" spans="1:8" x14ac:dyDescent="0.25">
      <c r="A447"/>
      <c r="B447"/>
      <c r="C447"/>
      <c r="D447" s="1"/>
      <c r="E447"/>
      <c r="F447"/>
      <c r="G447" s="1"/>
      <c r="H447"/>
    </row>
    <row r="448" spans="1:8" x14ac:dyDescent="0.25">
      <c r="A448"/>
      <c r="B448"/>
      <c r="C448"/>
      <c r="D448" s="1"/>
      <c r="E448"/>
      <c r="F448"/>
      <c r="G448" s="1"/>
      <c r="H448"/>
    </row>
    <row r="449" spans="1:8" x14ac:dyDescent="0.25">
      <c r="A449"/>
      <c r="B449"/>
      <c r="C449"/>
      <c r="D449" s="1"/>
      <c r="E449"/>
      <c r="F449"/>
      <c r="G449" s="1"/>
      <c r="H449"/>
    </row>
    <row r="450" spans="1:8" x14ac:dyDescent="0.25">
      <c r="A450"/>
      <c r="B450"/>
      <c r="C450"/>
      <c r="D450" s="1"/>
      <c r="E450"/>
      <c r="F450"/>
      <c r="G450" s="1"/>
      <c r="H450"/>
    </row>
    <row r="451" spans="1:8" x14ac:dyDescent="0.25">
      <c r="A451"/>
      <c r="B451"/>
      <c r="C451"/>
      <c r="D451" s="1"/>
      <c r="E451"/>
      <c r="F451"/>
      <c r="G451" s="1"/>
      <c r="H451"/>
    </row>
    <row r="452" spans="1:8" x14ac:dyDescent="0.25">
      <c r="A452"/>
      <c r="B452"/>
      <c r="C452"/>
      <c r="D452" s="1"/>
      <c r="E452"/>
      <c r="F452"/>
      <c r="G452" s="1"/>
      <c r="H452"/>
    </row>
    <row r="453" spans="1:8" x14ac:dyDescent="0.25">
      <c r="A453"/>
      <c r="B453"/>
      <c r="C453"/>
      <c r="D453" s="1"/>
      <c r="E453"/>
      <c r="F453"/>
      <c r="G453" s="1"/>
      <c r="H453"/>
    </row>
    <row r="454" spans="1:8" x14ac:dyDescent="0.25">
      <c r="A454"/>
      <c r="B454"/>
      <c r="C454"/>
      <c r="D454" s="1"/>
      <c r="E454"/>
      <c r="F454"/>
      <c r="G454" s="1"/>
      <c r="H454"/>
    </row>
    <row r="455" spans="1:8" x14ac:dyDescent="0.25">
      <c r="A455"/>
      <c r="B455"/>
      <c r="C455"/>
      <c r="D455" s="1"/>
      <c r="E455"/>
      <c r="F455"/>
      <c r="G455" s="1"/>
      <c r="H455"/>
    </row>
    <row r="456" spans="1:8" x14ac:dyDescent="0.25">
      <c r="A456"/>
      <c r="B456"/>
      <c r="C456"/>
      <c r="D456" s="1"/>
      <c r="E456"/>
      <c r="F456"/>
      <c r="G456" s="1"/>
      <c r="H456"/>
    </row>
    <row r="457" spans="1:8" x14ac:dyDescent="0.25">
      <c r="A457"/>
      <c r="B457"/>
      <c r="C457"/>
      <c r="D457" s="1"/>
      <c r="E457"/>
      <c r="F457"/>
      <c r="G457" s="1"/>
      <c r="H457"/>
    </row>
    <row r="458" spans="1:8" x14ac:dyDescent="0.25">
      <c r="A458"/>
      <c r="B458"/>
      <c r="C458"/>
      <c r="D458" s="1"/>
      <c r="E458"/>
      <c r="F458"/>
      <c r="G458" s="1"/>
      <c r="H458"/>
    </row>
    <row r="459" spans="1:8" x14ac:dyDescent="0.25">
      <c r="A459"/>
      <c r="B459"/>
      <c r="C459"/>
      <c r="D459" s="1"/>
      <c r="E459"/>
      <c r="F459"/>
      <c r="G459" s="1"/>
      <c r="H459"/>
    </row>
    <row r="460" spans="1:8" x14ac:dyDescent="0.25">
      <c r="A460"/>
      <c r="B460"/>
      <c r="C460"/>
      <c r="D460" s="1"/>
      <c r="E460"/>
      <c r="F460"/>
      <c r="G460" s="1"/>
      <c r="H460"/>
    </row>
    <row r="461" spans="1:8" x14ac:dyDescent="0.25">
      <c r="A461"/>
      <c r="B461"/>
      <c r="C461"/>
      <c r="D461" s="1"/>
      <c r="E461"/>
      <c r="F461"/>
      <c r="G461" s="1"/>
      <c r="H461"/>
    </row>
    <row r="462" spans="1:8" x14ac:dyDescent="0.25">
      <c r="A462"/>
      <c r="B462"/>
      <c r="C462"/>
      <c r="D462" s="1"/>
      <c r="E462"/>
      <c r="F462"/>
      <c r="G462" s="1"/>
      <c r="H462"/>
    </row>
    <row r="463" spans="1:8" x14ac:dyDescent="0.25">
      <c r="A463"/>
      <c r="B463"/>
      <c r="C463"/>
      <c r="D463" s="1"/>
      <c r="E463"/>
      <c r="F463"/>
      <c r="G463" s="1"/>
      <c r="H463"/>
    </row>
    <row r="464" spans="1:8" x14ac:dyDescent="0.25">
      <c r="A464"/>
      <c r="B464"/>
      <c r="C464"/>
      <c r="D464" s="1"/>
      <c r="E464"/>
      <c r="F464"/>
      <c r="G464" s="1"/>
      <c r="H464"/>
    </row>
    <row r="465" spans="1:8" x14ac:dyDescent="0.25">
      <c r="A465"/>
      <c r="B465"/>
      <c r="C465"/>
      <c r="D465" s="1"/>
      <c r="E465"/>
      <c r="F465"/>
      <c r="G465" s="1"/>
      <c r="H465"/>
    </row>
    <row r="466" spans="1:8" x14ac:dyDescent="0.25">
      <c r="A466"/>
      <c r="B466"/>
      <c r="C466"/>
      <c r="D466" s="1"/>
      <c r="E466"/>
      <c r="F466"/>
      <c r="G466" s="1"/>
      <c r="H466"/>
    </row>
    <row r="467" spans="1:8" x14ac:dyDescent="0.25">
      <c r="A467"/>
      <c r="B467"/>
      <c r="C467"/>
      <c r="D467" s="1"/>
      <c r="E467"/>
      <c r="F467"/>
      <c r="G467" s="1"/>
      <c r="H467"/>
    </row>
    <row r="468" spans="1:8" x14ac:dyDescent="0.25">
      <c r="A468"/>
      <c r="B468"/>
      <c r="C468"/>
      <c r="D468" s="1"/>
      <c r="E468"/>
      <c r="F468"/>
      <c r="G468" s="1"/>
      <c r="H468"/>
    </row>
    <row r="469" spans="1:8" x14ac:dyDescent="0.25">
      <c r="A469"/>
      <c r="B469"/>
      <c r="C469"/>
      <c r="D469" s="1"/>
      <c r="E469"/>
      <c r="F469"/>
      <c r="G469" s="1"/>
      <c r="H469"/>
    </row>
    <row r="470" spans="1:8" x14ac:dyDescent="0.25">
      <c r="A470"/>
      <c r="B470"/>
      <c r="C470"/>
      <c r="D470" s="1"/>
      <c r="E470"/>
      <c r="F470"/>
      <c r="G470" s="1"/>
      <c r="H470"/>
    </row>
    <row r="471" spans="1:8" x14ac:dyDescent="0.25">
      <c r="A471"/>
      <c r="B471"/>
      <c r="C471"/>
      <c r="D471" s="1"/>
      <c r="E471"/>
      <c r="F471"/>
      <c r="G471" s="1"/>
      <c r="H471"/>
    </row>
    <row r="472" spans="1:8" x14ac:dyDescent="0.25">
      <c r="A472"/>
      <c r="B472"/>
      <c r="C472"/>
      <c r="D472" s="1"/>
      <c r="E472"/>
      <c r="F472"/>
      <c r="G472" s="1"/>
      <c r="H472"/>
    </row>
    <row r="473" spans="1:8" x14ac:dyDescent="0.25">
      <c r="A473"/>
      <c r="B473"/>
      <c r="C473"/>
      <c r="D473" s="1"/>
      <c r="E473"/>
      <c r="F473"/>
      <c r="G473" s="1"/>
      <c r="H473"/>
    </row>
    <row r="474" spans="1:8" x14ac:dyDescent="0.25">
      <c r="A474"/>
      <c r="B474"/>
      <c r="C474"/>
      <c r="D474" s="1"/>
      <c r="E474"/>
      <c r="F474"/>
      <c r="G474" s="1"/>
      <c r="H474"/>
    </row>
    <row r="475" spans="1:8" x14ac:dyDescent="0.25">
      <c r="A475"/>
      <c r="B475"/>
      <c r="C475"/>
      <c r="D475" s="1"/>
      <c r="E475"/>
      <c r="F475"/>
      <c r="G475" s="1"/>
      <c r="H475"/>
    </row>
    <row r="476" spans="1:8" x14ac:dyDescent="0.25">
      <c r="A476"/>
      <c r="B476"/>
      <c r="C476"/>
      <c r="D476" s="1"/>
      <c r="E476"/>
      <c r="F476"/>
      <c r="G476" s="1"/>
      <c r="H476"/>
    </row>
    <row r="477" spans="1:8" x14ac:dyDescent="0.25">
      <c r="A477"/>
      <c r="B477"/>
      <c r="C477"/>
      <c r="D477" s="1"/>
      <c r="E477"/>
      <c r="F477"/>
      <c r="G477" s="1"/>
      <c r="H477"/>
    </row>
    <row r="478" spans="1:8" x14ac:dyDescent="0.25">
      <c r="A478"/>
      <c r="B478"/>
      <c r="C478"/>
      <c r="D478" s="1"/>
      <c r="E478"/>
      <c r="F478"/>
      <c r="G478" s="1"/>
      <c r="H478"/>
    </row>
    <row r="479" spans="1:8" x14ac:dyDescent="0.25">
      <c r="A479"/>
      <c r="B479"/>
      <c r="C479"/>
      <c r="D479" s="1"/>
      <c r="E479"/>
      <c r="F479"/>
      <c r="G479" s="1"/>
      <c r="H479"/>
    </row>
    <row r="480" spans="1:8" x14ac:dyDescent="0.25">
      <c r="A480"/>
      <c r="B480"/>
      <c r="C480"/>
      <c r="D480" s="1"/>
      <c r="E480"/>
      <c r="F480"/>
      <c r="G480" s="1"/>
      <c r="H480"/>
    </row>
    <row r="481" spans="1:8" x14ac:dyDescent="0.25">
      <c r="A481"/>
      <c r="B481"/>
      <c r="C481"/>
      <c r="D481" s="1"/>
      <c r="E481"/>
      <c r="F481"/>
      <c r="G481" s="1"/>
      <c r="H481"/>
    </row>
    <row r="482" spans="1:8" x14ac:dyDescent="0.25">
      <c r="A482"/>
      <c r="B482"/>
      <c r="C482"/>
      <c r="D482" s="1"/>
      <c r="E482"/>
      <c r="F482"/>
      <c r="G482" s="1"/>
      <c r="H482"/>
    </row>
    <row r="483" spans="1:8" x14ac:dyDescent="0.25">
      <c r="A483"/>
      <c r="B483"/>
      <c r="C483"/>
      <c r="D483" s="1"/>
      <c r="E483"/>
      <c r="F483"/>
      <c r="G483" s="1"/>
      <c r="H483"/>
    </row>
    <row r="484" spans="1:8" x14ac:dyDescent="0.25">
      <c r="A484"/>
      <c r="B484"/>
      <c r="C484"/>
      <c r="D484" s="1"/>
      <c r="E484"/>
      <c r="F484"/>
      <c r="G484" s="1"/>
      <c r="H484"/>
    </row>
    <row r="485" spans="1:8" x14ac:dyDescent="0.25">
      <c r="A485"/>
      <c r="B485"/>
      <c r="C485"/>
      <c r="D485" s="1"/>
      <c r="E485"/>
      <c r="F485"/>
      <c r="G485" s="1"/>
      <c r="H485"/>
    </row>
    <row r="486" spans="1:8" x14ac:dyDescent="0.25">
      <c r="A486"/>
      <c r="B486"/>
      <c r="C486"/>
      <c r="D486" s="1"/>
      <c r="E486"/>
      <c r="F486"/>
      <c r="G486" s="1"/>
      <c r="H486"/>
    </row>
    <row r="487" spans="1:8" x14ac:dyDescent="0.25">
      <c r="A487"/>
      <c r="B487"/>
      <c r="C487"/>
      <c r="D487" s="1"/>
      <c r="E487"/>
      <c r="F487"/>
      <c r="G487" s="1"/>
      <c r="H487"/>
    </row>
    <row r="488" spans="1:8" x14ac:dyDescent="0.25">
      <c r="A488"/>
      <c r="B488"/>
      <c r="C488"/>
      <c r="D488" s="1"/>
      <c r="E488"/>
      <c r="F488"/>
      <c r="G488" s="1"/>
      <c r="H488"/>
    </row>
    <row r="489" spans="1:8" x14ac:dyDescent="0.25">
      <c r="A489"/>
      <c r="B489"/>
      <c r="C489"/>
      <c r="D489" s="1"/>
      <c r="E489"/>
      <c r="F489"/>
      <c r="G489" s="1"/>
      <c r="H489"/>
    </row>
    <row r="490" spans="1:8" x14ac:dyDescent="0.25">
      <c r="A490"/>
      <c r="B490"/>
      <c r="C490"/>
      <c r="D490" s="1"/>
      <c r="E490"/>
      <c r="F490"/>
      <c r="G490" s="1"/>
      <c r="H490"/>
    </row>
    <row r="491" spans="1:8" x14ac:dyDescent="0.25">
      <c r="A491"/>
      <c r="B491"/>
      <c r="C491"/>
      <c r="D491" s="1"/>
      <c r="E491"/>
      <c r="F491"/>
      <c r="G491" s="1"/>
      <c r="H491"/>
    </row>
    <row r="492" spans="1:8" x14ac:dyDescent="0.25">
      <c r="A492"/>
      <c r="B492"/>
      <c r="C492"/>
      <c r="D492" s="1"/>
      <c r="E492"/>
      <c r="F492"/>
      <c r="G492" s="1"/>
      <c r="H492"/>
    </row>
    <row r="493" spans="1:8" x14ac:dyDescent="0.25">
      <c r="A493"/>
      <c r="B493"/>
      <c r="C493"/>
      <c r="D493" s="1"/>
      <c r="E493"/>
      <c r="F493"/>
      <c r="G493" s="1"/>
      <c r="H493"/>
    </row>
    <row r="494" spans="1:8" x14ac:dyDescent="0.25">
      <c r="A494"/>
      <c r="B494"/>
      <c r="C494"/>
      <c r="D494" s="1"/>
      <c r="E494"/>
      <c r="F494"/>
      <c r="G494" s="1"/>
      <c r="H494"/>
    </row>
    <row r="495" spans="1:8" x14ac:dyDescent="0.25">
      <c r="A495"/>
      <c r="B495"/>
      <c r="C495"/>
      <c r="D495" s="1"/>
      <c r="E495"/>
      <c r="F495"/>
      <c r="G495" s="1"/>
      <c r="H495"/>
    </row>
    <row r="496" spans="1:8" x14ac:dyDescent="0.25">
      <c r="A496"/>
      <c r="B496"/>
      <c r="C496"/>
      <c r="D496" s="1"/>
      <c r="E496"/>
      <c r="F496"/>
      <c r="G496" s="1"/>
      <c r="H496"/>
    </row>
    <row r="497" spans="1:8" x14ac:dyDescent="0.25">
      <c r="A497"/>
      <c r="B497"/>
      <c r="C497"/>
      <c r="D497" s="1"/>
      <c r="E497"/>
      <c r="F497"/>
      <c r="G497" s="1"/>
      <c r="H497"/>
    </row>
    <row r="498" spans="1:8" x14ac:dyDescent="0.25">
      <c r="A498"/>
      <c r="B498"/>
      <c r="C498"/>
      <c r="D498" s="1"/>
      <c r="E498"/>
      <c r="F498"/>
      <c r="G498" s="1"/>
      <c r="H498"/>
    </row>
    <row r="499" spans="1:8" x14ac:dyDescent="0.25">
      <c r="A499"/>
      <c r="B499"/>
      <c r="C499"/>
      <c r="D499" s="1"/>
      <c r="E499"/>
      <c r="F499"/>
      <c r="G499" s="1"/>
      <c r="H499"/>
    </row>
    <row r="500" spans="1:8" x14ac:dyDescent="0.25">
      <c r="A500"/>
      <c r="B500"/>
      <c r="C500"/>
      <c r="D500" s="1"/>
      <c r="E500"/>
      <c r="F500"/>
      <c r="G500" s="1"/>
      <c r="H500"/>
    </row>
    <row r="501" spans="1:8" x14ac:dyDescent="0.25">
      <c r="A501"/>
      <c r="B501"/>
      <c r="C501"/>
      <c r="D501" s="1"/>
      <c r="E501"/>
      <c r="F501"/>
      <c r="G501" s="1"/>
      <c r="H501"/>
    </row>
    <row r="502" spans="1:8" x14ac:dyDescent="0.25">
      <c r="A502"/>
      <c r="B502"/>
      <c r="C502"/>
      <c r="D502" s="1"/>
      <c r="E502"/>
      <c r="F502"/>
      <c r="G502" s="1"/>
      <c r="H502"/>
    </row>
    <row r="503" spans="1:8" x14ac:dyDescent="0.25">
      <c r="A503"/>
      <c r="B503"/>
      <c r="C503"/>
      <c r="D503" s="1"/>
      <c r="E503"/>
      <c r="F503"/>
      <c r="G503" s="1"/>
      <c r="H503"/>
    </row>
    <row r="504" spans="1:8" x14ac:dyDescent="0.25">
      <c r="A504"/>
      <c r="B504"/>
      <c r="C504"/>
      <c r="D504" s="1"/>
      <c r="E504"/>
      <c r="F504"/>
      <c r="G504" s="1"/>
      <c r="H504"/>
    </row>
    <row r="505" spans="1:8" x14ac:dyDescent="0.25">
      <c r="A505"/>
      <c r="B505"/>
      <c r="C505"/>
      <c r="D505" s="1"/>
      <c r="E505"/>
      <c r="F505"/>
      <c r="G505" s="1"/>
      <c r="H505"/>
    </row>
    <row r="506" spans="1:8" x14ac:dyDescent="0.25">
      <c r="A506"/>
      <c r="B506"/>
      <c r="C506"/>
      <c r="D506" s="1"/>
      <c r="E506"/>
      <c r="F506"/>
      <c r="G506" s="1"/>
      <c r="H506"/>
    </row>
    <row r="507" spans="1:8" x14ac:dyDescent="0.25">
      <c r="A507"/>
      <c r="B507"/>
      <c r="C507"/>
      <c r="D507" s="1"/>
      <c r="E507"/>
      <c r="F507"/>
      <c r="G507" s="1"/>
      <c r="H507"/>
    </row>
    <row r="508" spans="1:8" x14ac:dyDescent="0.25">
      <c r="A508"/>
      <c r="B508"/>
      <c r="C508"/>
      <c r="D508" s="1"/>
      <c r="E508"/>
      <c r="F508"/>
      <c r="G508" s="1"/>
      <c r="H508"/>
    </row>
    <row r="509" spans="1:8" x14ac:dyDescent="0.25">
      <c r="A509"/>
      <c r="B509"/>
      <c r="C509"/>
      <c r="D509" s="1"/>
      <c r="E509"/>
      <c r="F509"/>
      <c r="G509" s="1"/>
      <c r="H509"/>
    </row>
    <row r="510" spans="1:8" x14ac:dyDescent="0.25">
      <c r="A510"/>
      <c r="B510"/>
      <c r="C510"/>
      <c r="D510" s="1"/>
      <c r="E510"/>
      <c r="F510"/>
      <c r="G510" s="1"/>
      <c r="H510"/>
    </row>
    <row r="511" spans="1:8" x14ac:dyDescent="0.25">
      <c r="A511"/>
      <c r="B511"/>
      <c r="C511"/>
      <c r="D511" s="1"/>
      <c r="E511"/>
      <c r="F511"/>
      <c r="G511" s="1"/>
      <c r="H511"/>
    </row>
    <row r="512" spans="1:8" x14ac:dyDescent="0.25">
      <c r="A512"/>
      <c r="B512"/>
      <c r="C512"/>
      <c r="D512" s="1"/>
      <c r="E512"/>
      <c r="F512"/>
      <c r="G512" s="1"/>
      <c r="H512"/>
    </row>
    <row r="513" spans="1:8" x14ac:dyDescent="0.25">
      <c r="A513"/>
      <c r="B513"/>
      <c r="C513"/>
      <c r="D513" s="1"/>
      <c r="E513"/>
      <c r="F513"/>
      <c r="G513" s="1"/>
      <c r="H513"/>
    </row>
    <row r="514" spans="1:8" x14ac:dyDescent="0.25">
      <c r="A514"/>
      <c r="B514"/>
      <c r="C514"/>
      <c r="D514" s="1"/>
      <c r="E514"/>
      <c r="F514"/>
      <c r="G514" s="1"/>
      <c r="H514"/>
    </row>
    <row r="515" spans="1:8" x14ac:dyDescent="0.25">
      <c r="A515"/>
      <c r="B515"/>
      <c r="C515"/>
      <c r="D515" s="1"/>
      <c r="E515"/>
      <c r="F515"/>
      <c r="G515" s="1"/>
      <c r="H515"/>
    </row>
    <row r="516" spans="1:8" x14ac:dyDescent="0.25">
      <c r="A516"/>
      <c r="B516"/>
      <c r="C516"/>
      <c r="D516" s="1"/>
      <c r="E516"/>
      <c r="F516"/>
      <c r="G516" s="1"/>
      <c r="H516"/>
    </row>
    <row r="517" spans="1:8" x14ac:dyDescent="0.25">
      <c r="A517"/>
      <c r="B517"/>
      <c r="C517"/>
      <c r="D517" s="1"/>
      <c r="E517"/>
      <c r="F517"/>
      <c r="G517" s="1"/>
      <c r="H517"/>
    </row>
    <row r="518" spans="1:8" x14ac:dyDescent="0.25">
      <c r="A518"/>
      <c r="B518"/>
      <c r="C518"/>
      <c r="D518" s="1"/>
      <c r="E518"/>
      <c r="F518"/>
      <c r="G518" s="1"/>
      <c r="H518"/>
    </row>
    <row r="519" spans="1:8" x14ac:dyDescent="0.25">
      <c r="A519"/>
      <c r="B519"/>
      <c r="C519"/>
      <c r="D519" s="1"/>
      <c r="E519"/>
      <c r="F519"/>
      <c r="G519" s="1"/>
      <c r="H519"/>
    </row>
    <row r="520" spans="1:8" x14ac:dyDescent="0.25">
      <c r="A520"/>
      <c r="B520"/>
      <c r="C520"/>
      <c r="D520" s="1"/>
      <c r="E520"/>
      <c r="F520"/>
      <c r="G520" s="1"/>
      <c r="H520"/>
    </row>
    <row r="521" spans="1:8" x14ac:dyDescent="0.25">
      <c r="A521"/>
      <c r="B521"/>
      <c r="C521"/>
      <c r="D521" s="1"/>
      <c r="E521"/>
      <c r="F521"/>
      <c r="G521" s="1"/>
      <c r="H521"/>
    </row>
    <row r="522" spans="1:8" x14ac:dyDescent="0.25">
      <c r="A522"/>
      <c r="B522"/>
      <c r="C522"/>
      <c r="D522" s="1"/>
      <c r="E522"/>
      <c r="F522"/>
      <c r="G522" s="1"/>
      <c r="H522"/>
    </row>
    <row r="523" spans="1:8" x14ac:dyDescent="0.25">
      <c r="A523"/>
      <c r="B523"/>
      <c r="C523"/>
      <c r="D523" s="1"/>
      <c r="E523"/>
      <c r="F523"/>
      <c r="G523" s="1"/>
      <c r="H523"/>
    </row>
    <row r="524" spans="1:8" x14ac:dyDescent="0.25">
      <c r="A524"/>
      <c r="B524"/>
      <c r="C524"/>
      <c r="D524" s="1"/>
      <c r="E524"/>
      <c r="F524"/>
      <c r="G524" s="1"/>
      <c r="H524"/>
    </row>
    <row r="525" spans="1:8" x14ac:dyDescent="0.25">
      <c r="A525"/>
      <c r="B525"/>
      <c r="C525"/>
      <c r="D525" s="1"/>
      <c r="E525"/>
      <c r="F525"/>
      <c r="G525" s="1"/>
      <c r="H525"/>
    </row>
    <row r="526" spans="1:8" x14ac:dyDescent="0.25">
      <c r="A526"/>
      <c r="B526"/>
      <c r="C526"/>
      <c r="D526" s="1"/>
      <c r="E526"/>
      <c r="F526"/>
      <c r="G526" s="1"/>
      <c r="H526"/>
    </row>
    <row r="527" spans="1:8" x14ac:dyDescent="0.25">
      <c r="A527"/>
      <c r="B527"/>
      <c r="C527"/>
      <c r="D527" s="1"/>
      <c r="E527"/>
      <c r="F527"/>
      <c r="G527" s="1"/>
      <c r="H527"/>
    </row>
    <row r="528" spans="1:8" x14ac:dyDescent="0.25">
      <c r="A528"/>
      <c r="B528"/>
      <c r="C528"/>
      <c r="D528" s="1"/>
      <c r="E528"/>
      <c r="F528"/>
      <c r="G528" s="1"/>
      <c r="H528"/>
    </row>
    <row r="529" spans="1:8" x14ac:dyDescent="0.25">
      <c r="A529"/>
      <c r="B529"/>
      <c r="C529"/>
      <c r="D529" s="1"/>
      <c r="E529"/>
      <c r="F529"/>
      <c r="G529" s="1"/>
      <c r="H529"/>
    </row>
    <row r="530" spans="1:8" x14ac:dyDescent="0.25">
      <c r="A530"/>
      <c r="B530"/>
      <c r="C530"/>
      <c r="D530" s="1"/>
      <c r="E530"/>
      <c r="F530"/>
      <c r="G530" s="1"/>
      <c r="H530"/>
    </row>
    <row r="531" spans="1:8" x14ac:dyDescent="0.25">
      <c r="A531"/>
      <c r="B531"/>
      <c r="C531"/>
      <c r="D531" s="1"/>
      <c r="E531"/>
      <c r="F531"/>
      <c r="G531" s="1"/>
      <c r="H531"/>
    </row>
    <row r="532" spans="1:8" x14ac:dyDescent="0.25">
      <c r="A532"/>
      <c r="B532"/>
      <c r="C532"/>
      <c r="D532" s="1"/>
      <c r="E532"/>
      <c r="F532"/>
      <c r="G532" s="1"/>
      <c r="H532"/>
    </row>
    <row r="533" spans="1:8" x14ac:dyDescent="0.25">
      <c r="A533"/>
      <c r="B533"/>
      <c r="C533"/>
      <c r="D533" s="1"/>
      <c r="E533"/>
      <c r="F533"/>
      <c r="G533" s="1"/>
      <c r="H533"/>
    </row>
    <row r="534" spans="1:8" x14ac:dyDescent="0.25">
      <c r="A534"/>
      <c r="B534"/>
      <c r="C534"/>
      <c r="D534" s="1"/>
      <c r="E534"/>
      <c r="F534"/>
      <c r="G534" s="1"/>
      <c r="H534"/>
    </row>
    <row r="535" spans="1:8" x14ac:dyDescent="0.25">
      <c r="A535"/>
      <c r="B535"/>
      <c r="C535"/>
      <c r="D535" s="1"/>
      <c r="E535"/>
      <c r="F535"/>
      <c r="G535" s="1"/>
      <c r="H535"/>
    </row>
    <row r="536" spans="1:8" x14ac:dyDescent="0.25">
      <c r="A536"/>
      <c r="B536"/>
      <c r="C536"/>
      <c r="D536" s="1"/>
      <c r="E536"/>
      <c r="F536"/>
      <c r="G536" s="1"/>
      <c r="H536"/>
    </row>
    <row r="537" spans="1:8" x14ac:dyDescent="0.25">
      <c r="A537"/>
      <c r="B537"/>
      <c r="C537"/>
      <c r="D537" s="1"/>
      <c r="E537"/>
      <c r="F537"/>
      <c r="G537" s="1"/>
      <c r="H537"/>
    </row>
    <row r="538" spans="1:8" x14ac:dyDescent="0.25">
      <c r="A538"/>
      <c r="B538"/>
      <c r="C538"/>
      <c r="D538" s="1"/>
      <c r="E538"/>
      <c r="F538"/>
      <c r="G538" s="1"/>
      <c r="H538"/>
    </row>
    <row r="539" spans="1:8" x14ac:dyDescent="0.25">
      <c r="A539"/>
      <c r="B539"/>
      <c r="C539"/>
      <c r="D539" s="1"/>
      <c r="E539"/>
      <c r="F539"/>
      <c r="G539" s="1"/>
      <c r="H539"/>
    </row>
    <row r="540" spans="1:8" x14ac:dyDescent="0.25">
      <c r="A540"/>
      <c r="B540"/>
      <c r="C540"/>
      <c r="D540" s="1"/>
      <c r="E540"/>
      <c r="F540"/>
      <c r="G540" s="1"/>
      <c r="H540"/>
    </row>
    <row r="541" spans="1:8" x14ac:dyDescent="0.25">
      <c r="A541"/>
      <c r="B541"/>
      <c r="C541"/>
      <c r="D541" s="1"/>
      <c r="E541"/>
      <c r="F541"/>
      <c r="G541" s="1"/>
      <c r="H541"/>
    </row>
    <row r="542" spans="1:8" x14ac:dyDescent="0.25">
      <c r="A542"/>
      <c r="B542"/>
      <c r="C542"/>
      <c r="D542" s="1"/>
      <c r="E542"/>
      <c r="F542"/>
      <c r="G542" s="1"/>
      <c r="H542"/>
    </row>
    <row r="543" spans="1:8" x14ac:dyDescent="0.25">
      <c r="A543"/>
      <c r="B543"/>
      <c r="C543"/>
      <c r="D543" s="1"/>
      <c r="E543"/>
      <c r="F543"/>
      <c r="G543" s="1"/>
      <c r="H543"/>
    </row>
    <row r="544" spans="1:8" x14ac:dyDescent="0.25">
      <c r="A544"/>
      <c r="B544"/>
      <c r="C544"/>
      <c r="D544" s="1"/>
      <c r="E544"/>
      <c r="F544"/>
      <c r="G544" s="1"/>
      <c r="H544"/>
    </row>
    <row r="545" spans="1:8" x14ac:dyDescent="0.25">
      <c r="A545"/>
      <c r="B545"/>
      <c r="C545"/>
      <c r="D545" s="1"/>
      <c r="E545"/>
      <c r="F545"/>
      <c r="G545" s="1"/>
      <c r="H545"/>
    </row>
    <row r="546" spans="1:8" x14ac:dyDescent="0.25">
      <c r="A546"/>
      <c r="B546"/>
      <c r="C546"/>
      <c r="D546" s="1"/>
      <c r="E546"/>
      <c r="F546"/>
      <c r="G546" s="1"/>
      <c r="H546"/>
    </row>
    <row r="547" spans="1:8" x14ac:dyDescent="0.25">
      <c r="A547"/>
      <c r="B547"/>
      <c r="C547"/>
      <c r="D547" s="1"/>
      <c r="E547"/>
      <c r="F547"/>
      <c r="G547" s="1"/>
      <c r="H547"/>
    </row>
    <row r="548" spans="1:8" x14ac:dyDescent="0.25">
      <c r="A548"/>
      <c r="B548"/>
      <c r="C548"/>
      <c r="D548" s="1"/>
      <c r="E548"/>
      <c r="F548"/>
      <c r="G548" s="1"/>
      <c r="H548"/>
    </row>
    <row r="549" spans="1:8" x14ac:dyDescent="0.25">
      <c r="A549"/>
      <c r="B549"/>
      <c r="C549"/>
      <c r="D549" s="1"/>
      <c r="E549"/>
      <c r="F549"/>
      <c r="G549" s="1"/>
      <c r="H549"/>
    </row>
    <row r="550" spans="1:8" x14ac:dyDescent="0.25">
      <c r="A550"/>
      <c r="B550"/>
      <c r="C550"/>
      <c r="D550" s="1"/>
      <c r="E550"/>
      <c r="F550"/>
      <c r="G550" s="1"/>
      <c r="H550"/>
    </row>
    <row r="551" spans="1:8" x14ac:dyDescent="0.25">
      <c r="A551"/>
      <c r="B551"/>
      <c r="C551"/>
      <c r="D551" s="1"/>
      <c r="E551"/>
      <c r="F551"/>
      <c r="G551" s="1"/>
      <c r="H551"/>
    </row>
    <row r="552" spans="1:8" x14ac:dyDescent="0.25">
      <c r="A552"/>
      <c r="B552"/>
      <c r="C552"/>
      <c r="D552" s="1"/>
      <c r="E552"/>
      <c r="F552"/>
      <c r="G552" s="1"/>
      <c r="H552"/>
    </row>
    <row r="553" spans="1:8" x14ac:dyDescent="0.25">
      <c r="A553"/>
      <c r="B553"/>
      <c r="C553"/>
      <c r="D553" s="1"/>
      <c r="E553"/>
      <c r="F553"/>
      <c r="G553" s="1"/>
      <c r="H553"/>
    </row>
    <row r="554" spans="1:8" x14ac:dyDescent="0.25">
      <c r="A554"/>
      <c r="B554"/>
      <c r="C554"/>
      <c r="D554" s="1"/>
      <c r="E554"/>
      <c r="F554"/>
      <c r="G554" s="1"/>
      <c r="H554"/>
    </row>
    <row r="555" spans="1:8" x14ac:dyDescent="0.25">
      <c r="A555"/>
      <c r="B555"/>
      <c r="C555"/>
      <c r="D555" s="1"/>
      <c r="E555"/>
      <c r="F555"/>
      <c r="G555" s="1"/>
      <c r="H555"/>
    </row>
    <row r="556" spans="1:8" x14ac:dyDescent="0.25">
      <c r="A556"/>
      <c r="B556"/>
      <c r="C556"/>
      <c r="D556" s="1"/>
      <c r="E556"/>
      <c r="F556"/>
      <c r="G556" s="1"/>
      <c r="H556"/>
    </row>
    <row r="557" spans="1:8" x14ac:dyDescent="0.25">
      <c r="A557"/>
      <c r="B557"/>
      <c r="C557"/>
      <c r="D557" s="1"/>
      <c r="E557"/>
      <c r="F557"/>
      <c r="G557" s="1"/>
      <c r="H557"/>
    </row>
    <row r="558" spans="1:8" x14ac:dyDescent="0.25">
      <c r="A558"/>
      <c r="B558"/>
      <c r="C558"/>
      <c r="D558" s="1"/>
      <c r="E558"/>
      <c r="F558"/>
      <c r="G558" s="1"/>
      <c r="H558"/>
    </row>
    <row r="559" spans="1:8" x14ac:dyDescent="0.25">
      <c r="A559"/>
      <c r="B559"/>
      <c r="C559"/>
      <c r="D559" s="1"/>
      <c r="E559"/>
      <c r="F559"/>
      <c r="G559" s="1"/>
      <c r="H559"/>
    </row>
    <row r="560" spans="1:8" x14ac:dyDescent="0.25">
      <c r="A560"/>
      <c r="B560"/>
      <c r="C560"/>
      <c r="D560" s="1"/>
      <c r="E560"/>
      <c r="F560"/>
      <c r="G560" s="1"/>
      <c r="H560"/>
    </row>
    <row r="561" spans="1:8" x14ac:dyDescent="0.25">
      <c r="A561"/>
      <c r="B561"/>
      <c r="C561"/>
      <c r="D561" s="1"/>
      <c r="E561"/>
      <c r="F561"/>
      <c r="G561" s="1"/>
      <c r="H561"/>
    </row>
    <row r="562" spans="1:8" x14ac:dyDescent="0.25">
      <c r="A562"/>
      <c r="B562"/>
      <c r="C562"/>
      <c r="D562" s="1"/>
      <c r="E562"/>
      <c r="F562"/>
      <c r="G562" s="1"/>
      <c r="H562"/>
    </row>
    <row r="563" spans="1:8" x14ac:dyDescent="0.25">
      <c r="A563"/>
      <c r="B563"/>
      <c r="C563"/>
      <c r="D563" s="1"/>
      <c r="E563"/>
      <c r="F563"/>
      <c r="G563" s="1"/>
      <c r="H563"/>
    </row>
    <row r="564" spans="1:8" x14ac:dyDescent="0.25">
      <c r="A564"/>
      <c r="B564"/>
      <c r="C564"/>
      <c r="D564" s="1"/>
      <c r="E564"/>
      <c r="F564"/>
      <c r="G564" s="1"/>
      <c r="H564"/>
    </row>
    <row r="565" spans="1:8" x14ac:dyDescent="0.25">
      <c r="A565"/>
      <c r="B565"/>
      <c r="C565"/>
      <c r="D565" s="1"/>
      <c r="E565"/>
      <c r="F565"/>
      <c r="G565" s="1"/>
      <c r="H565"/>
    </row>
    <row r="566" spans="1:8" x14ac:dyDescent="0.25">
      <c r="A566"/>
      <c r="B566"/>
      <c r="C566"/>
      <c r="D566" s="1"/>
      <c r="E566"/>
      <c r="F566"/>
      <c r="G566" s="1"/>
      <c r="H566"/>
    </row>
    <row r="567" spans="1:8" x14ac:dyDescent="0.25">
      <c r="A567"/>
      <c r="B567"/>
      <c r="C567"/>
      <c r="D567" s="1"/>
      <c r="E567"/>
      <c r="F567"/>
      <c r="G567" s="1"/>
      <c r="H567"/>
    </row>
    <row r="568" spans="1:8" x14ac:dyDescent="0.25">
      <c r="A568"/>
      <c r="B568"/>
      <c r="C568"/>
      <c r="D568" s="1"/>
      <c r="E568"/>
      <c r="F568"/>
      <c r="G568" s="1"/>
      <c r="H568"/>
    </row>
    <row r="569" spans="1:8" x14ac:dyDescent="0.25">
      <c r="A569"/>
      <c r="B569"/>
      <c r="C569"/>
      <c r="D569" s="1"/>
      <c r="E569"/>
      <c r="F569"/>
      <c r="G569" s="1"/>
      <c r="H569"/>
    </row>
    <row r="570" spans="1:8" x14ac:dyDescent="0.25">
      <c r="A570"/>
      <c r="B570"/>
      <c r="C570"/>
      <c r="D570" s="1"/>
      <c r="E570"/>
      <c r="F570"/>
      <c r="G570" s="1"/>
      <c r="H570"/>
    </row>
    <row r="571" spans="1:8" x14ac:dyDescent="0.25">
      <c r="A571"/>
      <c r="B571"/>
      <c r="C571"/>
      <c r="D571" s="1"/>
      <c r="E571"/>
      <c r="F571"/>
      <c r="G571" s="1"/>
      <c r="H571"/>
    </row>
    <row r="572" spans="1:8" x14ac:dyDescent="0.25">
      <c r="A572"/>
      <c r="B572"/>
      <c r="C572"/>
      <c r="D572" s="1"/>
      <c r="E572"/>
      <c r="F572"/>
      <c r="G572" s="1"/>
      <c r="H572"/>
    </row>
    <row r="573" spans="1:8" x14ac:dyDescent="0.25">
      <c r="A573"/>
      <c r="B573"/>
      <c r="C573"/>
      <c r="D573" s="1"/>
      <c r="E573"/>
      <c r="F573"/>
      <c r="G573" s="1"/>
      <c r="H573"/>
    </row>
    <row r="574" spans="1:8" x14ac:dyDescent="0.25">
      <c r="A574"/>
      <c r="B574"/>
      <c r="C574"/>
      <c r="D574" s="1"/>
      <c r="E574"/>
      <c r="F574"/>
      <c r="G574" s="1"/>
      <c r="H574"/>
    </row>
    <row r="575" spans="1:8" x14ac:dyDescent="0.25">
      <c r="A575"/>
      <c r="B575"/>
      <c r="C575"/>
      <c r="D575" s="1"/>
      <c r="E575"/>
      <c r="F575"/>
      <c r="G575" s="1"/>
      <c r="H575"/>
    </row>
    <row r="576" spans="1:8" x14ac:dyDescent="0.25">
      <c r="A576"/>
      <c r="B576"/>
      <c r="C576"/>
      <c r="D576" s="1"/>
      <c r="E576"/>
      <c r="F576"/>
      <c r="G576" s="1"/>
      <c r="H576"/>
    </row>
    <row r="577" spans="1:8" x14ac:dyDescent="0.25">
      <c r="A577"/>
      <c r="B577"/>
      <c r="C577"/>
      <c r="D577" s="1"/>
      <c r="E577"/>
      <c r="F577"/>
      <c r="G577" s="1"/>
      <c r="H577"/>
    </row>
    <row r="578" spans="1:8" x14ac:dyDescent="0.25">
      <c r="A578"/>
      <c r="B578"/>
      <c r="C578"/>
      <c r="D578" s="1"/>
      <c r="E578"/>
      <c r="F578"/>
      <c r="G578" s="1"/>
      <c r="H578"/>
    </row>
    <row r="579" spans="1:8" x14ac:dyDescent="0.25">
      <c r="A579"/>
      <c r="B579"/>
      <c r="C579"/>
      <c r="D579" s="1"/>
      <c r="E579"/>
      <c r="F579"/>
      <c r="G579" s="1"/>
      <c r="H579"/>
    </row>
    <row r="580" spans="1:8" x14ac:dyDescent="0.25">
      <c r="A580"/>
      <c r="B580"/>
      <c r="C580"/>
      <c r="D580" s="1"/>
      <c r="E580"/>
      <c r="F580"/>
      <c r="G580" s="1"/>
      <c r="H580"/>
    </row>
    <row r="581" spans="1:8" x14ac:dyDescent="0.25">
      <c r="A581"/>
      <c r="B581"/>
      <c r="C581"/>
      <c r="D581" s="1"/>
      <c r="E581"/>
      <c r="F581"/>
      <c r="G581" s="1"/>
    </row>
    <row r="582" spans="1:8" x14ac:dyDescent="0.25">
      <c r="A582"/>
      <c r="B582"/>
      <c r="C582"/>
      <c r="D582" s="1"/>
      <c r="E582"/>
      <c r="F582"/>
    </row>
    <row r="583" spans="1:8" x14ac:dyDescent="0.25">
      <c r="A583"/>
      <c r="B583"/>
      <c r="C583"/>
      <c r="D583" s="1"/>
      <c r="E583"/>
      <c r="F583"/>
    </row>
    <row r="584" spans="1:8" x14ac:dyDescent="0.25">
      <c r="A584"/>
      <c r="B584"/>
      <c r="C584"/>
      <c r="D584" s="1"/>
      <c r="E584"/>
      <c r="F584"/>
    </row>
    <row r="585" spans="1:8" x14ac:dyDescent="0.25">
      <c r="A585"/>
      <c r="B585"/>
      <c r="C585"/>
      <c r="D585" s="1"/>
      <c r="E585"/>
      <c r="F585"/>
    </row>
    <row r="586" spans="1:8" x14ac:dyDescent="0.25">
      <c r="A586"/>
      <c r="B586"/>
      <c r="C586"/>
      <c r="D586" s="1"/>
      <c r="E586"/>
      <c r="F586"/>
    </row>
  </sheetData>
  <autoFilter ref="N2:O586">
    <sortState ref="K3:L586">
      <sortCondition ref="K2:K586"/>
    </sortState>
  </autoFilter>
  <sortState ref="A2:H21">
    <sortCondition ref="D2"/>
  </sortState>
  <conditionalFormatting sqref="L3:L47">
    <cfRule type="cellIs" dxfId="267" priority="4" stopIfTrue="1" operator="greaterThanOrEqual">
      <formula>90</formula>
    </cfRule>
    <cfRule type="cellIs" dxfId="266" priority="12" stopIfTrue="1" operator="between">
      <formula>60</formula>
      <formula>90</formula>
    </cfRule>
    <cfRule type="cellIs" dxfId="265" priority="14" stopIfTrue="1" operator="between">
      <formula>30</formula>
      <formula>60</formula>
    </cfRule>
    <cfRule type="cellIs" dxfId="264" priority="15" stopIfTrue="1" operator="between">
      <formula>2</formula>
      <formula>30</formula>
    </cfRule>
    <cfRule type="cellIs" dxfId="263" priority="16" stopIfTrue="1" operator="equal">
      <formula>1</formula>
    </cfRule>
  </conditionalFormatting>
  <conditionalFormatting sqref="H3:I3 G22:G47 G4:I4 G5:H21 I5:I47 J3:J47 E3:F3 F4:F22 E4:E166">
    <cfRule type="expression" dxfId="262" priority="13">
      <formula>"""=SI(B2=""etching"";""1"""</formula>
    </cfRule>
  </conditionalFormatting>
  <pageMargins left="0.7" right="0.7" top="0.75" bottom="0.75" header="0.3" footer="0.3"/>
  <pageSetup paperSize="9" orientation="portrait" horizontalDpi="300" verticalDpi="300" r:id="rId1"/>
  <ignoredErrors>
    <ignoredError sqref="J3:J4 J11:J15 J25:J27 J22:J24 J29:J31 J34:J36 J38:J41 J37 J28 J42:J43 J32:J33 J19:J21 J16:J17 J9:J10 J5:J8 J44:J47 J18 H3:H4 H5:H6 H7:H19 H24:H26 H27:H41 H21:H23 H20 H43:H45 H42 H46:H47" emptyCellReferenc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Option Button 2">
              <controlPr defaultSize="0" autoFill="0" autoLine="0" autoPict="0" macro="[0]!nono">
                <anchor moveWithCells="1">
                  <from>
                    <xdr:col>11</xdr:col>
                    <xdr:colOff>457200</xdr:colOff>
                    <xdr:row>47</xdr:row>
                    <xdr:rowOff>161925</xdr:rowOff>
                  </from>
                  <to>
                    <xdr:col>11</xdr:col>
                    <xdr:colOff>2190750</xdr:colOff>
                    <xdr:row>50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D586"/>
  <sheetViews>
    <sheetView zoomScale="60" zoomScaleNormal="60" workbookViewId="0">
      <selection activeCell="L3" sqref="L3"/>
    </sheetView>
  </sheetViews>
  <sheetFormatPr defaultColWidth="9.140625" defaultRowHeight="15" x14ac:dyDescent="0.25"/>
  <cols>
    <col min="1" max="1" width="35.85546875" style="5" customWidth="1"/>
    <col min="2" max="2" width="47.28515625" style="6" customWidth="1"/>
    <col min="3" max="3" width="19.28515625" style="8" hidden="1" customWidth="1"/>
    <col min="4" max="4" width="22.85546875" style="9" customWidth="1"/>
    <col min="5" max="5" width="14.140625" style="1" customWidth="1"/>
    <col min="6" max="6" width="6.42578125" style="1" customWidth="1"/>
    <col min="7" max="7" width="32" style="9" customWidth="1"/>
    <col min="8" max="8" width="30.42578125" style="3" customWidth="1"/>
    <col min="9" max="9" width="34.5703125" style="1" customWidth="1"/>
    <col min="10" max="10" width="39.5703125" style="1" customWidth="1"/>
    <col min="11" max="11" width="26" style="13" customWidth="1"/>
    <col min="12" max="12" width="40.7109375" customWidth="1"/>
    <col min="13" max="13" width="3.85546875" customWidth="1"/>
    <col min="14" max="14" width="9.140625" style="66" customWidth="1"/>
    <col min="15" max="15" width="33.7109375" style="67" customWidth="1"/>
  </cols>
  <sheetData>
    <row r="1" spans="1:394" ht="15" customHeight="1" thickBot="1" x14ac:dyDescent="0.3">
      <c r="A1"/>
      <c r="B1"/>
      <c r="C1"/>
      <c r="D1" s="1"/>
      <c r="E1"/>
      <c r="F1"/>
      <c r="G1" s="1"/>
      <c r="H1"/>
      <c r="I1"/>
      <c r="J1"/>
      <c r="K1"/>
      <c r="N1" s="64"/>
      <c r="O1" s="65"/>
    </row>
    <row r="2" spans="1:394" s="11" customFormat="1" ht="16.5" thickTop="1" thickBot="1" x14ac:dyDescent="0.3">
      <c r="A2" s="29" t="s">
        <v>126</v>
      </c>
      <c r="B2" s="30" t="s">
        <v>0</v>
      </c>
      <c r="C2" s="30" t="s">
        <v>64</v>
      </c>
      <c r="D2" s="30" t="s">
        <v>1</v>
      </c>
      <c r="E2" s="31" t="s">
        <v>67</v>
      </c>
      <c r="F2" s="49"/>
      <c r="G2" s="29" t="s">
        <v>1</v>
      </c>
      <c r="H2" s="30" t="s">
        <v>134</v>
      </c>
      <c r="I2" s="30" t="s">
        <v>68</v>
      </c>
      <c r="J2" s="30" t="s">
        <v>111</v>
      </c>
      <c r="K2" s="30" t="s">
        <v>2</v>
      </c>
      <c r="L2" s="31" t="s">
        <v>3</v>
      </c>
      <c r="M2" s="4"/>
      <c r="N2" s="58" t="s">
        <v>118</v>
      </c>
      <c r="O2" s="58" t="s">
        <v>119</v>
      </c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</row>
    <row r="3" spans="1:394" x14ac:dyDescent="0.25">
      <c r="A3" s="28" t="s">
        <v>121</v>
      </c>
      <c r="B3" s="7"/>
      <c r="C3" s="17">
        <v>1</v>
      </c>
      <c r="D3" s="10"/>
      <c r="E3" s="21" t="e">
        <f>INDEX(N:N,MATCH(B3,O:O,0),1)</f>
        <v>#N/A</v>
      </c>
      <c r="F3" s="2"/>
      <c r="G3" s="22" t="s">
        <v>115</v>
      </c>
      <c r="H3" s="18">
        <f>SUMIF(D:D,"ABR",C:C)</f>
        <v>0</v>
      </c>
      <c r="I3" s="19">
        <f>IF(H3&gt;4, 4,H3)+1</f>
        <v>1</v>
      </c>
      <c r="J3" s="20">
        <f t="shared" ref="J3:J47" si="0">IFERROR(AVERAGEIF($D$3:$D$958,G3,$E$3:$E$958),1)</f>
        <v>1</v>
      </c>
      <c r="K3" s="19">
        <v>1</v>
      </c>
      <c r="L3" s="23">
        <f>I3*J3*K3</f>
        <v>1</v>
      </c>
      <c r="M3" s="4"/>
      <c r="N3" s="56">
        <v>1</v>
      </c>
      <c r="O3" s="57" t="s">
        <v>120</v>
      </c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</row>
    <row r="4" spans="1:394" x14ac:dyDescent="0.25">
      <c r="A4" s="28" t="s">
        <v>121</v>
      </c>
      <c r="B4" s="7"/>
      <c r="C4" s="17">
        <v>1</v>
      </c>
      <c r="D4" s="10"/>
      <c r="E4" s="21" t="e">
        <f t="shared" ref="E4:E67" si="1">INDEX(N:N,MATCH(B4,O:O,0),1)</f>
        <v>#N/A</v>
      </c>
      <c r="F4" s="2"/>
      <c r="G4" s="59" t="s">
        <v>23</v>
      </c>
      <c r="H4" s="41">
        <f>SUMIF(D:D,"ALS",C:C)</f>
        <v>0</v>
      </c>
      <c r="I4" s="42">
        <f t="shared" ref="I4:I47" si="2">IF(H4&gt;4, 4,H4)+1</f>
        <v>1</v>
      </c>
      <c r="J4" s="43">
        <f t="shared" si="0"/>
        <v>1</v>
      </c>
      <c r="K4" s="42">
        <v>1</v>
      </c>
      <c r="L4" s="60">
        <f t="shared" ref="L4:L46" si="3">I4*J4*K4</f>
        <v>1</v>
      </c>
      <c r="M4" s="4"/>
      <c r="N4" s="54">
        <v>1</v>
      </c>
      <c r="O4" s="21" t="s">
        <v>17</v>
      </c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</row>
    <row r="5" spans="1:394" x14ac:dyDescent="0.25">
      <c r="A5" s="28" t="s">
        <v>121</v>
      </c>
      <c r="B5" s="7"/>
      <c r="C5" s="17">
        <v>1</v>
      </c>
      <c r="D5" s="10"/>
      <c r="E5" s="21" t="e">
        <f t="shared" si="1"/>
        <v>#N/A</v>
      </c>
      <c r="F5" s="2"/>
      <c r="G5" s="59" t="s">
        <v>5</v>
      </c>
      <c r="H5" s="41">
        <f>SUMIF(D:D,"BAN",C:C)</f>
        <v>0</v>
      </c>
      <c r="I5" s="42">
        <f t="shared" si="2"/>
        <v>1</v>
      </c>
      <c r="J5" s="43">
        <f t="shared" si="0"/>
        <v>1</v>
      </c>
      <c r="K5" s="42">
        <v>1</v>
      </c>
      <c r="L5" s="60">
        <f t="shared" si="3"/>
        <v>1</v>
      </c>
      <c r="M5" s="4"/>
      <c r="N5" s="54">
        <v>1</v>
      </c>
      <c r="O5" s="21" t="s">
        <v>16</v>
      </c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</row>
    <row r="6" spans="1:394" x14ac:dyDescent="0.25">
      <c r="A6" s="28" t="s">
        <v>121</v>
      </c>
      <c r="B6" s="7"/>
      <c r="C6" s="17">
        <v>1</v>
      </c>
      <c r="D6" s="10"/>
      <c r="E6" s="21" t="e">
        <f t="shared" si="1"/>
        <v>#N/A</v>
      </c>
      <c r="F6" s="2"/>
      <c r="G6" s="59" t="s">
        <v>24</v>
      </c>
      <c r="H6" s="41">
        <f>SUMIF(D:D,"BEC",C:C)</f>
        <v>0</v>
      </c>
      <c r="I6" s="42">
        <f t="shared" si="2"/>
        <v>1</v>
      </c>
      <c r="J6" s="43">
        <f t="shared" si="0"/>
        <v>1</v>
      </c>
      <c r="K6" s="42">
        <v>1</v>
      </c>
      <c r="L6" s="60">
        <f t="shared" si="3"/>
        <v>1</v>
      </c>
      <c r="M6" s="4"/>
      <c r="N6" s="55">
        <v>2</v>
      </c>
      <c r="O6" s="53" t="s">
        <v>20</v>
      </c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94" x14ac:dyDescent="0.25">
      <c r="A7" s="28" t="s">
        <v>121</v>
      </c>
      <c r="B7" s="7"/>
      <c r="C7" s="17">
        <v>1</v>
      </c>
      <c r="D7" s="10"/>
      <c r="E7" s="21" t="e">
        <f t="shared" si="1"/>
        <v>#N/A</v>
      </c>
      <c r="F7" s="2"/>
      <c r="G7" s="59" t="s">
        <v>25</v>
      </c>
      <c r="H7" s="41">
        <f>SUMIF(D:D,"BEP",C:C)</f>
        <v>0</v>
      </c>
      <c r="I7" s="42">
        <f t="shared" si="2"/>
        <v>1</v>
      </c>
      <c r="J7" s="43">
        <f t="shared" si="0"/>
        <v>1</v>
      </c>
      <c r="K7" s="42">
        <v>1</v>
      </c>
      <c r="L7" s="60">
        <f t="shared" si="3"/>
        <v>1</v>
      </c>
      <c r="M7" s="4"/>
      <c r="N7" s="55">
        <v>2</v>
      </c>
      <c r="O7" s="53" t="s">
        <v>21</v>
      </c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</row>
    <row r="8" spans="1:394" x14ac:dyDescent="0.25">
      <c r="A8" s="28" t="s">
        <v>121</v>
      </c>
      <c r="B8" s="7"/>
      <c r="C8" s="17">
        <v>1</v>
      </c>
      <c r="D8" s="10"/>
      <c r="E8" s="21" t="e">
        <f t="shared" si="1"/>
        <v>#N/A</v>
      </c>
      <c r="F8" s="2"/>
      <c r="G8" s="59" t="s">
        <v>26</v>
      </c>
      <c r="H8" s="41">
        <f>SUMIF(D:D,"BLA",C:C)</f>
        <v>0</v>
      </c>
      <c r="I8" s="42">
        <f t="shared" si="2"/>
        <v>1</v>
      </c>
      <c r="J8" s="43">
        <f t="shared" si="0"/>
        <v>1</v>
      </c>
      <c r="K8" s="42">
        <v>1</v>
      </c>
      <c r="L8" s="60">
        <f t="shared" si="3"/>
        <v>1</v>
      </c>
      <c r="M8" s="4"/>
      <c r="N8" s="55">
        <v>2</v>
      </c>
      <c r="O8" s="53" t="s">
        <v>14</v>
      </c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</row>
    <row r="9" spans="1:394" x14ac:dyDescent="0.25">
      <c r="A9" s="28" t="s">
        <v>121</v>
      </c>
      <c r="B9" s="7"/>
      <c r="C9" s="17">
        <v>1</v>
      </c>
      <c r="D9" s="10"/>
      <c r="E9" s="21" t="e">
        <f t="shared" si="1"/>
        <v>#N/A</v>
      </c>
      <c r="F9" s="2"/>
      <c r="G9" s="59" t="s">
        <v>27</v>
      </c>
      <c r="H9" s="41">
        <f>SUMIF(D:D,"BOC",C:C)</f>
        <v>0</v>
      </c>
      <c r="I9" s="42">
        <f t="shared" si="2"/>
        <v>1</v>
      </c>
      <c r="J9" s="43">
        <f t="shared" si="0"/>
        <v>1</v>
      </c>
      <c r="K9" s="42">
        <v>1</v>
      </c>
      <c r="L9" s="60">
        <f t="shared" si="3"/>
        <v>1</v>
      </c>
      <c r="M9" s="4"/>
      <c r="N9" s="55">
        <v>2</v>
      </c>
      <c r="O9" s="53" t="s">
        <v>108</v>
      </c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</row>
    <row r="10" spans="1:394" x14ac:dyDescent="0.25">
      <c r="A10" s="28" t="s">
        <v>121</v>
      </c>
      <c r="B10" s="7"/>
      <c r="C10" s="17">
        <v>1</v>
      </c>
      <c r="D10" s="10"/>
      <c r="E10" s="21" t="e">
        <f t="shared" si="1"/>
        <v>#N/A</v>
      </c>
      <c r="F10" s="2"/>
      <c r="G10" s="59" t="s">
        <v>28</v>
      </c>
      <c r="H10" s="41">
        <f>SUMIF(D:D,"CAT",C:C)</f>
        <v>0</v>
      </c>
      <c r="I10" s="42">
        <f t="shared" si="2"/>
        <v>1</v>
      </c>
      <c r="J10" s="43">
        <f t="shared" si="0"/>
        <v>1</v>
      </c>
      <c r="K10" s="42">
        <v>1</v>
      </c>
      <c r="L10" s="60">
        <f t="shared" si="3"/>
        <v>1</v>
      </c>
      <c r="M10" s="4"/>
      <c r="N10" s="55">
        <v>2</v>
      </c>
      <c r="O10" s="53" t="s">
        <v>57</v>
      </c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</row>
    <row r="11" spans="1:394" x14ac:dyDescent="0.25">
      <c r="A11" s="28" t="s">
        <v>121</v>
      </c>
      <c r="B11" s="7"/>
      <c r="C11" s="17">
        <v>1</v>
      </c>
      <c r="D11" s="10"/>
      <c r="E11" s="21" t="e">
        <f t="shared" si="1"/>
        <v>#N/A</v>
      </c>
      <c r="F11" s="2"/>
      <c r="G11" s="59" t="s">
        <v>29</v>
      </c>
      <c r="H11" s="41">
        <f>SUMIF(D:D,"CAW",C:C)</f>
        <v>0</v>
      </c>
      <c r="I11" s="42">
        <f t="shared" si="2"/>
        <v>1</v>
      </c>
      <c r="J11" s="43">
        <f t="shared" si="0"/>
        <v>1</v>
      </c>
      <c r="K11" s="42">
        <v>1</v>
      </c>
      <c r="L11" s="60">
        <f t="shared" si="3"/>
        <v>1</v>
      </c>
      <c r="M11" s="4"/>
      <c r="N11" s="55">
        <v>2</v>
      </c>
      <c r="O11" s="53" t="s">
        <v>65</v>
      </c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</row>
    <row r="12" spans="1:394" x14ac:dyDescent="0.25">
      <c r="A12" s="28" t="s">
        <v>121</v>
      </c>
      <c r="B12" s="7"/>
      <c r="C12" s="17">
        <v>1</v>
      </c>
      <c r="D12" s="10"/>
      <c r="E12" s="21" t="e">
        <f t="shared" si="1"/>
        <v>#N/A</v>
      </c>
      <c r="F12" s="2"/>
      <c r="G12" s="59" t="s">
        <v>30</v>
      </c>
      <c r="H12" s="41">
        <f>SUMIF(D:D,"CBO",C:C)</f>
        <v>0</v>
      </c>
      <c r="I12" s="42">
        <f t="shared" si="2"/>
        <v>1</v>
      </c>
      <c r="J12" s="43">
        <f t="shared" si="0"/>
        <v>1</v>
      </c>
      <c r="K12" s="42">
        <v>1</v>
      </c>
      <c r="L12" s="60">
        <f t="shared" si="3"/>
        <v>1</v>
      </c>
      <c r="M12" s="4"/>
      <c r="N12" s="55">
        <v>3</v>
      </c>
      <c r="O12" s="53" t="s">
        <v>56</v>
      </c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</row>
    <row r="13" spans="1:394" x14ac:dyDescent="0.25">
      <c r="A13" s="28" t="s">
        <v>121</v>
      </c>
      <c r="B13" s="7"/>
      <c r="C13" s="17">
        <v>1</v>
      </c>
      <c r="D13" s="10"/>
      <c r="E13" s="21" t="e">
        <f t="shared" si="1"/>
        <v>#N/A</v>
      </c>
      <c r="F13" s="2"/>
      <c r="G13" s="59" t="s">
        <v>31</v>
      </c>
      <c r="H13" s="41">
        <f>SUMIF(D:D,"CUH",C:C)</f>
        <v>0</v>
      </c>
      <c r="I13" s="42">
        <f t="shared" si="2"/>
        <v>1</v>
      </c>
      <c r="J13" s="43">
        <f t="shared" si="0"/>
        <v>1</v>
      </c>
      <c r="K13" s="42">
        <v>1</v>
      </c>
      <c r="L13" s="60">
        <f t="shared" si="3"/>
        <v>1</v>
      </c>
      <c r="M13" s="4"/>
      <c r="N13" s="55">
        <v>3</v>
      </c>
      <c r="O13" s="53" t="s">
        <v>62</v>
      </c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</row>
    <row r="14" spans="1:394" x14ac:dyDescent="0.25">
      <c r="A14" s="28" t="s">
        <v>121</v>
      </c>
      <c r="B14" s="7"/>
      <c r="C14" s="17">
        <v>1</v>
      </c>
      <c r="D14" s="10"/>
      <c r="E14" s="21" t="e">
        <f t="shared" si="1"/>
        <v>#N/A</v>
      </c>
      <c r="F14" s="2"/>
      <c r="G14" s="47" t="s">
        <v>32</v>
      </c>
      <c r="H14" s="38">
        <f>SUMIF(D:D,"CUS",C:C)</f>
        <v>0</v>
      </c>
      <c r="I14" s="39">
        <f t="shared" si="2"/>
        <v>1</v>
      </c>
      <c r="J14" s="40">
        <f t="shared" si="0"/>
        <v>1</v>
      </c>
      <c r="K14" s="39">
        <v>1</v>
      </c>
      <c r="L14" s="48">
        <f t="shared" si="3"/>
        <v>1</v>
      </c>
      <c r="M14" s="4"/>
      <c r="N14" s="55">
        <v>3</v>
      </c>
      <c r="O14" s="53" t="s">
        <v>19</v>
      </c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</row>
    <row r="15" spans="1:394" x14ac:dyDescent="0.25">
      <c r="A15" s="28" t="s">
        <v>121</v>
      </c>
      <c r="B15" s="7"/>
      <c r="C15" s="17">
        <v>1</v>
      </c>
      <c r="D15" s="10"/>
      <c r="E15" s="21" t="e">
        <f t="shared" si="1"/>
        <v>#N/A</v>
      </c>
      <c r="F15" s="2"/>
      <c r="G15" s="22" t="s">
        <v>33</v>
      </c>
      <c r="H15" s="18">
        <f>SUMIF(D:D,"CYP",C:C)</f>
        <v>0</v>
      </c>
      <c r="I15" s="19">
        <f t="shared" si="2"/>
        <v>1</v>
      </c>
      <c r="J15" s="20">
        <f t="shared" si="0"/>
        <v>1</v>
      </c>
      <c r="K15" s="19">
        <v>1</v>
      </c>
      <c r="L15" s="23">
        <f t="shared" si="3"/>
        <v>1</v>
      </c>
      <c r="M15" s="4"/>
      <c r="N15" s="55">
        <v>3</v>
      </c>
      <c r="O15" s="53" t="s">
        <v>63</v>
      </c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</row>
    <row r="16" spans="1:394" x14ac:dyDescent="0.25">
      <c r="A16" s="28" t="s">
        <v>121</v>
      </c>
      <c r="B16" s="7"/>
      <c r="C16" s="17">
        <v>1</v>
      </c>
      <c r="D16" s="10"/>
      <c r="E16" s="21" t="e">
        <f t="shared" si="1"/>
        <v>#N/A</v>
      </c>
      <c r="F16" s="2"/>
      <c r="G16" s="47" t="s">
        <v>34</v>
      </c>
      <c r="H16" s="38">
        <f>SUMIF(D:D,"DER",C:C)</f>
        <v>0</v>
      </c>
      <c r="I16" s="39">
        <f t="shared" si="2"/>
        <v>1</v>
      </c>
      <c r="J16" s="40">
        <f t="shared" si="0"/>
        <v>1</v>
      </c>
      <c r="K16" s="39">
        <v>1</v>
      </c>
      <c r="L16" s="48">
        <f t="shared" si="3"/>
        <v>1</v>
      </c>
      <c r="M16" s="4"/>
      <c r="N16" s="55">
        <v>3</v>
      </c>
      <c r="O16" s="53" t="s">
        <v>58</v>
      </c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</row>
    <row r="17" spans="1:31" x14ac:dyDescent="0.25">
      <c r="A17" s="28" t="s">
        <v>121</v>
      </c>
      <c r="B17" s="7"/>
      <c r="C17" s="17">
        <v>1</v>
      </c>
      <c r="D17" s="10"/>
      <c r="E17" s="21" t="e">
        <f t="shared" si="1"/>
        <v>#N/A</v>
      </c>
      <c r="F17" s="2"/>
      <c r="G17" s="59" t="s">
        <v>35</v>
      </c>
      <c r="H17" s="41">
        <f>SUMIF(D:D,"DER",C:C)</f>
        <v>0</v>
      </c>
      <c r="I17" s="42">
        <f t="shared" si="2"/>
        <v>1</v>
      </c>
      <c r="J17" s="43">
        <f t="shared" si="0"/>
        <v>1</v>
      </c>
      <c r="K17" s="42">
        <v>1</v>
      </c>
      <c r="L17" s="60">
        <f t="shared" si="3"/>
        <v>1</v>
      </c>
      <c r="M17" s="4"/>
      <c r="N17" s="54">
        <v>3</v>
      </c>
      <c r="O17" s="21" t="s">
        <v>124</v>
      </c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</row>
    <row r="18" spans="1:31" x14ac:dyDescent="0.25">
      <c r="A18" s="28" t="s">
        <v>121</v>
      </c>
      <c r="B18" s="7"/>
      <c r="C18" s="17">
        <v>1</v>
      </c>
      <c r="D18" s="10"/>
      <c r="E18" s="21" t="e">
        <f t="shared" si="1"/>
        <v>#N/A</v>
      </c>
      <c r="F18" s="2"/>
      <c r="G18" s="47" t="s">
        <v>36</v>
      </c>
      <c r="H18" s="38">
        <f>SUMIF(D:D,"EAI",C:C)</f>
        <v>0</v>
      </c>
      <c r="I18" s="39">
        <f t="shared" si="2"/>
        <v>1</v>
      </c>
      <c r="J18" s="40">
        <f t="shared" si="0"/>
        <v>1</v>
      </c>
      <c r="K18" s="39">
        <v>1</v>
      </c>
      <c r="L18" s="48">
        <f t="shared" si="3"/>
        <v>1</v>
      </c>
      <c r="M18" s="4"/>
      <c r="N18" s="55">
        <v>4</v>
      </c>
      <c r="O18" s="53" t="s">
        <v>61</v>
      </c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</row>
    <row r="19" spans="1:31" x14ac:dyDescent="0.25">
      <c r="A19" s="28" t="s">
        <v>121</v>
      </c>
      <c r="B19" s="7"/>
      <c r="C19" s="17">
        <v>1</v>
      </c>
      <c r="D19" s="10"/>
      <c r="E19" s="21" t="e">
        <f t="shared" si="1"/>
        <v>#N/A</v>
      </c>
      <c r="F19" s="2"/>
      <c r="G19" s="61" t="s">
        <v>37</v>
      </c>
      <c r="H19" s="44">
        <f>SUMIF(D:D,"ELR",C:C)</f>
        <v>0</v>
      </c>
      <c r="I19" s="45">
        <f t="shared" si="2"/>
        <v>1</v>
      </c>
      <c r="J19" s="46">
        <f t="shared" si="0"/>
        <v>1</v>
      </c>
      <c r="K19" s="45">
        <v>1</v>
      </c>
      <c r="L19" s="62">
        <f t="shared" si="3"/>
        <v>1</v>
      </c>
      <c r="M19" s="4"/>
      <c r="N19" s="55">
        <v>4</v>
      </c>
      <c r="O19" s="53" t="s">
        <v>18</v>
      </c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</row>
    <row r="20" spans="1:31" x14ac:dyDescent="0.25">
      <c r="A20" s="28" t="s">
        <v>121</v>
      </c>
      <c r="B20" s="7"/>
      <c r="C20" s="17">
        <v>1</v>
      </c>
      <c r="D20" s="10"/>
      <c r="E20" s="21" t="e">
        <f t="shared" si="1"/>
        <v>#N/A</v>
      </c>
      <c r="F20" s="2"/>
      <c r="G20" s="22" t="s">
        <v>38</v>
      </c>
      <c r="H20" s="18">
        <f>SUMIF(D:D,"GAR",C:C)</f>
        <v>0</v>
      </c>
      <c r="I20" s="19">
        <f t="shared" si="2"/>
        <v>1</v>
      </c>
      <c r="J20" s="20">
        <f t="shared" si="0"/>
        <v>1</v>
      </c>
      <c r="K20" s="19">
        <v>1</v>
      </c>
      <c r="L20" s="23">
        <f t="shared" si="3"/>
        <v>1</v>
      </c>
      <c r="M20" s="4"/>
      <c r="N20" s="55">
        <v>4</v>
      </c>
      <c r="O20" s="53" t="s">
        <v>59</v>
      </c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</row>
    <row r="21" spans="1:31" x14ac:dyDescent="0.25">
      <c r="A21" s="28" t="s">
        <v>121</v>
      </c>
      <c r="B21" s="7"/>
      <c r="C21" s="17">
        <v>1</v>
      </c>
      <c r="D21" s="10"/>
      <c r="E21" s="21" t="e">
        <f t="shared" si="1"/>
        <v>#N/A</v>
      </c>
      <c r="F21" s="2"/>
      <c r="G21" s="47" t="s">
        <v>39</v>
      </c>
      <c r="H21" s="38">
        <f>SUMIF(D:D,"GRE",C:C)</f>
        <v>0</v>
      </c>
      <c r="I21" s="39">
        <f t="shared" si="2"/>
        <v>1</v>
      </c>
      <c r="J21" s="40">
        <f t="shared" si="0"/>
        <v>1</v>
      </c>
      <c r="K21" s="39">
        <v>1</v>
      </c>
      <c r="L21" s="48">
        <f t="shared" si="3"/>
        <v>1</v>
      </c>
      <c r="M21" s="4"/>
      <c r="N21" s="55">
        <v>4</v>
      </c>
      <c r="O21" s="53" t="s">
        <v>15</v>
      </c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</row>
    <row r="22" spans="1:31" x14ac:dyDescent="0.25">
      <c r="A22" s="28" t="s">
        <v>121</v>
      </c>
      <c r="B22" s="7"/>
      <c r="C22" s="17">
        <v>1</v>
      </c>
      <c r="D22" s="10"/>
      <c r="E22" s="21" t="e">
        <f t="shared" si="1"/>
        <v>#N/A</v>
      </c>
      <c r="F22" s="2"/>
      <c r="G22" s="47" t="s">
        <v>40</v>
      </c>
      <c r="H22" s="38">
        <f>SUMIF(D:D,"HEQ",C:C)</f>
        <v>0</v>
      </c>
      <c r="I22" s="39">
        <f t="shared" si="2"/>
        <v>1</v>
      </c>
      <c r="J22" s="40">
        <f t="shared" si="0"/>
        <v>1</v>
      </c>
      <c r="K22" s="39">
        <v>1</v>
      </c>
      <c r="L22" s="48">
        <f t="shared" si="3"/>
        <v>1</v>
      </c>
      <c r="M22" s="4"/>
      <c r="N22" s="55">
        <v>5</v>
      </c>
      <c r="O22" s="53" t="s">
        <v>22</v>
      </c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</row>
    <row r="23" spans="1:31" x14ac:dyDescent="0.25">
      <c r="A23" s="28" t="s">
        <v>121</v>
      </c>
      <c r="B23" s="7"/>
      <c r="C23" s="17">
        <v>1</v>
      </c>
      <c r="D23" s="10"/>
      <c r="E23" s="21" t="e">
        <f t="shared" si="1"/>
        <v>#N/A</v>
      </c>
      <c r="F23" s="2"/>
      <c r="G23" s="61" t="s">
        <v>41</v>
      </c>
      <c r="H23" s="44">
        <f>SUMIF(D:D,"ISG",C:C)</f>
        <v>0</v>
      </c>
      <c r="I23" s="45">
        <f t="shared" si="2"/>
        <v>1</v>
      </c>
      <c r="J23" s="46">
        <f t="shared" si="0"/>
        <v>1</v>
      </c>
      <c r="K23" s="45">
        <v>1</v>
      </c>
      <c r="L23" s="62">
        <f t="shared" si="3"/>
        <v>1</v>
      </c>
      <c r="M23" s="4"/>
      <c r="N23" s="55">
        <v>5</v>
      </c>
      <c r="O23" s="53" t="s">
        <v>60</v>
      </c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</row>
    <row r="24" spans="1:31" x14ac:dyDescent="0.25">
      <c r="A24" s="28" t="s">
        <v>121</v>
      </c>
      <c r="B24" s="7"/>
      <c r="C24" s="17">
        <v>1</v>
      </c>
      <c r="D24" s="10"/>
      <c r="E24" s="21" t="e">
        <f t="shared" si="1"/>
        <v>#N/A</v>
      </c>
      <c r="F24" s="2"/>
      <c r="G24" s="22" t="s">
        <v>42</v>
      </c>
      <c r="H24" s="18">
        <f>SUMIF(D:D,"KGV",C:C)</f>
        <v>0</v>
      </c>
      <c r="I24" s="19">
        <f t="shared" si="2"/>
        <v>1</v>
      </c>
      <c r="J24" s="20">
        <f t="shared" si="0"/>
        <v>1</v>
      </c>
      <c r="K24" s="19">
        <v>1</v>
      </c>
      <c r="L24" s="23">
        <f t="shared" si="3"/>
        <v>1</v>
      </c>
      <c r="M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</row>
    <row r="25" spans="1:31" x14ac:dyDescent="0.25">
      <c r="A25" s="28" t="s">
        <v>121</v>
      </c>
      <c r="B25" s="7"/>
      <c r="C25" s="17">
        <v>1</v>
      </c>
      <c r="D25" s="10"/>
      <c r="E25" s="21" t="e">
        <f t="shared" si="1"/>
        <v>#N/A</v>
      </c>
      <c r="F25" s="2"/>
      <c r="G25" s="47" t="s">
        <v>43</v>
      </c>
      <c r="H25" s="38">
        <f>SUMIF(D:D,"LAP",C:C)</f>
        <v>0</v>
      </c>
      <c r="I25" s="39">
        <f t="shared" si="2"/>
        <v>1</v>
      </c>
      <c r="J25" s="40">
        <f t="shared" si="0"/>
        <v>1</v>
      </c>
      <c r="K25" s="39">
        <v>1</v>
      </c>
      <c r="L25" s="48">
        <f t="shared" si="3"/>
        <v>1</v>
      </c>
      <c r="M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</row>
    <row r="26" spans="1:31" x14ac:dyDescent="0.25">
      <c r="A26" s="28" t="s">
        <v>121</v>
      </c>
      <c r="B26" s="7"/>
      <c r="C26" s="17">
        <v>1</v>
      </c>
      <c r="D26" s="10"/>
      <c r="E26" s="21" t="e">
        <f t="shared" si="1"/>
        <v>#N/A</v>
      </c>
      <c r="F26" s="2"/>
      <c r="G26" s="22" t="s">
        <v>44</v>
      </c>
      <c r="H26" s="18">
        <f>SUMIF(D:D,"LCA",C:C)</f>
        <v>0</v>
      </c>
      <c r="I26" s="19">
        <f t="shared" si="2"/>
        <v>1</v>
      </c>
      <c r="J26" s="20">
        <f t="shared" si="0"/>
        <v>1</v>
      </c>
      <c r="K26" s="19">
        <v>1</v>
      </c>
      <c r="L26" s="23">
        <f t="shared" si="3"/>
        <v>1</v>
      </c>
      <c r="M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</row>
    <row r="27" spans="1:31" x14ac:dyDescent="0.25">
      <c r="A27" s="28" t="s">
        <v>121</v>
      </c>
      <c r="B27" s="7"/>
      <c r="C27" s="17">
        <v>1</v>
      </c>
      <c r="D27" s="10"/>
      <c r="E27" s="21" t="e">
        <f t="shared" si="1"/>
        <v>#N/A</v>
      </c>
      <c r="F27" s="2"/>
      <c r="G27" s="47" t="s">
        <v>45</v>
      </c>
      <c r="H27" s="38">
        <f>SUMIF(D:D,"LEW",C:C)</f>
        <v>0</v>
      </c>
      <c r="I27" s="39">
        <f t="shared" si="2"/>
        <v>1</v>
      </c>
      <c r="J27" s="40">
        <f t="shared" si="0"/>
        <v>1</v>
      </c>
      <c r="K27" s="39">
        <v>1</v>
      </c>
      <c r="L27" s="48">
        <f t="shared" si="3"/>
        <v>1</v>
      </c>
      <c r="M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</row>
    <row r="28" spans="1:31" x14ac:dyDescent="0.25">
      <c r="A28" s="28" t="s">
        <v>121</v>
      </c>
      <c r="B28" s="7"/>
      <c r="C28" s="17">
        <v>1</v>
      </c>
      <c r="D28" s="10"/>
      <c r="E28" s="21" t="e">
        <f t="shared" si="1"/>
        <v>#N/A</v>
      </c>
      <c r="F28" s="2"/>
      <c r="G28" s="59" t="s">
        <v>6</v>
      </c>
      <c r="H28" s="41">
        <f>SUMIF(D:D,"LIM",C:C)</f>
        <v>0</v>
      </c>
      <c r="I28" s="42">
        <f t="shared" si="2"/>
        <v>1</v>
      </c>
      <c r="J28" s="43">
        <f t="shared" si="0"/>
        <v>1</v>
      </c>
      <c r="K28" s="42">
        <v>1</v>
      </c>
      <c r="L28" s="60">
        <f t="shared" si="3"/>
        <v>1</v>
      </c>
      <c r="M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</row>
    <row r="29" spans="1:31" x14ac:dyDescent="0.25">
      <c r="A29" s="28" t="s">
        <v>121</v>
      </c>
      <c r="B29" s="7"/>
      <c r="C29" s="17">
        <v>1</v>
      </c>
      <c r="D29" s="10"/>
      <c r="E29" s="21" t="e">
        <f t="shared" si="1"/>
        <v>#N/A</v>
      </c>
      <c r="F29" s="2"/>
      <c r="G29" s="47" t="s">
        <v>46</v>
      </c>
      <c r="H29" s="38">
        <f>SUMIF(D:D,"MUD",C:C)</f>
        <v>0</v>
      </c>
      <c r="I29" s="39">
        <f t="shared" si="2"/>
        <v>1</v>
      </c>
      <c r="J29" s="40">
        <f t="shared" si="0"/>
        <v>1</v>
      </c>
      <c r="K29" s="39">
        <v>1</v>
      </c>
      <c r="L29" s="48">
        <f t="shared" si="3"/>
        <v>1</v>
      </c>
      <c r="M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</row>
    <row r="30" spans="1:31" x14ac:dyDescent="0.25">
      <c r="A30" s="28" t="s">
        <v>121</v>
      </c>
      <c r="B30" s="7"/>
      <c r="C30" s="17">
        <v>1</v>
      </c>
      <c r="D30" s="10"/>
      <c r="E30" s="21" t="e">
        <f t="shared" si="1"/>
        <v>#N/A</v>
      </c>
      <c r="F30" s="2"/>
      <c r="G30" s="61" t="s">
        <v>47</v>
      </c>
      <c r="H30" s="44">
        <f>SUMIF(D:D,"PDK",C:C)</f>
        <v>0</v>
      </c>
      <c r="I30" s="45">
        <f t="shared" si="2"/>
        <v>1</v>
      </c>
      <c r="J30" s="46">
        <f t="shared" si="0"/>
        <v>1</v>
      </c>
      <c r="K30" s="45">
        <v>1</v>
      </c>
      <c r="L30" s="62">
        <f t="shared" si="3"/>
        <v>1</v>
      </c>
      <c r="M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</row>
    <row r="31" spans="1:31" x14ac:dyDescent="0.25">
      <c r="A31" s="28" t="s">
        <v>121</v>
      </c>
      <c r="B31" s="7"/>
      <c r="C31" s="17">
        <v>1</v>
      </c>
      <c r="D31" s="10"/>
      <c r="E31" s="21" t="e">
        <f t="shared" si="1"/>
        <v>#N/A</v>
      </c>
      <c r="F31" s="2"/>
      <c r="G31" s="61" t="s">
        <v>48</v>
      </c>
      <c r="H31" s="44">
        <f>SUMIF(D:D,"PML",C:C)</f>
        <v>0</v>
      </c>
      <c r="I31" s="45">
        <f t="shared" si="2"/>
        <v>1</v>
      </c>
      <c r="J31" s="46">
        <f t="shared" si="0"/>
        <v>1</v>
      </c>
      <c r="K31" s="45">
        <v>1</v>
      </c>
      <c r="L31" s="62">
        <f t="shared" si="3"/>
        <v>1</v>
      </c>
      <c r="M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</row>
    <row r="32" spans="1:31" x14ac:dyDescent="0.25">
      <c r="A32" s="28" t="s">
        <v>121</v>
      </c>
      <c r="B32" s="7"/>
      <c r="C32" s="17">
        <v>1</v>
      </c>
      <c r="D32" s="10"/>
      <c r="E32" s="21" t="e">
        <f t="shared" si="1"/>
        <v>#N/A</v>
      </c>
      <c r="F32" s="2"/>
      <c r="G32" s="22" t="s">
        <v>9</v>
      </c>
      <c r="H32" s="18">
        <f>SUMIF(D:D,"POP",C:C)</f>
        <v>0</v>
      </c>
      <c r="I32" s="19">
        <f t="shared" si="2"/>
        <v>1</v>
      </c>
      <c r="J32" s="20">
        <f t="shared" si="0"/>
        <v>1</v>
      </c>
      <c r="K32" s="19">
        <v>1</v>
      </c>
      <c r="L32" s="23">
        <f t="shared" si="3"/>
        <v>1</v>
      </c>
      <c r="M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</row>
    <row r="33" spans="1:31" x14ac:dyDescent="0.25">
      <c r="A33" s="28" t="s">
        <v>121</v>
      </c>
      <c r="B33" s="7"/>
      <c r="C33" s="17">
        <v>1</v>
      </c>
      <c r="D33" s="10"/>
      <c r="E33" s="21" t="e">
        <f t="shared" si="1"/>
        <v>#N/A</v>
      </c>
      <c r="F33" s="2"/>
      <c r="G33" s="47" t="s">
        <v>125</v>
      </c>
      <c r="H33" s="38">
        <f>SUMIF(D:D,"PPR",C:C)</f>
        <v>0</v>
      </c>
      <c r="I33" s="39">
        <f t="shared" si="2"/>
        <v>1</v>
      </c>
      <c r="J33" s="40">
        <f t="shared" si="0"/>
        <v>1</v>
      </c>
      <c r="K33" s="39">
        <v>1</v>
      </c>
      <c r="L33" s="48">
        <f t="shared" si="3"/>
        <v>1</v>
      </c>
      <c r="M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</row>
    <row r="34" spans="1:31" x14ac:dyDescent="0.25">
      <c r="A34" s="28" t="s">
        <v>121</v>
      </c>
      <c r="B34" s="7"/>
      <c r="C34" s="17">
        <v>1</v>
      </c>
      <c r="D34" s="10"/>
      <c r="E34" s="21" t="e">
        <f t="shared" si="1"/>
        <v>#N/A</v>
      </c>
      <c r="F34" s="2"/>
      <c r="G34" s="61" t="s">
        <v>49</v>
      </c>
      <c r="H34" s="44">
        <f>SUMIF(D:D,"ROA",C:C)</f>
        <v>0</v>
      </c>
      <c r="I34" s="45">
        <f t="shared" si="2"/>
        <v>1</v>
      </c>
      <c r="J34" s="46">
        <f t="shared" si="0"/>
        <v>1</v>
      </c>
      <c r="K34" s="45">
        <v>1</v>
      </c>
      <c r="L34" s="62">
        <f t="shared" si="3"/>
        <v>1</v>
      </c>
      <c r="M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</row>
    <row r="35" spans="1:31" x14ac:dyDescent="0.25">
      <c r="A35" s="28" t="s">
        <v>121</v>
      </c>
      <c r="B35" s="7"/>
      <c r="C35" s="17">
        <v>1</v>
      </c>
      <c r="D35" s="10"/>
      <c r="E35" s="21" t="e">
        <f t="shared" si="1"/>
        <v>#N/A</v>
      </c>
      <c r="F35" s="2"/>
      <c r="G35" s="61" t="s">
        <v>7</v>
      </c>
      <c r="H35" s="44">
        <f>SUMIF(D:D,"ROV",C:C)</f>
        <v>0</v>
      </c>
      <c r="I35" s="45">
        <f t="shared" si="2"/>
        <v>1</v>
      </c>
      <c r="J35" s="46">
        <f t="shared" si="0"/>
        <v>1</v>
      </c>
      <c r="K35" s="45">
        <v>1</v>
      </c>
      <c r="L35" s="62">
        <f t="shared" si="3"/>
        <v>1</v>
      </c>
      <c r="M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</row>
    <row r="36" spans="1:31" x14ac:dyDescent="0.25">
      <c r="A36" s="28" t="s">
        <v>121</v>
      </c>
      <c r="B36" s="7"/>
      <c r="C36" s="17">
        <v>1</v>
      </c>
      <c r="D36" s="10"/>
      <c r="E36" s="21" t="e">
        <f t="shared" si="1"/>
        <v>#N/A</v>
      </c>
      <c r="F36" s="2"/>
      <c r="G36" s="47" t="s">
        <v>12</v>
      </c>
      <c r="H36" s="38">
        <f>SUMIF(D:D,"SHA",C:C)</f>
        <v>0</v>
      </c>
      <c r="I36" s="39">
        <f t="shared" si="2"/>
        <v>1</v>
      </c>
      <c r="J36" s="40">
        <f t="shared" si="0"/>
        <v>1</v>
      </c>
      <c r="K36" s="39">
        <v>1</v>
      </c>
      <c r="L36" s="48">
        <f t="shared" si="3"/>
        <v>1</v>
      </c>
      <c r="M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</row>
    <row r="37" spans="1:31" x14ac:dyDescent="0.25">
      <c r="A37" s="28" t="s">
        <v>121</v>
      </c>
      <c r="B37" s="7"/>
      <c r="C37" s="17">
        <v>1</v>
      </c>
      <c r="D37" s="10"/>
      <c r="E37" s="21" t="e">
        <f t="shared" si="1"/>
        <v>#N/A</v>
      </c>
      <c r="F37" s="2"/>
      <c r="G37" s="61" t="s">
        <v>50</v>
      </c>
      <c r="H37" s="44">
        <f>SUMIF(D:D,"SHS",C:C)</f>
        <v>0</v>
      </c>
      <c r="I37" s="45">
        <f t="shared" si="2"/>
        <v>1</v>
      </c>
      <c r="J37" s="46">
        <f t="shared" si="0"/>
        <v>1</v>
      </c>
      <c r="K37" s="45">
        <v>1</v>
      </c>
      <c r="L37" s="62">
        <f t="shared" si="3"/>
        <v>1</v>
      </c>
      <c r="M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</row>
    <row r="38" spans="1:31" x14ac:dyDescent="0.25">
      <c r="A38" s="28" t="s">
        <v>121</v>
      </c>
      <c r="B38" s="7"/>
      <c r="C38" s="17">
        <v>1</v>
      </c>
      <c r="D38" s="10"/>
      <c r="E38" s="21" t="e">
        <f t="shared" si="1"/>
        <v>#N/A</v>
      </c>
      <c r="F38" s="2"/>
      <c r="G38" s="61" t="s">
        <v>51</v>
      </c>
      <c r="H38" s="44">
        <f>SUMIF(D:D,"SOQ",C:C)</f>
        <v>0</v>
      </c>
      <c r="I38" s="45">
        <f t="shared" si="2"/>
        <v>1</v>
      </c>
      <c r="J38" s="46">
        <f t="shared" si="0"/>
        <v>1</v>
      </c>
      <c r="K38" s="45">
        <v>1</v>
      </c>
      <c r="L38" s="62">
        <f t="shared" si="3"/>
        <v>1</v>
      </c>
      <c r="M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</row>
    <row r="39" spans="1:31" x14ac:dyDescent="0.25">
      <c r="A39" s="28" t="s">
        <v>121</v>
      </c>
      <c r="B39" s="7"/>
      <c r="C39" s="17">
        <v>1</v>
      </c>
      <c r="D39" s="10"/>
      <c r="E39" s="21" t="e">
        <f t="shared" si="1"/>
        <v>#N/A</v>
      </c>
      <c r="F39" s="2"/>
      <c r="G39" s="61" t="s">
        <v>52</v>
      </c>
      <c r="H39" s="44">
        <f>SUMIF(D:D,"STI",C:C)</f>
        <v>0</v>
      </c>
      <c r="I39" s="45">
        <f t="shared" si="2"/>
        <v>1</v>
      </c>
      <c r="J39" s="46">
        <f t="shared" si="0"/>
        <v>1</v>
      </c>
      <c r="K39" s="45">
        <v>1</v>
      </c>
      <c r="L39" s="62">
        <f t="shared" si="3"/>
        <v>1</v>
      </c>
      <c r="M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</row>
    <row r="40" spans="1:31" x14ac:dyDescent="0.25">
      <c r="A40" s="28" t="s">
        <v>121</v>
      </c>
      <c r="B40" s="7"/>
      <c r="C40" s="17">
        <v>1</v>
      </c>
      <c r="D40" s="10"/>
      <c r="E40" s="21" t="e">
        <f t="shared" si="1"/>
        <v>#N/A</v>
      </c>
      <c r="F40" s="2"/>
      <c r="G40" s="47" t="s">
        <v>8</v>
      </c>
      <c r="H40" s="38">
        <f>SUMIF(D:D,"STL",C:C)</f>
        <v>0</v>
      </c>
      <c r="I40" s="39">
        <f t="shared" si="2"/>
        <v>1</v>
      </c>
      <c r="J40" s="40">
        <f t="shared" si="0"/>
        <v>1</v>
      </c>
      <c r="K40" s="39">
        <v>1</v>
      </c>
      <c r="L40" s="48">
        <f t="shared" si="3"/>
        <v>1</v>
      </c>
      <c r="M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</row>
    <row r="41" spans="1:31" x14ac:dyDescent="0.25">
      <c r="A41" s="28" t="s">
        <v>121</v>
      </c>
      <c r="B41" s="7"/>
      <c r="C41" s="17">
        <v>1</v>
      </c>
      <c r="D41" s="10"/>
      <c r="E41" s="21" t="e">
        <f t="shared" si="1"/>
        <v>#N/A</v>
      </c>
      <c r="F41" s="2"/>
      <c r="G41" s="61" t="s">
        <v>53</v>
      </c>
      <c r="H41" s="44">
        <f>SUMIF(D:D,"STR",C:C)</f>
        <v>0</v>
      </c>
      <c r="I41" s="45">
        <f t="shared" si="2"/>
        <v>1</v>
      </c>
      <c r="J41" s="46">
        <f t="shared" si="0"/>
        <v>1</v>
      </c>
      <c r="K41" s="45">
        <v>1</v>
      </c>
      <c r="L41" s="62">
        <f>I41*J41*K41</f>
        <v>1</v>
      </c>
      <c r="M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</row>
    <row r="42" spans="1:31" x14ac:dyDescent="0.25">
      <c r="A42" s="28" t="s">
        <v>121</v>
      </c>
      <c r="B42" s="7"/>
      <c r="C42" s="17">
        <v>1</v>
      </c>
      <c r="D42" s="10"/>
      <c r="E42" s="21" t="e">
        <f t="shared" si="1"/>
        <v>#N/A</v>
      </c>
      <c r="F42" s="2"/>
      <c r="G42" s="61" t="s">
        <v>11</v>
      </c>
      <c r="H42" s="44">
        <f>SUMIF(D:D,"TOG",C:C)</f>
        <v>0</v>
      </c>
      <c r="I42" s="45">
        <f t="shared" si="2"/>
        <v>1</v>
      </c>
      <c r="J42" s="46">
        <f t="shared" si="0"/>
        <v>1</v>
      </c>
      <c r="K42" s="45">
        <v>1</v>
      </c>
      <c r="L42" s="62">
        <f t="shared" si="3"/>
        <v>1</v>
      </c>
      <c r="M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</row>
    <row r="43" spans="1:31" x14ac:dyDescent="0.25">
      <c r="A43" s="28" t="s">
        <v>121</v>
      </c>
      <c r="B43" s="7"/>
      <c r="C43" s="17">
        <v>1</v>
      </c>
      <c r="D43" s="10"/>
      <c r="E43" s="21" t="e">
        <f t="shared" si="1"/>
        <v>#N/A</v>
      </c>
      <c r="F43" s="2"/>
      <c r="G43" s="61" t="s">
        <v>54</v>
      </c>
      <c r="H43" s="44">
        <f>SUMIF(D:D,"WEH",C:C)</f>
        <v>0</v>
      </c>
      <c r="I43" s="45">
        <f t="shared" si="2"/>
        <v>1</v>
      </c>
      <c r="J43" s="46">
        <f t="shared" si="0"/>
        <v>1</v>
      </c>
      <c r="K43" s="45">
        <v>1</v>
      </c>
      <c r="L43" s="62">
        <f t="shared" si="3"/>
        <v>1</v>
      </c>
      <c r="M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</row>
    <row r="44" spans="1:31" x14ac:dyDescent="0.25">
      <c r="A44" s="28" t="s">
        <v>121</v>
      </c>
      <c r="B44" s="7"/>
      <c r="C44" s="17">
        <v>1</v>
      </c>
      <c r="D44" s="10"/>
      <c r="E44" s="21" t="e">
        <f t="shared" si="1"/>
        <v>#N/A</v>
      </c>
      <c r="F44" s="2"/>
      <c r="G44" s="47" t="s">
        <v>55</v>
      </c>
      <c r="H44" s="38">
        <f>SUMIF(D:D,"WES",C:C)</f>
        <v>0</v>
      </c>
      <c r="I44" s="39">
        <f t="shared" si="2"/>
        <v>1</v>
      </c>
      <c r="J44" s="40">
        <f t="shared" si="0"/>
        <v>1</v>
      </c>
      <c r="K44" s="39">
        <v>1</v>
      </c>
      <c r="L44" s="48">
        <f t="shared" si="3"/>
        <v>1</v>
      </c>
      <c r="M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</row>
    <row r="45" spans="1:31" x14ac:dyDescent="0.25">
      <c r="A45" s="28" t="s">
        <v>121</v>
      </c>
      <c r="B45" s="7"/>
      <c r="C45" s="17">
        <v>1</v>
      </c>
      <c r="D45" s="10"/>
      <c r="E45" s="21" t="e">
        <f t="shared" si="1"/>
        <v>#N/A</v>
      </c>
      <c r="F45" s="2"/>
      <c r="G45" s="61" t="s">
        <v>4</v>
      </c>
      <c r="H45" s="44">
        <f>SUMIF(D:D,"WIQ",C:C)</f>
        <v>0</v>
      </c>
      <c r="I45" s="45">
        <f t="shared" si="2"/>
        <v>1</v>
      </c>
      <c r="J45" s="46">
        <f t="shared" si="0"/>
        <v>1</v>
      </c>
      <c r="K45" s="45">
        <v>1</v>
      </c>
      <c r="L45" s="62">
        <f t="shared" si="3"/>
        <v>1</v>
      </c>
      <c r="M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</row>
    <row r="46" spans="1:31" x14ac:dyDescent="0.25">
      <c r="A46" s="28" t="s">
        <v>121</v>
      </c>
      <c r="B46" s="7"/>
      <c r="C46" s="17">
        <v>1</v>
      </c>
      <c r="D46" s="10"/>
      <c r="E46" s="21" t="e">
        <f t="shared" si="1"/>
        <v>#N/A</v>
      </c>
      <c r="F46" s="2"/>
      <c r="G46" s="61" t="s">
        <v>10</v>
      </c>
      <c r="H46" s="44">
        <f>SUMIF(D:D,"WOA",C:C)</f>
        <v>0</v>
      </c>
      <c r="I46" s="45">
        <f t="shared" si="2"/>
        <v>1</v>
      </c>
      <c r="J46" s="46">
        <f t="shared" si="0"/>
        <v>1</v>
      </c>
      <c r="K46" s="45">
        <v>1</v>
      </c>
      <c r="L46" s="62">
        <f t="shared" si="3"/>
        <v>1</v>
      </c>
      <c r="M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</row>
    <row r="47" spans="1:31" ht="15.75" thickBot="1" x14ac:dyDescent="0.3">
      <c r="A47" s="28" t="s">
        <v>121</v>
      </c>
      <c r="B47" s="7"/>
      <c r="C47" s="17">
        <v>1</v>
      </c>
      <c r="D47" s="10"/>
      <c r="E47" s="21" t="e">
        <f t="shared" si="1"/>
        <v>#N/A</v>
      </c>
      <c r="F47" s="2"/>
      <c r="G47" s="24" t="s">
        <v>13</v>
      </c>
      <c r="H47" s="25">
        <f>SUMIF(D:D,"WST",C:C)</f>
        <v>0</v>
      </c>
      <c r="I47" s="26">
        <f t="shared" si="2"/>
        <v>1</v>
      </c>
      <c r="J47" s="63">
        <f t="shared" si="0"/>
        <v>1</v>
      </c>
      <c r="K47" s="26">
        <v>1</v>
      </c>
      <c r="L47" s="27">
        <f>I47*J47*K47</f>
        <v>1</v>
      </c>
      <c r="M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</row>
    <row r="48" spans="1:31" x14ac:dyDescent="0.25">
      <c r="A48" s="28" t="s">
        <v>121</v>
      </c>
      <c r="B48" s="7"/>
      <c r="C48" s="17">
        <v>1</v>
      </c>
      <c r="D48" s="10"/>
      <c r="E48" s="21" t="e">
        <f t="shared" si="1"/>
        <v>#N/A</v>
      </c>
      <c r="F48" s="2"/>
      <c r="G48" s="2"/>
      <c r="H48" s="4"/>
      <c r="I48" s="2"/>
      <c r="J48" s="2"/>
      <c r="K48" s="14"/>
      <c r="L48" s="4"/>
      <c r="M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</row>
    <row r="49" spans="1:31" x14ac:dyDescent="0.25">
      <c r="A49" s="28" t="s">
        <v>121</v>
      </c>
      <c r="B49" s="7"/>
      <c r="C49" s="17">
        <v>1</v>
      </c>
      <c r="D49" s="10"/>
      <c r="E49" s="21" t="e">
        <f t="shared" si="1"/>
        <v>#N/A</v>
      </c>
      <c r="F49" s="2"/>
      <c r="G49" s="2"/>
      <c r="H49" s="4"/>
      <c r="I49" s="2"/>
      <c r="J49" s="2"/>
      <c r="K49" s="14"/>
      <c r="L49" s="4"/>
      <c r="M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</row>
    <row r="50" spans="1:31" x14ac:dyDescent="0.25">
      <c r="A50" s="28" t="s">
        <v>121</v>
      </c>
      <c r="B50" s="7"/>
      <c r="C50" s="17">
        <v>1</v>
      </c>
      <c r="D50" s="10"/>
      <c r="E50" s="21" t="e">
        <f t="shared" si="1"/>
        <v>#N/A</v>
      </c>
      <c r="F50" s="2"/>
      <c r="G50" s="2"/>
      <c r="H50" s="4"/>
      <c r="I50" s="2"/>
      <c r="J50" s="2"/>
      <c r="K50" s="14"/>
      <c r="L50" s="4"/>
      <c r="M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</row>
    <row r="51" spans="1:31" ht="21.75" thickBot="1" x14ac:dyDescent="0.4">
      <c r="A51" s="28" t="s">
        <v>121</v>
      </c>
      <c r="B51" s="7"/>
      <c r="C51" s="17">
        <v>1</v>
      </c>
      <c r="D51" s="10"/>
      <c r="E51" s="21" t="e">
        <f t="shared" si="1"/>
        <v>#N/A</v>
      </c>
      <c r="F51" s="2"/>
      <c r="G51" s="68"/>
      <c r="H51" s="69"/>
      <c r="I51" s="2"/>
      <c r="J51" s="2"/>
      <c r="K51" s="14"/>
      <c r="L51" s="4"/>
      <c r="M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</row>
    <row r="52" spans="1:31" ht="15" customHeight="1" x14ac:dyDescent="0.35">
      <c r="A52" s="28" t="s">
        <v>121</v>
      </c>
      <c r="B52" s="7"/>
      <c r="C52" s="17">
        <v>1</v>
      </c>
      <c r="D52" s="10"/>
      <c r="E52" s="21" t="e">
        <f t="shared" si="1"/>
        <v>#N/A</v>
      </c>
      <c r="F52" s="4"/>
      <c r="G52" s="72"/>
      <c r="H52" s="73"/>
      <c r="I52" s="74"/>
      <c r="J52" s="75"/>
      <c r="K52" s="76"/>
      <c r="L52" s="65"/>
      <c r="M52" s="4"/>
      <c r="N52" s="67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</row>
    <row r="53" spans="1:31" ht="15" customHeight="1" x14ac:dyDescent="0.35">
      <c r="A53" s="28" t="s">
        <v>121</v>
      </c>
      <c r="B53" s="7"/>
      <c r="C53" s="17">
        <v>1</v>
      </c>
      <c r="D53" s="10"/>
      <c r="E53" s="21" t="e">
        <f t="shared" si="1"/>
        <v>#N/A</v>
      </c>
      <c r="F53" s="4"/>
      <c r="G53" s="77" t="s">
        <v>127</v>
      </c>
      <c r="H53" s="69" t="s">
        <v>131</v>
      </c>
      <c r="I53" s="70"/>
      <c r="J53" s="4"/>
      <c r="K53" s="15"/>
      <c r="L53" s="67"/>
      <c r="M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</row>
    <row r="54" spans="1:31" ht="15" customHeight="1" x14ac:dyDescent="0.35">
      <c r="A54" s="28" t="s">
        <v>121</v>
      </c>
      <c r="B54" s="7"/>
      <c r="C54" s="17">
        <v>1</v>
      </c>
      <c r="D54" s="10"/>
      <c r="E54" s="21" t="e">
        <f t="shared" si="1"/>
        <v>#N/A</v>
      </c>
      <c r="F54" s="4"/>
      <c r="G54" s="77" t="s">
        <v>128</v>
      </c>
      <c r="H54" s="83" t="s">
        <v>136</v>
      </c>
      <c r="I54" s="4"/>
      <c r="J54" s="4"/>
      <c r="K54" s="15"/>
      <c r="L54" s="67"/>
      <c r="M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</row>
    <row r="55" spans="1:31" ht="21" x14ac:dyDescent="0.35">
      <c r="A55" s="28" t="s">
        <v>121</v>
      </c>
      <c r="B55" s="7"/>
      <c r="C55" s="17">
        <v>1</v>
      </c>
      <c r="D55" s="10"/>
      <c r="E55" s="21" t="e">
        <f t="shared" si="1"/>
        <v>#N/A</v>
      </c>
      <c r="F55" s="4"/>
      <c r="G55" s="78" t="s">
        <v>129</v>
      </c>
      <c r="H55" s="69" t="s">
        <v>132</v>
      </c>
      <c r="I55" s="4"/>
      <c r="J55" s="4"/>
      <c r="K55" s="15"/>
      <c r="L55" s="67"/>
      <c r="M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</row>
    <row r="56" spans="1:31" ht="21" x14ac:dyDescent="0.35">
      <c r="A56" s="28" t="s">
        <v>121</v>
      </c>
      <c r="B56" s="7"/>
      <c r="C56" s="17">
        <v>1</v>
      </c>
      <c r="D56" s="10"/>
      <c r="E56" s="21" t="e">
        <f t="shared" si="1"/>
        <v>#N/A</v>
      </c>
      <c r="F56" s="4"/>
      <c r="G56" s="78" t="s">
        <v>130</v>
      </c>
      <c r="H56" s="69" t="s">
        <v>133</v>
      </c>
      <c r="I56" s="15"/>
      <c r="J56" s="4"/>
      <c r="K56" s="15"/>
      <c r="L56" s="67"/>
      <c r="M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</row>
    <row r="57" spans="1:31" x14ac:dyDescent="0.25">
      <c r="A57" s="28" t="s">
        <v>121</v>
      </c>
      <c r="B57" s="7"/>
      <c r="C57" s="17">
        <v>1</v>
      </c>
      <c r="D57" s="10"/>
      <c r="E57" s="21" t="e">
        <f t="shared" si="1"/>
        <v>#N/A</v>
      </c>
      <c r="F57" s="4"/>
      <c r="G57" s="54"/>
      <c r="H57" s="4"/>
      <c r="I57" s="4"/>
      <c r="J57" s="4"/>
      <c r="K57" s="4"/>
      <c r="L57" s="67"/>
      <c r="M57" s="67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</row>
    <row r="58" spans="1:31" x14ac:dyDescent="0.25">
      <c r="A58" s="28" t="s">
        <v>121</v>
      </c>
      <c r="B58" s="7"/>
      <c r="C58" s="17">
        <v>1</v>
      </c>
      <c r="D58" s="10"/>
      <c r="E58" s="21" t="e">
        <f t="shared" si="1"/>
        <v>#N/A</v>
      </c>
      <c r="F58" s="4"/>
      <c r="G58" s="54"/>
      <c r="H58" s="4"/>
      <c r="I58" s="4"/>
      <c r="J58" s="4"/>
      <c r="K58" s="15"/>
      <c r="L58" s="67"/>
      <c r="M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</row>
    <row r="59" spans="1:31" x14ac:dyDescent="0.25">
      <c r="A59" s="28" t="s">
        <v>121</v>
      </c>
      <c r="B59" s="7"/>
      <c r="C59" s="17">
        <v>1</v>
      </c>
      <c r="D59" s="10"/>
      <c r="E59" s="21" t="e">
        <f t="shared" si="1"/>
        <v>#N/A</v>
      </c>
      <c r="F59" s="4"/>
      <c r="G59" s="54"/>
      <c r="H59" s="4"/>
      <c r="I59" s="4"/>
      <c r="J59" s="4"/>
      <c r="K59" s="15"/>
      <c r="L59" s="67"/>
      <c r="M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</row>
    <row r="60" spans="1:31" ht="15.75" thickBot="1" x14ac:dyDescent="0.3">
      <c r="A60" s="28" t="s">
        <v>121</v>
      </c>
      <c r="B60" s="7"/>
      <c r="C60" s="17">
        <v>1</v>
      </c>
      <c r="D60" s="10"/>
      <c r="E60" s="21" t="e">
        <f t="shared" si="1"/>
        <v>#N/A</v>
      </c>
      <c r="F60" s="4"/>
      <c r="G60" s="79"/>
      <c r="H60" s="80"/>
      <c r="I60" s="80"/>
      <c r="J60" s="80"/>
      <c r="K60" s="81"/>
      <c r="L60" s="82"/>
      <c r="M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</row>
    <row r="61" spans="1:31" x14ac:dyDescent="0.25">
      <c r="A61" s="28" t="s">
        <v>121</v>
      </c>
      <c r="B61" s="7"/>
      <c r="C61" s="17">
        <v>1</v>
      </c>
      <c r="D61" s="10"/>
      <c r="E61" s="21" t="e">
        <f t="shared" si="1"/>
        <v>#N/A</v>
      </c>
      <c r="F61" s="4"/>
      <c r="G61" s="2"/>
      <c r="H61" s="4"/>
      <c r="I61" s="4"/>
      <c r="J61" s="4"/>
      <c r="K61" s="15"/>
      <c r="L61" s="4"/>
      <c r="M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</row>
    <row r="62" spans="1:31" x14ac:dyDescent="0.25">
      <c r="A62" s="28" t="s">
        <v>121</v>
      </c>
      <c r="B62" s="7"/>
      <c r="C62" s="17">
        <v>1</v>
      </c>
      <c r="D62" s="10"/>
      <c r="E62" s="21" t="e">
        <f t="shared" si="1"/>
        <v>#N/A</v>
      </c>
      <c r="F62" s="4"/>
      <c r="G62" s="2"/>
      <c r="H62" s="4"/>
      <c r="I62" s="4"/>
      <c r="J62" s="4"/>
      <c r="K62" s="15"/>
      <c r="L62" s="4"/>
      <c r="M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</row>
    <row r="63" spans="1:31" x14ac:dyDescent="0.25">
      <c r="A63" s="28" t="s">
        <v>121</v>
      </c>
      <c r="B63" s="7"/>
      <c r="C63" s="17">
        <v>1</v>
      </c>
      <c r="D63" s="10"/>
      <c r="E63" s="21" t="e">
        <f t="shared" si="1"/>
        <v>#N/A</v>
      </c>
      <c r="F63" s="4"/>
      <c r="G63" s="2"/>
      <c r="H63" s="4"/>
      <c r="I63" s="4"/>
      <c r="J63" s="4"/>
      <c r="K63" s="15"/>
      <c r="L63" s="4"/>
      <c r="M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</row>
    <row r="64" spans="1:31" x14ac:dyDescent="0.25">
      <c r="A64" s="28" t="s">
        <v>121</v>
      </c>
      <c r="B64" s="7"/>
      <c r="C64" s="17">
        <v>1</v>
      </c>
      <c r="D64" s="10"/>
      <c r="E64" s="21" t="e">
        <f t="shared" si="1"/>
        <v>#N/A</v>
      </c>
      <c r="F64" s="4"/>
      <c r="G64" s="2"/>
      <c r="H64" s="4"/>
      <c r="I64" s="4"/>
      <c r="J64" s="4"/>
      <c r="K64" s="15"/>
      <c r="L64" s="4"/>
      <c r="M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</row>
    <row r="65" spans="1:31" x14ac:dyDescent="0.25">
      <c r="A65" s="28" t="s">
        <v>121</v>
      </c>
      <c r="B65" s="7"/>
      <c r="C65" s="17">
        <v>1</v>
      </c>
      <c r="D65" s="10"/>
      <c r="E65" s="21" t="e">
        <f t="shared" si="1"/>
        <v>#N/A</v>
      </c>
      <c r="F65" s="4"/>
      <c r="G65" s="2"/>
      <c r="H65" s="4"/>
      <c r="I65" s="4"/>
      <c r="J65" s="4"/>
      <c r="K65" s="15"/>
      <c r="L65" s="4"/>
      <c r="M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</row>
    <row r="66" spans="1:31" x14ac:dyDescent="0.25">
      <c r="A66" s="28" t="s">
        <v>121</v>
      </c>
      <c r="B66" s="7"/>
      <c r="C66" s="17">
        <v>1</v>
      </c>
      <c r="D66" s="10"/>
      <c r="E66" s="21" t="e">
        <f t="shared" si="1"/>
        <v>#N/A</v>
      </c>
      <c r="F66" s="4"/>
      <c r="G66" s="2"/>
      <c r="H66" s="4"/>
      <c r="I66" s="4"/>
      <c r="J66" s="4"/>
      <c r="K66" s="15"/>
      <c r="L66" s="4"/>
      <c r="M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</row>
    <row r="67" spans="1:31" x14ac:dyDescent="0.25">
      <c r="A67" s="28" t="s">
        <v>121</v>
      </c>
      <c r="B67" s="7"/>
      <c r="C67" s="17">
        <v>1</v>
      </c>
      <c r="D67" s="10"/>
      <c r="E67" s="21" t="e">
        <f t="shared" si="1"/>
        <v>#N/A</v>
      </c>
      <c r="F67" s="4"/>
      <c r="G67" s="2"/>
      <c r="H67" s="4"/>
      <c r="I67" s="4"/>
      <c r="J67" s="4"/>
      <c r="K67" s="15"/>
      <c r="L67" s="4"/>
      <c r="M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</row>
    <row r="68" spans="1:31" x14ac:dyDescent="0.25">
      <c r="A68" s="28" t="s">
        <v>121</v>
      </c>
      <c r="B68" s="7"/>
      <c r="C68" s="17">
        <v>1</v>
      </c>
      <c r="D68" s="10"/>
      <c r="E68" s="21" t="e">
        <f t="shared" ref="E68:E131" si="4">INDEX(N:N,MATCH(B68,O:O,0),1)</f>
        <v>#N/A</v>
      </c>
      <c r="F68" s="4"/>
      <c r="G68" s="2"/>
      <c r="H68" s="4"/>
      <c r="I68" s="4"/>
      <c r="J68" s="4"/>
      <c r="K68" s="15"/>
      <c r="L68" s="4"/>
      <c r="M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</row>
    <row r="69" spans="1:31" x14ac:dyDescent="0.25">
      <c r="A69" s="28" t="s">
        <v>121</v>
      </c>
      <c r="B69" s="7"/>
      <c r="C69" s="17">
        <v>1</v>
      </c>
      <c r="D69" s="10"/>
      <c r="E69" s="21" t="e">
        <f t="shared" si="4"/>
        <v>#N/A</v>
      </c>
      <c r="F69" s="4"/>
      <c r="G69" s="2"/>
      <c r="H69" s="4"/>
      <c r="I69" s="4"/>
      <c r="J69" s="4"/>
      <c r="K69" s="15"/>
      <c r="L69" s="4"/>
      <c r="M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</row>
    <row r="70" spans="1:31" x14ac:dyDescent="0.25">
      <c r="A70" s="28" t="s">
        <v>121</v>
      </c>
      <c r="B70" s="7"/>
      <c r="C70" s="17">
        <v>1</v>
      </c>
      <c r="D70" s="10"/>
      <c r="E70" s="21" t="e">
        <f t="shared" si="4"/>
        <v>#N/A</v>
      </c>
      <c r="F70" s="4"/>
      <c r="G70" s="2"/>
      <c r="H70" s="4"/>
      <c r="I70" s="4"/>
      <c r="J70" s="4"/>
      <c r="K70" s="15"/>
      <c r="L70" s="4"/>
      <c r="M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</row>
    <row r="71" spans="1:31" x14ac:dyDescent="0.25">
      <c r="A71" s="28" t="s">
        <v>121</v>
      </c>
      <c r="B71" s="7"/>
      <c r="C71" s="17">
        <v>1</v>
      </c>
      <c r="D71" s="10"/>
      <c r="E71" s="21" t="e">
        <f t="shared" si="4"/>
        <v>#N/A</v>
      </c>
      <c r="F71" s="4"/>
      <c r="G71" s="2"/>
      <c r="H71" s="4"/>
      <c r="I71" s="4"/>
      <c r="J71" s="4"/>
      <c r="K71" s="15"/>
      <c r="L71" s="4"/>
      <c r="M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</row>
    <row r="72" spans="1:31" x14ac:dyDescent="0.25">
      <c r="A72" s="28" t="s">
        <v>121</v>
      </c>
      <c r="B72" s="7"/>
      <c r="C72" s="17">
        <v>1</v>
      </c>
      <c r="D72" s="10"/>
      <c r="E72" s="21" t="e">
        <f t="shared" si="4"/>
        <v>#N/A</v>
      </c>
      <c r="F72" s="4"/>
      <c r="G72" s="2"/>
      <c r="H72" s="4"/>
      <c r="I72" s="4"/>
      <c r="J72" s="4"/>
      <c r="K72" s="15"/>
      <c r="L72" s="4"/>
      <c r="M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</row>
    <row r="73" spans="1:31" x14ac:dyDescent="0.25">
      <c r="A73" s="28" t="s">
        <v>121</v>
      </c>
      <c r="B73" s="7"/>
      <c r="C73" s="17">
        <v>1</v>
      </c>
      <c r="D73" s="10"/>
      <c r="E73" s="21" t="e">
        <f t="shared" si="4"/>
        <v>#N/A</v>
      </c>
      <c r="F73" s="4"/>
      <c r="G73" s="2"/>
      <c r="H73" s="4"/>
      <c r="I73" s="4"/>
      <c r="J73" s="4"/>
      <c r="K73" s="15"/>
      <c r="L73" s="4"/>
      <c r="M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</row>
    <row r="74" spans="1:31" x14ac:dyDescent="0.25">
      <c r="A74" s="28" t="s">
        <v>121</v>
      </c>
      <c r="B74" s="7"/>
      <c r="C74" s="17">
        <v>1</v>
      </c>
      <c r="D74" s="10"/>
      <c r="E74" s="21" t="e">
        <f t="shared" si="4"/>
        <v>#N/A</v>
      </c>
      <c r="F74" s="4"/>
      <c r="G74" s="2"/>
      <c r="H74" s="4"/>
      <c r="I74" s="4"/>
      <c r="J74" s="4"/>
      <c r="K74" s="15"/>
      <c r="L74" s="4"/>
      <c r="M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</row>
    <row r="75" spans="1:31" x14ac:dyDescent="0.25">
      <c r="A75" s="28" t="s">
        <v>121</v>
      </c>
      <c r="B75" s="7"/>
      <c r="C75" s="17">
        <v>1</v>
      </c>
      <c r="D75" s="10"/>
      <c r="E75" s="21" t="e">
        <f t="shared" si="4"/>
        <v>#N/A</v>
      </c>
      <c r="F75" s="4"/>
      <c r="G75" s="2"/>
      <c r="H75" s="4"/>
      <c r="I75" s="4"/>
      <c r="J75" s="4"/>
      <c r="K75" s="15"/>
      <c r="L75" s="4"/>
      <c r="M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</row>
    <row r="76" spans="1:31" x14ac:dyDescent="0.25">
      <c r="A76" s="28" t="s">
        <v>121</v>
      </c>
      <c r="B76" s="7"/>
      <c r="C76" s="17">
        <v>1</v>
      </c>
      <c r="D76" s="10"/>
      <c r="E76" s="21" t="e">
        <f t="shared" si="4"/>
        <v>#N/A</v>
      </c>
      <c r="F76" s="4"/>
      <c r="G76" s="2"/>
      <c r="H76" s="4"/>
      <c r="I76" s="4"/>
      <c r="J76" s="4"/>
      <c r="K76" s="15"/>
      <c r="L76" s="4"/>
      <c r="M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</row>
    <row r="77" spans="1:31" x14ac:dyDescent="0.25">
      <c r="A77" s="28" t="s">
        <v>121</v>
      </c>
      <c r="B77" s="7"/>
      <c r="C77" s="17">
        <v>1</v>
      </c>
      <c r="D77" s="10"/>
      <c r="E77" s="21" t="e">
        <f t="shared" si="4"/>
        <v>#N/A</v>
      </c>
      <c r="F77" s="4"/>
      <c r="G77" s="2"/>
      <c r="H77" s="4"/>
      <c r="I77" s="4"/>
      <c r="J77" s="4"/>
      <c r="K77" s="15"/>
      <c r="L77" s="4"/>
      <c r="M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</row>
    <row r="78" spans="1:31" x14ac:dyDescent="0.25">
      <c r="A78" s="28" t="s">
        <v>121</v>
      </c>
      <c r="B78" s="7"/>
      <c r="C78" s="17">
        <v>1</v>
      </c>
      <c r="D78" s="10"/>
      <c r="E78" s="21" t="e">
        <f t="shared" si="4"/>
        <v>#N/A</v>
      </c>
      <c r="F78" s="4"/>
      <c r="G78" s="2"/>
      <c r="H78" s="4"/>
      <c r="I78" s="4"/>
      <c r="J78" s="4"/>
      <c r="K78" s="15"/>
      <c r="L78" s="4"/>
      <c r="M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</row>
    <row r="79" spans="1:31" x14ac:dyDescent="0.25">
      <c r="A79" s="28" t="s">
        <v>121</v>
      </c>
      <c r="B79" s="7"/>
      <c r="C79" s="17">
        <v>1</v>
      </c>
      <c r="D79" s="10"/>
      <c r="E79" s="21" t="e">
        <f t="shared" si="4"/>
        <v>#N/A</v>
      </c>
      <c r="F79" s="4"/>
      <c r="G79" s="2"/>
      <c r="H79" s="4"/>
      <c r="I79" s="4"/>
      <c r="J79" s="4"/>
      <c r="K79" s="15"/>
      <c r="L79" s="4"/>
      <c r="M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</row>
    <row r="80" spans="1:31" x14ac:dyDescent="0.25">
      <c r="A80" s="28" t="s">
        <v>121</v>
      </c>
      <c r="B80" s="7"/>
      <c r="C80" s="17">
        <v>1</v>
      </c>
      <c r="D80" s="10"/>
      <c r="E80" s="21" t="e">
        <f t="shared" si="4"/>
        <v>#N/A</v>
      </c>
      <c r="F80" s="4"/>
      <c r="G80" s="2"/>
      <c r="H80" s="4"/>
      <c r="I80" s="4"/>
      <c r="J80" s="4"/>
      <c r="K80" s="15"/>
      <c r="L80" s="4"/>
      <c r="M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</row>
    <row r="81" spans="1:31" x14ac:dyDescent="0.25">
      <c r="A81" s="28" t="s">
        <v>121</v>
      </c>
      <c r="B81" s="7"/>
      <c r="C81" s="17">
        <v>1</v>
      </c>
      <c r="D81" s="10"/>
      <c r="E81" s="21" t="e">
        <f t="shared" si="4"/>
        <v>#N/A</v>
      </c>
      <c r="F81" s="4"/>
      <c r="G81" s="2"/>
      <c r="H81" s="4"/>
      <c r="I81" s="4"/>
      <c r="J81" s="4"/>
      <c r="K81" s="15"/>
      <c r="L81" s="4"/>
      <c r="M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</row>
    <row r="82" spans="1:31" x14ac:dyDescent="0.25">
      <c r="A82" s="28" t="s">
        <v>121</v>
      </c>
      <c r="B82" s="7"/>
      <c r="C82" s="17">
        <v>1</v>
      </c>
      <c r="D82" s="10"/>
      <c r="E82" s="21" t="e">
        <f t="shared" si="4"/>
        <v>#N/A</v>
      </c>
      <c r="F82" s="4"/>
      <c r="G82" s="2"/>
      <c r="H82" s="4"/>
      <c r="I82" s="4"/>
      <c r="J82" s="4"/>
      <c r="K82" s="15"/>
      <c r="L82" s="4"/>
      <c r="M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</row>
    <row r="83" spans="1:31" x14ac:dyDescent="0.25">
      <c r="A83" s="28" t="s">
        <v>121</v>
      </c>
      <c r="B83" s="7"/>
      <c r="C83" s="17">
        <v>1</v>
      </c>
      <c r="D83" s="10"/>
      <c r="E83" s="21" t="e">
        <f t="shared" si="4"/>
        <v>#N/A</v>
      </c>
      <c r="F83" s="4"/>
      <c r="G83" s="2"/>
      <c r="H83" s="4"/>
      <c r="I83" s="4"/>
      <c r="J83" s="4"/>
      <c r="K83" s="15"/>
      <c r="L83" s="4"/>
      <c r="M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</row>
    <row r="84" spans="1:31" x14ac:dyDescent="0.25">
      <c r="A84" s="28" t="s">
        <v>121</v>
      </c>
      <c r="B84" s="7"/>
      <c r="C84" s="17">
        <v>1</v>
      </c>
      <c r="D84" s="10"/>
      <c r="E84" s="21" t="e">
        <f t="shared" si="4"/>
        <v>#N/A</v>
      </c>
      <c r="F84" s="4"/>
      <c r="G84" s="2"/>
      <c r="H84" s="4"/>
      <c r="I84" s="4"/>
      <c r="J84" s="4"/>
      <c r="K84" s="15"/>
      <c r="L84" s="4"/>
      <c r="M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</row>
    <row r="85" spans="1:31" x14ac:dyDescent="0.25">
      <c r="A85" s="28" t="s">
        <v>121</v>
      </c>
      <c r="B85" s="7"/>
      <c r="C85" s="17">
        <v>1</v>
      </c>
      <c r="D85" s="10"/>
      <c r="E85" s="21" t="e">
        <f t="shared" si="4"/>
        <v>#N/A</v>
      </c>
      <c r="F85" s="4"/>
      <c r="G85" s="2"/>
      <c r="H85" s="4"/>
      <c r="I85" s="4"/>
      <c r="J85" s="4"/>
      <c r="K85" s="15"/>
      <c r="L85" s="4"/>
      <c r="M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</row>
    <row r="86" spans="1:31" x14ac:dyDescent="0.25">
      <c r="A86" s="28" t="s">
        <v>121</v>
      </c>
      <c r="B86" s="7"/>
      <c r="C86" s="17">
        <v>1</v>
      </c>
      <c r="D86" s="10"/>
      <c r="E86" s="21" t="e">
        <f t="shared" si="4"/>
        <v>#N/A</v>
      </c>
      <c r="F86" s="4"/>
      <c r="G86" s="2"/>
      <c r="H86" s="4"/>
      <c r="I86" s="4"/>
      <c r="J86" s="4"/>
      <c r="K86" s="15"/>
      <c r="L86" s="4"/>
      <c r="M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</row>
    <row r="87" spans="1:31" x14ac:dyDescent="0.25">
      <c r="A87" s="28" t="s">
        <v>121</v>
      </c>
      <c r="B87" s="7"/>
      <c r="C87" s="17">
        <v>1</v>
      </c>
      <c r="D87" s="10"/>
      <c r="E87" s="21" t="e">
        <f t="shared" si="4"/>
        <v>#N/A</v>
      </c>
      <c r="F87" s="4"/>
      <c r="G87" s="2"/>
      <c r="H87" s="4"/>
      <c r="I87" s="4"/>
      <c r="J87" s="4"/>
      <c r="K87" s="15"/>
      <c r="L87" s="4"/>
      <c r="M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</row>
    <row r="88" spans="1:31" x14ac:dyDescent="0.25">
      <c r="A88" s="28" t="s">
        <v>121</v>
      </c>
      <c r="B88" s="7"/>
      <c r="C88" s="17">
        <v>1</v>
      </c>
      <c r="D88" s="10"/>
      <c r="E88" s="21" t="e">
        <f t="shared" si="4"/>
        <v>#N/A</v>
      </c>
      <c r="F88" s="4"/>
      <c r="G88" s="2"/>
      <c r="H88" s="4"/>
      <c r="I88" s="4"/>
      <c r="J88" s="4"/>
      <c r="K88" s="15"/>
      <c r="L88" s="4"/>
      <c r="M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</row>
    <row r="89" spans="1:31" x14ac:dyDescent="0.25">
      <c r="A89" s="28" t="s">
        <v>121</v>
      </c>
      <c r="B89" s="7"/>
      <c r="C89" s="17">
        <v>1</v>
      </c>
      <c r="D89" s="10"/>
      <c r="E89" s="21" t="e">
        <f t="shared" si="4"/>
        <v>#N/A</v>
      </c>
      <c r="F89" s="4"/>
      <c r="G89" s="2"/>
      <c r="H89" s="4"/>
      <c r="I89" s="4"/>
      <c r="J89" s="4"/>
      <c r="K89" s="15"/>
      <c r="L89" s="4"/>
      <c r="M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</row>
    <row r="90" spans="1:31" x14ac:dyDescent="0.25">
      <c r="A90" s="28" t="s">
        <v>121</v>
      </c>
      <c r="B90" s="7"/>
      <c r="C90" s="17">
        <v>1</v>
      </c>
      <c r="D90" s="10"/>
      <c r="E90" s="21" t="e">
        <f t="shared" si="4"/>
        <v>#N/A</v>
      </c>
      <c r="F90" s="4"/>
      <c r="G90" s="2"/>
      <c r="H90" s="4"/>
      <c r="I90" s="4"/>
      <c r="J90" s="4"/>
      <c r="K90" s="15"/>
      <c r="L90" s="4"/>
      <c r="M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</row>
    <row r="91" spans="1:31" x14ac:dyDescent="0.25">
      <c r="A91" s="28" t="s">
        <v>121</v>
      </c>
      <c r="B91" s="7"/>
      <c r="C91" s="17">
        <v>1</v>
      </c>
      <c r="D91" s="10"/>
      <c r="E91" s="21" t="e">
        <f t="shared" si="4"/>
        <v>#N/A</v>
      </c>
      <c r="F91" s="4"/>
      <c r="G91" s="2"/>
      <c r="H91" s="4"/>
      <c r="I91" s="4"/>
      <c r="J91" s="4"/>
      <c r="K91" s="15"/>
      <c r="L91" s="4"/>
      <c r="M91" s="4"/>
      <c r="P91" s="4"/>
      <c r="Q91" s="4"/>
      <c r="R91" s="4"/>
    </row>
    <row r="92" spans="1:31" x14ac:dyDescent="0.25">
      <c r="A92" s="28" t="s">
        <v>121</v>
      </c>
      <c r="B92" s="7"/>
      <c r="C92" s="17">
        <v>1</v>
      </c>
      <c r="D92" s="10"/>
      <c r="E92" s="21" t="e">
        <f t="shared" si="4"/>
        <v>#N/A</v>
      </c>
      <c r="F92" s="4"/>
      <c r="G92" s="2"/>
      <c r="H92" s="4"/>
      <c r="I92" s="4"/>
      <c r="J92" s="4"/>
      <c r="K92" s="15"/>
      <c r="L92" s="4"/>
      <c r="M92" s="4"/>
      <c r="P92" s="4"/>
      <c r="Q92" s="4"/>
      <c r="R92" s="4"/>
    </row>
    <row r="93" spans="1:31" x14ac:dyDescent="0.25">
      <c r="A93" s="28" t="s">
        <v>121</v>
      </c>
      <c r="B93" s="7"/>
      <c r="C93" s="17">
        <v>1</v>
      </c>
      <c r="D93" s="10"/>
      <c r="E93" s="21" t="e">
        <f t="shared" si="4"/>
        <v>#N/A</v>
      </c>
      <c r="F93" s="4"/>
      <c r="G93" s="2"/>
      <c r="H93" s="4"/>
      <c r="I93" s="4"/>
      <c r="J93" s="4"/>
      <c r="K93" s="15"/>
      <c r="L93" s="4"/>
      <c r="M93" s="4"/>
      <c r="P93" s="4"/>
      <c r="Q93" s="4"/>
      <c r="R93" s="4"/>
    </row>
    <row r="94" spans="1:31" x14ac:dyDescent="0.25">
      <c r="A94" s="28" t="s">
        <v>121</v>
      </c>
      <c r="B94" s="7"/>
      <c r="C94" s="17">
        <v>1</v>
      </c>
      <c r="D94" s="10"/>
      <c r="E94" s="21" t="e">
        <f t="shared" si="4"/>
        <v>#N/A</v>
      </c>
      <c r="F94" s="4"/>
      <c r="G94" s="2"/>
      <c r="H94" s="4"/>
      <c r="I94" s="4"/>
      <c r="J94" s="4"/>
      <c r="K94" s="15"/>
      <c r="L94" s="4"/>
      <c r="M94" s="4"/>
      <c r="P94" s="4"/>
      <c r="Q94" s="4"/>
      <c r="R94" s="4"/>
    </row>
    <row r="95" spans="1:31" x14ac:dyDescent="0.25">
      <c r="A95" s="28" t="s">
        <v>121</v>
      </c>
      <c r="B95" s="7"/>
      <c r="C95" s="17">
        <v>1</v>
      </c>
      <c r="D95" s="10"/>
      <c r="E95" s="21" t="e">
        <f t="shared" si="4"/>
        <v>#N/A</v>
      </c>
      <c r="F95" s="4"/>
      <c r="G95" s="2"/>
      <c r="H95" s="4"/>
      <c r="I95" s="4"/>
      <c r="J95" s="4"/>
      <c r="K95" s="15"/>
      <c r="L95" s="4"/>
      <c r="M95" s="4"/>
    </row>
    <row r="96" spans="1:31" x14ac:dyDescent="0.25">
      <c r="A96" s="28" t="s">
        <v>121</v>
      </c>
      <c r="B96" s="7"/>
      <c r="C96" s="17">
        <v>1</v>
      </c>
      <c r="D96" s="10"/>
      <c r="E96" s="21" t="e">
        <f t="shared" si="4"/>
        <v>#N/A</v>
      </c>
      <c r="F96" s="4"/>
      <c r="G96" s="2"/>
      <c r="H96" s="4"/>
      <c r="I96" s="4"/>
      <c r="J96" s="4"/>
      <c r="K96" s="15"/>
      <c r="L96" s="4"/>
      <c r="M96" s="4"/>
    </row>
    <row r="97" spans="1:13" x14ac:dyDescent="0.25">
      <c r="A97" s="28" t="s">
        <v>121</v>
      </c>
      <c r="B97" s="7"/>
      <c r="C97" s="17">
        <v>1</v>
      </c>
      <c r="D97" s="10"/>
      <c r="E97" s="21" t="e">
        <f t="shared" si="4"/>
        <v>#N/A</v>
      </c>
      <c r="F97" s="4"/>
      <c r="G97" s="2"/>
      <c r="H97" s="4"/>
      <c r="I97" s="4"/>
      <c r="J97" s="4"/>
      <c r="K97" s="15"/>
      <c r="L97" s="4"/>
      <c r="M97" s="4"/>
    </row>
    <row r="98" spans="1:13" x14ac:dyDescent="0.25">
      <c r="A98" s="28" t="s">
        <v>121</v>
      </c>
      <c r="B98" s="7"/>
      <c r="C98" s="17">
        <v>1</v>
      </c>
      <c r="D98" s="10"/>
      <c r="E98" s="21" t="e">
        <f t="shared" si="4"/>
        <v>#N/A</v>
      </c>
      <c r="F98" s="4"/>
      <c r="G98" s="2"/>
      <c r="H98" s="4"/>
      <c r="I98" s="4"/>
      <c r="J98" s="4"/>
      <c r="K98" s="15"/>
      <c r="L98" s="4"/>
      <c r="M98" s="4"/>
    </row>
    <row r="99" spans="1:13" x14ac:dyDescent="0.25">
      <c r="A99" s="28" t="s">
        <v>121</v>
      </c>
      <c r="B99" s="7"/>
      <c r="C99" s="17">
        <v>1</v>
      </c>
      <c r="D99" s="10"/>
      <c r="E99" s="21" t="e">
        <f t="shared" si="4"/>
        <v>#N/A</v>
      </c>
      <c r="F99" s="4"/>
      <c r="G99" s="2"/>
      <c r="H99" s="4"/>
      <c r="I99" s="4"/>
      <c r="J99" s="4"/>
      <c r="K99" s="15"/>
      <c r="L99" s="4"/>
      <c r="M99" s="4"/>
    </row>
    <row r="100" spans="1:13" x14ac:dyDescent="0.25">
      <c r="A100" s="28" t="s">
        <v>121</v>
      </c>
      <c r="B100" s="7"/>
      <c r="C100" s="17">
        <v>1</v>
      </c>
      <c r="D100" s="10"/>
      <c r="E100" s="21" t="e">
        <f t="shared" si="4"/>
        <v>#N/A</v>
      </c>
      <c r="F100" s="4"/>
      <c r="G100" s="2"/>
      <c r="H100" s="4"/>
      <c r="I100" s="4"/>
      <c r="J100" s="4"/>
      <c r="K100" s="15"/>
      <c r="L100" s="4"/>
      <c r="M100" s="4"/>
    </row>
    <row r="101" spans="1:13" x14ac:dyDescent="0.25">
      <c r="A101" s="28" t="s">
        <v>121</v>
      </c>
      <c r="B101" s="7"/>
      <c r="C101" s="17">
        <v>1</v>
      </c>
      <c r="D101" s="10"/>
      <c r="E101" s="21" t="e">
        <f t="shared" si="4"/>
        <v>#N/A</v>
      </c>
      <c r="F101" s="4"/>
      <c r="G101" s="2"/>
      <c r="H101" s="4"/>
      <c r="I101" s="4"/>
      <c r="J101" s="4"/>
      <c r="K101" s="15"/>
      <c r="L101" s="4"/>
      <c r="M101" s="4"/>
    </row>
    <row r="102" spans="1:13" x14ac:dyDescent="0.25">
      <c r="A102" s="28" t="s">
        <v>121</v>
      </c>
      <c r="B102" s="7"/>
      <c r="C102" s="17">
        <v>1</v>
      </c>
      <c r="D102" s="10"/>
      <c r="E102" s="21" t="e">
        <f t="shared" si="4"/>
        <v>#N/A</v>
      </c>
      <c r="F102" s="4"/>
      <c r="G102" s="2"/>
      <c r="H102" s="4"/>
      <c r="I102" s="4"/>
      <c r="J102" s="4"/>
      <c r="K102" s="15"/>
      <c r="L102" s="4"/>
      <c r="M102" s="4"/>
    </row>
    <row r="103" spans="1:13" x14ac:dyDescent="0.25">
      <c r="A103" s="28" t="s">
        <v>121</v>
      </c>
      <c r="B103" s="7"/>
      <c r="C103" s="17">
        <v>1</v>
      </c>
      <c r="D103" s="10"/>
      <c r="E103" s="21" t="e">
        <f t="shared" si="4"/>
        <v>#N/A</v>
      </c>
      <c r="F103" s="4"/>
      <c r="G103" s="2"/>
      <c r="H103" s="4"/>
      <c r="I103" s="4"/>
      <c r="J103" s="4"/>
      <c r="K103" s="15"/>
      <c r="L103" s="4"/>
      <c r="M103" s="4"/>
    </row>
    <row r="104" spans="1:13" x14ac:dyDescent="0.25">
      <c r="A104" s="28" t="s">
        <v>121</v>
      </c>
      <c r="B104" s="7"/>
      <c r="C104" s="17">
        <v>1</v>
      </c>
      <c r="D104" s="10"/>
      <c r="E104" s="21" t="e">
        <f t="shared" si="4"/>
        <v>#N/A</v>
      </c>
      <c r="F104" s="4"/>
      <c r="G104" s="2"/>
      <c r="H104" s="4"/>
      <c r="I104" s="4"/>
      <c r="J104" s="4"/>
      <c r="K104" s="15"/>
      <c r="L104" s="4"/>
      <c r="M104" s="4"/>
    </row>
    <row r="105" spans="1:13" x14ac:dyDescent="0.25">
      <c r="A105" s="28" t="s">
        <v>121</v>
      </c>
      <c r="B105" s="7"/>
      <c r="C105" s="17">
        <v>1</v>
      </c>
      <c r="D105" s="10"/>
      <c r="E105" s="21" t="e">
        <f t="shared" si="4"/>
        <v>#N/A</v>
      </c>
      <c r="F105" s="4"/>
      <c r="G105" s="2"/>
      <c r="H105" s="4"/>
      <c r="I105" s="4"/>
      <c r="J105" s="4"/>
      <c r="K105" s="15"/>
      <c r="L105" s="4"/>
      <c r="M105" s="4"/>
    </row>
    <row r="106" spans="1:13" x14ac:dyDescent="0.25">
      <c r="A106" s="28" t="s">
        <v>121</v>
      </c>
      <c r="B106" s="7"/>
      <c r="C106" s="17">
        <v>1</v>
      </c>
      <c r="D106" s="10"/>
      <c r="E106" s="21" t="e">
        <f t="shared" si="4"/>
        <v>#N/A</v>
      </c>
      <c r="F106" s="4"/>
      <c r="G106" s="2"/>
      <c r="H106" s="4"/>
      <c r="I106" s="4"/>
      <c r="J106" s="4"/>
      <c r="K106" s="15"/>
      <c r="L106" s="4"/>
      <c r="M106" s="4"/>
    </row>
    <row r="107" spans="1:13" x14ac:dyDescent="0.25">
      <c r="A107" s="28" t="s">
        <v>121</v>
      </c>
      <c r="B107" s="7"/>
      <c r="C107" s="17">
        <v>1</v>
      </c>
      <c r="D107" s="10"/>
      <c r="E107" s="21" t="e">
        <f t="shared" si="4"/>
        <v>#N/A</v>
      </c>
      <c r="F107" s="4"/>
      <c r="G107" s="2"/>
      <c r="H107" s="4"/>
      <c r="I107" s="4"/>
      <c r="J107" s="4"/>
      <c r="K107" s="15"/>
      <c r="L107" s="4"/>
      <c r="M107" s="4"/>
    </row>
    <row r="108" spans="1:13" x14ac:dyDescent="0.25">
      <c r="A108" s="28" t="s">
        <v>121</v>
      </c>
      <c r="B108" s="7"/>
      <c r="C108" s="17">
        <v>1</v>
      </c>
      <c r="D108" s="10"/>
      <c r="E108" s="21" t="e">
        <f t="shared" si="4"/>
        <v>#N/A</v>
      </c>
      <c r="F108" s="4"/>
      <c r="G108" s="2"/>
      <c r="H108" s="4"/>
      <c r="I108" s="4"/>
      <c r="J108" s="4"/>
      <c r="K108" s="15"/>
      <c r="L108" s="4"/>
      <c r="M108" s="4"/>
    </row>
    <row r="109" spans="1:13" x14ac:dyDescent="0.25">
      <c r="A109" s="28" t="s">
        <v>121</v>
      </c>
      <c r="B109" s="7"/>
      <c r="C109" s="17">
        <v>1</v>
      </c>
      <c r="D109" s="10"/>
      <c r="E109" s="21" t="e">
        <f t="shared" si="4"/>
        <v>#N/A</v>
      </c>
      <c r="F109" s="4"/>
      <c r="G109" s="2"/>
      <c r="H109" s="4"/>
      <c r="I109" s="4"/>
      <c r="J109" s="4"/>
      <c r="K109" s="15"/>
      <c r="L109" s="4"/>
      <c r="M109" s="4"/>
    </row>
    <row r="110" spans="1:13" x14ac:dyDescent="0.25">
      <c r="A110" s="28" t="s">
        <v>121</v>
      </c>
      <c r="B110" s="7"/>
      <c r="C110" s="17">
        <v>1</v>
      </c>
      <c r="D110" s="10"/>
      <c r="E110" s="21" t="e">
        <f t="shared" si="4"/>
        <v>#N/A</v>
      </c>
      <c r="F110" s="4"/>
      <c r="G110" s="2"/>
      <c r="H110" s="4"/>
      <c r="I110" s="4"/>
      <c r="J110" s="4"/>
      <c r="K110" s="15"/>
      <c r="L110" s="4"/>
      <c r="M110" s="4"/>
    </row>
    <row r="111" spans="1:13" x14ac:dyDescent="0.25">
      <c r="A111" s="28" t="s">
        <v>121</v>
      </c>
      <c r="B111" s="7"/>
      <c r="C111" s="17">
        <v>1</v>
      </c>
      <c r="D111" s="10"/>
      <c r="E111" s="21" t="e">
        <f t="shared" si="4"/>
        <v>#N/A</v>
      </c>
      <c r="F111" s="4"/>
      <c r="G111" s="2"/>
      <c r="H111" s="4"/>
      <c r="I111" s="4"/>
      <c r="J111" s="4"/>
      <c r="K111" s="15"/>
      <c r="L111" s="4"/>
      <c r="M111" s="4"/>
    </row>
    <row r="112" spans="1:13" x14ac:dyDescent="0.25">
      <c r="A112" s="28" t="s">
        <v>121</v>
      </c>
      <c r="B112" s="7"/>
      <c r="C112" s="17">
        <v>1</v>
      </c>
      <c r="D112" s="10"/>
      <c r="E112" s="21" t="e">
        <f t="shared" si="4"/>
        <v>#N/A</v>
      </c>
      <c r="F112" s="4"/>
      <c r="G112" s="2"/>
      <c r="H112" s="4"/>
      <c r="I112" s="4"/>
      <c r="J112" s="4"/>
      <c r="K112" s="15"/>
      <c r="L112" s="4"/>
      <c r="M112" s="4"/>
    </row>
    <row r="113" spans="1:13" x14ac:dyDescent="0.25">
      <c r="A113" s="28" t="s">
        <v>121</v>
      </c>
      <c r="B113" s="7"/>
      <c r="C113" s="17">
        <v>1</v>
      </c>
      <c r="D113" s="10"/>
      <c r="E113" s="21" t="e">
        <f t="shared" si="4"/>
        <v>#N/A</v>
      </c>
      <c r="F113" s="4"/>
      <c r="G113" s="2"/>
      <c r="H113" s="4"/>
      <c r="I113" s="4"/>
      <c r="J113" s="4"/>
      <c r="K113" s="15"/>
      <c r="L113" s="4"/>
      <c r="M113" s="4"/>
    </row>
    <row r="114" spans="1:13" x14ac:dyDescent="0.25">
      <c r="A114" s="28" t="s">
        <v>121</v>
      </c>
      <c r="B114" s="7"/>
      <c r="C114" s="17">
        <v>1</v>
      </c>
      <c r="D114" s="10"/>
      <c r="E114" s="21" t="e">
        <f t="shared" si="4"/>
        <v>#N/A</v>
      </c>
      <c r="F114" s="4"/>
      <c r="G114" s="2"/>
      <c r="H114" s="4"/>
      <c r="I114" s="4"/>
      <c r="J114" s="4"/>
      <c r="K114" s="15"/>
      <c r="L114" s="4"/>
      <c r="M114" s="4"/>
    </row>
    <row r="115" spans="1:13" x14ac:dyDescent="0.25">
      <c r="A115" s="28" t="s">
        <v>121</v>
      </c>
      <c r="B115" s="7"/>
      <c r="C115" s="17">
        <v>1</v>
      </c>
      <c r="D115" s="10"/>
      <c r="E115" s="21" t="e">
        <f t="shared" si="4"/>
        <v>#N/A</v>
      </c>
      <c r="F115" s="4"/>
      <c r="G115" s="2"/>
      <c r="H115" s="4"/>
      <c r="I115" s="4"/>
      <c r="J115" s="4"/>
      <c r="K115" s="15"/>
      <c r="L115" s="4"/>
      <c r="M115" s="4"/>
    </row>
    <row r="116" spans="1:13" x14ac:dyDescent="0.25">
      <c r="A116" s="28" t="s">
        <v>121</v>
      </c>
      <c r="B116" s="7"/>
      <c r="C116" s="17">
        <v>1</v>
      </c>
      <c r="D116" s="10"/>
      <c r="E116" s="21" t="e">
        <f t="shared" si="4"/>
        <v>#N/A</v>
      </c>
      <c r="F116" s="4"/>
      <c r="G116" s="2"/>
      <c r="H116" s="4"/>
      <c r="I116" s="4"/>
      <c r="J116" s="4"/>
      <c r="K116" s="15"/>
      <c r="L116" s="4"/>
      <c r="M116" s="4"/>
    </row>
    <row r="117" spans="1:13" x14ac:dyDescent="0.25">
      <c r="A117" s="28" t="s">
        <v>121</v>
      </c>
      <c r="B117" s="7"/>
      <c r="C117" s="17">
        <v>1</v>
      </c>
      <c r="D117" s="10"/>
      <c r="E117" s="21" t="e">
        <f t="shared" si="4"/>
        <v>#N/A</v>
      </c>
      <c r="F117" s="4"/>
      <c r="G117" s="2"/>
      <c r="H117" s="4"/>
      <c r="I117" s="4"/>
      <c r="J117" s="4"/>
      <c r="K117" s="15"/>
      <c r="L117" s="4"/>
      <c r="M117" s="4"/>
    </row>
    <row r="118" spans="1:13" x14ac:dyDescent="0.25">
      <c r="A118" s="28" t="s">
        <v>121</v>
      </c>
      <c r="B118" s="7"/>
      <c r="C118" s="17">
        <v>1</v>
      </c>
      <c r="D118" s="10"/>
      <c r="E118" s="21" t="e">
        <f t="shared" si="4"/>
        <v>#N/A</v>
      </c>
      <c r="F118" s="4"/>
      <c r="G118" s="2"/>
      <c r="H118" s="4"/>
      <c r="I118" s="4"/>
      <c r="J118" s="4"/>
      <c r="K118" s="15"/>
      <c r="L118" s="4"/>
      <c r="M118" s="4"/>
    </row>
    <row r="119" spans="1:13" x14ac:dyDescent="0.25">
      <c r="A119" s="28" t="s">
        <v>121</v>
      </c>
      <c r="B119" s="7"/>
      <c r="C119" s="17">
        <v>1</v>
      </c>
      <c r="D119" s="10"/>
      <c r="E119" s="21" t="e">
        <f t="shared" si="4"/>
        <v>#N/A</v>
      </c>
      <c r="F119" s="4"/>
      <c r="G119" s="2"/>
      <c r="H119" s="4"/>
      <c r="I119" s="4"/>
      <c r="J119" s="4"/>
      <c r="K119" s="15"/>
      <c r="L119" s="4"/>
      <c r="M119" s="4"/>
    </row>
    <row r="120" spans="1:13" x14ac:dyDescent="0.25">
      <c r="A120" s="28" t="s">
        <v>121</v>
      </c>
      <c r="B120" s="7"/>
      <c r="C120" s="17">
        <v>1</v>
      </c>
      <c r="D120" s="10"/>
      <c r="E120" s="21" t="e">
        <f t="shared" si="4"/>
        <v>#N/A</v>
      </c>
      <c r="F120" s="4"/>
      <c r="G120" s="2"/>
      <c r="H120" s="4"/>
      <c r="I120" s="4"/>
      <c r="J120" s="4"/>
      <c r="K120" s="15"/>
      <c r="L120" s="4"/>
      <c r="M120" s="4"/>
    </row>
    <row r="121" spans="1:13" x14ac:dyDescent="0.25">
      <c r="A121" s="28" t="s">
        <v>121</v>
      </c>
      <c r="B121" s="7"/>
      <c r="C121" s="17">
        <v>1</v>
      </c>
      <c r="D121" s="10"/>
      <c r="E121" s="21" t="e">
        <f t="shared" si="4"/>
        <v>#N/A</v>
      </c>
      <c r="F121" s="4"/>
      <c r="G121" s="2"/>
      <c r="H121" s="4"/>
      <c r="I121" s="4"/>
      <c r="J121" s="4"/>
      <c r="K121" s="15"/>
      <c r="L121" s="4"/>
      <c r="M121" s="4"/>
    </row>
    <row r="122" spans="1:13" x14ac:dyDescent="0.25">
      <c r="A122" s="28" t="s">
        <v>121</v>
      </c>
      <c r="B122" s="7"/>
      <c r="C122" s="17">
        <v>1</v>
      </c>
      <c r="D122" s="10"/>
      <c r="E122" s="21" t="e">
        <f t="shared" si="4"/>
        <v>#N/A</v>
      </c>
      <c r="F122" s="4"/>
      <c r="G122" s="2"/>
      <c r="H122" s="4"/>
      <c r="I122" s="4"/>
      <c r="J122" s="4"/>
      <c r="K122" s="15"/>
      <c r="L122" s="4"/>
      <c r="M122" s="4"/>
    </row>
    <row r="123" spans="1:13" x14ac:dyDescent="0.25">
      <c r="A123" s="28" t="s">
        <v>121</v>
      </c>
      <c r="B123" s="7"/>
      <c r="C123" s="17">
        <v>1</v>
      </c>
      <c r="D123" s="10"/>
      <c r="E123" s="21" t="e">
        <f t="shared" si="4"/>
        <v>#N/A</v>
      </c>
      <c r="F123" s="4"/>
      <c r="G123" s="2"/>
      <c r="H123" s="4"/>
      <c r="I123" s="4"/>
      <c r="J123" s="4"/>
      <c r="K123" s="15"/>
      <c r="L123" s="4"/>
      <c r="M123" s="4"/>
    </row>
    <row r="124" spans="1:13" x14ac:dyDescent="0.25">
      <c r="A124" s="28" t="s">
        <v>121</v>
      </c>
      <c r="B124" s="7"/>
      <c r="C124" s="17">
        <v>1</v>
      </c>
      <c r="D124" s="10"/>
      <c r="E124" s="21" t="e">
        <f t="shared" si="4"/>
        <v>#N/A</v>
      </c>
      <c r="F124" s="4"/>
      <c r="G124" s="2"/>
      <c r="H124" s="4"/>
      <c r="I124" s="4"/>
      <c r="J124" s="4"/>
      <c r="K124" s="15"/>
      <c r="L124" s="4"/>
      <c r="M124" s="4"/>
    </row>
    <row r="125" spans="1:13" x14ac:dyDescent="0.25">
      <c r="A125" s="28" t="s">
        <v>121</v>
      </c>
      <c r="B125" s="7"/>
      <c r="C125" s="17">
        <v>1</v>
      </c>
      <c r="D125" s="10"/>
      <c r="E125" s="21" t="e">
        <f t="shared" si="4"/>
        <v>#N/A</v>
      </c>
      <c r="F125" s="4"/>
      <c r="G125" s="2"/>
      <c r="H125" s="4"/>
      <c r="I125" s="4"/>
      <c r="J125" s="4"/>
      <c r="K125" s="15"/>
      <c r="L125" s="4"/>
      <c r="M125" s="4"/>
    </row>
    <row r="126" spans="1:13" x14ac:dyDescent="0.25">
      <c r="A126" s="28" t="s">
        <v>121</v>
      </c>
      <c r="B126" s="7"/>
      <c r="C126" s="17">
        <v>1</v>
      </c>
      <c r="D126" s="10"/>
      <c r="E126" s="21" t="e">
        <f t="shared" si="4"/>
        <v>#N/A</v>
      </c>
      <c r="F126" s="4"/>
      <c r="G126" s="2"/>
      <c r="H126" s="4"/>
      <c r="I126" s="4"/>
      <c r="J126" s="4"/>
      <c r="K126" s="15"/>
      <c r="L126" s="4"/>
      <c r="M126" s="4"/>
    </row>
    <row r="127" spans="1:13" x14ac:dyDescent="0.25">
      <c r="A127" s="28" t="s">
        <v>121</v>
      </c>
      <c r="B127" s="7"/>
      <c r="C127" s="17">
        <v>1</v>
      </c>
      <c r="D127" s="10"/>
      <c r="E127" s="21" t="e">
        <f t="shared" si="4"/>
        <v>#N/A</v>
      </c>
      <c r="F127" s="4"/>
      <c r="G127" s="2"/>
      <c r="H127" s="4"/>
      <c r="I127" s="4"/>
      <c r="J127" s="4"/>
      <c r="K127" s="15"/>
      <c r="L127" s="4"/>
      <c r="M127" s="4"/>
    </row>
    <row r="128" spans="1:13" x14ac:dyDescent="0.25">
      <c r="A128" s="28" t="s">
        <v>121</v>
      </c>
      <c r="B128" s="7"/>
      <c r="C128" s="17">
        <v>1</v>
      </c>
      <c r="D128" s="10"/>
      <c r="E128" s="21" t="e">
        <f t="shared" si="4"/>
        <v>#N/A</v>
      </c>
      <c r="F128" s="4"/>
      <c r="G128" s="2"/>
      <c r="H128" s="4"/>
      <c r="I128" s="4"/>
      <c r="J128" s="4"/>
      <c r="K128" s="15"/>
      <c r="L128" s="4"/>
      <c r="M128" s="4"/>
    </row>
    <row r="129" spans="1:13" x14ac:dyDescent="0.25">
      <c r="A129" s="28" t="s">
        <v>121</v>
      </c>
      <c r="B129" s="7"/>
      <c r="C129" s="17">
        <v>1</v>
      </c>
      <c r="D129" s="10"/>
      <c r="E129" s="21" t="e">
        <f t="shared" si="4"/>
        <v>#N/A</v>
      </c>
      <c r="F129" s="4"/>
      <c r="G129" s="2"/>
      <c r="H129" s="4"/>
      <c r="I129" s="4"/>
      <c r="J129" s="4"/>
      <c r="K129" s="15"/>
      <c r="L129" s="4"/>
      <c r="M129" s="4"/>
    </row>
    <row r="130" spans="1:13" x14ac:dyDescent="0.25">
      <c r="A130" s="28" t="s">
        <v>121</v>
      </c>
      <c r="B130" s="7"/>
      <c r="C130" s="17">
        <v>1</v>
      </c>
      <c r="D130" s="10"/>
      <c r="E130" s="21" t="e">
        <f t="shared" si="4"/>
        <v>#N/A</v>
      </c>
      <c r="F130" s="4"/>
      <c r="G130" s="2"/>
      <c r="H130" s="4"/>
      <c r="I130" s="4"/>
      <c r="J130" s="4"/>
      <c r="K130" s="15"/>
      <c r="L130" s="4"/>
      <c r="M130" s="4"/>
    </row>
    <row r="131" spans="1:13" x14ac:dyDescent="0.25">
      <c r="A131" s="28" t="s">
        <v>121</v>
      </c>
      <c r="B131" s="7"/>
      <c r="C131" s="17">
        <v>1</v>
      </c>
      <c r="D131" s="10"/>
      <c r="E131" s="21" t="e">
        <f t="shared" si="4"/>
        <v>#N/A</v>
      </c>
      <c r="F131" s="4"/>
      <c r="G131" s="2"/>
      <c r="H131" s="4"/>
      <c r="I131" s="4"/>
      <c r="J131" s="4"/>
      <c r="K131" s="15"/>
      <c r="L131" s="4"/>
      <c r="M131" s="4"/>
    </row>
    <row r="132" spans="1:13" x14ac:dyDescent="0.25">
      <c r="A132" s="28" t="s">
        <v>121</v>
      </c>
      <c r="B132" s="7"/>
      <c r="C132" s="17">
        <v>1</v>
      </c>
      <c r="D132" s="10"/>
      <c r="E132" s="21" t="e">
        <f t="shared" ref="E132:E166" si="5">INDEX(N:N,MATCH(B132,O:O,0),1)</f>
        <v>#N/A</v>
      </c>
      <c r="F132" s="4"/>
      <c r="G132" s="2"/>
      <c r="H132" s="4"/>
      <c r="I132" s="4"/>
      <c r="J132" s="4"/>
      <c r="K132" s="15"/>
      <c r="L132" s="4"/>
      <c r="M132" s="4"/>
    </row>
    <row r="133" spans="1:13" x14ac:dyDescent="0.25">
      <c r="A133" s="28" t="s">
        <v>121</v>
      </c>
      <c r="B133" s="7"/>
      <c r="C133" s="17">
        <v>1</v>
      </c>
      <c r="D133" s="10"/>
      <c r="E133" s="21" t="e">
        <f t="shared" si="5"/>
        <v>#N/A</v>
      </c>
      <c r="F133" s="4"/>
      <c r="G133" s="2"/>
      <c r="H133" s="4"/>
      <c r="I133" s="4"/>
      <c r="J133" s="4"/>
      <c r="K133" s="15"/>
      <c r="L133" s="4"/>
      <c r="M133" s="4"/>
    </row>
    <row r="134" spans="1:13" x14ac:dyDescent="0.25">
      <c r="A134" s="28" t="s">
        <v>121</v>
      </c>
      <c r="B134" s="7"/>
      <c r="C134" s="17">
        <v>1</v>
      </c>
      <c r="D134" s="10"/>
      <c r="E134" s="21" t="e">
        <f t="shared" si="5"/>
        <v>#N/A</v>
      </c>
      <c r="F134" s="4"/>
      <c r="G134" s="2"/>
      <c r="H134" s="4"/>
      <c r="I134" s="4"/>
      <c r="J134" s="4"/>
      <c r="K134" s="15"/>
      <c r="L134" s="4"/>
      <c r="M134" s="4"/>
    </row>
    <row r="135" spans="1:13" x14ac:dyDescent="0.25">
      <c r="A135" s="28" t="s">
        <v>121</v>
      </c>
      <c r="B135" s="7"/>
      <c r="C135" s="17">
        <v>1</v>
      </c>
      <c r="D135" s="10"/>
      <c r="E135" s="21" t="e">
        <f t="shared" si="5"/>
        <v>#N/A</v>
      </c>
      <c r="F135" s="4"/>
      <c r="G135" s="2"/>
      <c r="H135" s="4"/>
      <c r="I135" s="4"/>
      <c r="J135" s="4"/>
      <c r="K135" s="15"/>
      <c r="L135" s="4"/>
      <c r="M135" s="4"/>
    </row>
    <row r="136" spans="1:13" x14ac:dyDescent="0.25">
      <c r="A136" s="28" t="s">
        <v>121</v>
      </c>
      <c r="B136" s="7"/>
      <c r="C136" s="17">
        <v>1</v>
      </c>
      <c r="D136" s="10"/>
      <c r="E136" s="21" t="e">
        <f t="shared" si="5"/>
        <v>#N/A</v>
      </c>
      <c r="F136" s="4"/>
      <c r="G136" s="2"/>
      <c r="H136" s="4"/>
      <c r="I136" s="4"/>
      <c r="J136" s="4"/>
      <c r="K136" s="15"/>
      <c r="L136" s="4"/>
      <c r="M136" s="4"/>
    </row>
    <row r="137" spans="1:13" x14ac:dyDescent="0.25">
      <c r="A137" s="28" t="s">
        <v>121</v>
      </c>
      <c r="B137" s="7"/>
      <c r="C137" s="17">
        <v>1</v>
      </c>
      <c r="D137" s="10"/>
      <c r="E137" s="21" t="e">
        <f t="shared" si="5"/>
        <v>#N/A</v>
      </c>
      <c r="F137" s="4"/>
      <c r="G137" s="2"/>
      <c r="H137" s="4"/>
      <c r="I137" s="4"/>
      <c r="J137" s="4"/>
      <c r="K137" s="15"/>
      <c r="L137" s="4"/>
      <c r="M137" s="4"/>
    </row>
    <row r="138" spans="1:13" x14ac:dyDescent="0.25">
      <c r="A138" s="28" t="s">
        <v>121</v>
      </c>
      <c r="B138" s="7"/>
      <c r="C138" s="17">
        <v>1</v>
      </c>
      <c r="D138" s="10"/>
      <c r="E138" s="21" t="e">
        <f t="shared" si="5"/>
        <v>#N/A</v>
      </c>
      <c r="F138" s="4"/>
      <c r="G138" s="2"/>
      <c r="H138" s="4"/>
      <c r="I138" s="4"/>
      <c r="J138" s="4"/>
      <c r="K138" s="15"/>
      <c r="L138" s="4"/>
      <c r="M138" s="4"/>
    </row>
    <row r="139" spans="1:13" x14ac:dyDescent="0.25">
      <c r="A139" s="28" t="s">
        <v>121</v>
      </c>
      <c r="B139" s="7"/>
      <c r="C139" s="17">
        <v>1</v>
      </c>
      <c r="D139" s="10"/>
      <c r="E139" s="21" t="e">
        <f t="shared" si="5"/>
        <v>#N/A</v>
      </c>
      <c r="F139" s="4"/>
      <c r="G139" s="2"/>
      <c r="H139" s="4"/>
      <c r="I139" s="4"/>
      <c r="J139" s="4"/>
      <c r="K139" s="15"/>
      <c r="L139" s="4"/>
      <c r="M139" s="4"/>
    </row>
    <row r="140" spans="1:13" x14ac:dyDescent="0.25">
      <c r="A140" s="28" t="s">
        <v>121</v>
      </c>
      <c r="B140" s="7"/>
      <c r="C140" s="17">
        <v>1</v>
      </c>
      <c r="D140" s="10"/>
      <c r="E140" s="21" t="e">
        <f t="shared" si="5"/>
        <v>#N/A</v>
      </c>
      <c r="F140" s="4"/>
      <c r="G140" s="2"/>
      <c r="H140" s="4"/>
      <c r="I140" s="4"/>
      <c r="J140" s="4"/>
      <c r="K140" s="15"/>
      <c r="L140" s="4"/>
      <c r="M140" s="4"/>
    </row>
    <row r="141" spans="1:13" x14ac:dyDescent="0.25">
      <c r="A141" s="28" t="s">
        <v>121</v>
      </c>
      <c r="B141" s="7"/>
      <c r="C141" s="17">
        <v>1</v>
      </c>
      <c r="D141" s="10"/>
      <c r="E141" s="21" t="e">
        <f t="shared" si="5"/>
        <v>#N/A</v>
      </c>
      <c r="F141" s="4"/>
      <c r="G141" s="2"/>
      <c r="H141" s="4"/>
      <c r="I141" s="4"/>
      <c r="J141" s="4"/>
      <c r="K141" s="15"/>
      <c r="L141" s="4"/>
      <c r="M141" s="4"/>
    </row>
    <row r="142" spans="1:13" x14ac:dyDescent="0.25">
      <c r="A142" s="28" t="s">
        <v>121</v>
      </c>
      <c r="B142" s="7"/>
      <c r="C142" s="17">
        <v>1</v>
      </c>
      <c r="D142" s="10"/>
      <c r="E142" s="21" t="e">
        <f t="shared" si="5"/>
        <v>#N/A</v>
      </c>
      <c r="F142" s="4"/>
      <c r="G142" s="2"/>
      <c r="H142" s="4"/>
      <c r="I142" s="4"/>
      <c r="J142" s="4"/>
      <c r="K142" s="15"/>
      <c r="L142" s="4"/>
      <c r="M142" s="4"/>
    </row>
    <row r="143" spans="1:13" x14ac:dyDescent="0.25">
      <c r="A143" s="28" t="s">
        <v>121</v>
      </c>
      <c r="B143" s="7"/>
      <c r="C143" s="17">
        <v>1</v>
      </c>
      <c r="D143" s="10"/>
      <c r="E143" s="21" t="e">
        <f t="shared" si="5"/>
        <v>#N/A</v>
      </c>
      <c r="F143" s="4"/>
      <c r="G143" s="2"/>
      <c r="H143" s="4"/>
      <c r="I143" s="4"/>
      <c r="J143" s="4"/>
      <c r="K143" s="15"/>
      <c r="L143" s="4"/>
      <c r="M143" s="4"/>
    </row>
    <row r="144" spans="1:13" x14ac:dyDescent="0.25">
      <c r="A144" s="28" t="s">
        <v>121</v>
      </c>
      <c r="B144" s="7"/>
      <c r="C144" s="17">
        <v>1</v>
      </c>
      <c r="D144" s="10"/>
      <c r="E144" s="21" t="e">
        <f t="shared" si="5"/>
        <v>#N/A</v>
      </c>
      <c r="F144" s="4"/>
      <c r="G144" s="2"/>
      <c r="H144" s="4"/>
      <c r="I144" s="4"/>
      <c r="J144" s="4"/>
      <c r="K144" s="15"/>
      <c r="L144" s="4"/>
      <c r="M144" s="4"/>
    </row>
    <row r="145" spans="1:13" x14ac:dyDescent="0.25">
      <c r="A145" s="28" t="s">
        <v>121</v>
      </c>
      <c r="B145" s="7"/>
      <c r="C145" s="17">
        <v>1</v>
      </c>
      <c r="D145" s="10"/>
      <c r="E145" s="21" t="e">
        <f t="shared" si="5"/>
        <v>#N/A</v>
      </c>
      <c r="F145" s="4"/>
      <c r="G145" s="2"/>
      <c r="H145" s="4"/>
      <c r="I145" s="4"/>
      <c r="J145" s="4"/>
      <c r="K145" s="15"/>
      <c r="L145" s="4"/>
      <c r="M145" s="4"/>
    </row>
    <row r="146" spans="1:13" x14ac:dyDescent="0.25">
      <c r="A146" s="28" t="s">
        <v>121</v>
      </c>
      <c r="B146" s="7"/>
      <c r="C146" s="17">
        <v>1</v>
      </c>
      <c r="D146" s="10"/>
      <c r="E146" s="21" t="e">
        <f t="shared" si="5"/>
        <v>#N/A</v>
      </c>
      <c r="F146" s="4"/>
      <c r="G146" s="2"/>
      <c r="H146" s="4"/>
      <c r="I146" s="4"/>
      <c r="J146" s="4"/>
      <c r="K146" s="15"/>
      <c r="L146" s="4"/>
      <c r="M146" s="4"/>
    </row>
    <row r="147" spans="1:13" x14ac:dyDescent="0.25">
      <c r="A147" s="28" t="s">
        <v>121</v>
      </c>
      <c r="B147" s="7"/>
      <c r="C147" s="17">
        <v>1</v>
      </c>
      <c r="D147" s="10"/>
      <c r="E147" s="21" t="e">
        <f t="shared" si="5"/>
        <v>#N/A</v>
      </c>
      <c r="F147" s="4"/>
      <c r="G147" s="2"/>
      <c r="H147" s="4"/>
      <c r="I147" s="4"/>
      <c r="J147" s="4"/>
      <c r="K147" s="15"/>
      <c r="L147" s="4"/>
      <c r="M147" s="4"/>
    </row>
    <row r="148" spans="1:13" x14ac:dyDescent="0.25">
      <c r="A148" s="28" t="s">
        <v>121</v>
      </c>
      <c r="B148" s="7"/>
      <c r="C148" s="17">
        <v>1</v>
      </c>
      <c r="D148" s="10"/>
      <c r="E148" s="21" t="e">
        <f t="shared" si="5"/>
        <v>#N/A</v>
      </c>
      <c r="F148" s="4"/>
      <c r="G148" s="2"/>
      <c r="H148" s="4"/>
      <c r="I148" s="4"/>
      <c r="J148" s="4"/>
      <c r="K148" s="15"/>
      <c r="L148" s="4"/>
      <c r="M148" s="4"/>
    </row>
    <row r="149" spans="1:13" x14ac:dyDescent="0.25">
      <c r="A149" s="28" t="s">
        <v>121</v>
      </c>
      <c r="B149" s="7"/>
      <c r="C149" s="17">
        <v>1</v>
      </c>
      <c r="D149" s="10"/>
      <c r="E149" s="21" t="e">
        <f t="shared" si="5"/>
        <v>#N/A</v>
      </c>
      <c r="F149" s="4"/>
      <c r="G149" s="2"/>
      <c r="H149" s="4"/>
      <c r="I149" s="4"/>
      <c r="J149" s="4"/>
      <c r="K149" s="15"/>
      <c r="L149" s="4"/>
      <c r="M149" s="4"/>
    </row>
    <row r="150" spans="1:13" x14ac:dyDescent="0.25">
      <c r="A150" s="28" t="s">
        <v>121</v>
      </c>
      <c r="B150" s="7"/>
      <c r="C150" s="17">
        <v>1</v>
      </c>
      <c r="D150" s="10"/>
      <c r="E150" s="21" t="e">
        <f t="shared" si="5"/>
        <v>#N/A</v>
      </c>
      <c r="F150" s="4"/>
      <c r="G150" s="2"/>
      <c r="H150" s="4"/>
      <c r="I150" s="4"/>
      <c r="J150" s="4"/>
      <c r="K150" s="15"/>
      <c r="L150" s="4"/>
      <c r="M150" s="4"/>
    </row>
    <row r="151" spans="1:13" x14ac:dyDescent="0.25">
      <c r="A151" s="28" t="s">
        <v>121</v>
      </c>
      <c r="B151" s="7"/>
      <c r="C151" s="17">
        <v>1</v>
      </c>
      <c r="D151" s="10"/>
      <c r="E151" s="21" t="e">
        <f t="shared" si="5"/>
        <v>#N/A</v>
      </c>
      <c r="F151" s="4"/>
      <c r="G151" s="2"/>
      <c r="H151" s="4"/>
      <c r="I151" s="4"/>
      <c r="J151" s="4"/>
      <c r="K151" s="15"/>
      <c r="L151" s="4"/>
      <c r="M151" s="4"/>
    </row>
    <row r="152" spans="1:13" x14ac:dyDescent="0.25">
      <c r="A152" s="28" t="s">
        <v>121</v>
      </c>
      <c r="B152" s="7"/>
      <c r="C152" s="17">
        <v>1</v>
      </c>
      <c r="D152" s="10"/>
      <c r="E152" s="21" t="e">
        <f t="shared" si="5"/>
        <v>#N/A</v>
      </c>
      <c r="F152" s="4"/>
      <c r="G152" s="2"/>
      <c r="H152" s="4"/>
      <c r="I152" s="4"/>
      <c r="J152" s="4"/>
      <c r="K152" s="15"/>
      <c r="L152" s="4"/>
      <c r="M152" s="4"/>
    </row>
    <row r="153" spans="1:13" x14ac:dyDescent="0.25">
      <c r="A153" s="28" t="s">
        <v>121</v>
      </c>
      <c r="B153" s="7"/>
      <c r="C153" s="17">
        <v>1</v>
      </c>
      <c r="D153" s="10"/>
      <c r="E153" s="21" t="e">
        <f t="shared" si="5"/>
        <v>#N/A</v>
      </c>
      <c r="F153" s="4"/>
      <c r="G153" s="2"/>
      <c r="H153" s="4"/>
      <c r="I153" s="4"/>
      <c r="J153" s="4"/>
      <c r="K153" s="15"/>
      <c r="L153" s="4"/>
      <c r="M153" s="4"/>
    </row>
    <row r="154" spans="1:13" x14ac:dyDescent="0.25">
      <c r="A154" s="28" t="s">
        <v>121</v>
      </c>
      <c r="B154" s="7"/>
      <c r="C154" s="17">
        <v>1</v>
      </c>
      <c r="D154" s="10"/>
      <c r="E154" s="21" t="e">
        <f t="shared" si="5"/>
        <v>#N/A</v>
      </c>
      <c r="F154" s="4"/>
      <c r="G154" s="2"/>
      <c r="H154" s="4"/>
      <c r="I154" s="4"/>
      <c r="J154" s="4"/>
      <c r="K154" s="15"/>
      <c r="L154" s="4"/>
      <c r="M154" s="4"/>
    </row>
    <row r="155" spans="1:13" x14ac:dyDescent="0.25">
      <c r="A155" s="28" t="s">
        <v>121</v>
      </c>
      <c r="B155" s="7"/>
      <c r="C155" s="17">
        <v>1</v>
      </c>
      <c r="D155" s="10"/>
      <c r="E155" s="21" t="e">
        <f t="shared" si="5"/>
        <v>#N/A</v>
      </c>
      <c r="F155" s="4"/>
      <c r="G155" s="2"/>
      <c r="H155" s="4"/>
      <c r="I155" s="4"/>
      <c r="J155" s="4"/>
      <c r="K155" s="15"/>
      <c r="L155" s="4"/>
      <c r="M155" s="4"/>
    </row>
    <row r="156" spans="1:13" x14ac:dyDescent="0.25">
      <c r="A156" s="28" t="s">
        <v>121</v>
      </c>
      <c r="B156" s="7"/>
      <c r="C156" s="17">
        <v>1</v>
      </c>
      <c r="D156" s="10"/>
      <c r="E156" s="21" t="e">
        <f t="shared" si="5"/>
        <v>#N/A</v>
      </c>
      <c r="F156" s="4"/>
      <c r="G156" s="2"/>
      <c r="H156" s="4"/>
      <c r="I156" s="4"/>
      <c r="J156" s="4"/>
      <c r="K156" s="15"/>
      <c r="L156" s="4"/>
      <c r="M156" s="4"/>
    </row>
    <row r="157" spans="1:13" x14ac:dyDescent="0.25">
      <c r="A157" s="28" t="s">
        <v>121</v>
      </c>
      <c r="B157" s="7"/>
      <c r="C157" s="17">
        <v>1</v>
      </c>
      <c r="D157" s="10"/>
      <c r="E157" s="21" t="e">
        <f t="shared" si="5"/>
        <v>#N/A</v>
      </c>
      <c r="F157" s="4"/>
      <c r="G157" s="2"/>
      <c r="H157" s="4"/>
      <c r="I157" s="4"/>
      <c r="J157" s="4"/>
      <c r="K157" s="15"/>
      <c r="L157" s="4"/>
      <c r="M157" s="4"/>
    </row>
    <row r="158" spans="1:13" x14ac:dyDescent="0.25">
      <c r="A158" s="28" t="s">
        <v>121</v>
      </c>
      <c r="B158" s="7"/>
      <c r="C158" s="17">
        <v>1</v>
      </c>
      <c r="D158" s="10"/>
      <c r="E158" s="21" t="e">
        <f t="shared" si="5"/>
        <v>#N/A</v>
      </c>
      <c r="F158" s="4"/>
      <c r="G158" s="2"/>
      <c r="H158" s="4"/>
      <c r="I158" s="4"/>
      <c r="J158" s="4"/>
      <c r="K158" s="15"/>
      <c r="L158" s="4"/>
      <c r="M158" s="4"/>
    </row>
    <row r="159" spans="1:13" x14ac:dyDescent="0.25">
      <c r="A159" s="28" t="s">
        <v>121</v>
      </c>
      <c r="B159" s="7"/>
      <c r="C159" s="17">
        <v>1</v>
      </c>
      <c r="D159" s="10"/>
      <c r="E159" s="21" t="e">
        <f t="shared" si="5"/>
        <v>#N/A</v>
      </c>
      <c r="F159" s="4"/>
      <c r="G159" s="2"/>
      <c r="H159" s="4"/>
      <c r="I159" s="4"/>
      <c r="J159" s="4"/>
      <c r="K159" s="15"/>
      <c r="L159" s="4"/>
      <c r="M159" s="4"/>
    </row>
    <row r="160" spans="1:13" x14ac:dyDescent="0.25">
      <c r="A160" s="28" t="s">
        <v>121</v>
      </c>
      <c r="B160" s="7"/>
      <c r="C160" s="17">
        <v>1</v>
      </c>
      <c r="D160" s="10"/>
      <c r="E160" s="21" t="e">
        <f t="shared" si="5"/>
        <v>#N/A</v>
      </c>
      <c r="F160" s="4"/>
      <c r="G160" s="2"/>
      <c r="H160" s="4"/>
      <c r="I160" s="4"/>
      <c r="J160" s="4"/>
      <c r="K160" s="15"/>
      <c r="L160" s="4"/>
      <c r="M160" s="4"/>
    </row>
    <row r="161" spans="1:13" x14ac:dyDescent="0.25">
      <c r="A161" s="28" t="s">
        <v>121</v>
      </c>
      <c r="B161" s="7"/>
      <c r="C161" s="17">
        <v>1</v>
      </c>
      <c r="D161" s="10"/>
      <c r="E161" s="21" t="e">
        <f t="shared" si="5"/>
        <v>#N/A</v>
      </c>
      <c r="F161" s="4"/>
      <c r="G161" s="2"/>
      <c r="H161" s="4"/>
      <c r="I161" s="4"/>
      <c r="J161" s="4"/>
      <c r="K161" s="15"/>
      <c r="L161" s="4"/>
      <c r="M161" s="4"/>
    </row>
    <row r="162" spans="1:13" x14ac:dyDescent="0.25">
      <c r="A162" s="28" t="s">
        <v>121</v>
      </c>
      <c r="B162" s="7"/>
      <c r="C162" s="17">
        <v>1</v>
      </c>
      <c r="D162" s="10"/>
      <c r="E162" s="21" t="e">
        <f t="shared" si="5"/>
        <v>#N/A</v>
      </c>
      <c r="F162" s="4"/>
      <c r="G162" s="2"/>
      <c r="H162" s="4"/>
      <c r="I162" s="4"/>
      <c r="J162" s="4"/>
      <c r="K162" s="15"/>
      <c r="L162" s="4"/>
      <c r="M162" s="4"/>
    </row>
    <row r="163" spans="1:13" x14ac:dyDescent="0.25">
      <c r="A163" s="28" t="s">
        <v>121</v>
      </c>
      <c r="B163" s="7"/>
      <c r="C163" s="17">
        <v>1</v>
      </c>
      <c r="D163" s="10"/>
      <c r="E163" s="21" t="e">
        <f t="shared" si="5"/>
        <v>#N/A</v>
      </c>
      <c r="F163" s="4"/>
      <c r="G163" s="2"/>
      <c r="H163" s="4"/>
      <c r="I163" s="4"/>
      <c r="J163" s="4"/>
      <c r="K163" s="15"/>
      <c r="L163" s="4"/>
      <c r="M163" s="4"/>
    </row>
    <row r="164" spans="1:13" x14ac:dyDescent="0.25">
      <c r="A164" s="28" t="s">
        <v>121</v>
      </c>
      <c r="B164" s="7"/>
      <c r="C164" s="17">
        <v>1</v>
      </c>
      <c r="D164" s="10"/>
      <c r="E164" s="21" t="e">
        <f t="shared" si="5"/>
        <v>#N/A</v>
      </c>
      <c r="F164" s="4"/>
      <c r="G164" s="2"/>
      <c r="H164" s="4"/>
      <c r="I164" s="4"/>
      <c r="J164" s="4"/>
      <c r="K164" s="15"/>
      <c r="L164" s="4"/>
      <c r="M164" s="4"/>
    </row>
    <row r="165" spans="1:13" x14ac:dyDescent="0.25">
      <c r="A165" s="28" t="s">
        <v>121</v>
      </c>
      <c r="B165" s="7"/>
      <c r="C165" s="17">
        <v>1</v>
      </c>
      <c r="D165" s="10"/>
      <c r="E165" s="21" t="e">
        <f t="shared" si="5"/>
        <v>#N/A</v>
      </c>
      <c r="F165" s="4"/>
      <c r="G165" s="2"/>
      <c r="H165" s="4"/>
      <c r="I165" s="4"/>
      <c r="J165" s="4"/>
      <c r="K165" s="15"/>
      <c r="L165" s="4"/>
      <c r="M165" s="4"/>
    </row>
    <row r="166" spans="1:13" x14ac:dyDescent="0.25">
      <c r="A166" s="28" t="s">
        <v>121</v>
      </c>
      <c r="B166" s="7"/>
      <c r="C166" s="17">
        <v>1</v>
      </c>
      <c r="D166" s="10"/>
      <c r="E166" s="21" t="e">
        <f t="shared" si="5"/>
        <v>#N/A</v>
      </c>
      <c r="F166" s="4"/>
      <c r="G166" s="2"/>
      <c r="H166" s="4"/>
      <c r="I166" s="4"/>
      <c r="J166" s="4"/>
      <c r="K166" s="15"/>
      <c r="L166" s="4"/>
      <c r="M166" s="4"/>
    </row>
    <row r="167" spans="1:13" x14ac:dyDescent="0.25">
      <c r="A167" s="4"/>
      <c r="B167" s="4"/>
      <c r="C167" s="4"/>
      <c r="D167" s="2"/>
      <c r="E167" s="4"/>
      <c r="F167" s="4"/>
      <c r="G167" s="2"/>
      <c r="H167" s="4"/>
      <c r="I167" s="4"/>
      <c r="J167" s="4"/>
      <c r="K167" s="15"/>
      <c r="L167" s="4"/>
      <c r="M167" s="4"/>
    </row>
    <row r="168" spans="1:13" x14ac:dyDescent="0.25">
      <c r="A168" s="4"/>
      <c r="B168" s="4"/>
      <c r="C168" s="4"/>
      <c r="D168" s="2"/>
      <c r="E168" s="4"/>
      <c r="F168" s="4"/>
      <c r="G168" s="2"/>
      <c r="H168" s="4"/>
      <c r="I168" s="4"/>
      <c r="J168" s="4"/>
      <c r="K168" s="15"/>
      <c r="L168" s="4"/>
      <c r="M168" s="4"/>
    </row>
    <row r="169" spans="1:13" x14ac:dyDescent="0.25">
      <c r="A169" s="4"/>
      <c r="B169" s="4"/>
      <c r="C169" s="4"/>
      <c r="D169" s="2"/>
      <c r="E169" s="4"/>
      <c r="F169" s="4"/>
      <c r="G169" s="2"/>
      <c r="H169" s="4"/>
      <c r="I169" s="4"/>
      <c r="J169" s="4"/>
      <c r="K169" s="15"/>
      <c r="L169" s="4"/>
      <c r="M169" s="4"/>
    </row>
    <row r="170" spans="1:13" x14ac:dyDescent="0.25">
      <c r="A170" s="4"/>
      <c r="B170" s="4"/>
      <c r="C170" s="4"/>
      <c r="D170" s="2"/>
      <c r="E170" s="4"/>
      <c r="F170" s="4"/>
      <c r="G170" s="2"/>
      <c r="H170" s="4"/>
      <c r="I170" s="4"/>
      <c r="J170" s="4"/>
      <c r="K170" s="15"/>
      <c r="L170" s="4"/>
      <c r="M170" s="4"/>
    </row>
    <row r="171" spans="1:13" x14ac:dyDescent="0.25">
      <c r="A171" s="4"/>
      <c r="B171" s="4"/>
      <c r="C171" s="4"/>
      <c r="D171" s="2"/>
      <c r="E171" s="4"/>
      <c r="F171" s="4"/>
      <c r="G171" s="2"/>
      <c r="H171" s="4"/>
      <c r="I171" s="4"/>
      <c r="J171" s="4"/>
      <c r="K171" s="15"/>
      <c r="L171" s="4"/>
      <c r="M171" s="4"/>
    </row>
    <row r="172" spans="1:13" x14ac:dyDescent="0.25">
      <c r="A172" s="4"/>
      <c r="B172" s="4"/>
      <c r="C172" s="4"/>
      <c r="D172" s="2"/>
      <c r="E172" s="4"/>
      <c r="F172" s="4"/>
      <c r="G172" s="2"/>
      <c r="H172" s="4"/>
      <c r="I172" s="4"/>
      <c r="J172" s="4"/>
      <c r="K172" s="15"/>
      <c r="L172" s="4"/>
      <c r="M172" s="4"/>
    </row>
    <row r="173" spans="1:13" x14ac:dyDescent="0.25">
      <c r="A173" s="4"/>
      <c r="B173" s="4"/>
      <c r="C173" s="4"/>
      <c r="D173" s="2"/>
      <c r="E173" s="4"/>
      <c r="F173" s="4"/>
      <c r="G173" s="2"/>
      <c r="H173" s="4"/>
      <c r="I173" s="4"/>
      <c r="J173" s="4"/>
      <c r="K173" s="15"/>
      <c r="L173" s="4"/>
      <c r="M173" s="4"/>
    </row>
    <row r="174" spans="1:13" x14ac:dyDescent="0.25">
      <c r="A174" s="4"/>
      <c r="B174" s="4"/>
      <c r="C174" s="4"/>
      <c r="D174" s="2"/>
      <c r="E174" s="4"/>
      <c r="F174" s="4"/>
      <c r="G174" s="2"/>
      <c r="H174" s="4"/>
      <c r="I174" s="4"/>
      <c r="J174" s="4"/>
      <c r="K174" s="15"/>
      <c r="L174" s="4"/>
      <c r="M174" s="4"/>
    </row>
    <row r="175" spans="1:13" x14ac:dyDescent="0.25">
      <c r="A175" s="4"/>
      <c r="B175" s="4"/>
      <c r="C175" s="4"/>
      <c r="D175" s="2"/>
      <c r="E175" s="4"/>
      <c r="F175" s="4"/>
      <c r="G175" s="2"/>
      <c r="H175" s="4"/>
      <c r="I175" s="4"/>
      <c r="J175" s="4"/>
      <c r="K175" s="15"/>
      <c r="L175" s="4"/>
      <c r="M175" s="4"/>
    </row>
    <row r="176" spans="1:13" x14ac:dyDescent="0.25">
      <c r="A176" s="4"/>
      <c r="B176" s="4"/>
      <c r="C176" s="4"/>
      <c r="D176" s="2"/>
      <c r="E176" s="4"/>
      <c r="F176" s="4"/>
      <c r="G176" s="2"/>
      <c r="H176" s="4"/>
      <c r="I176" s="4"/>
      <c r="J176" s="4"/>
      <c r="K176" s="15"/>
      <c r="L176" s="4"/>
      <c r="M176" s="4"/>
    </row>
    <row r="177" spans="1:13" x14ac:dyDescent="0.25">
      <c r="A177" s="4"/>
      <c r="B177" s="4"/>
      <c r="C177" s="4"/>
      <c r="D177" s="2"/>
      <c r="E177" s="4"/>
      <c r="F177" s="4"/>
      <c r="G177" s="2"/>
      <c r="H177" s="4"/>
      <c r="I177" s="4"/>
      <c r="J177" s="4"/>
      <c r="K177" s="15"/>
      <c r="L177" s="4"/>
      <c r="M177" s="4"/>
    </row>
    <row r="178" spans="1:13" x14ac:dyDescent="0.25">
      <c r="A178" s="4"/>
      <c r="B178" s="4"/>
      <c r="C178" s="4"/>
      <c r="D178" s="2"/>
      <c r="E178" s="4"/>
      <c r="F178" s="4"/>
      <c r="G178" s="2"/>
      <c r="H178" s="4"/>
      <c r="I178" s="4"/>
      <c r="J178" s="4"/>
      <c r="K178" s="15"/>
      <c r="L178" s="4"/>
      <c r="M178" s="4"/>
    </row>
    <row r="179" spans="1:13" x14ac:dyDescent="0.25">
      <c r="A179" s="4"/>
      <c r="B179" s="4"/>
      <c r="C179" s="4"/>
      <c r="D179" s="2"/>
      <c r="E179" s="4"/>
      <c r="F179" s="4"/>
      <c r="G179" s="2"/>
      <c r="H179" s="4"/>
      <c r="I179" s="4"/>
      <c r="J179" s="4"/>
      <c r="K179" s="15"/>
      <c r="L179" s="4"/>
      <c r="M179" s="4"/>
    </row>
    <row r="180" spans="1:13" x14ac:dyDescent="0.25">
      <c r="A180" s="4"/>
      <c r="B180" s="4"/>
      <c r="C180" s="4"/>
      <c r="D180" s="2"/>
      <c r="E180" s="4"/>
      <c r="F180" s="4"/>
      <c r="G180" s="2"/>
      <c r="H180" s="4"/>
      <c r="I180" s="4"/>
      <c r="J180" s="4"/>
      <c r="K180" s="15"/>
      <c r="L180" s="4"/>
      <c r="M180" s="4"/>
    </row>
    <row r="181" spans="1:13" x14ac:dyDescent="0.25">
      <c r="A181" s="4"/>
      <c r="B181" s="4"/>
      <c r="C181" s="4"/>
      <c r="D181" s="2"/>
      <c r="E181" s="4"/>
      <c r="F181" s="4"/>
      <c r="G181" s="2"/>
      <c r="H181" s="4"/>
      <c r="I181" s="4"/>
      <c r="J181" s="4"/>
      <c r="K181" s="15"/>
      <c r="L181" s="4"/>
      <c r="M181" s="4"/>
    </row>
    <row r="182" spans="1:13" x14ac:dyDescent="0.25">
      <c r="A182" s="4"/>
      <c r="B182" s="4"/>
      <c r="C182" s="4"/>
      <c r="D182" s="2"/>
      <c r="E182" s="4"/>
      <c r="F182" s="4"/>
      <c r="G182" s="2"/>
      <c r="H182" s="4"/>
      <c r="I182" s="4"/>
      <c r="J182" s="4"/>
      <c r="K182" s="15"/>
      <c r="L182" s="4"/>
      <c r="M182" s="4"/>
    </row>
    <row r="183" spans="1:13" x14ac:dyDescent="0.25">
      <c r="A183" s="4"/>
      <c r="B183" s="4"/>
      <c r="C183" s="4"/>
      <c r="D183" s="2"/>
      <c r="E183" s="4"/>
      <c r="F183" s="4"/>
      <c r="G183" s="2"/>
      <c r="H183" s="4"/>
      <c r="I183" s="4"/>
      <c r="J183" s="4"/>
      <c r="K183" s="15"/>
      <c r="L183" s="4"/>
      <c r="M183" s="4"/>
    </row>
    <row r="184" spans="1:13" x14ac:dyDescent="0.25">
      <c r="A184" s="4"/>
      <c r="B184" s="4"/>
      <c r="C184" s="4"/>
      <c r="D184" s="2"/>
      <c r="E184" s="4"/>
      <c r="F184" s="4"/>
      <c r="G184" s="2"/>
      <c r="H184" s="4"/>
      <c r="I184" s="4"/>
      <c r="J184" s="4"/>
      <c r="K184" s="15"/>
      <c r="L184" s="4"/>
      <c r="M184" s="4"/>
    </row>
    <row r="185" spans="1:13" x14ac:dyDescent="0.25">
      <c r="A185" s="4"/>
      <c r="B185" s="4"/>
      <c r="C185" s="4"/>
      <c r="D185" s="2"/>
      <c r="E185" s="4"/>
      <c r="F185" s="4"/>
      <c r="G185" s="2"/>
      <c r="H185" s="4"/>
      <c r="I185" s="4"/>
      <c r="J185" s="4"/>
      <c r="K185" s="15"/>
      <c r="L185" s="4"/>
      <c r="M185" s="4"/>
    </row>
    <row r="186" spans="1:13" x14ac:dyDescent="0.25">
      <c r="A186" s="4"/>
      <c r="B186" s="4"/>
      <c r="C186" s="4"/>
      <c r="D186" s="2"/>
      <c r="E186" s="4"/>
      <c r="F186" s="4"/>
      <c r="G186" s="2"/>
      <c r="H186" s="4"/>
      <c r="I186" s="4"/>
      <c r="J186" s="4"/>
      <c r="K186" s="15"/>
      <c r="L186" s="4"/>
      <c r="M186" s="4"/>
    </row>
    <row r="187" spans="1:13" x14ac:dyDescent="0.25">
      <c r="A187" s="4"/>
      <c r="B187" s="4"/>
      <c r="C187" s="4"/>
      <c r="D187" s="2"/>
      <c r="E187" s="4"/>
      <c r="F187" s="4"/>
      <c r="G187" s="2"/>
      <c r="H187" s="4"/>
      <c r="I187" s="4"/>
      <c r="J187" s="4"/>
      <c r="K187" s="15"/>
      <c r="L187" s="4"/>
      <c r="M187" s="4"/>
    </row>
    <row r="188" spans="1:13" x14ac:dyDescent="0.25">
      <c r="A188" s="4"/>
      <c r="B188" s="4"/>
      <c r="C188" s="4"/>
      <c r="D188" s="2"/>
      <c r="E188" s="4"/>
      <c r="F188" s="4"/>
      <c r="G188" s="2"/>
      <c r="H188" s="4"/>
      <c r="I188" s="4"/>
      <c r="J188" s="4"/>
      <c r="K188" s="15"/>
      <c r="L188" s="4"/>
      <c r="M188" s="4"/>
    </row>
    <row r="189" spans="1:13" x14ac:dyDescent="0.25">
      <c r="A189" s="4"/>
      <c r="B189" s="4"/>
      <c r="C189" s="4"/>
      <c r="D189" s="2"/>
      <c r="E189" s="4"/>
      <c r="F189" s="4"/>
      <c r="G189" s="2"/>
      <c r="H189" s="4"/>
      <c r="I189" s="4"/>
      <c r="J189" s="4"/>
      <c r="K189" s="15"/>
      <c r="L189" s="4"/>
      <c r="M189" s="4"/>
    </row>
    <row r="190" spans="1:13" x14ac:dyDescent="0.25">
      <c r="A190" s="4"/>
      <c r="B190" s="4"/>
      <c r="C190" s="4"/>
      <c r="D190" s="2"/>
      <c r="E190" s="4"/>
      <c r="F190" s="4"/>
      <c r="G190" s="2"/>
      <c r="H190" s="4"/>
      <c r="I190" s="4"/>
      <c r="J190" s="4"/>
      <c r="K190" s="15"/>
      <c r="L190" s="4"/>
      <c r="M190" s="4"/>
    </row>
    <row r="191" spans="1:13" x14ac:dyDescent="0.25">
      <c r="A191" s="4"/>
      <c r="B191" s="4"/>
      <c r="C191" s="4"/>
      <c r="D191" s="2"/>
      <c r="E191" s="4"/>
      <c r="F191" s="4"/>
      <c r="G191" s="2"/>
      <c r="H191" s="4"/>
      <c r="I191" s="4"/>
      <c r="J191" s="4"/>
      <c r="K191" s="15"/>
      <c r="L191" s="4"/>
      <c r="M191" s="4"/>
    </row>
    <row r="192" spans="1:13" x14ac:dyDescent="0.25">
      <c r="A192" s="4"/>
      <c r="B192" s="4"/>
      <c r="C192" s="4"/>
      <c r="D192" s="2"/>
      <c r="E192" s="4"/>
      <c r="F192" s="4"/>
      <c r="G192" s="2"/>
      <c r="H192" s="4"/>
      <c r="I192" s="4"/>
      <c r="J192" s="4"/>
      <c r="K192" s="15"/>
      <c r="L192" s="4"/>
      <c r="M192" s="4"/>
    </row>
    <row r="193" spans="1:13" x14ac:dyDescent="0.25">
      <c r="A193" s="4"/>
      <c r="B193" s="4"/>
      <c r="C193" s="4"/>
      <c r="D193" s="2"/>
      <c r="E193" s="4"/>
      <c r="F193" s="4"/>
      <c r="G193" s="2"/>
      <c r="H193" s="4"/>
      <c r="I193" s="4"/>
      <c r="J193" s="4"/>
      <c r="K193" s="15"/>
      <c r="L193" s="4"/>
      <c r="M193" s="4"/>
    </row>
    <row r="194" spans="1:13" x14ac:dyDescent="0.25">
      <c r="A194" s="4"/>
      <c r="B194" s="4"/>
      <c r="C194" s="4"/>
      <c r="D194" s="2"/>
      <c r="E194" s="4"/>
      <c r="F194" s="4"/>
      <c r="G194" s="2"/>
      <c r="H194" s="4"/>
      <c r="I194" s="4"/>
      <c r="J194" s="4"/>
      <c r="K194" s="15"/>
      <c r="L194" s="4"/>
      <c r="M194" s="4"/>
    </row>
    <row r="195" spans="1:13" x14ac:dyDescent="0.25">
      <c r="A195" s="4"/>
      <c r="B195" s="4"/>
      <c r="C195" s="4"/>
      <c r="D195" s="2"/>
      <c r="E195" s="4"/>
      <c r="F195" s="4"/>
      <c r="G195" s="2"/>
      <c r="H195" s="4"/>
      <c r="I195" s="4"/>
      <c r="J195" s="4"/>
      <c r="K195" s="15"/>
      <c r="L195" s="4"/>
      <c r="M195" s="4"/>
    </row>
    <row r="196" spans="1:13" x14ac:dyDescent="0.25">
      <c r="A196" s="4"/>
      <c r="B196" s="4"/>
      <c r="C196" s="4"/>
      <c r="D196" s="2"/>
      <c r="E196" s="4"/>
      <c r="F196" s="4"/>
      <c r="G196" s="2"/>
      <c r="H196" s="4"/>
      <c r="I196" s="4"/>
      <c r="J196" s="4"/>
      <c r="K196" s="15"/>
      <c r="L196" s="4"/>
      <c r="M196" s="4"/>
    </row>
    <row r="197" spans="1:13" x14ac:dyDescent="0.25">
      <c r="A197" s="4"/>
      <c r="B197" s="4"/>
      <c r="C197" s="4"/>
      <c r="D197" s="2"/>
      <c r="E197" s="4"/>
      <c r="F197" s="4"/>
      <c r="G197" s="2"/>
      <c r="H197" s="4"/>
      <c r="I197" s="4"/>
      <c r="J197" s="4"/>
      <c r="K197" s="15"/>
      <c r="L197" s="4"/>
      <c r="M197" s="4"/>
    </row>
    <row r="198" spans="1:13" x14ac:dyDescent="0.25">
      <c r="A198" s="4"/>
      <c r="B198" s="4"/>
      <c r="C198" s="4"/>
      <c r="D198" s="2"/>
      <c r="E198" s="4"/>
      <c r="F198" s="4"/>
      <c r="G198" s="2"/>
      <c r="H198" s="4"/>
      <c r="I198" s="4"/>
      <c r="J198" s="4"/>
      <c r="K198" s="15"/>
      <c r="L198" s="4"/>
      <c r="M198" s="4"/>
    </row>
    <row r="199" spans="1:13" x14ac:dyDescent="0.25">
      <c r="A199" s="4"/>
      <c r="B199" s="4"/>
      <c r="C199" s="4"/>
      <c r="D199" s="2"/>
      <c r="E199" s="4"/>
      <c r="F199" s="4"/>
      <c r="G199" s="2"/>
      <c r="H199" s="4"/>
      <c r="I199" s="4"/>
      <c r="J199" s="4"/>
      <c r="K199" s="15"/>
      <c r="L199" s="4"/>
      <c r="M199" s="4"/>
    </row>
    <row r="200" spans="1:13" x14ac:dyDescent="0.25">
      <c r="A200" s="4"/>
      <c r="B200" s="4"/>
      <c r="C200" s="4"/>
      <c r="D200" s="2"/>
      <c r="E200" s="4"/>
      <c r="F200" s="4"/>
      <c r="G200" s="2"/>
      <c r="H200" s="4"/>
      <c r="I200" s="4"/>
      <c r="J200" s="4"/>
      <c r="K200" s="15"/>
      <c r="L200" s="4"/>
      <c r="M200" s="4"/>
    </row>
    <row r="201" spans="1:13" x14ac:dyDescent="0.25">
      <c r="A201" s="4"/>
      <c r="B201" s="4"/>
      <c r="C201" s="4"/>
      <c r="D201" s="2"/>
      <c r="E201" s="4"/>
      <c r="F201" s="4"/>
      <c r="G201" s="2"/>
      <c r="H201" s="4"/>
      <c r="I201" s="4"/>
      <c r="J201" s="4"/>
      <c r="K201" s="15"/>
      <c r="L201" s="4"/>
      <c r="M201" s="4"/>
    </row>
    <row r="202" spans="1:13" x14ac:dyDescent="0.25">
      <c r="A202" s="4"/>
      <c r="B202" s="4"/>
      <c r="C202" s="4"/>
      <c r="D202" s="2"/>
      <c r="E202" s="4"/>
      <c r="F202" s="4"/>
      <c r="G202" s="2"/>
      <c r="H202" s="4"/>
      <c r="I202" s="4"/>
      <c r="J202" s="4"/>
      <c r="K202" s="15"/>
      <c r="L202" s="4"/>
      <c r="M202" s="4"/>
    </row>
    <row r="203" spans="1:13" x14ac:dyDescent="0.25">
      <c r="A203" s="4"/>
      <c r="B203" s="4"/>
      <c r="C203" s="4"/>
      <c r="D203" s="2"/>
      <c r="E203" s="4"/>
      <c r="F203" s="4"/>
      <c r="G203" s="2"/>
      <c r="H203" s="4"/>
      <c r="I203" s="4"/>
      <c r="J203" s="4"/>
      <c r="K203" s="15"/>
      <c r="L203" s="4"/>
      <c r="M203" s="4"/>
    </row>
    <row r="204" spans="1:13" x14ac:dyDescent="0.25">
      <c r="A204" s="4"/>
      <c r="B204" s="4"/>
      <c r="C204" s="4"/>
      <c r="D204" s="2"/>
      <c r="E204" s="4"/>
      <c r="F204" s="4"/>
      <c r="G204" s="2"/>
      <c r="H204" s="4"/>
      <c r="I204" s="4"/>
      <c r="J204" s="4"/>
      <c r="K204" s="15"/>
      <c r="L204" s="4"/>
      <c r="M204" s="4"/>
    </row>
    <row r="205" spans="1:13" x14ac:dyDescent="0.25">
      <c r="A205" s="4"/>
      <c r="B205" s="4"/>
      <c r="C205" s="4"/>
      <c r="D205" s="2"/>
      <c r="E205" s="4"/>
      <c r="F205" s="4"/>
      <c r="G205" s="2"/>
      <c r="H205" s="4"/>
      <c r="I205" s="4"/>
      <c r="J205" s="4"/>
      <c r="K205" s="15"/>
      <c r="L205" s="4"/>
      <c r="M205" s="4"/>
    </row>
    <row r="206" spans="1:13" x14ac:dyDescent="0.25">
      <c r="A206" s="4"/>
      <c r="B206" s="4"/>
      <c r="C206" s="4"/>
      <c r="D206" s="2"/>
      <c r="E206" s="4"/>
      <c r="F206" s="4"/>
      <c r="G206" s="2"/>
      <c r="H206" s="4"/>
      <c r="I206" s="4"/>
      <c r="J206" s="4"/>
      <c r="K206" s="15"/>
      <c r="L206" s="4"/>
      <c r="M206" s="4"/>
    </row>
    <row r="207" spans="1:13" x14ac:dyDescent="0.25">
      <c r="A207" s="4"/>
      <c r="B207" s="4"/>
      <c r="C207" s="4"/>
      <c r="D207" s="2"/>
      <c r="E207" s="4"/>
      <c r="F207" s="4"/>
      <c r="G207" s="2"/>
      <c r="H207" s="4"/>
      <c r="I207" s="4"/>
      <c r="J207" s="4"/>
      <c r="K207" s="15"/>
      <c r="L207" s="4"/>
      <c r="M207" s="4"/>
    </row>
    <row r="208" spans="1:13" x14ac:dyDescent="0.25">
      <c r="A208" s="4"/>
      <c r="B208" s="4"/>
      <c r="C208" s="4"/>
      <c r="D208" s="2"/>
      <c r="E208" s="4"/>
      <c r="F208" s="4"/>
      <c r="G208" s="2"/>
      <c r="H208" s="4"/>
      <c r="I208" s="4"/>
      <c r="J208" s="4"/>
      <c r="K208" s="15"/>
      <c r="L208" s="4"/>
      <c r="M208" s="4"/>
    </row>
    <row r="209" spans="1:13" x14ac:dyDescent="0.25">
      <c r="A209" s="4"/>
      <c r="B209" s="4"/>
      <c r="C209" s="4"/>
      <c r="D209" s="2"/>
      <c r="E209" s="4"/>
      <c r="F209" s="4"/>
      <c r="G209" s="2"/>
      <c r="H209" s="4"/>
      <c r="I209" s="4"/>
      <c r="J209" s="4"/>
      <c r="K209" s="15"/>
      <c r="L209" s="4"/>
      <c r="M209" s="4"/>
    </row>
    <row r="210" spans="1:13" x14ac:dyDescent="0.25">
      <c r="A210" s="4"/>
      <c r="B210" s="4"/>
      <c r="C210" s="4"/>
      <c r="D210" s="2"/>
      <c r="E210" s="4"/>
      <c r="F210" s="4"/>
      <c r="G210" s="2"/>
      <c r="H210" s="4"/>
      <c r="I210" s="4"/>
      <c r="J210" s="4"/>
      <c r="K210" s="15"/>
      <c r="L210" s="4"/>
      <c r="M210" s="4"/>
    </row>
    <row r="211" spans="1:13" x14ac:dyDescent="0.25">
      <c r="A211" s="4"/>
      <c r="B211" s="4"/>
      <c r="C211" s="4"/>
      <c r="D211" s="2"/>
      <c r="E211" s="4"/>
      <c r="F211" s="4"/>
      <c r="G211" s="2"/>
      <c r="H211" s="4"/>
      <c r="I211" s="4"/>
      <c r="J211" s="4"/>
      <c r="K211" s="15"/>
      <c r="L211" s="4"/>
      <c r="M211" s="4"/>
    </row>
    <row r="212" spans="1:13" x14ac:dyDescent="0.25">
      <c r="A212" s="4"/>
      <c r="B212" s="4"/>
      <c r="C212" s="4"/>
      <c r="D212" s="2"/>
      <c r="E212" s="4"/>
      <c r="F212" s="4"/>
      <c r="G212" s="2"/>
      <c r="H212" s="4"/>
      <c r="I212" s="4"/>
      <c r="J212" s="4"/>
      <c r="K212" s="15"/>
      <c r="L212" s="4"/>
      <c r="M212" s="4"/>
    </row>
    <row r="213" spans="1:13" x14ac:dyDescent="0.25">
      <c r="A213" s="4"/>
      <c r="B213" s="4"/>
      <c r="C213" s="4"/>
      <c r="D213" s="2"/>
      <c r="E213" s="4"/>
      <c r="F213" s="4"/>
      <c r="G213" s="2"/>
      <c r="H213" s="4"/>
      <c r="I213" s="4"/>
      <c r="J213" s="4"/>
      <c r="K213" s="15"/>
      <c r="L213" s="4"/>
      <c r="M213" s="4"/>
    </row>
    <row r="214" spans="1:13" x14ac:dyDescent="0.25">
      <c r="A214" s="4"/>
      <c r="B214" s="4"/>
      <c r="C214" s="4"/>
      <c r="D214" s="2"/>
      <c r="E214" s="4"/>
      <c r="F214" s="4"/>
      <c r="G214" s="2"/>
      <c r="H214" s="4"/>
      <c r="I214" s="4"/>
      <c r="J214" s="4"/>
      <c r="K214" s="15"/>
      <c r="L214" s="4"/>
      <c r="M214" s="4"/>
    </row>
    <row r="215" spans="1:13" x14ac:dyDescent="0.25">
      <c r="A215" s="4"/>
      <c r="B215" s="4"/>
      <c r="C215" s="4"/>
      <c r="D215" s="2"/>
      <c r="E215" s="4"/>
      <c r="F215" s="4"/>
      <c r="G215" s="2"/>
      <c r="H215" s="4"/>
      <c r="I215" s="4"/>
      <c r="J215" s="4"/>
      <c r="K215" s="15"/>
      <c r="L215" s="4"/>
      <c r="M215" s="4"/>
    </row>
    <row r="216" spans="1:13" x14ac:dyDescent="0.25">
      <c r="A216" s="4"/>
      <c r="B216" s="4"/>
      <c r="C216" s="4"/>
      <c r="D216" s="2"/>
      <c r="E216" s="4"/>
      <c r="F216" s="4"/>
      <c r="G216" s="2"/>
      <c r="H216" s="4"/>
      <c r="I216" s="4"/>
      <c r="J216" s="4"/>
      <c r="K216" s="15"/>
      <c r="L216" s="4"/>
      <c r="M216" s="4"/>
    </row>
    <row r="217" spans="1:13" x14ac:dyDescent="0.25">
      <c r="A217" s="4"/>
      <c r="B217" s="4"/>
      <c r="C217" s="4"/>
      <c r="D217" s="2"/>
      <c r="E217" s="4"/>
      <c r="F217" s="4"/>
      <c r="G217" s="2"/>
      <c r="H217" s="4"/>
      <c r="I217" s="4"/>
      <c r="J217" s="4"/>
      <c r="K217" s="15"/>
      <c r="L217" s="4"/>
      <c r="M217" s="4"/>
    </row>
    <row r="218" spans="1:13" x14ac:dyDescent="0.25">
      <c r="A218" s="4"/>
      <c r="B218" s="4"/>
      <c r="C218" s="4"/>
      <c r="D218" s="2"/>
      <c r="E218" s="4"/>
      <c r="F218" s="4"/>
      <c r="G218" s="2"/>
      <c r="H218" s="4"/>
      <c r="I218" s="4"/>
      <c r="J218" s="4"/>
      <c r="K218" s="15"/>
      <c r="L218" s="4"/>
      <c r="M218" s="4"/>
    </row>
    <row r="219" spans="1:13" x14ac:dyDescent="0.25">
      <c r="A219" s="4"/>
      <c r="B219" s="4"/>
      <c r="C219" s="4"/>
      <c r="D219" s="2"/>
      <c r="E219" s="4"/>
      <c r="F219" s="4"/>
      <c r="G219" s="2"/>
      <c r="H219" s="4"/>
      <c r="I219" s="4"/>
      <c r="J219" s="4"/>
      <c r="K219" s="15"/>
      <c r="L219" s="4"/>
      <c r="M219" s="4"/>
    </row>
    <row r="220" spans="1:13" x14ac:dyDescent="0.25">
      <c r="A220" s="4"/>
      <c r="B220" s="4"/>
      <c r="C220" s="4"/>
      <c r="D220" s="2"/>
      <c r="E220" s="4"/>
      <c r="F220" s="4"/>
      <c r="G220" s="2"/>
      <c r="H220" s="4"/>
      <c r="I220" s="4"/>
      <c r="J220" s="4"/>
      <c r="K220" s="15"/>
      <c r="L220" s="4"/>
      <c r="M220" s="4"/>
    </row>
    <row r="221" spans="1:13" x14ac:dyDescent="0.25">
      <c r="A221" s="4"/>
      <c r="B221" s="4"/>
      <c r="C221" s="4"/>
      <c r="D221" s="2"/>
      <c r="E221" s="4"/>
      <c r="F221" s="4"/>
      <c r="G221" s="2"/>
      <c r="H221" s="4"/>
      <c r="I221" s="4"/>
      <c r="J221" s="4"/>
      <c r="K221" s="15"/>
      <c r="L221" s="4"/>
      <c r="M221" s="4"/>
    </row>
    <row r="222" spans="1:13" x14ac:dyDescent="0.25">
      <c r="A222" s="4"/>
      <c r="B222" s="4"/>
      <c r="C222" s="4"/>
      <c r="D222" s="2"/>
      <c r="E222" s="4"/>
      <c r="F222" s="4"/>
      <c r="G222" s="2"/>
      <c r="H222" s="4"/>
      <c r="I222" s="4"/>
      <c r="J222" s="4"/>
      <c r="K222" s="15"/>
      <c r="L222" s="4"/>
      <c r="M222" s="4"/>
    </row>
    <row r="223" spans="1:13" x14ac:dyDescent="0.25">
      <c r="A223" s="4"/>
      <c r="B223" s="4"/>
      <c r="C223" s="4"/>
      <c r="D223" s="2"/>
      <c r="E223" s="4"/>
      <c r="F223" s="4"/>
      <c r="G223" s="2"/>
      <c r="H223" s="4"/>
      <c r="I223" s="4"/>
      <c r="J223" s="4"/>
      <c r="K223" s="15"/>
      <c r="L223" s="4"/>
      <c r="M223" s="4"/>
    </row>
    <row r="224" spans="1:13" x14ac:dyDescent="0.25">
      <c r="A224" s="4"/>
      <c r="B224" s="4"/>
      <c r="C224" s="4"/>
      <c r="D224" s="2"/>
      <c r="E224" s="4"/>
      <c r="F224" s="4"/>
      <c r="G224" s="2"/>
      <c r="H224" s="4"/>
      <c r="I224" s="4"/>
      <c r="J224" s="4"/>
      <c r="K224" s="15"/>
      <c r="L224" s="4"/>
      <c r="M224" s="4"/>
    </row>
    <row r="225" spans="1:13" x14ac:dyDescent="0.25">
      <c r="A225" s="4"/>
      <c r="B225" s="4"/>
      <c r="C225" s="4"/>
      <c r="D225" s="2"/>
      <c r="E225" s="4"/>
      <c r="F225" s="4"/>
      <c r="G225" s="2"/>
      <c r="H225" s="4"/>
      <c r="I225" s="4"/>
      <c r="J225" s="4"/>
      <c r="K225" s="15"/>
      <c r="L225" s="4"/>
      <c r="M225" s="4"/>
    </row>
    <row r="226" spans="1:13" x14ac:dyDescent="0.25">
      <c r="A226" s="4"/>
      <c r="B226" s="4"/>
      <c r="C226" s="4"/>
      <c r="D226" s="2"/>
      <c r="E226" s="4"/>
      <c r="F226" s="4"/>
      <c r="G226" s="2"/>
      <c r="H226" s="4"/>
      <c r="I226" s="4"/>
      <c r="J226" s="4"/>
      <c r="K226" s="15"/>
      <c r="L226" s="4"/>
      <c r="M226" s="4"/>
    </row>
    <row r="227" spans="1:13" x14ac:dyDescent="0.25">
      <c r="A227" s="4"/>
      <c r="B227" s="4"/>
      <c r="C227" s="4"/>
      <c r="D227" s="2"/>
      <c r="E227" s="4"/>
      <c r="F227" s="4"/>
      <c r="G227" s="2"/>
      <c r="H227" s="4"/>
      <c r="I227" s="4"/>
      <c r="J227" s="4"/>
      <c r="K227" s="15"/>
      <c r="L227" s="4"/>
      <c r="M227" s="4"/>
    </row>
    <row r="228" spans="1:13" x14ac:dyDescent="0.25">
      <c r="A228" s="4"/>
      <c r="B228" s="4"/>
      <c r="C228" s="4"/>
      <c r="D228" s="2"/>
      <c r="E228" s="4"/>
      <c r="F228" s="4"/>
      <c r="G228" s="2"/>
      <c r="H228" s="4"/>
      <c r="I228" s="4"/>
      <c r="J228" s="4"/>
      <c r="K228" s="15"/>
      <c r="L228" s="4"/>
      <c r="M228" s="4"/>
    </row>
    <row r="229" spans="1:13" x14ac:dyDescent="0.25">
      <c r="A229" s="4"/>
      <c r="B229" s="4"/>
      <c r="C229" s="4"/>
      <c r="D229" s="2"/>
      <c r="E229" s="4"/>
      <c r="F229" s="4"/>
      <c r="G229" s="2"/>
      <c r="H229" s="4"/>
      <c r="I229" s="4"/>
      <c r="J229" s="4"/>
      <c r="K229" s="15"/>
      <c r="L229" s="4"/>
      <c r="M229" s="4"/>
    </row>
    <row r="230" spans="1:13" x14ac:dyDescent="0.25">
      <c r="A230" s="4"/>
      <c r="B230" s="4"/>
      <c r="C230" s="4"/>
      <c r="D230" s="2"/>
      <c r="E230" s="4"/>
      <c r="F230" s="4"/>
      <c r="G230" s="2"/>
      <c r="H230" s="4"/>
      <c r="I230" s="4"/>
      <c r="J230" s="4"/>
      <c r="K230" s="15"/>
      <c r="L230" s="4"/>
      <c r="M230" s="4"/>
    </row>
    <row r="231" spans="1:13" x14ac:dyDescent="0.25">
      <c r="A231" s="4"/>
      <c r="B231" s="4"/>
      <c r="C231" s="4"/>
      <c r="D231" s="2"/>
      <c r="E231" s="4"/>
      <c r="F231" s="4"/>
      <c r="G231" s="2"/>
      <c r="H231" s="4"/>
      <c r="I231" s="4"/>
      <c r="J231" s="4"/>
      <c r="K231" s="15"/>
      <c r="L231" s="4"/>
      <c r="M231" s="4"/>
    </row>
    <row r="232" spans="1:13" x14ac:dyDescent="0.25">
      <c r="A232" s="4"/>
      <c r="B232" s="4"/>
      <c r="C232" s="4"/>
      <c r="D232" s="2"/>
      <c r="E232" s="4"/>
      <c r="F232" s="4"/>
      <c r="G232" s="2"/>
      <c r="H232" s="4"/>
      <c r="I232" s="4"/>
      <c r="J232" s="4"/>
      <c r="K232" s="15"/>
      <c r="L232" s="4"/>
      <c r="M232" s="4"/>
    </row>
    <row r="233" spans="1:13" x14ac:dyDescent="0.25">
      <c r="A233" s="4"/>
      <c r="B233" s="4"/>
      <c r="C233" s="4"/>
      <c r="D233" s="2"/>
      <c r="E233" s="4"/>
      <c r="F233" s="4"/>
      <c r="G233" s="2"/>
      <c r="H233" s="4"/>
      <c r="I233" s="4"/>
      <c r="J233" s="4"/>
      <c r="K233" s="15"/>
      <c r="L233" s="4"/>
      <c r="M233" s="4"/>
    </row>
    <row r="234" spans="1:13" x14ac:dyDescent="0.25">
      <c r="A234" s="4"/>
      <c r="B234" s="4"/>
      <c r="C234" s="4"/>
      <c r="D234" s="2"/>
      <c r="E234" s="4"/>
      <c r="F234" s="4"/>
      <c r="G234" s="2"/>
      <c r="H234" s="4"/>
      <c r="I234" s="4"/>
      <c r="J234" s="4"/>
      <c r="K234" s="15"/>
      <c r="L234" s="4"/>
      <c r="M234" s="4"/>
    </row>
    <row r="235" spans="1:13" x14ac:dyDescent="0.25">
      <c r="A235" s="4"/>
      <c r="B235" s="4"/>
      <c r="C235" s="4"/>
      <c r="D235" s="2"/>
      <c r="E235" s="4"/>
      <c r="F235" s="4"/>
      <c r="G235" s="2"/>
      <c r="H235" s="4"/>
      <c r="I235" s="4"/>
      <c r="J235" s="4"/>
      <c r="K235" s="15"/>
      <c r="L235" s="4"/>
      <c r="M235" s="4"/>
    </row>
    <row r="236" spans="1:13" x14ac:dyDescent="0.25">
      <c r="A236" s="4"/>
      <c r="B236" s="4"/>
      <c r="C236" s="4"/>
      <c r="D236" s="2"/>
      <c r="E236" s="4"/>
      <c r="F236" s="4"/>
      <c r="G236" s="2"/>
      <c r="H236" s="4"/>
      <c r="I236" s="4"/>
      <c r="J236" s="4"/>
      <c r="K236" s="15"/>
      <c r="L236" s="4"/>
      <c r="M236" s="4"/>
    </row>
    <row r="237" spans="1:13" x14ac:dyDescent="0.25">
      <c r="A237" s="4"/>
      <c r="B237" s="4"/>
      <c r="C237" s="4"/>
      <c r="D237" s="2"/>
      <c r="E237" s="4"/>
      <c r="F237" s="4"/>
      <c r="G237" s="2"/>
      <c r="H237"/>
      <c r="I237" s="4"/>
      <c r="J237" s="4"/>
      <c r="K237" s="15"/>
      <c r="L237" s="4"/>
      <c r="M237" s="4"/>
    </row>
    <row r="238" spans="1:13" x14ac:dyDescent="0.25">
      <c r="A238" s="4"/>
      <c r="B238" s="4"/>
      <c r="C238" s="4"/>
      <c r="D238" s="2"/>
      <c r="E238" s="4"/>
      <c r="F238" s="4"/>
      <c r="G238" s="1"/>
      <c r="H238"/>
      <c r="I238" s="4"/>
      <c r="J238"/>
      <c r="K238" s="15"/>
      <c r="L238" s="4"/>
      <c r="M238" s="4"/>
    </row>
    <row r="239" spans="1:13" x14ac:dyDescent="0.25">
      <c r="A239" s="4"/>
      <c r="B239" s="4"/>
      <c r="C239" s="4"/>
      <c r="D239" s="2"/>
      <c r="E239" s="4"/>
      <c r="F239" s="4"/>
      <c r="G239" s="1"/>
      <c r="H239"/>
      <c r="I239"/>
      <c r="J239"/>
      <c r="K239" s="15"/>
      <c r="L239" s="4"/>
      <c r="M239" s="4"/>
    </row>
    <row r="240" spans="1:13" x14ac:dyDescent="0.25">
      <c r="A240" s="4"/>
      <c r="B240" s="4"/>
      <c r="C240" s="4"/>
      <c r="D240" s="2"/>
      <c r="E240" s="4"/>
      <c r="F240" s="4"/>
      <c r="G240" s="1"/>
      <c r="H240"/>
      <c r="I240"/>
      <c r="J240"/>
      <c r="K240" s="15"/>
      <c r="L240" s="4"/>
      <c r="M240" s="4"/>
    </row>
    <row r="241" spans="1:13" x14ac:dyDescent="0.25">
      <c r="A241" s="4"/>
      <c r="B241" s="4"/>
      <c r="C241" s="4"/>
      <c r="D241" s="2"/>
      <c r="E241" s="4"/>
      <c r="F241" s="4"/>
      <c r="G241" s="1"/>
      <c r="H241"/>
      <c r="I241"/>
      <c r="J241"/>
      <c r="K241" s="15"/>
      <c r="L241" s="4"/>
      <c r="M241" s="4"/>
    </row>
    <row r="242" spans="1:13" x14ac:dyDescent="0.25">
      <c r="A242" s="4"/>
      <c r="B242" s="4"/>
      <c r="C242" s="4"/>
      <c r="D242" s="2"/>
      <c r="E242" s="4"/>
      <c r="F242" s="4"/>
      <c r="G242" s="1"/>
      <c r="H242"/>
      <c r="I242"/>
      <c r="J242"/>
      <c r="K242" s="15"/>
      <c r="L242" s="4"/>
      <c r="M242" s="4"/>
    </row>
    <row r="243" spans="1:13" x14ac:dyDescent="0.25">
      <c r="A243"/>
      <c r="B243"/>
      <c r="C243"/>
      <c r="D243" s="1"/>
      <c r="E243"/>
      <c r="F243"/>
      <c r="G243" s="1"/>
      <c r="H243"/>
      <c r="I243"/>
      <c r="J243"/>
      <c r="K243" s="12"/>
    </row>
    <row r="244" spans="1:13" x14ac:dyDescent="0.25">
      <c r="A244"/>
      <c r="B244"/>
      <c r="C244"/>
      <c r="D244" s="1"/>
      <c r="E244"/>
      <c r="F244"/>
      <c r="G244" s="1"/>
      <c r="H244"/>
      <c r="I244"/>
      <c r="J244"/>
      <c r="K244" s="12"/>
    </row>
    <row r="245" spans="1:13" x14ac:dyDescent="0.25">
      <c r="A245"/>
      <c r="B245"/>
      <c r="C245"/>
      <c r="D245" s="1"/>
      <c r="E245"/>
      <c r="F245"/>
      <c r="G245" s="1"/>
      <c r="H245"/>
      <c r="I245"/>
      <c r="J245"/>
      <c r="K245" s="12"/>
    </row>
    <row r="246" spans="1:13" x14ac:dyDescent="0.25">
      <c r="A246"/>
      <c r="B246"/>
      <c r="C246"/>
      <c r="D246" s="1"/>
      <c r="E246"/>
      <c r="F246"/>
      <c r="G246" s="1"/>
      <c r="H246"/>
      <c r="I246"/>
      <c r="J246"/>
      <c r="K246" s="12"/>
    </row>
    <row r="247" spans="1:13" x14ac:dyDescent="0.25">
      <c r="A247"/>
      <c r="B247"/>
      <c r="C247"/>
      <c r="D247" s="1"/>
      <c r="E247"/>
      <c r="F247"/>
      <c r="G247" s="1"/>
      <c r="H247"/>
      <c r="I247"/>
      <c r="J247"/>
      <c r="K247" s="12"/>
    </row>
    <row r="248" spans="1:13" x14ac:dyDescent="0.25">
      <c r="A248"/>
      <c r="B248"/>
      <c r="C248"/>
      <c r="D248" s="1"/>
      <c r="E248"/>
      <c r="F248"/>
      <c r="G248" s="1"/>
      <c r="H248"/>
      <c r="I248"/>
      <c r="J248"/>
      <c r="K248" s="12"/>
    </row>
    <row r="249" spans="1:13" x14ac:dyDescent="0.25">
      <c r="A249"/>
      <c r="B249"/>
      <c r="C249"/>
      <c r="D249" s="1"/>
      <c r="E249"/>
      <c r="F249"/>
      <c r="G249" s="1"/>
      <c r="H249"/>
      <c r="I249"/>
      <c r="J249"/>
      <c r="K249" s="12"/>
    </row>
    <row r="250" spans="1:13" x14ac:dyDescent="0.25">
      <c r="A250"/>
      <c r="B250"/>
      <c r="C250"/>
      <c r="D250" s="1"/>
      <c r="E250"/>
      <c r="F250"/>
      <c r="G250" s="1"/>
      <c r="H250"/>
      <c r="I250"/>
      <c r="J250"/>
      <c r="K250" s="12"/>
    </row>
    <row r="251" spans="1:13" x14ac:dyDescent="0.25">
      <c r="A251"/>
      <c r="B251"/>
      <c r="C251"/>
      <c r="D251" s="1"/>
      <c r="E251"/>
      <c r="F251"/>
      <c r="G251" s="1"/>
      <c r="H251"/>
      <c r="I251"/>
      <c r="J251"/>
      <c r="K251" s="12"/>
    </row>
    <row r="252" spans="1:13" x14ac:dyDescent="0.25">
      <c r="A252"/>
      <c r="B252"/>
      <c r="C252"/>
      <c r="D252" s="1"/>
      <c r="E252"/>
      <c r="F252"/>
      <c r="G252" s="1"/>
      <c r="H252"/>
      <c r="I252"/>
      <c r="J252"/>
      <c r="K252" s="12"/>
    </row>
    <row r="253" spans="1:13" x14ac:dyDescent="0.25">
      <c r="A253"/>
      <c r="B253"/>
      <c r="C253"/>
      <c r="D253" s="1"/>
      <c r="E253"/>
      <c r="F253"/>
      <c r="G253" s="1"/>
      <c r="H253"/>
      <c r="I253"/>
      <c r="J253"/>
      <c r="K253" s="12"/>
    </row>
    <row r="254" spans="1:13" x14ac:dyDescent="0.25">
      <c r="A254"/>
      <c r="B254"/>
      <c r="C254"/>
      <c r="D254" s="1"/>
      <c r="E254"/>
      <c r="F254"/>
      <c r="G254" s="1"/>
      <c r="H254"/>
      <c r="I254"/>
      <c r="J254"/>
      <c r="K254" s="12"/>
    </row>
    <row r="255" spans="1:13" x14ac:dyDescent="0.25">
      <c r="A255"/>
      <c r="B255"/>
      <c r="C255"/>
      <c r="D255" s="1"/>
      <c r="E255"/>
      <c r="F255"/>
      <c r="G255" s="1"/>
      <c r="H255"/>
      <c r="I255"/>
      <c r="J255"/>
      <c r="K255" s="12"/>
    </row>
    <row r="256" spans="1:13" x14ac:dyDescent="0.25">
      <c r="A256"/>
      <c r="B256"/>
      <c r="C256"/>
      <c r="D256" s="1"/>
      <c r="E256"/>
      <c r="F256"/>
      <c r="G256" s="1"/>
      <c r="H256"/>
      <c r="I256"/>
      <c r="J256"/>
      <c r="K256" s="12"/>
    </row>
    <row r="257" spans="1:11" x14ac:dyDescent="0.25">
      <c r="A257"/>
      <c r="B257"/>
      <c r="C257"/>
      <c r="D257" s="1"/>
      <c r="E257"/>
      <c r="F257"/>
      <c r="G257" s="1"/>
      <c r="H257"/>
      <c r="I257"/>
      <c r="J257"/>
      <c r="K257" s="12"/>
    </row>
    <row r="258" spans="1:11" x14ac:dyDescent="0.25">
      <c r="A258"/>
      <c r="B258"/>
      <c r="C258"/>
      <c r="D258" s="1"/>
      <c r="E258"/>
      <c r="F258"/>
      <c r="G258" s="1"/>
      <c r="H258"/>
      <c r="I258"/>
      <c r="J258"/>
      <c r="K258" s="12"/>
    </row>
    <row r="259" spans="1:11" x14ac:dyDescent="0.25">
      <c r="A259"/>
      <c r="B259"/>
      <c r="C259"/>
      <c r="D259" s="1"/>
      <c r="E259"/>
      <c r="F259"/>
      <c r="G259" s="1"/>
      <c r="H259"/>
      <c r="I259"/>
      <c r="J259"/>
      <c r="K259" s="12"/>
    </row>
    <row r="260" spans="1:11" x14ac:dyDescent="0.25">
      <c r="A260"/>
      <c r="B260"/>
      <c r="C260"/>
      <c r="D260" s="1"/>
      <c r="E260"/>
      <c r="F260"/>
      <c r="G260" s="1"/>
      <c r="H260"/>
      <c r="I260"/>
      <c r="J260"/>
      <c r="K260" s="12"/>
    </row>
    <row r="261" spans="1:11" x14ac:dyDescent="0.25">
      <c r="A261"/>
      <c r="B261"/>
      <c r="C261"/>
      <c r="D261" s="1"/>
      <c r="E261"/>
      <c r="F261"/>
      <c r="G261" s="1"/>
      <c r="H261"/>
      <c r="I261"/>
      <c r="J261"/>
      <c r="K261" s="12"/>
    </row>
    <row r="262" spans="1:11" x14ac:dyDescent="0.25">
      <c r="A262"/>
      <c r="B262"/>
      <c r="C262"/>
      <c r="D262" s="1"/>
      <c r="E262"/>
      <c r="F262"/>
      <c r="G262" s="1"/>
      <c r="H262"/>
      <c r="I262"/>
      <c r="J262"/>
      <c r="K262" s="12"/>
    </row>
    <row r="263" spans="1:11" x14ac:dyDescent="0.25">
      <c r="A263"/>
      <c r="B263"/>
      <c r="C263"/>
      <c r="D263" s="1"/>
      <c r="E263"/>
      <c r="F263"/>
      <c r="G263" s="1"/>
      <c r="H263"/>
      <c r="I263"/>
      <c r="J263"/>
      <c r="K263" s="12"/>
    </row>
    <row r="264" spans="1:11" x14ac:dyDescent="0.25">
      <c r="A264"/>
      <c r="B264"/>
      <c r="C264"/>
      <c r="D264" s="1"/>
      <c r="E264"/>
      <c r="F264"/>
      <c r="G264" s="1"/>
      <c r="H264"/>
      <c r="I264"/>
      <c r="J264"/>
      <c r="K264" s="12"/>
    </row>
    <row r="265" spans="1:11" x14ac:dyDescent="0.25">
      <c r="A265"/>
      <c r="B265"/>
      <c r="C265"/>
      <c r="D265" s="1"/>
      <c r="E265"/>
      <c r="F265"/>
      <c r="G265" s="1"/>
      <c r="H265"/>
      <c r="I265"/>
      <c r="J265"/>
      <c r="K265" s="12"/>
    </row>
    <row r="266" spans="1:11" x14ac:dyDescent="0.25">
      <c r="A266"/>
      <c r="B266"/>
      <c r="C266"/>
      <c r="D266" s="1"/>
      <c r="E266"/>
      <c r="F266"/>
      <c r="G266" s="1"/>
      <c r="H266"/>
      <c r="I266"/>
      <c r="J266"/>
      <c r="K266" s="12"/>
    </row>
    <row r="267" spans="1:11" x14ac:dyDescent="0.25">
      <c r="A267"/>
      <c r="B267"/>
      <c r="C267"/>
      <c r="D267" s="1"/>
      <c r="E267"/>
      <c r="F267"/>
      <c r="G267" s="1"/>
      <c r="H267"/>
      <c r="I267"/>
      <c r="J267"/>
      <c r="K267" s="12"/>
    </row>
    <row r="268" spans="1:11" x14ac:dyDescent="0.25">
      <c r="A268"/>
      <c r="B268"/>
      <c r="C268"/>
      <c r="D268" s="1"/>
      <c r="E268"/>
      <c r="F268"/>
      <c r="G268" s="1"/>
      <c r="H268"/>
      <c r="I268"/>
      <c r="J268"/>
      <c r="K268" s="12"/>
    </row>
    <row r="269" spans="1:11" x14ac:dyDescent="0.25">
      <c r="A269"/>
      <c r="B269"/>
      <c r="C269"/>
      <c r="D269" s="1"/>
      <c r="E269"/>
      <c r="F269"/>
      <c r="G269" s="1"/>
      <c r="H269"/>
      <c r="I269"/>
      <c r="J269"/>
      <c r="K269" s="12"/>
    </row>
    <row r="270" spans="1:11" x14ac:dyDescent="0.25">
      <c r="A270"/>
      <c r="B270"/>
      <c r="C270"/>
      <c r="D270" s="1"/>
      <c r="E270"/>
      <c r="F270"/>
      <c r="G270" s="1"/>
      <c r="H270"/>
      <c r="I270"/>
      <c r="J270"/>
      <c r="K270" s="12"/>
    </row>
    <row r="271" spans="1:11" x14ac:dyDescent="0.25">
      <c r="A271"/>
      <c r="B271"/>
      <c r="C271"/>
      <c r="D271" s="1"/>
      <c r="E271"/>
      <c r="F271"/>
      <c r="G271" s="1"/>
      <c r="H271"/>
      <c r="I271"/>
      <c r="J271"/>
      <c r="K271" s="12"/>
    </row>
    <row r="272" spans="1:11" x14ac:dyDescent="0.25">
      <c r="A272"/>
      <c r="B272"/>
      <c r="C272"/>
      <c r="D272" s="1"/>
      <c r="E272"/>
      <c r="F272"/>
      <c r="G272" s="1"/>
      <c r="H272"/>
      <c r="I272"/>
      <c r="J272"/>
      <c r="K272" s="12"/>
    </row>
    <row r="273" spans="1:11" x14ac:dyDescent="0.25">
      <c r="A273"/>
      <c r="B273"/>
      <c r="C273"/>
      <c r="D273" s="1"/>
      <c r="E273"/>
      <c r="F273"/>
      <c r="G273" s="1"/>
      <c r="H273"/>
      <c r="I273"/>
      <c r="J273"/>
      <c r="K273" s="12"/>
    </row>
    <row r="274" spans="1:11" x14ac:dyDescent="0.25">
      <c r="A274"/>
      <c r="B274"/>
      <c r="C274"/>
      <c r="D274" s="1"/>
      <c r="E274"/>
      <c r="F274"/>
      <c r="G274" s="1"/>
      <c r="H274"/>
      <c r="I274"/>
      <c r="J274"/>
      <c r="K274" s="12"/>
    </row>
    <row r="275" spans="1:11" x14ac:dyDescent="0.25">
      <c r="A275"/>
      <c r="B275"/>
      <c r="C275"/>
      <c r="D275" s="1"/>
      <c r="E275"/>
      <c r="F275"/>
      <c r="G275" s="1"/>
      <c r="H275"/>
      <c r="I275"/>
      <c r="J275"/>
      <c r="K275" s="12"/>
    </row>
    <row r="276" spans="1:11" x14ac:dyDescent="0.25">
      <c r="A276"/>
      <c r="B276"/>
      <c r="C276"/>
      <c r="D276" s="1"/>
      <c r="E276"/>
      <c r="F276"/>
      <c r="G276" s="1"/>
      <c r="H276"/>
      <c r="I276"/>
      <c r="J276"/>
      <c r="K276" s="12"/>
    </row>
    <row r="277" spans="1:11" x14ac:dyDescent="0.25">
      <c r="A277"/>
      <c r="B277"/>
      <c r="C277"/>
      <c r="D277" s="1"/>
      <c r="E277"/>
      <c r="F277"/>
      <c r="G277" s="1"/>
      <c r="H277"/>
      <c r="I277"/>
      <c r="J277"/>
      <c r="K277" s="12"/>
    </row>
    <row r="278" spans="1:11" x14ac:dyDescent="0.25">
      <c r="A278"/>
      <c r="B278"/>
      <c r="C278"/>
      <c r="D278" s="1"/>
      <c r="E278"/>
      <c r="F278"/>
      <c r="G278" s="1"/>
      <c r="H278"/>
      <c r="I278"/>
      <c r="J278"/>
      <c r="K278" s="12"/>
    </row>
    <row r="279" spans="1:11" x14ac:dyDescent="0.25">
      <c r="A279"/>
      <c r="B279"/>
      <c r="C279"/>
      <c r="D279" s="1"/>
      <c r="E279"/>
      <c r="F279"/>
      <c r="G279" s="1"/>
      <c r="H279"/>
      <c r="I279"/>
      <c r="J279"/>
      <c r="K279" s="12"/>
    </row>
    <row r="280" spans="1:11" x14ac:dyDescent="0.25">
      <c r="A280"/>
      <c r="B280"/>
      <c r="C280"/>
      <c r="D280" s="1"/>
      <c r="E280"/>
      <c r="F280"/>
      <c r="G280" s="1"/>
      <c r="H280"/>
      <c r="I280"/>
      <c r="J280"/>
      <c r="K280" s="12"/>
    </row>
    <row r="281" spans="1:11" x14ac:dyDescent="0.25">
      <c r="A281"/>
      <c r="B281"/>
      <c r="C281"/>
      <c r="D281" s="1"/>
      <c r="E281"/>
      <c r="F281"/>
      <c r="G281" s="1"/>
      <c r="H281"/>
      <c r="I281"/>
      <c r="J281"/>
      <c r="K281" s="12"/>
    </row>
    <row r="282" spans="1:11" x14ac:dyDescent="0.25">
      <c r="A282"/>
      <c r="B282"/>
      <c r="C282"/>
      <c r="D282" s="1"/>
      <c r="E282"/>
      <c r="F282"/>
      <c r="G282" s="1"/>
      <c r="H282"/>
      <c r="I282"/>
      <c r="J282"/>
      <c r="K282" s="12"/>
    </row>
    <row r="283" spans="1:11" x14ac:dyDescent="0.25">
      <c r="A283"/>
      <c r="B283"/>
      <c r="C283"/>
      <c r="D283" s="1"/>
      <c r="E283"/>
      <c r="F283"/>
      <c r="G283" s="1"/>
      <c r="H283"/>
      <c r="I283"/>
      <c r="J283"/>
      <c r="K283" s="12"/>
    </row>
    <row r="284" spans="1:11" x14ac:dyDescent="0.25">
      <c r="A284"/>
      <c r="B284"/>
      <c r="C284"/>
      <c r="D284" s="1"/>
      <c r="E284"/>
      <c r="F284"/>
      <c r="G284" s="1"/>
      <c r="H284"/>
      <c r="I284"/>
      <c r="J284"/>
      <c r="K284" s="12"/>
    </row>
    <row r="285" spans="1:11" x14ac:dyDescent="0.25">
      <c r="A285"/>
      <c r="B285"/>
      <c r="C285"/>
      <c r="D285" s="1"/>
      <c r="E285"/>
      <c r="F285"/>
      <c r="G285" s="1"/>
      <c r="H285"/>
      <c r="I285"/>
      <c r="J285"/>
      <c r="K285" s="12"/>
    </row>
    <row r="286" spans="1:11" x14ac:dyDescent="0.25">
      <c r="A286"/>
      <c r="B286"/>
      <c r="C286"/>
      <c r="D286" s="1"/>
      <c r="E286"/>
      <c r="F286"/>
      <c r="G286" s="1"/>
      <c r="H286"/>
      <c r="I286"/>
      <c r="J286"/>
      <c r="K286" s="12"/>
    </row>
    <row r="287" spans="1:11" x14ac:dyDescent="0.25">
      <c r="A287"/>
      <c r="B287"/>
      <c r="C287"/>
      <c r="D287" s="1"/>
      <c r="E287"/>
      <c r="F287"/>
      <c r="G287" s="1"/>
      <c r="H287"/>
      <c r="I287"/>
      <c r="J287"/>
      <c r="K287" s="12"/>
    </row>
    <row r="288" spans="1:11" x14ac:dyDescent="0.25">
      <c r="A288"/>
      <c r="B288"/>
      <c r="C288"/>
      <c r="D288" s="1"/>
      <c r="E288"/>
      <c r="F288"/>
      <c r="G288" s="1"/>
      <c r="H288"/>
      <c r="I288"/>
      <c r="J288"/>
      <c r="K288" s="12"/>
    </row>
    <row r="289" spans="1:11" x14ac:dyDescent="0.25">
      <c r="A289"/>
      <c r="B289"/>
      <c r="C289"/>
      <c r="D289" s="1"/>
      <c r="E289"/>
      <c r="F289"/>
      <c r="G289" s="1"/>
      <c r="H289"/>
      <c r="I289"/>
      <c r="J289"/>
      <c r="K289" s="12"/>
    </row>
    <row r="290" spans="1:11" x14ac:dyDescent="0.25">
      <c r="A290"/>
      <c r="B290"/>
      <c r="C290"/>
      <c r="D290" s="1"/>
      <c r="E290"/>
      <c r="F290"/>
      <c r="G290" s="1"/>
      <c r="H290"/>
      <c r="I290"/>
      <c r="J290"/>
      <c r="K290" s="12"/>
    </row>
    <row r="291" spans="1:11" x14ac:dyDescent="0.25">
      <c r="A291"/>
      <c r="B291"/>
      <c r="C291"/>
      <c r="D291" s="1"/>
      <c r="E291"/>
      <c r="F291"/>
      <c r="G291" s="1"/>
      <c r="H291"/>
      <c r="I291"/>
      <c r="J291"/>
      <c r="K291" s="12"/>
    </row>
    <row r="292" spans="1:11" x14ac:dyDescent="0.25">
      <c r="A292"/>
      <c r="B292"/>
      <c r="C292"/>
      <c r="D292" s="1"/>
      <c r="E292"/>
      <c r="F292"/>
      <c r="G292" s="1"/>
      <c r="H292"/>
      <c r="I292"/>
      <c r="J292"/>
      <c r="K292" s="12"/>
    </row>
    <row r="293" spans="1:11" x14ac:dyDescent="0.25">
      <c r="A293"/>
      <c r="B293"/>
      <c r="C293"/>
      <c r="D293" s="1"/>
      <c r="E293"/>
      <c r="F293"/>
      <c r="G293" s="1"/>
      <c r="H293"/>
      <c r="I293"/>
      <c r="J293"/>
      <c r="K293" s="12"/>
    </row>
    <row r="294" spans="1:11" x14ac:dyDescent="0.25">
      <c r="A294"/>
      <c r="B294"/>
      <c r="C294"/>
      <c r="D294" s="1"/>
      <c r="E294"/>
      <c r="F294"/>
      <c r="G294" s="1"/>
      <c r="H294"/>
      <c r="I294"/>
      <c r="J294"/>
      <c r="K294" s="12"/>
    </row>
    <row r="295" spans="1:11" x14ac:dyDescent="0.25">
      <c r="A295"/>
      <c r="B295"/>
      <c r="C295"/>
      <c r="D295" s="1"/>
      <c r="E295"/>
      <c r="F295"/>
      <c r="G295" s="1"/>
      <c r="H295"/>
      <c r="I295"/>
      <c r="J295"/>
      <c r="K295" s="12"/>
    </row>
    <row r="296" spans="1:11" x14ac:dyDescent="0.25">
      <c r="A296"/>
      <c r="B296"/>
      <c r="C296"/>
      <c r="D296" s="1"/>
      <c r="E296"/>
      <c r="F296"/>
      <c r="G296" s="1"/>
      <c r="H296"/>
      <c r="I296"/>
      <c r="J296"/>
      <c r="K296" s="12"/>
    </row>
    <row r="297" spans="1:11" x14ac:dyDescent="0.25">
      <c r="A297"/>
      <c r="B297"/>
      <c r="C297"/>
      <c r="D297" s="1"/>
      <c r="E297"/>
      <c r="F297"/>
      <c r="G297" s="1"/>
      <c r="H297"/>
      <c r="I297"/>
      <c r="J297"/>
      <c r="K297" s="12"/>
    </row>
    <row r="298" spans="1:11" x14ac:dyDescent="0.25">
      <c r="A298"/>
      <c r="B298"/>
      <c r="C298"/>
      <c r="D298" s="1"/>
      <c r="E298"/>
      <c r="F298"/>
      <c r="G298" s="1"/>
      <c r="H298"/>
      <c r="I298"/>
      <c r="J298"/>
      <c r="K298" s="12"/>
    </row>
    <row r="299" spans="1:11" x14ac:dyDescent="0.25">
      <c r="A299"/>
      <c r="B299"/>
      <c r="C299"/>
      <c r="D299" s="1"/>
      <c r="E299"/>
      <c r="F299"/>
      <c r="G299" s="1"/>
      <c r="H299"/>
      <c r="I299"/>
      <c r="J299"/>
      <c r="K299" s="12"/>
    </row>
    <row r="300" spans="1:11" x14ac:dyDescent="0.25">
      <c r="A300"/>
      <c r="B300"/>
      <c r="C300"/>
      <c r="D300" s="1"/>
      <c r="E300"/>
      <c r="F300"/>
      <c r="G300" s="1"/>
      <c r="H300"/>
      <c r="I300"/>
      <c r="J300"/>
      <c r="K300" s="12"/>
    </row>
    <row r="301" spans="1:11" x14ac:dyDescent="0.25">
      <c r="A301"/>
      <c r="B301"/>
      <c r="C301"/>
      <c r="D301" s="1"/>
      <c r="E301"/>
      <c r="F301"/>
      <c r="G301" s="1"/>
      <c r="H301"/>
      <c r="I301"/>
      <c r="J301"/>
      <c r="K301" s="12"/>
    </row>
    <row r="302" spans="1:11" x14ac:dyDescent="0.25">
      <c r="A302"/>
      <c r="B302"/>
      <c r="C302"/>
      <c r="D302" s="1"/>
      <c r="E302"/>
      <c r="F302"/>
      <c r="G302" s="1"/>
      <c r="H302"/>
      <c r="I302"/>
      <c r="J302"/>
      <c r="K302" s="12"/>
    </row>
    <row r="303" spans="1:11" x14ac:dyDescent="0.25">
      <c r="A303"/>
      <c r="B303"/>
      <c r="C303"/>
      <c r="D303" s="1"/>
      <c r="E303"/>
      <c r="F303"/>
      <c r="G303" s="1"/>
      <c r="H303"/>
      <c r="I303"/>
      <c r="J303"/>
      <c r="K303" s="12"/>
    </row>
    <row r="304" spans="1:11" x14ac:dyDescent="0.25">
      <c r="A304"/>
      <c r="B304"/>
      <c r="C304"/>
      <c r="D304" s="1"/>
      <c r="E304"/>
      <c r="F304"/>
      <c r="G304" s="1"/>
      <c r="H304"/>
      <c r="I304"/>
      <c r="J304"/>
      <c r="K304" s="12"/>
    </row>
    <row r="305" spans="1:11" x14ac:dyDescent="0.25">
      <c r="A305"/>
      <c r="B305"/>
      <c r="C305"/>
      <c r="D305" s="1"/>
      <c r="E305"/>
      <c r="F305"/>
      <c r="G305" s="1"/>
      <c r="H305"/>
      <c r="I305"/>
      <c r="J305"/>
      <c r="K305" s="12"/>
    </row>
    <row r="306" spans="1:11" x14ac:dyDescent="0.25">
      <c r="A306"/>
      <c r="B306"/>
      <c r="C306"/>
      <c r="D306" s="1"/>
      <c r="E306"/>
      <c r="F306"/>
      <c r="G306" s="1"/>
      <c r="H306"/>
      <c r="I306"/>
      <c r="J306"/>
      <c r="K306" s="12"/>
    </row>
    <row r="307" spans="1:11" x14ac:dyDescent="0.25">
      <c r="A307"/>
      <c r="B307"/>
      <c r="C307"/>
      <c r="D307" s="1"/>
      <c r="E307"/>
      <c r="F307"/>
      <c r="G307" s="1"/>
      <c r="H307"/>
      <c r="I307"/>
      <c r="J307"/>
      <c r="K307" s="12"/>
    </row>
    <row r="308" spans="1:11" x14ac:dyDescent="0.25">
      <c r="A308"/>
      <c r="B308"/>
      <c r="C308"/>
      <c r="D308" s="1"/>
      <c r="E308"/>
      <c r="F308"/>
      <c r="G308" s="1"/>
      <c r="H308"/>
      <c r="I308"/>
      <c r="J308"/>
      <c r="K308" s="12"/>
    </row>
    <row r="309" spans="1:11" x14ac:dyDescent="0.25">
      <c r="A309"/>
      <c r="B309"/>
      <c r="C309"/>
      <c r="D309" s="1"/>
      <c r="E309"/>
      <c r="F309"/>
      <c r="G309" s="1"/>
      <c r="H309"/>
      <c r="I309"/>
      <c r="J309"/>
      <c r="K309" s="12"/>
    </row>
    <row r="310" spans="1:11" x14ac:dyDescent="0.25">
      <c r="A310"/>
      <c r="B310"/>
      <c r="C310"/>
      <c r="D310" s="1"/>
      <c r="E310"/>
      <c r="F310"/>
      <c r="G310" s="1"/>
      <c r="H310"/>
      <c r="I310"/>
      <c r="J310"/>
      <c r="K310" s="12"/>
    </row>
    <row r="311" spans="1:11" x14ac:dyDescent="0.25">
      <c r="A311"/>
      <c r="B311"/>
      <c r="C311"/>
      <c r="D311" s="1"/>
      <c r="E311"/>
      <c r="F311"/>
      <c r="G311" s="1"/>
      <c r="H311"/>
      <c r="I311"/>
      <c r="J311"/>
      <c r="K311" s="12"/>
    </row>
    <row r="312" spans="1:11" x14ac:dyDescent="0.25">
      <c r="A312"/>
      <c r="B312"/>
      <c r="C312"/>
      <c r="D312" s="1"/>
      <c r="E312"/>
      <c r="F312"/>
      <c r="G312" s="1"/>
      <c r="H312"/>
      <c r="I312"/>
      <c r="J312"/>
      <c r="K312" s="12"/>
    </row>
    <row r="313" spans="1:11" x14ac:dyDescent="0.25">
      <c r="A313"/>
      <c r="B313"/>
      <c r="C313"/>
      <c r="D313" s="1"/>
      <c r="E313"/>
      <c r="F313"/>
      <c r="G313" s="1"/>
      <c r="H313"/>
      <c r="I313"/>
      <c r="J313"/>
      <c r="K313" s="12"/>
    </row>
    <row r="314" spans="1:11" x14ac:dyDescent="0.25">
      <c r="A314"/>
      <c r="B314"/>
      <c r="C314"/>
      <c r="D314" s="1"/>
      <c r="E314"/>
      <c r="F314"/>
      <c r="G314" s="1"/>
      <c r="H314"/>
      <c r="I314"/>
      <c r="J314"/>
      <c r="K314" s="12"/>
    </row>
    <row r="315" spans="1:11" x14ac:dyDescent="0.25">
      <c r="A315"/>
      <c r="B315"/>
      <c r="C315"/>
      <c r="D315" s="1"/>
      <c r="E315"/>
      <c r="F315"/>
      <c r="G315" s="1"/>
      <c r="H315"/>
      <c r="I315"/>
      <c r="J315"/>
      <c r="K315" s="12"/>
    </row>
    <row r="316" spans="1:11" x14ac:dyDescent="0.25">
      <c r="A316"/>
      <c r="B316"/>
      <c r="C316"/>
      <c r="D316" s="1"/>
      <c r="E316"/>
      <c r="F316"/>
      <c r="G316" s="1"/>
      <c r="H316"/>
      <c r="I316"/>
      <c r="J316"/>
      <c r="K316" s="12"/>
    </row>
    <row r="317" spans="1:11" x14ac:dyDescent="0.25">
      <c r="A317"/>
      <c r="B317"/>
      <c r="C317"/>
      <c r="D317" s="1"/>
      <c r="E317"/>
      <c r="F317"/>
      <c r="G317" s="1"/>
      <c r="H317"/>
      <c r="I317"/>
      <c r="J317"/>
      <c r="K317" s="12"/>
    </row>
    <row r="318" spans="1:11" x14ac:dyDescent="0.25">
      <c r="A318"/>
      <c r="B318"/>
      <c r="C318"/>
      <c r="D318" s="1"/>
      <c r="E318"/>
      <c r="F318"/>
      <c r="G318" s="1"/>
      <c r="H318"/>
      <c r="I318"/>
      <c r="J318"/>
      <c r="K318" s="12"/>
    </row>
    <row r="319" spans="1:11" x14ac:dyDescent="0.25">
      <c r="A319"/>
      <c r="B319"/>
      <c r="C319"/>
      <c r="D319" s="1"/>
      <c r="E319"/>
      <c r="F319"/>
      <c r="G319" s="1"/>
      <c r="H319"/>
      <c r="I319"/>
      <c r="J319"/>
      <c r="K319" s="12"/>
    </row>
    <row r="320" spans="1:11" x14ac:dyDescent="0.25">
      <c r="A320"/>
      <c r="B320"/>
      <c r="C320"/>
      <c r="D320" s="1"/>
      <c r="E320"/>
      <c r="F320"/>
      <c r="G320" s="1"/>
      <c r="H320"/>
      <c r="I320"/>
      <c r="J320"/>
      <c r="K320" s="12"/>
    </row>
    <row r="321" spans="1:11" x14ac:dyDescent="0.25">
      <c r="A321"/>
      <c r="B321"/>
      <c r="C321"/>
      <c r="D321" s="1"/>
      <c r="E321"/>
      <c r="F321"/>
      <c r="G321" s="1"/>
      <c r="H321"/>
      <c r="I321"/>
      <c r="J321"/>
      <c r="K321" s="12"/>
    </row>
    <row r="322" spans="1:11" x14ac:dyDescent="0.25">
      <c r="A322"/>
      <c r="B322"/>
      <c r="C322"/>
      <c r="D322" s="1"/>
      <c r="E322"/>
      <c r="F322"/>
      <c r="G322" s="1"/>
      <c r="H322"/>
      <c r="I322"/>
      <c r="J322"/>
      <c r="K322" s="12"/>
    </row>
    <row r="323" spans="1:11" x14ac:dyDescent="0.25">
      <c r="A323"/>
      <c r="B323"/>
      <c r="C323"/>
      <c r="D323" s="1"/>
      <c r="E323"/>
      <c r="F323"/>
      <c r="G323" s="1"/>
      <c r="H323"/>
      <c r="I323"/>
      <c r="J323"/>
      <c r="K323" s="12"/>
    </row>
    <row r="324" spans="1:11" x14ac:dyDescent="0.25">
      <c r="A324"/>
      <c r="B324"/>
      <c r="C324"/>
      <c r="D324" s="1"/>
      <c r="E324"/>
      <c r="F324"/>
      <c r="G324" s="1"/>
      <c r="H324"/>
      <c r="I324"/>
      <c r="J324"/>
      <c r="K324" s="12"/>
    </row>
    <row r="325" spans="1:11" x14ac:dyDescent="0.25">
      <c r="A325"/>
      <c r="B325"/>
      <c r="C325"/>
      <c r="D325" s="1"/>
      <c r="E325"/>
      <c r="F325"/>
      <c r="G325" s="1"/>
      <c r="H325"/>
      <c r="I325"/>
      <c r="J325"/>
      <c r="K325" s="12"/>
    </row>
    <row r="326" spans="1:11" x14ac:dyDescent="0.25">
      <c r="A326"/>
      <c r="B326"/>
      <c r="C326"/>
      <c r="D326" s="1"/>
      <c r="E326"/>
      <c r="F326"/>
      <c r="G326" s="1"/>
      <c r="H326"/>
      <c r="I326"/>
      <c r="J326"/>
      <c r="K326" s="12"/>
    </row>
    <row r="327" spans="1:11" x14ac:dyDescent="0.25">
      <c r="A327"/>
      <c r="B327"/>
      <c r="C327"/>
      <c r="D327" s="1"/>
      <c r="E327"/>
      <c r="F327"/>
      <c r="G327" s="1"/>
      <c r="H327"/>
      <c r="I327"/>
      <c r="J327"/>
      <c r="K327" s="12"/>
    </row>
    <row r="328" spans="1:11" x14ac:dyDescent="0.25">
      <c r="A328"/>
      <c r="B328"/>
      <c r="C328"/>
      <c r="D328" s="1"/>
      <c r="E328"/>
      <c r="F328"/>
      <c r="G328" s="1"/>
      <c r="H328"/>
      <c r="I328"/>
      <c r="J328"/>
      <c r="K328" s="12"/>
    </row>
    <row r="329" spans="1:11" x14ac:dyDescent="0.25">
      <c r="A329"/>
      <c r="B329"/>
      <c r="C329"/>
      <c r="D329" s="1"/>
      <c r="E329"/>
      <c r="F329"/>
      <c r="G329" s="1"/>
      <c r="H329"/>
      <c r="I329"/>
      <c r="J329"/>
      <c r="K329" s="12"/>
    </row>
    <row r="330" spans="1:11" x14ac:dyDescent="0.25">
      <c r="A330"/>
      <c r="B330"/>
      <c r="C330"/>
      <c r="D330" s="1"/>
      <c r="E330"/>
      <c r="F330"/>
      <c r="G330" s="1"/>
      <c r="H330"/>
      <c r="I330"/>
      <c r="J330"/>
      <c r="K330" s="12"/>
    </row>
    <row r="331" spans="1:11" x14ac:dyDescent="0.25">
      <c r="A331"/>
      <c r="B331"/>
      <c r="C331"/>
      <c r="D331" s="1"/>
      <c r="E331"/>
      <c r="F331"/>
      <c r="G331" s="1"/>
      <c r="H331"/>
      <c r="I331"/>
      <c r="J331"/>
      <c r="K331" s="12"/>
    </row>
    <row r="332" spans="1:11" x14ac:dyDescent="0.25">
      <c r="A332"/>
      <c r="B332"/>
      <c r="C332"/>
      <c r="D332" s="1"/>
      <c r="E332"/>
      <c r="F332"/>
      <c r="G332" s="1"/>
      <c r="H332"/>
      <c r="I332"/>
      <c r="J332"/>
      <c r="K332" s="12"/>
    </row>
    <row r="333" spans="1:11" x14ac:dyDescent="0.25">
      <c r="A333"/>
      <c r="B333"/>
      <c r="C333"/>
      <c r="D333" s="1"/>
      <c r="E333"/>
      <c r="F333"/>
      <c r="G333" s="1"/>
      <c r="H333"/>
      <c r="I333"/>
      <c r="J333"/>
      <c r="K333" s="12"/>
    </row>
    <row r="334" spans="1:11" x14ac:dyDescent="0.25">
      <c r="A334"/>
      <c r="B334"/>
      <c r="C334"/>
      <c r="D334" s="1"/>
      <c r="E334"/>
      <c r="F334"/>
      <c r="G334" s="1"/>
      <c r="H334"/>
      <c r="I334"/>
      <c r="J334"/>
      <c r="K334" s="12"/>
    </row>
    <row r="335" spans="1:11" x14ac:dyDescent="0.25">
      <c r="A335"/>
      <c r="B335"/>
      <c r="C335"/>
      <c r="D335" s="1"/>
      <c r="E335"/>
      <c r="F335"/>
      <c r="G335" s="1"/>
      <c r="H335"/>
      <c r="I335"/>
      <c r="K335" s="12"/>
    </row>
    <row r="336" spans="1:11" x14ac:dyDescent="0.25">
      <c r="A336"/>
      <c r="B336"/>
      <c r="C336"/>
      <c r="D336" s="1"/>
      <c r="E336"/>
      <c r="F336"/>
      <c r="G336" s="1"/>
      <c r="H336"/>
      <c r="K336" s="12"/>
    </row>
    <row r="337" spans="1:11" x14ac:dyDescent="0.25">
      <c r="A337"/>
      <c r="B337"/>
      <c r="C337"/>
      <c r="D337" s="1"/>
      <c r="E337"/>
      <c r="F337"/>
      <c r="G337" s="1"/>
      <c r="H337"/>
      <c r="K337" s="12"/>
    </row>
    <row r="338" spans="1:11" x14ac:dyDescent="0.25">
      <c r="A338"/>
      <c r="B338"/>
      <c r="C338"/>
      <c r="D338" s="1"/>
      <c r="E338"/>
      <c r="F338"/>
      <c r="G338" s="1"/>
      <c r="H338"/>
      <c r="K338" s="12"/>
    </row>
    <row r="339" spans="1:11" x14ac:dyDescent="0.25">
      <c r="A339"/>
      <c r="B339"/>
      <c r="C339"/>
      <c r="D339" s="1"/>
      <c r="E339"/>
      <c r="F339"/>
      <c r="G339" s="1"/>
      <c r="H339"/>
      <c r="K339" s="12"/>
    </row>
    <row r="340" spans="1:11" x14ac:dyDescent="0.25">
      <c r="A340"/>
      <c r="B340"/>
      <c r="C340"/>
      <c r="D340" s="1"/>
      <c r="E340"/>
      <c r="F340"/>
      <c r="G340" s="1"/>
      <c r="H340"/>
    </row>
    <row r="341" spans="1:11" x14ac:dyDescent="0.25">
      <c r="A341"/>
      <c r="B341"/>
      <c r="C341"/>
      <c r="D341" s="1"/>
      <c r="E341"/>
      <c r="F341"/>
      <c r="G341" s="1"/>
      <c r="H341"/>
    </row>
    <row r="342" spans="1:11" x14ac:dyDescent="0.25">
      <c r="A342"/>
      <c r="B342"/>
      <c r="C342"/>
      <c r="D342" s="1"/>
      <c r="E342"/>
      <c r="F342"/>
      <c r="G342" s="1"/>
      <c r="H342"/>
    </row>
    <row r="343" spans="1:11" x14ac:dyDescent="0.25">
      <c r="A343"/>
      <c r="B343"/>
      <c r="C343"/>
      <c r="D343" s="1"/>
      <c r="E343"/>
      <c r="F343"/>
      <c r="G343" s="1"/>
      <c r="H343"/>
    </row>
    <row r="344" spans="1:11" x14ac:dyDescent="0.25">
      <c r="A344"/>
      <c r="B344"/>
      <c r="C344"/>
      <c r="D344" s="1"/>
      <c r="E344"/>
      <c r="F344"/>
      <c r="G344" s="1"/>
      <c r="H344"/>
    </row>
    <row r="345" spans="1:11" x14ac:dyDescent="0.25">
      <c r="A345"/>
      <c r="B345"/>
      <c r="C345"/>
      <c r="D345" s="1"/>
      <c r="E345"/>
      <c r="F345"/>
      <c r="G345" s="1"/>
      <c r="H345"/>
    </row>
    <row r="346" spans="1:11" x14ac:dyDescent="0.25">
      <c r="A346"/>
      <c r="B346"/>
      <c r="C346"/>
      <c r="D346" s="1"/>
      <c r="E346"/>
      <c r="F346"/>
      <c r="G346" s="1"/>
      <c r="H346"/>
    </row>
    <row r="347" spans="1:11" x14ac:dyDescent="0.25">
      <c r="A347"/>
      <c r="B347"/>
      <c r="C347"/>
      <c r="D347" s="1"/>
      <c r="E347"/>
      <c r="F347"/>
      <c r="G347" s="1"/>
      <c r="H347"/>
    </row>
    <row r="348" spans="1:11" x14ac:dyDescent="0.25">
      <c r="A348"/>
      <c r="B348"/>
      <c r="C348"/>
      <c r="D348" s="1"/>
      <c r="E348"/>
      <c r="F348"/>
      <c r="G348" s="1"/>
      <c r="H348"/>
    </row>
    <row r="349" spans="1:11" x14ac:dyDescent="0.25">
      <c r="A349"/>
      <c r="B349"/>
      <c r="C349"/>
      <c r="D349" s="1"/>
      <c r="E349"/>
      <c r="F349"/>
      <c r="G349" s="1"/>
      <c r="H349"/>
    </row>
    <row r="350" spans="1:11" x14ac:dyDescent="0.25">
      <c r="A350"/>
      <c r="B350"/>
      <c r="C350"/>
      <c r="D350" s="1"/>
      <c r="E350"/>
      <c r="F350"/>
      <c r="G350" s="1"/>
      <c r="H350"/>
    </row>
    <row r="351" spans="1:11" x14ac:dyDescent="0.25">
      <c r="A351"/>
      <c r="B351"/>
      <c r="C351"/>
      <c r="D351" s="1"/>
      <c r="E351"/>
      <c r="F351"/>
      <c r="G351" s="1"/>
      <c r="H351"/>
    </row>
    <row r="352" spans="1:11" x14ac:dyDescent="0.25">
      <c r="A352"/>
      <c r="B352"/>
      <c r="C352"/>
      <c r="D352" s="1"/>
      <c r="E352"/>
      <c r="F352"/>
      <c r="G352" s="1"/>
      <c r="H352"/>
    </row>
    <row r="353" spans="1:8" x14ac:dyDescent="0.25">
      <c r="A353"/>
      <c r="B353"/>
      <c r="C353"/>
      <c r="D353" s="1"/>
      <c r="E353"/>
      <c r="F353"/>
      <c r="G353" s="1"/>
      <c r="H353"/>
    </row>
    <row r="354" spans="1:8" x14ac:dyDescent="0.25">
      <c r="A354"/>
      <c r="B354"/>
      <c r="C354"/>
      <c r="D354" s="1"/>
      <c r="E354"/>
      <c r="F354"/>
      <c r="G354" s="1"/>
      <c r="H354"/>
    </row>
    <row r="355" spans="1:8" x14ac:dyDescent="0.25">
      <c r="A355"/>
      <c r="B355"/>
      <c r="C355"/>
      <c r="D355" s="1"/>
      <c r="E355"/>
      <c r="F355"/>
      <c r="G355" s="1"/>
      <c r="H355"/>
    </row>
    <row r="356" spans="1:8" x14ac:dyDescent="0.25">
      <c r="A356"/>
      <c r="B356"/>
      <c r="C356"/>
      <c r="D356" s="1"/>
      <c r="E356"/>
      <c r="F356"/>
      <c r="G356" s="1"/>
      <c r="H356"/>
    </row>
    <row r="357" spans="1:8" x14ac:dyDescent="0.25">
      <c r="A357"/>
      <c r="B357"/>
      <c r="C357"/>
      <c r="D357" s="1"/>
      <c r="E357"/>
      <c r="F357"/>
      <c r="G357" s="1"/>
      <c r="H357"/>
    </row>
    <row r="358" spans="1:8" x14ac:dyDescent="0.25">
      <c r="A358"/>
      <c r="B358"/>
      <c r="C358"/>
      <c r="D358" s="1"/>
      <c r="E358"/>
      <c r="F358"/>
      <c r="G358" s="1"/>
      <c r="H358"/>
    </row>
    <row r="359" spans="1:8" x14ac:dyDescent="0.25">
      <c r="A359"/>
      <c r="B359"/>
      <c r="C359"/>
      <c r="D359" s="1"/>
      <c r="E359"/>
      <c r="F359"/>
      <c r="G359" s="1"/>
      <c r="H359"/>
    </row>
    <row r="360" spans="1:8" x14ac:dyDescent="0.25">
      <c r="A360"/>
      <c r="B360"/>
      <c r="C360"/>
      <c r="D360" s="1"/>
      <c r="E360"/>
      <c r="F360"/>
      <c r="G360" s="1"/>
      <c r="H360"/>
    </row>
    <row r="361" spans="1:8" x14ac:dyDescent="0.25">
      <c r="A361"/>
      <c r="B361"/>
      <c r="C361"/>
      <c r="D361" s="1"/>
      <c r="E361"/>
      <c r="F361"/>
      <c r="G361" s="1"/>
      <c r="H361"/>
    </row>
    <row r="362" spans="1:8" x14ac:dyDescent="0.25">
      <c r="A362"/>
      <c r="B362"/>
      <c r="C362"/>
      <c r="D362" s="1"/>
      <c r="E362"/>
      <c r="F362"/>
      <c r="G362" s="1"/>
      <c r="H362"/>
    </row>
    <row r="363" spans="1:8" x14ac:dyDescent="0.25">
      <c r="A363"/>
      <c r="B363"/>
      <c r="C363"/>
      <c r="D363" s="1"/>
      <c r="E363"/>
      <c r="F363"/>
      <c r="G363" s="1"/>
      <c r="H363"/>
    </row>
    <row r="364" spans="1:8" x14ac:dyDescent="0.25">
      <c r="A364"/>
      <c r="B364"/>
      <c r="C364"/>
      <c r="D364" s="1"/>
      <c r="E364"/>
      <c r="F364"/>
      <c r="G364" s="1"/>
      <c r="H364"/>
    </row>
    <row r="365" spans="1:8" x14ac:dyDescent="0.25">
      <c r="A365"/>
      <c r="B365"/>
      <c r="C365"/>
      <c r="D365" s="1"/>
      <c r="E365"/>
      <c r="F365"/>
      <c r="G365" s="1"/>
      <c r="H365"/>
    </row>
    <row r="366" spans="1:8" x14ac:dyDescent="0.25">
      <c r="A366"/>
      <c r="B366"/>
      <c r="C366"/>
      <c r="D366" s="1"/>
      <c r="E366"/>
      <c r="F366"/>
      <c r="G366" s="1"/>
      <c r="H366"/>
    </row>
    <row r="367" spans="1:8" x14ac:dyDescent="0.25">
      <c r="A367"/>
      <c r="B367"/>
      <c r="C367"/>
      <c r="D367" s="1"/>
      <c r="E367"/>
      <c r="F367"/>
      <c r="G367" s="1"/>
      <c r="H367"/>
    </row>
    <row r="368" spans="1:8" x14ac:dyDescent="0.25">
      <c r="A368"/>
      <c r="B368"/>
      <c r="C368"/>
      <c r="D368" s="1"/>
      <c r="E368"/>
      <c r="F368"/>
      <c r="G368" s="1"/>
      <c r="H368"/>
    </row>
    <row r="369" spans="1:8" x14ac:dyDescent="0.25">
      <c r="A369"/>
      <c r="B369"/>
      <c r="C369"/>
      <c r="D369" s="1"/>
      <c r="E369"/>
      <c r="F369"/>
      <c r="G369" s="1"/>
      <c r="H369"/>
    </row>
    <row r="370" spans="1:8" x14ac:dyDescent="0.25">
      <c r="A370"/>
      <c r="B370"/>
      <c r="C370"/>
      <c r="D370" s="1"/>
      <c r="E370"/>
      <c r="F370"/>
      <c r="G370" s="1"/>
      <c r="H370"/>
    </row>
    <row r="371" spans="1:8" x14ac:dyDescent="0.25">
      <c r="A371"/>
      <c r="B371"/>
      <c r="C371"/>
      <c r="D371" s="1"/>
      <c r="E371"/>
      <c r="F371"/>
      <c r="G371" s="1"/>
      <c r="H371"/>
    </row>
    <row r="372" spans="1:8" x14ac:dyDescent="0.25">
      <c r="A372"/>
      <c r="B372"/>
      <c r="C372"/>
      <c r="D372" s="1"/>
      <c r="E372"/>
      <c r="F372"/>
      <c r="G372" s="1"/>
      <c r="H372"/>
    </row>
    <row r="373" spans="1:8" x14ac:dyDescent="0.25">
      <c r="A373"/>
      <c r="B373"/>
      <c r="C373"/>
      <c r="D373" s="1"/>
      <c r="E373"/>
      <c r="F373"/>
      <c r="G373" s="1"/>
      <c r="H373"/>
    </row>
    <row r="374" spans="1:8" x14ac:dyDescent="0.25">
      <c r="A374"/>
      <c r="B374"/>
      <c r="C374"/>
      <c r="D374" s="1"/>
      <c r="E374"/>
      <c r="F374"/>
      <c r="G374" s="1"/>
      <c r="H374"/>
    </row>
    <row r="375" spans="1:8" x14ac:dyDescent="0.25">
      <c r="A375"/>
      <c r="B375"/>
      <c r="C375"/>
      <c r="D375" s="1"/>
      <c r="E375"/>
      <c r="F375"/>
      <c r="G375" s="1"/>
      <c r="H375"/>
    </row>
    <row r="376" spans="1:8" x14ac:dyDescent="0.25">
      <c r="A376"/>
      <c r="B376"/>
      <c r="C376"/>
      <c r="D376" s="1"/>
      <c r="E376"/>
      <c r="F376"/>
      <c r="G376" s="1"/>
      <c r="H376"/>
    </row>
    <row r="377" spans="1:8" x14ac:dyDescent="0.25">
      <c r="A377"/>
      <c r="B377"/>
      <c r="C377"/>
      <c r="D377" s="1"/>
      <c r="E377"/>
      <c r="F377"/>
      <c r="G377" s="1"/>
      <c r="H377"/>
    </row>
    <row r="378" spans="1:8" x14ac:dyDescent="0.25">
      <c r="A378"/>
      <c r="B378"/>
      <c r="C378"/>
      <c r="D378" s="1"/>
      <c r="E378"/>
      <c r="F378"/>
      <c r="G378" s="1"/>
      <c r="H378"/>
    </row>
    <row r="379" spans="1:8" x14ac:dyDescent="0.25">
      <c r="A379"/>
      <c r="B379"/>
      <c r="C379"/>
      <c r="D379" s="1"/>
      <c r="E379"/>
      <c r="F379"/>
      <c r="G379" s="1"/>
      <c r="H379"/>
    </row>
    <row r="380" spans="1:8" x14ac:dyDescent="0.25">
      <c r="A380"/>
      <c r="B380"/>
      <c r="C380"/>
      <c r="D380" s="1"/>
      <c r="E380"/>
      <c r="F380"/>
      <c r="G380" s="1"/>
      <c r="H380"/>
    </row>
    <row r="381" spans="1:8" x14ac:dyDescent="0.25">
      <c r="A381"/>
      <c r="B381"/>
      <c r="C381"/>
      <c r="D381" s="1"/>
      <c r="E381"/>
      <c r="F381"/>
      <c r="G381" s="1"/>
      <c r="H381"/>
    </row>
    <row r="382" spans="1:8" x14ac:dyDescent="0.25">
      <c r="A382"/>
      <c r="B382"/>
      <c r="C382"/>
      <c r="D382" s="1"/>
      <c r="E382"/>
      <c r="F382"/>
      <c r="G382" s="1"/>
      <c r="H382"/>
    </row>
    <row r="383" spans="1:8" x14ac:dyDescent="0.25">
      <c r="A383"/>
      <c r="B383"/>
      <c r="C383"/>
      <c r="D383" s="1"/>
      <c r="E383"/>
      <c r="F383"/>
      <c r="G383" s="1"/>
      <c r="H383"/>
    </row>
    <row r="384" spans="1:8" x14ac:dyDescent="0.25">
      <c r="A384"/>
      <c r="B384"/>
      <c r="C384"/>
      <c r="D384" s="1"/>
      <c r="E384"/>
      <c r="F384"/>
      <c r="G384" s="1"/>
      <c r="H384"/>
    </row>
    <row r="385" spans="1:8" x14ac:dyDescent="0.25">
      <c r="A385"/>
      <c r="B385"/>
      <c r="C385"/>
      <c r="D385" s="1"/>
      <c r="E385"/>
      <c r="F385"/>
      <c r="G385" s="1"/>
      <c r="H385"/>
    </row>
    <row r="386" spans="1:8" x14ac:dyDescent="0.25">
      <c r="A386"/>
      <c r="B386"/>
      <c r="C386"/>
      <c r="D386" s="1"/>
      <c r="E386"/>
      <c r="F386"/>
      <c r="G386" s="1"/>
      <c r="H386"/>
    </row>
    <row r="387" spans="1:8" x14ac:dyDescent="0.25">
      <c r="A387"/>
      <c r="B387"/>
      <c r="C387"/>
      <c r="D387" s="1"/>
      <c r="E387"/>
      <c r="F387"/>
      <c r="G387" s="1"/>
      <c r="H387"/>
    </row>
    <row r="388" spans="1:8" x14ac:dyDescent="0.25">
      <c r="A388"/>
      <c r="B388"/>
      <c r="C388"/>
      <c r="D388" s="1"/>
      <c r="E388"/>
      <c r="F388"/>
      <c r="G388" s="1"/>
      <c r="H388"/>
    </row>
    <row r="389" spans="1:8" x14ac:dyDescent="0.25">
      <c r="A389"/>
      <c r="B389"/>
      <c r="C389"/>
      <c r="D389" s="1"/>
      <c r="E389"/>
      <c r="F389"/>
      <c r="G389" s="1"/>
      <c r="H389"/>
    </row>
    <row r="390" spans="1:8" x14ac:dyDescent="0.25">
      <c r="A390"/>
      <c r="B390"/>
      <c r="C390"/>
      <c r="D390" s="1"/>
      <c r="E390"/>
      <c r="F390"/>
      <c r="G390" s="1"/>
      <c r="H390"/>
    </row>
    <row r="391" spans="1:8" x14ac:dyDescent="0.25">
      <c r="A391"/>
      <c r="B391"/>
      <c r="C391"/>
      <c r="D391" s="1"/>
      <c r="E391"/>
      <c r="F391"/>
      <c r="G391" s="1"/>
      <c r="H391"/>
    </row>
    <row r="392" spans="1:8" x14ac:dyDescent="0.25">
      <c r="A392"/>
      <c r="B392"/>
      <c r="C392"/>
      <c r="D392" s="1"/>
      <c r="E392"/>
      <c r="F392"/>
      <c r="G392" s="1"/>
      <c r="H392"/>
    </row>
    <row r="393" spans="1:8" x14ac:dyDescent="0.25">
      <c r="A393"/>
      <c r="B393"/>
      <c r="C393"/>
      <c r="D393" s="1"/>
      <c r="E393"/>
      <c r="F393"/>
      <c r="G393" s="1"/>
      <c r="H393"/>
    </row>
    <row r="394" spans="1:8" x14ac:dyDescent="0.25">
      <c r="A394"/>
      <c r="B394"/>
      <c r="C394"/>
      <c r="D394" s="1"/>
      <c r="E394"/>
      <c r="F394"/>
      <c r="G394" s="1"/>
      <c r="H394"/>
    </row>
    <row r="395" spans="1:8" x14ac:dyDescent="0.25">
      <c r="A395"/>
      <c r="B395"/>
      <c r="C395"/>
      <c r="D395" s="1"/>
      <c r="E395"/>
      <c r="F395"/>
      <c r="G395" s="1"/>
      <c r="H395"/>
    </row>
    <row r="396" spans="1:8" x14ac:dyDescent="0.25">
      <c r="A396"/>
      <c r="B396"/>
      <c r="C396"/>
      <c r="D396" s="1"/>
      <c r="E396"/>
      <c r="F396"/>
      <c r="G396" s="1"/>
      <c r="H396"/>
    </row>
    <row r="397" spans="1:8" x14ac:dyDescent="0.25">
      <c r="A397"/>
      <c r="B397"/>
      <c r="C397"/>
      <c r="D397" s="1"/>
      <c r="E397"/>
      <c r="F397"/>
      <c r="G397" s="1"/>
      <c r="H397"/>
    </row>
    <row r="398" spans="1:8" x14ac:dyDescent="0.25">
      <c r="A398"/>
      <c r="B398"/>
      <c r="C398"/>
      <c r="D398" s="1"/>
      <c r="E398"/>
      <c r="F398"/>
      <c r="G398" s="1"/>
      <c r="H398"/>
    </row>
    <row r="399" spans="1:8" x14ac:dyDescent="0.25">
      <c r="A399"/>
      <c r="B399"/>
      <c r="C399"/>
      <c r="D399" s="1"/>
      <c r="E399"/>
      <c r="F399"/>
      <c r="G399" s="1"/>
      <c r="H399"/>
    </row>
    <row r="400" spans="1:8" x14ac:dyDescent="0.25">
      <c r="A400"/>
      <c r="B400"/>
      <c r="C400"/>
      <c r="D400" s="1"/>
      <c r="E400"/>
      <c r="F400"/>
      <c r="G400" s="1"/>
      <c r="H400"/>
    </row>
    <row r="401" spans="1:8" x14ac:dyDescent="0.25">
      <c r="A401"/>
      <c r="B401"/>
      <c r="C401"/>
      <c r="D401" s="1"/>
      <c r="E401"/>
      <c r="F401"/>
      <c r="G401" s="1"/>
      <c r="H401"/>
    </row>
    <row r="402" spans="1:8" x14ac:dyDescent="0.25">
      <c r="A402"/>
      <c r="B402"/>
      <c r="C402"/>
      <c r="D402" s="1"/>
      <c r="E402"/>
      <c r="F402"/>
      <c r="G402" s="1"/>
      <c r="H402"/>
    </row>
    <row r="403" spans="1:8" x14ac:dyDescent="0.25">
      <c r="A403"/>
      <c r="B403"/>
      <c r="C403"/>
      <c r="D403" s="1"/>
      <c r="E403"/>
      <c r="F403"/>
      <c r="G403" s="1"/>
      <c r="H403"/>
    </row>
    <row r="404" spans="1:8" x14ac:dyDescent="0.25">
      <c r="A404"/>
      <c r="B404"/>
      <c r="C404"/>
      <c r="D404" s="1"/>
      <c r="E404"/>
      <c r="F404"/>
      <c r="G404" s="1"/>
      <c r="H404"/>
    </row>
    <row r="405" spans="1:8" x14ac:dyDescent="0.25">
      <c r="A405"/>
      <c r="B405"/>
      <c r="C405"/>
      <c r="D405" s="1"/>
      <c r="E405"/>
      <c r="F405"/>
      <c r="G405" s="1"/>
      <c r="H405"/>
    </row>
    <row r="406" spans="1:8" x14ac:dyDescent="0.25">
      <c r="A406"/>
      <c r="B406"/>
      <c r="C406"/>
      <c r="D406" s="1"/>
      <c r="E406"/>
      <c r="F406"/>
      <c r="G406" s="1"/>
      <c r="H406"/>
    </row>
    <row r="407" spans="1:8" x14ac:dyDescent="0.25">
      <c r="A407"/>
      <c r="B407"/>
      <c r="C407"/>
      <c r="D407" s="1"/>
      <c r="E407"/>
      <c r="F407"/>
      <c r="G407" s="1"/>
      <c r="H407"/>
    </row>
    <row r="408" spans="1:8" x14ac:dyDescent="0.25">
      <c r="A408"/>
      <c r="B408"/>
      <c r="C408"/>
      <c r="D408" s="1"/>
      <c r="E408"/>
      <c r="F408"/>
      <c r="G408" s="1"/>
      <c r="H408"/>
    </row>
    <row r="409" spans="1:8" x14ac:dyDescent="0.25">
      <c r="A409"/>
      <c r="B409"/>
      <c r="C409"/>
      <c r="D409" s="1"/>
      <c r="E409"/>
      <c r="F409"/>
      <c r="G409" s="1"/>
      <c r="H409"/>
    </row>
    <row r="410" spans="1:8" x14ac:dyDescent="0.25">
      <c r="A410"/>
      <c r="B410"/>
      <c r="C410"/>
      <c r="D410" s="1"/>
      <c r="E410"/>
      <c r="F410"/>
      <c r="G410" s="1"/>
      <c r="H410"/>
    </row>
    <row r="411" spans="1:8" x14ac:dyDescent="0.25">
      <c r="A411"/>
      <c r="B411"/>
      <c r="C411"/>
      <c r="D411" s="1"/>
      <c r="E411"/>
      <c r="F411"/>
      <c r="G411" s="1"/>
      <c r="H411"/>
    </row>
    <row r="412" spans="1:8" x14ac:dyDescent="0.25">
      <c r="A412"/>
      <c r="B412"/>
      <c r="C412"/>
      <c r="D412" s="1"/>
      <c r="E412"/>
      <c r="F412"/>
      <c r="G412" s="1"/>
      <c r="H412"/>
    </row>
    <row r="413" spans="1:8" x14ac:dyDescent="0.25">
      <c r="A413"/>
      <c r="B413"/>
      <c r="C413"/>
      <c r="D413" s="1"/>
      <c r="E413"/>
      <c r="F413"/>
      <c r="G413" s="1"/>
      <c r="H413"/>
    </row>
    <row r="414" spans="1:8" x14ac:dyDescent="0.25">
      <c r="A414"/>
      <c r="B414"/>
      <c r="C414"/>
      <c r="D414" s="1"/>
      <c r="E414"/>
      <c r="F414"/>
      <c r="G414" s="1"/>
      <c r="H414"/>
    </row>
    <row r="415" spans="1:8" x14ac:dyDescent="0.25">
      <c r="A415"/>
      <c r="B415"/>
      <c r="C415"/>
      <c r="D415" s="1"/>
      <c r="E415"/>
      <c r="F415"/>
      <c r="G415" s="1"/>
      <c r="H415"/>
    </row>
    <row r="416" spans="1:8" x14ac:dyDescent="0.25">
      <c r="A416"/>
      <c r="B416"/>
      <c r="C416"/>
      <c r="D416" s="1"/>
      <c r="E416"/>
      <c r="F416"/>
      <c r="G416" s="1"/>
      <c r="H416"/>
    </row>
    <row r="417" spans="1:8" x14ac:dyDescent="0.25">
      <c r="A417"/>
      <c r="B417"/>
      <c r="C417"/>
      <c r="D417" s="1"/>
      <c r="E417"/>
      <c r="F417"/>
      <c r="G417" s="1"/>
      <c r="H417"/>
    </row>
    <row r="418" spans="1:8" x14ac:dyDescent="0.25">
      <c r="A418"/>
      <c r="B418"/>
      <c r="C418"/>
      <c r="D418" s="1"/>
      <c r="E418"/>
      <c r="F418"/>
      <c r="G418" s="1"/>
      <c r="H418"/>
    </row>
    <row r="419" spans="1:8" x14ac:dyDescent="0.25">
      <c r="A419"/>
      <c r="B419"/>
      <c r="C419"/>
      <c r="D419" s="1"/>
      <c r="E419"/>
      <c r="F419"/>
      <c r="G419" s="1"/>
      <c r="H419"/>
    </row>
    <row r="420" spans="1:8" x14ac:dyDescent="0.25">
      <c r="A420"/>
      <c r="B420"/>
      <c r="C420"/>
      <c r="D420" s="1"/>
      <c r="E420"/>
      <c r="F420"/>
      <c r="G420" s="1"/>
      <c r="H420"/>
    </row>
    <row r="421" spans="1:8" x14ac:dyDescent="0.25">
      <c r="A421"/>
      <c r="B421"/>
      <c r="C421"/>
      <c r="D421" s="1"/>
      <c r="E421"/>
      <c r="F421"/>
      <c r="G421" s="1"/>
      <c r="H421"/>
    </row>
    <row r="422" spans="1:8" x14ac:dyDescent="0.25">
      <c r="A422"/>
      <c r="B422"/>
      <c r="C422"/>
      <c r="D422" s="1"/>
      <c r="E422"/>
      <c r="F422"/>
      <c r="G422" s="1"/>
      <c r="H422"/>
    </row>
    <row r="423" spans="1:8" x14ac:dyDescent="0.25">
      <c r="A423"/>
      <c r="B423"/>
      <c r="C423"/>
      <c r="D423" s="1"/>
      <c r="E423"/>
      <c r="F423"/>
      <c r="G423" s="1"/>
      <c r="H423"/>
    </row>
    <row r="424" spans="1:8" x14ac:dyDescent="0.25">
      <c r="A424"/>
      <c r="B424"/>
      <c r="C424"/>
      <c r="D424" s="1"/>
      <c r="E424"/>
      <c r="F424"/>
      <c r="G424" s="1"/>
      <c r="H424"/>
    </row>
    <row r="425" spans="1:8" x14ac:dyDescent="0.25">
      <c r="A425"/>
      <c r="B425"/>
      <c r="C425"/>
      <c r="D425" s="1"/>
      <c r="E425"/>
      <c r="F425"/>
      <c r="G425" s="1"/>
      <c r="H425"/>
    </row>
    <row r="426" spans="1:8" x14ac:dyDescent="0.25">
      <c r="A426"/>
      <c r="B426"/>
      <c r="C426"/>
      <c r="D426" s="1"/>
      <c r="E426"/>
      <c r="F426"/>
      <c r="G426" s="1"/>
      <c r="H426"/>
    </row>
    <row r="427" spans="1:8" x14ac:dyDescent="0.25">
      <c r="A427"/>
      <c r="B427"/>
      <c r="C427"/>
      <c r="D427" s="1"/>
      <c r="E427"/>
      <c r="F427"/>
      <c r="G427" s="1"/>
      <c r="H427"/>
    </row>
    <row r="428" spans="1:8" x14ac:dyDescent="0.25">
      <c r="A428"/>
      <c r="B428"/>
      <c r="C428"/>
      <c r="D428" s="1"/>
      <c r="E428"/>
      <c r="F428"/>
      <c r="G428" s="1"/>
      <c r="H428"/>
    </row>
    <row r="429" spans="1:8" x14ac:dyDescent="0.25">
      <c r="A429"/>
      <c r="B429"/>
      <c r="C429"/>
      <c r="D429" s="1"/>
      <c r="E429"/>
      <c r="F429"/>
      <c r="G429" s="1"/>
      <c r="H429"/>
    </row>
    <row r="430" spans="1:8" x14ac:dyDescent="0.25">
      <c r="A430"/>
      <c r="B430"/>
      <c r="C430"/>
      <c r="D430" s="1"/>
      <c r="E430"/>
      <c r="F430"/>
      <c r="G430" s="1"/>
      <c r="H430"/>
    </row>
    <row r="431" spans="1:8" x14ac:dyDescent="0.25">
      <c r="A431"/>
      <c r="B431"/>
      <c r="C431"/>
      <c r="D431" s="1"/>
      <c r="E431"/>
      <c r="F431"/>
      <c r="G431" s="1"/>
      <c r="H431"/>
    </row>
    <row r="432" spans="1:8" x14ac:dyDescent="0.25">
      <c r="A432"/>
      <c r="B432"/>
      <c r="C432"/>
      <c r="D432" s="1"/>
      <c r="E432"/>
      <c r="F432"/>
      <c r="G432" s="1"/>
      <c r="H432"/>
    </row>
    <row r="433" spans="1:8" x14ac:dyDescent="0.25">
      <c r="A433"/>
      <c r="B433"/>
      <c r="C433"/>
      <c r="D433" s="1"/>
      <c r="E433"/>
      <c r="F433"/>
      <c r="G433" s="1"/>
      <c r="H433"/>
    </row>
    <row r="434" spans="1:8" x14ac:dyDescent="0.25">
      <c r="A434"/>
      <c r="B434"/>
      <c r="C434"/>
      <c r="D434" s="1"/>
      <c r="E434"/>
      <c r="F434"/>
      <c r="G434" s="1"/>
      <c r="H434"/>
    </row>
    <row r="435" spans="1:8" x14ac:dyDescent="0.25">
      <c r="A435"/>
      <c r="B435"/>
      <c r="C435"/>
      <c r="D435" s="1"/>
      <c r="E435"/>
      <c r="F435"/>
      <c r="G435" s="1"/>
      <c r="H435"/>
    </row>
    <row r="436" spans="1:8" x14ac:dyDescent="0.25">
      <c r="A436"/>
      <c r="B436"/>
      <c r="C436"/>
      <c r="D436" s="1"/>
      <c r="E436"/>
      <c r="F436"/>
      <c r="G436" s="1"/>
      <c r="H436"/>
    </row>
    <row r="437" spans="1:8" x14ac:dyDescent="0.25">
      <c r="A437"/>
      <c r="B437"/>
      <c r="C437"/>
      <c r="D437" s="1"/>
      <c r="E437"/>
      <c r="F437"/>
      <c r="G437" s="1"/>
      <c r="H437"/>
    </row>
    <row r="438" spans="1:8" x14ac:dyDescent="0.25">
      <c r="A438"/>
      <c r="B438"/>
      <c r="C438"/>
      <c r="D438" s="1"/>
      <c r="E438"/>
      <c r="F438"/>
      <c r="G438" s="1"/>
      <c r="H438"/>
    </row>
    <row r="439" spans="1:8" x14ac:dyDescent="0.25">
      <c r="A439"/>
      <c r="B439"/>
      <c r="C439"/>
      <c r="D439" s="1"/>
      <c r="E439"/>
      <c r="F439"/>
      <c r="G439" s="1"/>
      <c r="H439"/>
    </row>
    <row r="440" spans="1:8" x14ac:dyDescent="0.25">
      <c r="A440"/>
      <c r="B440"/>
      <c r="C440"/>
      <c r="D440" s="1"/>
      <c r="E440"/>
      <c r="F440"/>
      <c r="G440" s="1"/>
      <c r="H440"/>
    </row>
    <row r="441" spans="1:8" x14ac:dyDescent="0.25">
      <c r="A441"/>
      <c r="B441"/>
      <c r="C441"/>
      <c r="D441" s="1"/>
      <c r="E441"/>
      <c r="F441"/>
      <c r="G441" s="1"/>
      <c r="H441"/>
    </row>
    <row r="442" spans="1:8" x14ac:dyDescent="0.25">
      <c r="A442"/>
      <c r="B442"/>
      <c r="C442"/>
      <c r="D442" s="1"/>
      <c r="E442"/>
      <c r="F442"/>
      <c r="G442" s="1"/>
      <c r="H442"/>
    </row>
    <row r="443" spans="1:8" x14ac:dyDescent="0.25">
      <c r="A443"/>
      <c r="B443"/>
      <c r="C443"/>
      <c r="D443" s="1"/>
      <c r="E443"/>
      <c r="F443"/>
      <c r="G443" s="1"/>
      <c r="H443"/>
    </row>
    <row r="444" spans="1:8" x14ac:dyDescent="0.25">
      <c r="A444"/>
      <c r="B444"/>
      <c r="C444"/>
      <c r="D444" s="1"/>
      <c r="E444"/>
      <c r="F444"/>
      <c r="G444" s="1"/>
      <c r="H444"/>
    </row>
    <row r="445" spans="1:8" x14ac:dyDescent="0.25">
      <c r="A445"/>
      <c r="B445"/>
      <c r="C445"/>
      <c r="D445" s="1"/>
      <c r="E445"/>
      <c r="F445"/>
      <c r="G445" s="1"/>
      <c r="H445"/>
    </row>
    <row r="446" spans="1:8" x14ac:dyDescent="0.25">
      <c r="A446"/>
      <c r="B446"/>
      <c r="C446"/>
      <c r="D446" s="1"/>
      <c r="E446"/>
      <c r="F446"/>
      <c r="G446" s="1"/>
      <c r="H446"/>
    </row>
    <row r="447" spans="1:8" x14ac:dyDescent="0.25">
      <c r="A447"/>
      <c r="B447"/>
      <c r="C447"/>
      <c r="D447" s="1"/>
      <c r="E447"/>
      <c r="F447"/>
      <c r="G447" s="1"/>
      <c r="H447"/>
    </row>
    <row r="448" spans="1:8" x14ac:dyDescent="0.25">
      <c r="A448"/>
      <c r="B448"/>
      <c r="C448"/>
      <c r="D448" s="1"/>
      <c r="E448"/>
      <c r="F448"/>
      <c r="G448" s="1"/>
      <c r="H448"/>
    </row>
    <row r="449" spans="1:8" x14ac:dyDescent="0.25">
      <c r="A449"/>
      <c r="B449"/>
      <c r="C449"/>
      <c r="D449" s="1"/>
      <c r="E449"/>
      <c r="F449"/>
      <c r="G449" s="1"/>
      <c r="H449"/>
    </row>
    <row r="450" spans="1:8" x14ac:dyDescent="0.25">
      <c r="A450"/>
      <c r="B450"/>
      <c r="C450"/>
      <c r="D450" s="1"/>
      <c r="E450"/>
      <c r="F450"/>
      <c r="G450" s="1"/>
      <c r="H450"/>
    </row>
    <row r="451" spans="1:8" x14ac:dyDescent="0.25">
      <c r="A451"/>
      <c r="B451"/>
      <c r="C451"/>
      <c r="D451" s="1"/>
      <c r="E451"/>
      <c r="F451"/>
      <c r="G451" s="1"/>
      <c r="H451"/>
    </row>
    <row r="452" spans="1:8" x14ac:dyDescent="0.25">
      <c r="A452"/>
      <c r="B452"/>
      <c r="C452"/>
      <c r="D452" s="1"/>
      <c r="E452"/>
      <c r="F452"/>
      <c r="G452" s="1"/>
      <c r="H452"/>
    </row>
    <row r="453" spans="1:8" x14ac:dyDescent="0.25">
      <c r="A453"/>
      <c r="B453"/>
      <c r="C453"/>
      <c r="D453" s="1"/>
      <c r="E453"/>
      <c r="F453"/>
      <c r="G453" s="1"/>
      <c r="H453"/>
    </row>
    <row r="454" spans="1:8" x14ac:dyDescent="0.25">
      <c r="A454"/>
      <c r="B454"/>
      <c r="C454"/>
      <c r="D454" s="1"/>
      <c r="E454"/>
      <c r="F454"/>
      <c r="G454" s="1"/>
      <c r="H454"/>
    </row>
    <row r="455" spans="1:8" x14ac:dyDescent="0.25">
      <c r="A455"/>
      <c r="B455"/>
      <c r="C455"/>
      <c r="D455" s="1"/>
      <c r="E455"/>
      <c r="F455"/>
      <c r="G455" s="1"/>
      <c r="H455"/>
    </row>
    <row r="456" spans="1:8" x14ac:dyDescent="0.25">
      <c r="A456"/>
      <c r="B456"/>
      <c r="C456"/>
      <c r="D456" s="1"/>
      <c r="E456"/>
      <c r="F456"/>
      <c r="G456" s="1"/>
      <c r="H456"/>
    </row>
    <row r="457" spans="1:8" x14ac:dyDescent="0.25">
      <c r="A457"/>
      <c r="B457"/>
      <c r="C457"/>
      <c r="D457" s="1"/>
      <c r="E457"/>
      <c r="F457"/>
      <c r="G457" s="1"/>
      <c r="H457"/>
    </row>
    <row r="458" spans="1:8" x14ac:dyDescent="0.25">
      <c r="A458"/>
      <c r="B458"/>
      <c r="C458"/>
      <c r="D458" s="1"/>
      <c r="E458"/>
      <c r="F458"/>
      <c r="G458" s="1"/>
      <c r="H458"/>
    </row>
    <row r="459" spans="1:8" x14ac:dyDescent="0.25">
      <c r="A459"/>
      <c r="B459"/>
      <c r="C459"/>
      <c r="D459" s="1"/>
      <c r="E459"/>
      <c r="F459"/>
      <c r="G459" s="1"/>
      <c r="H459"/>
    </row>
    <row r="460" spans="1:8" x14ac:dyDescent="0.25">
      <c r="A460"/>
      <c r="B460"/>
      <c r="C460"/>
      <c r="D460" s="1"/>
      <c r="E460"/>
      <c r="F460"/>
      <c r="G460" s="1"/>
      <c r="H460"/>
    </row>
    <row r="461" spans="1:8" x14ac:dyDescent="0.25">
      <c r="A461"/>
      <c r="B461"/>
      <c r="C461"/>
      <c r="D461" s="1"/>
      <c r="E461"/>
      <c r="F461"/>
      <c r="G461" s="1"/>
      <c r="H461"/>
    </row>
    <row r="462" spans="1:8" x14ac:dyDescent="0.25">
      <c r="A462"/>
      <c r="B462"/>
      <c r="C462"/>
      <c r="D462" s="1"/>
      <c r="E462"/>
      <c r="F462"/>
      <c r="G462" s="1"/>
      <c r="H462"/>
    </row>
    <row r="463" spans="1:8" x14ac:dyDescent="0.25">
      <c r="A463"/>
      <c r="B463"/>
      <c r="C463"/>
      <c r="D463" s="1"/>
      <c r="E463"/>
      <c r="F463"/>
      <c r="G463" s="1"/>
      <c r="H463"/>
    </row>
    <row r="464" spans="1:8" x14ac:dyDescent="0.25">
      <c r="A464"/>
      <c r="B464"/>
      <c r="C464"/>
      <c r="D464" s="1"/>
      <c r="E464"/>
      <c r="F464"/>
      <c r="G464" s="1"/>
      <c r="H464"/>
    </row>
    <row r="465" spans="1:8" x14ac:dyDescent="0.25">
      <c r="A465"/>
      <c r="B465"/>
      <c r="C465"/>
      <c r="D465" s="1"/>
      <c r="E465"/>
      <c r="F465"/>
      <c r="G465" s="1"/>
      <c r="H465"/>
    </row>
    <row r="466" spans="1:8" x14ac:dyDescent="0.25">
      <c r="A466"/>
      <c r="B466"/>
      <c r="C466"/>
      <c r="D466" s="1"/>
      <c r="E466"/>
      <c r="F466"/>
      <c r="G466" s="1"/>
      <c r="H466"/>
    </row>
    <row r="467" spans="1:8" x14ac:dyDescent="0.25">
      <c r="A467"/>
      <c r="B467"/>
      <c r="C467"/>
      <c r="D467" s="1"/>
      <c r="E467"/>
      <c r="F467"/>
      <c r="G467" s="1"/>
      <c r="H467"/>
    </row>
    <row r="468" spans="1:8" x14ac:dyDescent="0.25">
      <c r="A468"/>
      <c r="B468"/>
      <c r="C468"/>
      <c r="D468" s="1"/>
      <c r="E468"/>
      <c r="F468"/>
      <c r="G468" s="1"/>
      <c r="H468"/>
    </row>
    <row r="469" spans="1:8" x14ac:dyDescent="0.25">
      <c r="A469"/>
      <c r="B469"/>
      <c r="C469"/>
      <c r="D469" s="1"/>
      <c r="E469"/>
      <c r="F469"/>
      <c r="G469" s="1"/>
      <c r="H469"/>
    </row>
    <row r="470" spans="1:8" x14ac:dyDescent="0.25">
      <c r="A470"/>
      <c r="B470"/>
      <c r="C470"/>
      <c r="D470" s="1"/>
      <c r="E470"/>
      <c r="F470"/>
      <c r="G470" s="1"/>
      <c r="H470"/>
    </row>
    <row r="471" spans="1:8" x14ac:dyDescent="0.25">
      <c r="A471"/>
      <c r="B471"/>
      <c r="C471"/>
      <c r="D471" s="1"/>
      <c r="E471"/>
      <c r="F471"/>
      <c r="G471" s="1"/>
      <c r="H471"/>
    </row>
    <row r="472" spans="1:8" x14ac:dyDescent="0.25">
      <c r="A472"/>
      <c r="B472"/>
      <c r="C472"/>
      <c r="D472" s="1"/>
      <c r="E472"/>
      <c r="F472"/>
      <c r="G472" s="1"/>
      <c r="H472"/>
    </row>
    <row r="473" spans="1:8" x14ac:dyDescent="0.25">
      <c r="A473"/>
      <c r="B473"/>
      <c r="C473"/>
      <c r="D473" s="1"/>
      <c r="E473"/>
      <c r="F473"/>
      <c r="G473" s="1"/>
      <c r="H473"/>
    </row>
    <row r="474" spans="1:8" x14ac:dyDescent="0.25">
      <c r="A474"/>
      <c r="B474"/>
      <c r="C474"/>
      <c r="D474" s="1"/>
      <c r="E474"/>
      <c r="F474"/>
      <c r="G474" s="1"/>
      <c r="H474"/>
    </row>
    <row r="475" spans="1:8" x14ac:dyDescent="0.25">
      <c r="A475"/>
      <c r="B475"/>
      <c r="C475"/>
      <c r="D475" s="1"/>
      <c r="E475"/>
      <c r="F475"/>
      <c r="G475" s="1"/>
      <c r="H475"/>
    </row>
    <row r="476" spans="1:8" x14ac:dyDescent="0.25">
      <c r="A476"/>
      <c r="B476"/>
      <c r="C476"/>
      <c r="D476" s="1"/>
      <c r="E476"/>
      <c r="F476"/>
      <c r="G476" s="1"/>
      <c r="H476"/>
    </row>
    <row r="477" spans="1:8" x14ac:dyDescent="0.25">
      <c r="A477"/>
      <c r="B477"/>
      <c r="C477"/>
      <c r="D477" s="1"/>
      <c r="E477"/>
      <c r="F477"/>
      <c r="G477" s="1"/>
      <c r="H477"/>
    </row>
    <row r="478" spans="1:8" x14ac:dyDescent="0.25">
      <c r="A478"/>
      <c r="B478"/>
      <c r="C478"/>
      <c r="D478" s="1"/>
      <c r="E478"/>
      <c r="F478"/>
      <c r="G478" s="1"/>
      <c r="H478"/>
    </row>
    <row r="479" spans="1:8" x14ac:dyDescent="0.25">
      <c r="A479"/>
      <c r="B479"/>
      <c r="C479"/>
      <c r="D479" s="1"/>
      <c r="E479"/>
      <c r="F479"/>
      <c r="G479" s="1"/>
      <c r="H479"/>
    </row>
    <row r="480" spans="1:8" x14ac:dyDescent="0.25">
      <c r="A480"/>
      <c r="B480"/>
      <c r="C480"/>
      <c r="D480" s="1"/>
      <c r="E480"/>
      <c r="F480"/>
      <c r="G480" s="1"/>
      <c r="H480"/>
    </row>
    <row r="481" spans="1:8" x14ac:dyDescent="0.25">
      <c r="A481"/>
      <c r="B481"/>
      <c r="C481"/>
      <c r="D481" s="1"/>
      <c r="E481"/>
      <c r="F481"/>
      <c r="G481" s="1"/>
      <c r="H481"/>
    </row>
    <row r="482" spans="1:8" x14ac:dyDescent="0.25">
      <c r="A482"/>
      <c r="B482"/>
      <c r="C482"/>
      <c r="D482" s="1"/>
      <c r="E482"/>
      <c r="F482"/>
      <c r="G482" s="1"/>
      <c r="H482"/>
    </row>
    <row r="483" spans="1:8" x14ac:dyDescent="0.25">
      <c r="A483"/>
      <c r="B483"/>
      <c r="C483"/>
      <c r="D483" s="1"/>
      <c r="E483"/>
      <c r="F483"/>
      <c r="G483" s="1"/>
      <c r="H483"/>
    </row>
    <row r="484" spans="1:8" x14ac:dyDescent="0.25">
      <c r="A484"/>
      <c r="B484"/>
      <c r="C484"/>
      <c r="D484" s="1"/>
      <c r="E484"/>
      <c r="F484"/>
      <c r="G484" s="1"/>
      <c r="H484"/>
    </row>
    <row r="485" spans="1:8" x14ac:dyDescent="0.25">
      <c r="A485"/>
      <c r="B485"/>
      <c r="C485"/>
      <c r="D485" s="1"/>
      <c r="E485"/>
      <c r="F485"/>
      <c r="G485" s="1"/>
      <c r="H485"/>
    </row>
    <row r="486" spans="1:8" x14ac:dyDescent="0.25">
      <c r="A486"/>
      <c r="B486"/>
      <c r="C486"/>
      <c r="D486" s="1"/>
      <c r="E486"/>
      <c r="F486"/>
      <c r="G486" s="1"/>
      <c r="H486"/>
    </row>
    <row r="487" spans="1:8" x14ac:dyDescent="0.25">
      <c r="A487"/>
      <c r="B487"/>
      <c r="C487"/>
      <c r="D487" s="1"/>
      <c r="E487"/>
      <c r="F487"/>
      <c r="G487" s="1"/>
      <c r="H487"/>
    </row>
    <row r="488" spans="1:8" x14ac:dyDescent="0.25">
      <c r="A488"/>
      <c r="B488"/>
      <c r="C488"/>
      <c r="D488" s="1"/>
      <c r="E488"/>
      <c r="F488"/>
      <c r="G488" s="1"/>
      <c r="H488"/>
    </row>
    <row r="489" spans="1:8" x14ac:dyDescent="0.25">
      <c r="A489"/>
      <c r="B489"/>
      <c r="C489"/>
      <c r="D489" s="1"/>
      <c r="E489"/>
      <c r="F489"/>
      <c r="G489" s="1"/>
      <c r="H489"/>
    </row>
    <row r="490" spans="1:8" x14ac:dyDescent="0.25">
      <c r="A490"/>
      <c r="B490"/>
      <c r="C490"/>
      <c r="D490" s="1"/>
      <c r="E490"/>
      <c r="F490"/>
      <c r="G490" s="1"/>
      <c r="H490"/>
    </row>
    <row r="491" spans="1:8" x14ac:dyDescent="0.25">
      <c r="A491"/>
      <c r="B491"/>
      <c r="C491"/>
      <c r="D491" s="1"/>
      <c r="E491"/>
      <c r="F491"/>
      <c r="G491" s="1"/>
      <c r="H491"/>
    </row>
    <row r="492" spans="1:8" x14ac:dyDescent="0.25">
      <c r="A492"/>
      <c r="B492"/>
      <c r="C492"/>
      <c r="D492" s="1"/>
      <c r="E492"/>
      <c r="F492"/>
      <c r="G492" s="1"/>
      <c r="H492"/>
    </row>
    <row r="493" spans="1:8" x14ac:dyDescent="0.25">
      <c r="A493"/>
      <c r="B493"/>
      <c r="C493"/>
      <c r="D493" s="1"/>
      <c r="E493"/>
      <c r="F493"/>
      <c r="G493" s="1"/>
      <c r="H493"/>
    </row>
    <row r="494" spans="1:8" x14ac:dyDescent="0.25">
      <c r="A494"/>
      <c r="B494"/>
      <c r="C494"/>
      <c r="D494" s="1"/>
      <c r="E494"/>
      <c r="F494"/>
      <c r="G494" s="1"/>
      <c r="H494"/>
    </row>
    <row r="495" spans="1:8" x14ac:dyDescent="0.25">
      <c r="A495"/>
      <c r="B495"/>
      <c r="C495"/>
      <c r="D495" s="1"/>
      <c r="E495"/>
      <c r="F495"/>
      <c r="G495" s="1"/>
      <c r="H495"/>
    </row>
    <row r="496" spans="1:8" x14ac:dyDescent="0.25">
      <c r="A496"/>
      <c r="B496"/>
      <c r="C496"/>
      <c r="D496" s="1"/>
      <c r="E496"/>
      <c r="F496"/>
      <c r="G496" s="1"/>
      <c r="H496"/>
    </row>
    <row r="497" spans="1:8" x14ac:dyDescent="0.25">
      <c r="A497"/>
      <c r="B497"/>
      <c r="C497"/>
      <c r="D497" s="1"/>
      <c r="E497"/>
      <c r="F497"/>
      <c r="G497" s="1"/>
      <c r="H497"/>
    </row>
    <row r="498" spans="1:8" x14ac:dyDescent="0.25">
      <c r="A498"/>
      <c r="B498"/>
      <c r="C498"/>
      <c r="D498" s="1"/>
      <c r="E498"/>
      <c r="F498"/>
      <c r="G498" s="1"/>
      <c r="H498"/>
    </row>
    <row r="499" spans="1:8" x14ac:dyDescent="0.25">
      <c r="A499"/>
      <c r="B499"/>
      <c r="C499"/>
      <c r="D499" s="1"/>
      <c r="E499"/>
      <c r="F499"/>
      <c r="G499" s="1"/>
      <c r="H499"/>
    </row>
    <row r="500" spans="1:8" x14ac:dyDescent="0.25">
      <c r="A500"/>
      <c r="B500"/>
      <c r="C500"/>
      <c r="D500" s="1"/>
      <c r="E500"/>
      <c r="F500"/>
      <c r="G500" s="1"/>
      <c r="H500"/>
    </row>
    <row r="501" spans="1:8" x14ac:dyDescent="0.25">
      <c r="A501"/>
      <c r="B501"/>
      <c r="C501"/>
      <c r="D501" s="1"/>
      <c r="E501"/>
      <c r="F501"/>
      <c r="G501" s="1"/>
      <c r="H501"/>
    </row>
    <row r="502" spans="1:8" x14ac:dyDescent="0.25">
      <c r="A502"/>
      <c r="B502"/>
      <c r="C502"/>
      <c r="D502" s="1"/>
      <c r="E502"/>
      <c r="F502"/>
      <c r="G502" s="1"/>
      <c r="H502"/>
    </row>
    <row r="503" spans="1:8" x14ac:dyDescent="0.25">
      <c r="A503"/>
      <c r="B503"/>
      <c r="C503"/>
      <c r="D503" s="1"/>
      <c r="E503"/>
      <c r="F503"/>
      <c r="G503" s="1"/>
      <c r="H503"/>
    </row>
    <row r="504" spans="1:8" x14ac:dyDescent="0.25">
      <c r="A504"/>
      <c r="B504"/>
      <c r="C504"/>
      <c r="D504" s="1"/>
      <c r="E504"/>
      <c r="F504"/>
      <c r="G504" s="1"/>
      <c r="H504"/>
    </row>
    <row r="505" spans="1:8" x14ac:dyDescent="0.25">
      <c r="A505"/>
      <c r="B505"/>
      <c r="C505"/>
      <c r="D505" s="1"/>
      <c r="E505"/>
      <c r="F505"/>
      <c r="G505" s="1"/>
      <c r="H505"/>
    </row>
    <row r="506" spans="1:8" x14ac:dyDescent="0.25">
      <c r="A506"/>
      <c r="B506"/>
      <c r="C506"/>
      <c r="D506" s="1"/>
      <c r="E506"/>
      <c r="F506"/>
      <c r="G506" s="1"/>
      <c r="H506"/>
    </row>
    <row r="507" spans="1:8" x14ac:dyDescent="0.25">
      <c r="A507"/>
      <c r="B507"/>
      <c r="C507"/>
      <c r="D507" s="1"/>
      <c r="E507"/>
      <c r="F507"/>
      <c r="G507" s="1"/>
      <c r="H507"/>
    </row>
    <row r="508" spans="1:8" x14ac:dyDescent="0.25">
      <c r="A508"/>
      <c r="B508"/>
      <c r="C508"/>
      <c r="D508" s="1"/>
      <c r="E508"/>
      <c r="F508"/>
      <c r="G508" s="1"/>
      <c r="H508"/>
    </row>
    <row r="509" spans="1:8" x14ac:dyDescent="0.25">
      <c r="A509"/>
      <c r="B509"/>
      <c r="C509"/>
      <c r="D509" s="1"/>
      <c r="E509"/>
      <c r="F509"/>
      <c r="G509" s="1"/>
      <c r="H509"/>
    </row>
    <row r="510" spans="1:8" x14ac:dyDescent="0.25">
      <c r="A510"/>
      <c r="B510"/>
      <c r="C510"/>
      <c r="D510" s="1"/>
      <c r="E510"/>
      <c r="F510"/>
      <c r="G510" s="1"/>
      <c r="H510"/>
    </row>
    <row r="511" spans="1:8" x14ac:dyDescent="0.25">
      <c r="A511"/>
      <c r="B511"/>
      <c r="C511"/>
      <c r="D511" s="1"/>
      <c r="E511"/>
      <c r="F511"/>
      <c r="G511" s="1"/>
      <c r="H511"/>
    </row>
    <row r="512" spans="1:8" x14ac:dyDescent="0.25">
      <c r="A512"/>
      <c r="B512"/>
      <c r="C512"/>
      <c r="D512" s="1"/>
      <c r="E512"/>
      <c r="F512"/>
      <c r="G512" s="1"/>
      <c r="H512"/>
    </row>
    <row r="513" spans="1:8" x14ac:dyDescent="0.25">
      <c r="A513"/>
      <c r="B513"/>
      <c r="C513"/>
      <c r="D513" s="1"/>
      <c r="E513"/>
      <c r="F513"/>
      <c r="G513" s="1"/>
      <c r="H513"/>
    </row>
    <row r="514" spans="1:8" x14ac:dyDescent="0.25">
      <c r="A514"/>
      <c r="B514"/>
      <c r="C514"/>
      <c r="D514" s="1"/>
      <c r="E514"/>
      <c r="F514"/>
      <c r="G514" s="1"/>
      <c r="H514"/>
    </row>
    <row r="515" spans="1:8" x14ac:dyDescent="0.25">
      <c r="A515"/>
      <c r="B515"/>
      <c r="C515"/>
      <c r="D515" s="1"/>
      <c r="E515"/>
      <c r="F515"/>
      <c r="G515" s="1"/>
      <c r="H515"/>
    </row>
    <row r="516" spans="1:8" x14ac:dyDescent="0.25">
      <c r="A516"/>
      <c r="B516"/>
      <c r="C516"/>
      <c r="D516" s="1"/>
      <c r="E516"/>
      <c r="F516"/>
      <c r="G516" s="1"/>
      <c r="H516"/>
    </row>
    <row r="517" spans="1:8" x14ac:dyDescent="0.25">
      <c r="A517"/>
      <c r="B517"/>
      <c r="C517"/>
      <c r="D517" s="1"/>
      <c r="E517"/>
      <c r="F517"/>
      <c r="G517" s="1"/>
      <c r="H517"/>
    </row>
    <row r="518" spans="1:8" x14ac:dyDescent="0.25">
      <c r="A518"/>
      <c r="B518"/>
      <c r="C518"/>
      <c r="D518" s="1"/>
      <c r="E518"/>
      <c r="F518"/>
      <c r="G518" s="1"/>
      <c r="H518"/>
    </row>
    <row r="519" spans="1:8" x14ac:dyDescent="0.25">
      <c r="A519"/>
      <c r="B519"/>
      <c r="C519"/>
      <c r="D519" s="1"/>
      <c r="E519"/>
      <c r="F519"/>
      <c r="G519" s="1"/>
      <c r="H519"/>
    </row>
    <row r="520" spans="1:8" x14ac:dyDescent="0.25">
      <c r="A520"/>
      <c r="B520"/>
      <c r="C520"/>
      <c r="D520" s="1"/>
      <c r="E520"/>
      <c r="F520"/>
      <c r="G520" s="1"/>
      <c r="H520"/>
    </row>
    <row r="521" spans="1:8" x14ac:dyDescent="0.25">
      <c r="A521"/>
      <c r="B521"/>
      <c r="C521"/>
      <c r="D521" s="1"/>
      <c r="E521"/>
      <c r="F521"/>
      <c r="G521" s="1"/>
      <c r="H521"/>
    </row>
    <row r="522" spans="1:8" x14ac:dyDescent="0.25">
      <c r="A522"/>
      <c r="B522"/>
      <c r="C522"/>
      <c r="D522" s="1"/>
      <c r="E522"/>
      <c r="F522"/>
      <c r="G522" s="1"/>
      <c r="H522"/>
    </row>
    <row r="523" spans="1:8" x14ac:dyDescent="0.25">
      <c r="A523"/>
      <c r="B523"/>
      <c r="C523"/>
      <c r="D523" s="1"/>
      <c r="E523"/>
      <c r="F523"/>
      <c r="G523" s="1"/>
      <c r="H523"/>
    </row>
    <row r="524" spans="1:8" x14ac:dyDescent="0.25">
      <c r="A524"/>
      <c r="B524"/>
      <c r="C524"/>
      <c r="D524" s="1"/>
      <c r="E524"/>
      <c r="F524"/>
      <c r="G524" s="1"/>
      <c r="H524"/>
    </row>
    <row r="525" spans="1:8" x14ac:dyDescent="0.25">
      <c r="A525"/>
      <c r="B525"/>
      <c r="C525"/>
      <c r="D525" s="1"/>
      <c r="E525"/>
      <c r="F525"/>
      <c r="G525" s="1"/>
      <c r="H525"/>
    </row>
    <row r="526" spans="1:8" x14ac:dyDescent="0.25">
      <c r="A526"/>
      <c r="B526"/>
      <c r="C526"/>
      <c r="D526" s="1"/>
      <c r="E526"/>
      <c r="F526"/>
      <c r="G526" s="1"/>
      <c r="H526"/>
    </row>
    <row r="527" spans="1:8" x14ac:dyDescent="0.25">
      <c r="A527"/>
      <c r="B527"/>
      <c r="C527"/>
      <c r="D527" s="1"/>
      <c r="E527"/>
      <c r="F527"/>
      <c r="G527" s="1"/>
      <c r="H527"/>
    </row>
    <row r="528" spans="1:8" x14ac:dyDescent="0.25">
      <c r="A528"/>
      <c r="B528"/>
      <c r="C528"/>
      <c r="D528" s="1"/>
      <c r="E528"/>
      <c r="F528"/>
      <c r="G528" s="1"/>
      <c r="H528"/>
    </row>
    <row r="529" spans="1:8" x14ac:dyDescent="0.25">
      <c r="A529"/>
      <c r="B529"/>
      <c r="C529"/>
      <c r="D529" s="1"/>
      <c r="E529"/>
      <c r="F529"/>
      <c r="G529" s="1"/>
      <c r="H529"/>
    </row>
    <row r="530" spans="1:8" x14ac:dyDescent="0.25">
      <c r="A530"/>
      <c r="B530"/>
      <c r="C530"/>
      <c r="D530" s="1"/>
      <c r="E530"/>
      <c r="F530"/>
      <c r="G530" s="1"/>
      <c r="H530"/>
    </row>
    <row r="531" spans="1:8" x14ac:dyDescent="0.25">
      <c r="A531"/>
      <c r="B531"/>
      <c r="C531"/>
      <c r="D531" s="1"/>
      <c r="E531"/>
      <c r="F531"/>
      <c r="G531" s="1"/>
      <c r="H531"/>
    </row>
    <row r="532" spans="1:8" x14ac:dyDescent="0.25">
      <c r="A532"/>
      <c r="B532"/>
      <c r="C532"/>
      <c r="D532" s="1"/>
      <c r="E532"/>
      <c r="F532"/>
      <c r="G532" s="1"/>
      <c r="H532"/>
    </row>
    <row r="533" spans="1:8" x14ac:dyDescent="0.25">
      <c r="A533"/>
      <c r="B533"/>
      <c r="C533"/>
      <c r="D533" s="1"/>
      <c r="E533"/>
      <c r="F533"/>
      <c r="G533" s="1"/>
      <c r="H533"/>
    </row>
    <row r="534" spans="1:8" x14ac:dyDescent="0.25">
      <c r="A534"/>
      <c r="B534"/>
      <c r="C534"/>
      <c r="D534" s="1"/>
      <c r="E534"/>
      <c r="F534"/>
      <c r="G534" s="1"/>
      <c r="H534"/>
    </row>
    <row r="535" spans="1:8" x14ac:dyDescent="0.25">
      <c r="A535"/>
      <c r="B535"/>
      <c r="C535"/>
      <c r="D535" s="1"/>
      <c r="E535"/>
      <c r="F535"/>
      <c r="G535" s="1"/>
      <c r="H535"/>
    </row>
    <row r="536" spans="1:8" x14ac:dyDescent="0.25">
      <c r="A536"/>
      <c r="B536"/>
      <c r="C536"/>
      <c r="D536" s="1"/>
      <c r="E536"/>
      <c r="F536"/>
      <c r="G536" s="1"/>
      <c r="H536"/>
    </row>
    <row r="537" spans="1:8" x14ac:dyDescent="0.25">
      <c r="A537"/>
      <c r="B537"/>
      <c r="C537"/>
      <c r="D537" s="1"/>
      <c r="E537"/>
      <c r="F537"/>
      <c r="G537" s="1"/>
      <c r="H537"/>
    </row>
    <row r="538" spans="1:8" x14ac:dyDescent="0.25">
      <c r="A538"/>
      <c r="B538"/>
      <c r="C538"/>
      <c r="D538" s="1"/>
      <c r="E538"/>
      <c r="F538"/>
      <c r="G538" s="1"/>
      <c r="H538"/>
    </row>
    <row r="539" spans="1:8" x14ac:dyDescent="0.25">
      <c r="A539"/>
      <c r="B539"/>
      <c r="C539"/>
      <c r="D539" s="1"/>
      <c r="E539"/>
      <c r="F539"/>
      <c r="G539" s="1"/>
      <c r="H539"/>
    </row>
    <row r="540" spans="1:8" x14ac:dyDescent="0.25">
      <c r="A540"/>
      <c r="B540"/>
      <c r="C540"/>
      <c r="D540" s="1"/>
      <c r="E540"/>
      <c r="F540"/>
      <c r="G540" s="1"/>
      <c r="H540"/>
    </row>
    <row r="541" spans="1:8" x14ac:dyDescent="0.25">
      <c r="A541"/>
      <c r="B541"/>
      <c r="C541"/>
      <c r="D541" s="1"/>
      <c r="E541"/>
      <c r="F541"/>
      <c r="G541" s="1"/>
      <c r="H541"/>
    </row>
    <row r="542" spans="1:8" x14ac:dyDescent="0.25">
      <c r="A542"/>
      <c r="B542"/>
      <c r="C542"/>
      <c r="D542" s="1"/>
      <c r="E542"/>
      <c r="F542"/>
      <c r="G542" s="1"/>
      <c r="H542"/>
    </row>
    <row r="543" spans="1:8" x14ac:dyDescent="0.25">
      <c r="A543"/>
      <c r="B543"/>
      <c r="C543"/>
      <c r="D543" s="1"/>
      <c r="E543"/>
      <c r="F543"/>
      <c r="G543" s="1"/>
      <c r="H543"/>
    </row>
    <row r="544" spans="1:8" x14ac:dyDescent="0.25">
      <c r="A544"/>
      <c r="B544"/>
      <c r="C544"/>
      <c r="D544" s="1"/>
      <c r="E544"/>
      <c r="F544"/>
      <c r="G544" s="1"/>
      <c r="H544"/>
    </row>
    <row r="545" spans="1:8" x14ac:dyDescent="0.25">
      <c r="A545"/>
      <c r="B545"/>
      <c r="C545"/>
      <c r="D545" s="1"/>
      <c r="E545"/>
      <c r="F545"/>
      <c r="G545" s="1"/>
      <c r="H545"/>
    </row>
    <row r="546" spans="1:8" x14ac:dyDescent="0.25">
      <c r="A546"/>
      <c r="B546"/>
      <c r="C546"/>
      <c r="D546" s="1"/>
      <c r="E546"/>
      <c r="F546"/>
      <c r="G546" s="1"/>
      <c r="H546"/>
    </row>
    <row r="547" spans="1:8" x14ac:dyDescent="0.25">
      <c r="A547"/>
      <c r="B547"/>
      <c r="C547"/>
      <c r="D547" s="1"/>
      <c r="E547"/>
      <c r="F547"/>
      <c r="G547" s="1"/>
      <c r="H547"/>
    </row>
    <row r="548" spans="1:8" x14ac:dyDescent="0.25">
      <c r="A548"/>
      <c r="B548"/>
      <c r="C548"/>
      <c r="D548" s="1"/>
      <c r="E548"/>
      <c r="F548"/>
      <c r="G548" s="1"/>
      <c r="H548"/>
    </row>
    <row r="549" spans="1:8" x14ac:dyDescent="0.25">
      <c r="A549"/>
      <c r="B549"/>
      <c r="C549"/>
      <c r="D549" s="1"/>
      <c r="E549"/>
      <c r="F549"/>
      <c r="G549" s="1"/>
      <c r="H549"/>
    </row>
    <row r="550" spans="1:8" x14ac:dyDescent="0.25">
      <c r="A550"/>
      <c r="B550"/>
      <c r="C550"/>
      <c r="D550" s="1"/>
      <c r="E550"/>
      <c r="F550"/>
      <c r="G550" s="1"/>
      <c r="H550"/>
    </row>
    <row r="551" spans="1:8" x14ac:dyDescent="0.25">
      <c r="A551"/>
      <c r="B551"/>
      <c r="C551"/>
      <c r="D551" s="1"/>
      <c r="E551"/>
      <c r="F551"/>
      <c r="G551" s="1"/>
      <c r="H551"/>
    </row>
    <row r="552" spans="1:8" x14ac:dyDescent="0.25">
      <c r="A552"/>
      <c r="B552"/>
      <c r="C552"/>
      <c r="D552" s="1"/>
      <c r="E552"/>
      <c r="F552"/>
      <c r="G552" s="1"/>
      <c r="H552"/>
    </row>
    <row r="553" spans="1:8" x14ac:dyDescent="0.25">
      <c r="A553"/>
      <c r="B553"/>
      <c r="C553"/>
      <c r="D553" s="1"/>
      <c r="E553"/>
      <c r="F553"/>
      <c r="G553" s="1"/>
      <c r="H553"/>
    </row>
    <row r="554" spans="1:8" x14ac:dyDescent="0.25">
      <c r="A554"/>
      <c r="B554"/>
      <c r="C554"/>
      <c r="D554" s="1"/>
      <c r="E554"/>
      <c r="F554"/>
      <c r="G554" s="1"/>
      <c r="H554"/>
    </row>
    <row r="555" spans="1:8" x14ac:dyDescent="0.25">
      <c r="A555"/>
      <c r="B555"/>
      <c r="C555"/>
      <c r="D555" s="1"/>
      <c r="E555"/>
      <c r="F555"/>
      <c r="G555" s="1"/>
      <c r="H555"/>
    </row>
    <row r="556" spans="1:8" x14ac:dyDescent="0.25">
      <c r="A556"/>
      <c r="B556"/>
      <c r="C556"/>
      <c r="D556" s="1"/>
      <c r="E556"/>
      <c r="F556"/>
      <c r="G556" s="1"/>
      <c r="H556"/>
    </row>
    <row r="557" spans="1:8" x14ac:dyDescent="0.25">
      <c r="A557"/>
      <c r="B557"/>
      <c r="C557"/>
      <c r="D557" s="1"/>
      <c r="E557"/>
      <c r="F557"/>
      <c r="G557" s="1"/>
      <c r="H557"/>
    </row>
    <row r="558" spans="1:8" x14ac:dyDescent="0.25">
      <c r="A558"/>
      <c r="B558"/>
      <c r="C558"/>
      <c r="D558" s="1"/>
      <c r="E558"/>
      <c r="F558"/>
      <c r="G558" s="1"/>
      <c r="H558"/>
    </row>
    <row r="559" spans="1:8" x14ac:dyDescent="0.25">
      <c r="A559"/>
      <c r="B559"/>
      <c r="C559"/>
      <c r="D559" s="1"/>
      <c r="E559"/>
      <c r="F559"/>
      <c r="G559" s="1"/>
      <c r="H559"/>
    </row>
    <row r="560" spans="1:8" x14ac:dyDescent="0.25">
      <c r="A560"/>
      <c r="B560"/>
      <c r="C560"/>
      <c r="D560" s="1"/>
      <c r="E560"/>
      <c r="F560"/>
      <c r="G560" s="1"/>
      <c r="H560"/>
    </row>
    <row r="561" spans="1:8" x14ac:dyDescent="0.25">
      <c r="A561"/>
      <c r="B561"/>
      <c r="C561"/>
      <c r="D561" s="1"/>
      <c r="E561"/>
      <c r="F561"/>
      <c r="G561" s="1"/>
      <c r="H561"/>
    </row>
    <row r="562" spans="1:8" x14ac:dyDescent="0.25">
      <c r="A562"/>
      <c r="B562"/>
      <c r="C562"/>
      <c r="D562" s="1"/>
      <c r="E562"/>
      <c r="F562"/>
      <c r="G562" s="1"/>
      <c r="H562"/>
    </row>
    <row r="563" spans="1:8" x14ac:dyDescent="0.25">
      <c r="A563"/>
      <c r="B563"/>
      <c r="C563"/>
      <c r="D563" s="1"/>
      <c r="E563"/>
      <c r="F563"/>
      <c r="G563" s="1"/>
      <c r="H563"/>
    </row>
    <row r="564" spans="1:8" x14ac:dyDescent="0.25">
      <c r="A564"/>
      <c r="B564"/>
      <c r="C564"/>
      <c r="D564" s="1"/>
      <c r="E564"/>
      <c r="F564"/>
      <c r="G564" s="1"/>
      <c r="H564"/>
    </row>
    <row r="565" spans="1:8" x14ac:dyDescent="0.25">
      <c r="A565"/>
      <c r="B565"/>
      <c r="C565"/>
      <c r="D565" s="1"/>
      <c r="E565"/>
      <c r="F565"/>
      <c r="G565" s="1"/>
      <c r="H565"/>
    </row>
    <row r="566" spans="1:8" x14ac:dyDescent="0.25">
      <c r="A566"/>
      <c r="B566"/>
      <c r="C566"/>
      <c r="D566" s="1"/>
      <c r="E566"/>
      <c r="F566"/>
      <c r="G566" s="1"/>
      <c r="H566"/>
    </row>
    <row r="567" spans="1:8" x14ac:dyDescent="0.25">
      <c r="A567"/>
      <c r="B567"/>
      <c r="C567"/>
      <c r="D567" s="1"/>
      <c r="E567"/>
      <c r="F567"/>
      <c r="G567" s="1"/>
      <c r="H567"/>
    </row>
    <row r="568" spans="1:8" x14ac:dyDescent="0.25">
      <c r="A568"/>
      <c r="B568"/>
      <c r="C568"/>
      <c r="D568" s="1"/>
      <c r="E568"/>
      <c r="F568"/>
      <c r="G568" s="1"/>
      <c r="H568"/>
    </row>
    <row r="569" spans="1:8" x14ac:dyDescent="0.25">
      <c r="A569"/>
      <c r="B569"/>
      <c r="C569"/>
      <c r="D569" s="1"/>
      <c r="E569"/>
      <c r="F569"/>
      <c r="G569" s="1"/>
      <c r="H569"/>
    </row>
    <row r="570" spans="1:8" x14ac:dyDescent="0.25">
      <c r="A570"/>
      <c r="B570"/>
      <c r="C570"/>
      <c r="D570" s="1"/>
      <c r="E570"/>
      <c r="F570"/>
      <c r="G570" s="1"/>
      <c r="H570"/>
    </row>
    <row r="571" spans="1:8" x14ac:dyDescent="0.25">
      <c r="A571"/>
      <c r="B571"/>
      <c r="C571"/>
      <c r="D571" s="1"/>
      <c r="E571"/>
      <c r="F571"/>
      <c r="G571" s="1"/>
      <c r="H571"/>
    </row>
    <row r="572" spans="1:8" x14ac:dyDescent="0.25">
      <c r="A572"/>
      <c r="B572"/>
      <c r="C572"/>
      <c r="D572" s="1"/>
      <c r="E572"/>
      <c r="F572"/>
      <c r="G572" s="1"/>
      <c r="H572"/>
    </row>
    <row r="573" spans="1:8" x14ac:dyDescent="0.25">
      <c r="A573"/>
      <c r="B573"/>
      <c r="C573"/>
      <c r="D573" s="1"/>
      <c r="E573"/>
      <c r="F573"/>
      <c r="G573" s="1"/>
      <c r="H573"/>
    </row>
    <row r="574" spans="1:8" x14ac:dyDescent="0.25">
      <c r="A574"/>
      <c r="B574"/>
      <c r="C574"/>
      <c r="D574" s="1"/>
      <c r="E574"/>
      <c r="F574"/>
      <c r="G574" s="1"/>
      <c r="H574"/>
    </row>
    <row r="575" spans="1:8" x14ac:dyDescent="0.25">
      <c r="A575"/>
      <c r="B575"/>
      <c r="C575"/>
      <c r="D575" s="1"/>
      <c r="E575"/>
      <c r="F575"/>
      <c r="G575" s="1"/>
      <c r="H575"/>
    </row>
    <row r="576" spans="1:8" x14ac:dyDescent="0.25">
      <c r="A576"/>
      <c r="B576"/>
      <c r="C576"/>
      <c r="D576" s="1"/>
      <c r="E576"/>
      <c r="F576"/>
      <c r="G576" s="1"/>
      <c r="H576"/>
    </row>
    <row r="577" spans="1:8" x14ac:dyDescent="0.25">
      <c r="A577"/>
      <c r="B577"/>
      <c r="C577"/>
      <c r="D577" s="1"/>
      <c r="E577"/>
      <c r="F577"/>
      <c r="G577" s="1"/>
      <c r="H577"/>
    </row>
    <row r="578" spans="1:8" x14ac:dyDescent="0.25">
      <c r="A578"/>
      <c r="B578"/>
      <c r="C578"/>
      <c r="D578" s="1"/>
      <c r="E578"/>
      <c r="F578"/>
      <c r="G578" s="1"/>
      <c r="H578"/>
    </row>
    <row r="579" spans="1:8" x14ac:dyDescent="0.25">
      <c r="A579"/>
      <c r="B579"/>
      <c r="C579"/>
      <c r="D579" s="1"/>
      <c r="E579"/>
      <c r="F579"/>
      <c r="G579" s="1"/>
      <c r="H579"/>
    </row>
    <row r="580" spans="1:8" x14ac:dyDescent="0.25">
      <c r="A580"/>
      <c r="B580"/>
      <c r="C580"/>
      <c r="D580" s="1"/>
      <c r="E580"/>
      <c r="F580"/>
      <c r="G580" s="1"/>
      <c r="H580"/>
    </row>
    <row r="581" spans="1:8" x14ac:dyDescent="0.25">
      <c r="A581"/>
      <c r="B581"/>
      <c r="C581"/>
      <c r="D581" s="1"/>
      <c r="E581"/>
      <c r="F581"/>
      <c r="G581" s="1"/>
    </row>
    <row r="582" spans="1:8" x14ac:dyDescent="0.25">
      <c r="A582"/>
      <c r="B582"/>
      <c r="C582"/>
      <c r="D582" s="1"/>
      <c r="E582"/>
      <c r="F582"/>
    </row>
    <row r="583" spans="1:8" x14ac:dyDescent="0.25">
      <c r="A583"/>
      <c r="B583"/>
      <c r="C583"/>
      <c r="D583" s="1"/>
      <c r="E583"/>
      <c r="F583"/>
    </row>
    <row r="584" spans="1:8" x14ac:dyDescent="0.25">
      <c r="A584"/>
      <c r="B584"/>
      <c r="C584"/>
      <c r="D584" s="1"/>
      <c r="E584"/>
      <c r="F584"/>
    </row>
    <row r="585" spans="1:8" x14ac:dyDescent="0.25">
      <c r="A585"/>
      <c r="B585"/>
      <c r="C585"/>
      <c r="D585" s="1"/>
      <c r="E585"/>
      <c r="F585"/>
    </row>
    <row r="586" spans="1:8" x14ac:dyDescent="0.25">
      <c r="A586"/>
      <c r="B586"/>
      <c r="C586"/>
      <c r="D586" s="1"/>
      <c r="E586"/>
      <c r="F586"/>
    </row>
  </sheetData>
  <conditionalFormatting sqref="L3:L47">
    <cfRule type="cellIs" dxfId="261" priority="2" operator="greaterThanOrEqual">
      <formula>90</formula>
    </cfRule>
    <cfRule type="cellIs" dxfId="260" priority="3" operator="between">
      <formula>60</formula>
      <formula>90</formula>
    </cfRule>
    <cfRule type="cellIs" dxfId="259" priority="4" operator="between">
      <formula>30</formula>
      <formula>60</formula>
    </cfRule>
    <cfRule type="cellIs" dxfId="258" priority="5" operator="between">
      <formula>2</formula>
      <formula>30</formula>
    </cfRule>
    <cfRule type="cellIs" dxfId="257" priority="6" operator="equal">
      <formula>1</formula>
    </cfRule>
  </conditionalFormatting>
  <conditionalFormatting sqref="H3:I3 G22:G47 G4:I4 G5:H21 I5:I47 J3:J47 E3:F3 F4:F22 E4:E166">
    <cfRule type="expression" dxfId="256" priority="1">
      <formula>"""=SI(B2=""etching"";""1"""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Option Button 1">
              <controlPr defaultSize="0" autoFill="0" autoLine="0" autoPict="0" macro="[0]!nono">
                <anchor moveWithCells="1">
                  <from>
                    <xdr:col>11</xdr:col>
                    <xdr:colOff>457200</xdr:colOff>
                    <xdr:row>47</xdr:row>
                    <xdr:rowOff>161925</xdr:rowOff>
                  </from>
                  <to>
                    <xdr:col>11</xdr:col>
                    <xdr:colOff>2190750</xdr:colOff>
                    <xdr:row>50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D586"/>
  <sheetViews>
    <sheetView zoomScale="60" zoomScaleNormal="60" workbookViewId="0">
      <selection activeCell="L3" sqref="L3"/>
    </sheetView>
  </sheetViews>
  <sheetFormatPr defaultColWidth="9.140625" defaultRowHeight="15" x14ac:dyDescent="0.25"/>
  <cols>
    <col min="1" max="1" width="35.85546875" style="5" customWidth="1"/>
    <col min="2" max="2" width="47.28515625" style="6" customWidth="1"/>
    <col min="3" max="3" width="19.28515625" style="8" hidden="1" customWidth="1"/>
    <col min="4" max="4" width="22.85546875" style="9" customWidth="1"/>
    <col min="5" max="5" width="14.140625" style="1" customWidth="1"/>
    <col min="6" max="6" width="6.42578125" style="1" customWidth="1"/>
    <col min="7" max="7" width="32" style="9" customWidth="1"/>
    <col min="8" max="8" width="30.42578125" style="3" customWidth="1"/>
    <col min="9" max="9" width="34.5703125" style="1" customWidth="1"/>
    <col min="10" max="10" width="39.5703125" style="1" customWidth="1"/>
    <col min="11" max="11" width="26" style="13" customWidth="1"/>
    <col min="12" max="12" width="40.7109375" customWidth="1"/>
    <col min="13" max="13" width="3.85546875" customWidth="1"/>
    <col min="14" max="14" width="9.140625" style="66" customWidth="1"/>
    <col min="15" max="15" width="33.7109375" style="67" customWidth="1"/>
  </cols>
  <sheetData>
    <row r="1" spans="1:394" ht="15" customHeight="1" thickBot="1" x14ac:dyDescent="0.3">
      <c r="A1"/>
      <c r="B1"/>
      <c r="C1"/>
      <c r="D1" s="1"/>
      <c r="E1"/>
      <c r="F1"/>
      <c r="G1" s="1"/>
      <c r="H1"/>
      <c r="I1"/>
      <c r="J1"/>
      <c r="K1"/>
      <c r="N1" s="64"/>
      <c r="O1" s="65"/>
    </row>
    <row r="2" spans="1:394" s="11" customFormat="1" ht="16.5" thickTop="1" thickBot="1" x14ac:dyDescent="0.3">
      <c r="A2" s="29" t="s">
        <v>126</v>
      </c>
      <c r="B2" s="30" t="s">
        <v>0</v>
      </c>
      <c r="C2" s="30" t="s">
        <v>64</v>
      </c>
      <c r="D2" s="30" t="s">
        <v>1</v>
      </c>
      <c r="E2" s="31" t="s">
        <v>67</v>
      </c>
      <c r="F2" s="49"/>
      <c r="G2" s="29" t="s">
        <v>1</v>
      </c>
      <c r="H2" s="30" t="s">
        <v>134</v>
      </c>
      <c r="I2" s="30" t="s">
        <v>68</v>
      </c>
      <c r="J2" s="30" t="s">
        <v>111</v>
      </c>
      <c r="K2" s="30" t="s">
        <v>2</v>
      </c>
      <c r="L2" s="31" t="s">
        <v>3</v>
      </c>
      <c r="M2" s="4"/>
      <c r="N2" s="58" t="s">
        <v>118</v>
      </c>
      <c r="O2" s="58" t="s">
        <v>119</v>
      </c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</row>
    <row r="3" spans="1:394" x14ac:dyDescent="0.25">
      <c r="A3" s="28" t="s">
        <v>121</v>
      </c>
      <c r="B3" s="7"/>
      <c r="C3" s="17">
        <v>1</v>
      </c>
      <c r="D3" s="10"/>
      <c r="E3" s="21" t="e">
        <f>INDEX(N:N,MATCH(B3,O:O,0),1)</f>
        <v>#N/A</v>
      </c>
      <c r="F3" s="2"/>
      <c r="G3" s="22" t="s">
        <v>115</v>
      </c>
      <c r="H3" s="18">
        <f>SUMIF(D:D,"ABR",C:C)</f>
        <v>0</v>
      </c>
      <c r="I3" s="19">
        <f>IF(H3&gt;4, 4,H3)+1</f>
        <v>1</v>
      </c>
      <c r="J3" s="20">
        <f t="shared" ref="J3:J47" si="0">IFERROR(AVERAGEIF($D$3:$D$958,G3,$E$3:$E$958),1)</f>
        <v>1</v>
      </c>
      <c r="K3" s="19">
        <v>1</v>
      </c>
      <c r="L3" s="23">
        <f>I3*J3*K3</f>
        <v>1</v>
      </c>
      <c r="M3" s="4"/>
      <c r="N3" s="56">
        <v>1</v>
      </c>
      <c r="O3" s="57" t="s">
        <v>120</v>
      </c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</row>
    <row r="4" spans="1:394" x14ac:dyDescent="0.25">
      <c r="A4" s="28" t="s">
        <v>121</v>
      </c>
      <c r="B4" s="7"/>
      <c r="C4" s="17">
        <v>1</v>
      </c>
      <c r="D4" s="10"/>
      <c r="E4" s="21" t="e">
        <f t="shared" ref="E4:E67" si="1">INDEX(N:N,MATCH(B4,O:O,0),1)</f>
        <v>#N/A</v>
      </c>
      <c r="F4" s="2"/>
      <c r="G4" s="59" t="s">
        <v>23</v>
      </c>
      <c r="H4" s="41">
        <f>SUMIF(D:D,"ALS",C:C)</f>
        <v>0</v>
      </c>
      <c r="I4" s="42">
        <f t="shared" ref="I4:I47" si="2">IF(H4&gt;4, 4,H4)+1</f>
        <v>1</v>
      </c>
      <c r="J4" s="43">
        <f t="shared" si="0"/>
        <v>1</v>
      </c>
      <c r="K4" s="42">
        <v>1</v>
      </c>
      <c r="L4" s="60">
        <f t="shared" ref="L4:L46" si="3">I4*J4*K4</f>
        <v>1</v>
      </c>
      <c r="M4" s="4"/>
      <c r="N4" s="54">
        <v>1</v>
      </c>
      <c r="O4" s="21" t="s">
        <v>17</v>
      </c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</row>
    <row r="5" spans="1:394" x14ac:dyDescent="0.25">
      <c r="A5" s="28" t="s">
        <v>121</v>
      </c>
      <c r="B5" s="7"/>
      <c r="C5" s="17">
        <v>1</v>
      </c>
      <c r="D5" s="10"/>
      <c r="E5" s="21" t="e">
        <f t="shared" si="1"/>
        <v>#N/A</v>
      </c>
      <c r="F5" s="2"/>
      <c r="G5" s="59" t="s">
        <v>5</v>
      </c>
      <c r="H5" s="41">
        <f>SUMIF(D:D,"BAN",C:C)</f>
        <v>0</v>
      </c>
      <c r="I5" s="42">
        <f t="shared" si="2"/>
        <v>1</v>
      </c>
      <c r="J5" s="43">
        <f t="shared" si="0"/>
        <v>1</v>
      </c>
      <c r="K5" s="42">
        <v>1</v>
      </c>
      <c r="L5" s="60">
        <f t="shared" si="3"/>
        <v>1</v>
      </c>
      <c r="M5" s="4"/>
      <c r="N5" s="54">
        <v>1</v>
      </c>
      <c r="O5" s="21" t="s">
        <v>16</v>
      </c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</row>
    <row r="6" spans="1:394" x14ac:dyDescent="0.25">
      <c r="A6" s="28" t="s">
        <v>121</v>
      </c>
      <c r="B6" s="7"/>
      <c r="C6" s="17">
        <v>1</v>
      </c>
      <c r="D6" s="10"/>
      <c r="E6" s="21" t="e">
        <f t="shared" si="1"/>
        <v>#N/A</v>
      </c>
      <c r="F6" s="2"/>
      <c r="G6" s="59" t="s">
        <v>24</v>
      </c>
      <c r="H6" s="41">
        <f>SUMIF(D:D,"BEC",C:C)</f>
        <v>0</v>
      </c>
      <c r="I6" s="42">
        <f t="shared" si="2"/>
        <v>1</v>
      </c>
      <c r="J6" s="43">
        <f t="shared" si="0"/>
        <v>1</v>
      </c>
      <c r="K6" s="42">
        <v>1</v>
      </c>
      <c r="L6" s="60">
        <f t="shared" si="3"/>
        <v>1</v>
      </c>
      <c r="M6" s="4"/>
      <c r="N6" s="55">
        <v>2</v>
      </c>
      <c r="O6" s="53" t="s">
        <v>20</v>
      </c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94" x14ac:dyDescent="0.25">
      <c r="A7" s="28" t="s">
        <v>121</v>
      </c>
      <c r="B7" s="7"/>
      <c r="C7" s="17">
        <v>1</v>
      </c>
      <c r="D7" s="10"/>
      <c r="E7" s="21" t="e">
        <f t="shared" si="1"/>
        <v>#N/A</v>
      </c>
      <c r="F7" s="2"/>
      <c r="G7" s="59" t="s">
        <v>25</v>
      </c>
      <c r="H7" s="41">
        <f>SUMIF(D:D,"BEP",C:C)</f>
        <v>0</v>
      </c>
      <c r="I7" s="42">
        <f t="shared" si="2"/>
        <v>1</v>
      </c>
      <c r="J7" s="43">
        <f t="shared" si="0"/>
        <v>1</v>
      </c>
      <c r="K7" s="42">
        <v>1</v>
      </c>
      <c r="L7" s="60">
        <f t="shared" si="3"/>
        <v>1</v>
      </c>
      <c r="M7" s="4"/>
      <c r="N7" s="55">
        <v>2</v>
      </c>
      <c r="O7" s="53" t="s">
        <v>21</v>
      </c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</row>
    <row r="8" spans="1:394" x14ac:dyDescent="0.25">
      <c r="A8" s="28" t="s">
        <v>121</v>
      </c>
      <c r="B8" s="7"/>
      <c r="C8" s="17">
        <v>1</v>
      </c>
      <c r="D8" s="10"/>
      <c r="E8" s="21" t="e">
        <f t="shared" si="1"/>
        <v>#N/A</v>
      </c>
      <c r="F8" s="2"/>
      <c r="G8" s="59" t="s">
        <v>26</v>
      </c>
      <c r="H8" s="41">
        <f>SUMIF(D:D,"BLA",C:C)</f>
        <v>0</v>
      </c>
      <c r="I8" s="42">
        <f t="shared" si="2"/>
        <v>1</v>
      </c>
      <c r="J8" s="43">
        <f t="shared" si="0"/>
        <v>1</v>
      </c>
      <c r="K8" s="42">
        <v>1</v>
      </c>
      <c r="L8" s="60">
        <f t="shared" si="3"/>
        <v>1</v>
      </c>
      <c r="M8" s="4"/>
      <c r="N8" s="55">
        <v>2</v>
      </c>
      <c r="O8" s="53" t="s">
        <v>14</v>
      </c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</row>
    <row r="9" spans="1:394" x14ac:dyDescent="0.25">
      <c r="A9" s="28" t="s">
        <v>121</v>
      </c>
      <c r="B9" s="7"/>
      <c r="C9" s="17">
        <v>1</v>
      </c>
      <c r="D9" s="10"/>
      <c r="E9" s="21" t="e">
        <f t="shared" si="1"/>
        <v>#N/A</v>
      </c>
      <c r="F9" s="2"/>
      <c r="G9" s="59" t="s">
        <v>27</v>
      </c>
      <c r="H9" s="41">
        <f>SUMIF(D:D,"BOC",C:C)</f>
        <v>0</v>
      </c>
      <c r="I9" s="42">
        <f t="shared" si="2"/>
        <v>1</v>
      </c>
      <c r="J9" s="43">
        <f t="shared" si="0"/>
        <v>1</v>
      </c>
      <c r="K9" s="42">
        <v>1</v>
      </c>
      <c r="L9" s="60">
        <f t="shared" si="3"/>
        <v>1</v>
      </c>
      <c r="M9" s="4"/>
      <c r="N9" s="55">
        <v>2</v>
      </c>
      <c r="O9" s="53" t="s">
        <v>108</v>
      </c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</row>
    <row r="10" spans="1:394" x14ac:dyDescent="0.25">
      <c r="A10" s="28" t="s">
        <v>121</v>
      </c>
      <c r="B10" s="7"/>
      <c r="C10" s="17">
        <v>1</v>
      </c>
      <c r="D10" s="10"/>
      <c r="E10" s="21" t="e">
        <f t="shared" si="1"/>
        <v>#N/A</v>
      </c>
      <c r="F10" s="2"/>
      <c r="G10" s="59" t="s">
        <v>28</v>
      </c>
      <c r="H10" s="41">
        <f>SUMIF(D:D,"CAT",C:C)</f>
        <v>0</v>
      </c>
      <c r="I10" s="42">
        <f t="shared" si="2"/>
        <v>1</v>
      </c>
      <c r="J10" s="43">
        <f t="shared" si="0"/>
        <v>1</v>
      </c>
      <c r="K10" s="42">
        <v>1</v>
      </c>
      <c r="L10" s="60">
        <f t="shared" si="3"/>
        <v>1</v>
      </c>
      <c r="M10" s="4"/>
      <c r="N10" s="55">
        <v>2</v>
      </c>
      <c r="O10" s="53" t="s">
        <v>57</v>
      </c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</row>
    <row r="11" spans="1:394" x14ac:dyDescent="0.25">
      <c r="A11" s="28" t="s">
        <v>121</v>
      </c>
      <c r="B11" s="7"/>
      <c r="C11" s="17">
        <v>1</v>
      </c>
      <c r="D11" s="10"/>
      <c r="E11" s="21" t="e">
        <f t="shared" si="1"/>
        <v>#N/A</v>
      </c>
      <c r="F11" s="2"/>
      <c r="G11" s="59" t="s">
        <v>29</v>
      </c>
      <c r="H11" s="41">
        <f>SUMIF(D:D,"CAW",C:C)</f>
        <v>0</v>
      </c>
      <c r="I11" s="42">
        <f t="shared" si="2"/>
        <v>1</v>
      </c>
      <c r="J11" s="43">
        <f t="shared" si="0"/>
        <v>1</v>
      </c>
      <c r="K11" s="42">
        <v>1</v>
      </c>
      <c r="L11" s="60">
        <f t="shared" si="3"/>
        <v>1</v>
      </c>
      <c r="M11" s="4"/>
      <c r="N11" s="55">
        <v>2</v>
      </c>
      <c r="O11" s="53" t="s">
        <v>65</v>
      </c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</row>
    <row r="12" spans="1:394" x14ac:dyDescent="0.25">
      <c r="A12" s="28" t="s">
        <v>121</v>
      </c>
      <c r="B12" s="7"/>
      <c r="C12" s="17">
        <v>1</v>
      </c>
      <c r="D12" s="10"/>
      <c r="E12" s="21" t="e">
        <f t="shared" si="1"/>
        <v>#N/A</v>
      </c>
      <c r="F12" s="2"/>
      <c r="G12" s="59" t="s">
        <v>30</v>
      </c>
      <c r="H12" s="41">
        <f>SUMIF(D:D,"CBO",C:C)</f>
        <v>0</v>
      </c>
      <c r="I12" s="42">
        <f t="shared" si="2"/>
        <v>1</v>
      </c>
      <c r="J12" s="43">
        <f t="shared" si="0"/>
        <v>1</v>
      </c>
      <c r="K12" s="42">
        <v>1</v>
      </c>
      <c r="L12" s="60">
        <f t="shared" si="3"/>
        <v>1</v>
      </c>
      <c r="M12" s="4"/>
      <c r="N12" s="55">
        <v>3</v>
      </c>
      <c r="O12" s="53" t="s">
        <v>56</v>
      </c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</row>
    <row r="13" spans="1:394" x14ac:dyDescent="0.25">
      <c r="A13" s="28" t="s">
        <v>121</v>
      </c>
      <c r="B13" s="7"/>
      <c r="C13" s="17">
        <v>1</v>
      </c>
      <c r="D13" s="10"/>
      <c r="E13" s="21" t="e">
        <f t="shared" si="1"/>
        <v>#N/A</v>
      </c>
      <c r="F13" s="2"/>
      <c r="G13" s="59" t="s">
        <v>31</v>
      </c>
      <c r="H13" s="41">
        <f>SUMIF(D:D,"CUH",C:C)</f>
        <v>0</v>
      </c>
      <c r="I13" s="42">
        <f t="shared" si="2"/>
        <v>1</v>
      </c>
      <c r="J13" s="43">
        <f t="shared" si="0"/>
        <v>1</v>
      </c>
      <c r="K13" s="42">
        <v>1</v>
      </c>
      <c r="L13" s="60">
        <f t="shared" si="3"/>
        <v>1</v>
      </c>
      <c r="M13" s="4"/>
      <c r="N13" s="55">
        <v>3</v>
      </c>
      <c r="O13" s="53" t="s">
        <v>62</v>
      </c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</row>
    <row r="14" spans="1:394" x14ac:dyDescent="0.25">
      <c r="A14" s="28" t="s">
        <v>121</v>
      </c>
      <c r="B14" s="7"/>
      <c r="C14" s="17">
        <v>1</v>
      </c>
      <c r="D14" s="10"/>
      <c r="E14" s="21" t="e">
        <f t="shared" si="1"/>
        <v>#N/A</v>
      </c>
      <c r="F14" s="2"/>
      <c r="G14" s="47" t="s">
        <v>32</v>
      </c>
      <c r="H14" s="38">
        <f>SUMIF(D:D,"CUS",C:C)</f>
        <v>0</v>
      </c>
      <c r="I14" s="39">
        <f t="shared" si="2"/>
        <v>1</v>
      </c>
      <c r="J14" s="40">
        <f t="shared" si="0"/>
        <v>1</v>
      </c>
      <c r="K14" s="39">
        <v>1</v>
      </c>
      <c r="L14" s="48">
        <f t="shared" si="3"/>
        <v>1</v>
      </c>
      <c r="M14" s="4"/>
      <c r="N14" s="55">
        <v>3</v>
      </c>
      <c r="O14" s="53" t="s">
        <v>19</v>
      </c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</row>
    <row r="15" spans="1:394" x14ac:dyDescent="0.25">
      <c r="A15" s="28" t="s">
        <v>121</v>
      </c>
      <c r="B15" s="7"/>
      <c r="C15" s="17">
        <v>1</v>
      </c>
      <c r="D15" s="10"/>
      <c r="E15" s="21" t="e">
        <f t="shared" si="1"/>
        <v>#N/A</v>
      </c>
      <c r="F15" s="2"/>
      <c r="G15" s="22" t="s">
        <v>33</v>
      </c>
      <c r="H15" s="18">
        <f>SUMIF(D:D,"CYP",C:C)</f>
        <v>0</v>
      </c>
      <c r="I15" s="19">
        <f t="shared" si="2"/>
        <v>1</v>
      </c>
      <c r="J15" s="20">
        <f t="shared" si="0"/>
        <v>1</v>
      </c>
      <c r="K15" s="19">
        <v>1</v>
      </c>
      <c r="L15" s="23">
        <f t="shared" si="3"/>
        <v>1</v>
      </c>
      <c r="M15" s="4"/>
      <c r="N15" s="55">
        <v>3</v>
      </c>
      <c r="O15" s="53" t="s">
        <v>63</v>
      </c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</row>
    <row r="16" spans="1:394" x14ac:dyDescent="0.25">
      <c r="A16" s="28" t="s">
        <v>121</v>
      </c>
      <c r="B16" s="7"/>
      <c r="C16" s="17">
        <v>1</v>
      </c>
      <c r="D16" s="10"/>
      <c r="E16" s="21" t="e">
        <f t="shared" si="1"/>
        <v>#N/A</v>
      </c>
      <c r="F16" s="2"/>
      <c r="G16" s="47" t="s">
        <v>34</v>
      </c>
      <c r="H16" s="38">
        <f>SUMIF(D:D,"DER",C:C)</f>
        <v>0</v>
      </c>
      <c r="I16" s="39">
        <f t="shared" si="2"/>
        <v>1</v>
      </c>
      <c r="J16" s="40">
        <f t="shared" si="0"/>
        <v>1</v>
      </c>
      <c r="K16" s="39">
        <v>1</v>
      </c>
      <c r="L16" s="48">
        <f t="shared" si="3"/>
        <v>1</v>
      </c>
      <c r="M16" s="4"/>
      <c r="N16" s="55">
        <v>3</v>
      </c>
      <c r="O16" s="53" t="s">
        <v>58</v>
      </c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</row>
    <row r="17" spans="1:31" x14ac:dyDescent="0.25">
      <c r="A17" s="28" t="s">
        <v>121</v>
      </c>
      <c r="B17" s="7"/>
      <c r="C17" s="17">
        <v>1</v>
      </c>
      <c r="D17" s="10"/>
      <c r="E17" s="21" t="e">
        <f t="shared" si="1"/>
        <v>#N/A</v>
      </c>
      <c r="F17" s="2"/>
      <c r="G17" s="59" t="s">
        <v>35</v>
      </c>
      <c r="H17" s="41">
        <f>SUMIF(D:D,"DER",C:C)</f>
        <v>0</v>
      </c>
      <c r="I17" s="42">
        <f t="shared" si="2"/>
        <v>1</v>
      </c>
      <c r="J17" s="43">
        <f t="shared" si="0"/>
        <v>1</v>
      </c>
      <c r="K17" s="42">
        <v>1</v>
      </c>
      <c r="L17" s="60">
        <f t="shared" si="3"/>
        <v>1</v>
      </c>
      <c r="M17" s="4"/>
      <c r="N17" s="54">
        <v>3</v>
      </c>
      <c r="O17" s="21" t="s">
        <v>124</v>
      </c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</row>
    <row r="18" spans="1:31" x14ac:dyDescent="0.25">
      <c r="A18" s="28" t="s">
        <v>121</v>
      </c>
      <c r="B18" s="7"/>
      <c r="C18" s="17">
        <v>1</v>
      </c>
      <c r="D18" s="10"/>
      <c r="E18" s="21" t="e">
        <f t="shared" si="1"/>
        <v>#N/A</v>
      </c>
      <c r="F18" s="2"/>
      <c r="G18" s="47" t="s">
        <v>36</v>
      </c>
      <c r="H18" s="38">
        <f>SUMIF(D:D,"EAI",C:C)</f>
        <v>0</v>
      </c>
      <c r="I18" s="39">
        <f t="shared" si="2"/>
        <v>1</v>
      </c>
      <c r="J18" s="40">
        <f t="shared" si="0"/>
        <v>1</v>
      </c>
      <c r="K18" s="39">
        <v>1</v>
      </c>
      <c r="L18" s="48">
        <f t="shared" si="3"/>
        <v>1</v>
      </c>
      <c r="M18" s="4"/>
      <c r="N18" s="55">
        <v>4</v>
      </c>
      <c r="O18" s="53" t="s">
        <v>61</v>
      </c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</row>
    <row r="19" spans="1:31" x14ac:dyDescent="0.25">
      <c r="A19" s="28" t="s">
        <v>121</v>
      </c>
      <c r="B19" s="7"/>
      <c r="C19" s="17">
        <v>1</v>
      </c>
      <c r="D19" s="10"/>
      <c r="E19" s="21" t="e">
        <f t="shared" si="1"/>
        <v>#N/A</v>
      </c>
      <c r="F19" s="2"/>
      <c r="G19" s="61" t="s">
        <v>37</v>
      </c>
      <c r="H19" s="44">
        <f>SUMIF(D:D,"ELR",C:C)</f>
        <v>0</v>
      </c>
      <c r="I19" s="45">
        <f t="shared" si="2"/>
        <v>1</v>
      </c>
      <c r="J19" s="46">
        <f t="shared" si="0"/>
        <v>1</v>
      </c>
      <c r="K19" s="45">
        <v>1</v>
      </c>
      <c r="L19" s="62">
        <f t="shared" si="3"/>
        <v>1</v>
      </c>
      <c r="M19" s="4"/>
      <c r="N19" s="55">
        <v>4</v>
      </c>
      <c r="O19" s="53" t="s">
        <v>18</v>
      </c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</row>
    <row r="20" spans="1:31" x14ac:dyDescent="0.25">
      <c r="A20" s="28" t="s">
        <v>121</v>
      </c>
      <c r="B20" s="7"/>
      <c r="C20" s="17">
        <v>1</v>
      </c>
      <c r="D20" s="10"/>
      <c r="E20" s="21" t="e">
        <f t="shared" si="1"/>
        <v>#N/A</v>
      </c>
      <c r="F20" s="2"/>
      <c r="G20" s="22" t="s">
        <v>38</v>
      </c>
      <c r="H20" s="18">
        <f>SUMIF(D:D,"GAR",C:C)</f>
        <v>0</v>
      </c>
      <c r="I20" s="19">
        <f t="shared" si="2"/>
        <v>1</v>
      </c>
      <c r="J20" s="20">
        <f t="shared" si="0"/>
        <v>1</v>
      </c>
      <c r="K20" s="19">
        <v>1</v>
      </c>
      <c r="L20" s="23">
        <f t="shared" si="3"/>
        <v>1</v>
      </c>
      <c r="M20" s="4"/>
      <c r="N20" s="55">
        <v>4</v>
      </c>
      <c r="O20" s="53" t="s">
        <v>59</v>
      </c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</row>
    <row r="21" spans="1:31" x14ac:dyDescent="0.25">
      <c r="A21" s="28" t="s">
        <v>121</v>
      </c>
      <c r="B21" s="7"/>
      <c r="C21" s="17">
        <v>1</v>
      </c>
      <c r="D21" s="10"/>
      <c r="E21" s="21" t="e">
        <f t="shared" si="1"/>
        <v>#N/A</v>
      </c>
      <c r="F21" s="2"/>
      <c r="G21" s="47" t="s">
        <v>39</v>
      </c>
      <c r="H21" s="38">
        <f>SUMIF(D:D,"GRE",C:C)</f>
        <v>0</v>
      </c>
      <c r="I21" s="39">
        <f t="shared" si="2"/>
        <v>1</v>
      </c>
      <c r="J21" s="40">
        <f t="shared" si="0"/>
        <v>1</v>
      </c>
      <c r="K21" s="39">
        <v>1</v>
      </c>
      <c r="L21" s="48">
        <f t="shared" si="3"/>
        <v>1</v>
      </c>
      <c r="M21" s="4"/>
      <c r="N21" s="55">
        <v>4</v>
      </c>
      <c r="O21" s="53" t="s">
        <v>15</v>
      </c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</row>
    <row r="22" spans="1:31" x14ac:dyDescent="0.25">
      <c r="A22" s="28" t="s">
        <v>121</v>
      </c>
      <c r="B22" s="7"/>
      <c r="C22" s="17">
        <v>1</v>
      </c>
      <c r="D22" s="10"/>
      <c r="E22" s="21" t="e">
        <f t="shared" si="1"/>
        <v>#N/A</v>
      </c>
      <c r="F22" s="2"/>
      <c r="G22" s="47" t="s">
        <v>40</v>
      </c>
      <c r="H22" s="38">
        <f>SUMIF(D:D,"HEQ",C:C)</f>
        <v>0</v>
      </c>
      <c r="I22" s="39">
        <f t="shared" si="2"/>
        <v>1</v>
      </c>
      <c r="J22" s="40">
        <f t="shared" si="0"/>
        <v>1</v>
      </c>
      <c r="K22" s="39">
        <v>1</v>
      </c>
      <c r="L22" s="48">
        <f t="shared" si="3"/>
        <v>1</v>
      </c>
      <c r="M22" s="4"/>
      <c r="N22" s="55">
        <v>5</v>
      </c>
      <c r="O22" s="53" t="s">
        <v>22</v>
      </c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</row>
    <row r="23" spans="1:31" x14ac:dyDescent="0.25">
      <c r="A23" s="28" t="s">
        <v>121</v>
      </c>
      <c r="B23" s="7"/>
      <c r="C23" s="17">
        <v>1</v>
      </c>
      <c r="D23" s="10"/>
      <c r="E23" s="21" t="e">
        <f t="shared" si="1"/>
        <v>#N/A</v>
      </c>
      <c r="F23" s="2"/>
      <c r="G23" s="61" t="s">
        <v>41</v>
      </c>
      <c r="H23" s="44">
        <f>SUMIF(D:D,"ISG",C:C)</f>
        <v>0</v>
      </c>
      <c r="I23" s="45">
        <f t="shared" si="2"/>
        <v>1</v>
      </c>
      <c r="J23" s="46">
        <f t="shared" si="0"/>
        <v>1</v>
      </c>
      <c r="K23" s="45">
        <v>1</v>
      </c>
      <c r="L23" s="62">
        <f t="shared" si="3"/>
        <v>1</v>
      </c>
      <c r="M23" s="4"/>
      <c r="N23" s="55">
        <v>5</v>
      </c>
      <c r="O23" s="53" t="s">
        <v>60</v>
      </c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</row>
    <row r="24" spans="1:31" x14ac:dyDescent="0.25">
      <c r="A24" s="28" t="s">
        <v>121</v>
      </c>
      <c r="B24" s="7"/>
      <c r="C24" s="17">
        <v>1</v>
      </c>
      <c r="D24" s="10"/>
      <c r="E24" s="21" t="e">
        <f t="shared" si="1"/>
        <v>#N/A</v>
      </c>
      <c r="F24" s="2"/>
      <c r="G24" s="22" t="s">
        <v>42</v>
      </c>
      <c r="H24" s="18">
        <f>SUMIF(D:D,"KGV",C:C)</f>
        <v>0</v>
      </c>
      <c r="I24" s="19">
        <f t="shared" si="2"/>
        <v>1</v>
      </c>
      <c r="J24" s="20">
        <f t="shared" si="0"/>
        <v>1</v>
      </c>
      <c r="K24" s="19">
        <v>1</v>
      </c>
      <c r="L24" s="23">
        <f t="shared" si="3"/>
        <v>1</v>
      </c>
      <c r="M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</row>
    <row r="25" spans="1:31" x14ac:dyDescent="0.25">
      <c r="A25" s="28" t="s">
        <v>121</v>
      </c>
      <c r="B25" s="7"/>
      <c r="C25" s="17">
        <v>1</v>
      </c>
      <c r="D25" s="10"/>
      <c r="E25" s="21" t="e">
        <f t="shared" si="1"/>
        <v>#N/A</v>
      </c>
      <c r="F25" s="2"/>
      <c r="G25" s="47" t="s">
        <v>43</v>
      </c>
      <c r="H25" s="38">
        <f>SUMIF(D:D,"LAP",C:C)</f>
        <v>0</v>
      </c>
      <c r="I25" s="39">
        <f t="shared" si="2"/>
        <v>1</v>
      </c>
      <c r="J25" s="40">
        <f t="shared" si="0"/>
        <v>1</v>
      </c>
      <c r="K25" s="39">
        <v>1</v>
      </c>
      <c r="L25" s="48">
        <f t="shared" si="3"/>
        <v>1</v>
      </c>
      <c r="M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</row>
    <row r="26" spans="1:31" x14ac:dyDescent="0.25">
      <c r="A26" s="28" t="s">
        <v>121</v>
      </c>
      <c r="B26" s="7"/>
      <c r="C26" s="17">
        <v>1</v>
      </c>
      <c r="D26" s="10"/>
      <c r="E26" s="21" t="e">
        <f t="shared" si="1"/>
        <v>#N/A</v>
      </c>
      <c r="F26" s="2"/>
      <c r="G26" s="22" t="s">
        <v>44</v>
      </c>
      <c r="H26" s="18">
        <f>SUMIF(D:D,"LCA",C:C)</f>
        <v>0</v>
      </c>
      <c r="I26" s="19">
        <f t="shared" si="2"/>
        <v>1</v>
      </c>
      <c r="J26" s="20">
        <f t="shared" si="0"/>
        <v>1</v>
      </c>
      <c r="K26" s="19">
        <v>1</v>
      </c>
      <c r="L26" s="23">
        <f t="shared" si="3"/>
        <v>1</v>
      </c>
      <c r="M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</row>
    <row r="27" spans="1:31" x14ac:dyDescent="0.25">
      <c r="A27" s="28" t="s">
        <v>121</v>
      </c>
      <c r="B27" s="7"/>
      <c r="C27" s="17">
        <v>1</v>
      </c>
      <c r="D27" s="10"/>
      <c r="E27" s="21" t="e">
        <f t="shared" si="1"/>
        <v>#N/A</v>
      </c>
      <c r="F27" s="2"/>
      <c r="G27" s="47" t="s">
        <v>45</v>
      </c>
      <c r="H27" s="38">
        <f>SUMIF(D:D,"LEW",C:C)</f>
        <v>0</v>
      </c>
      <c r="I27" s="39">
        <f t="shared" si="2"/>
        <v>1</v>
      </c>
      <c r="J27" s="40">
        <f t="shared" si="0"/>
        <v>1</v>
      </c>
      <c r="K27" s="39">
        <v>1</v>
      </c>
      <c r="L27" s="48">
        <f t="shared" si="3"/>
        <v>1</v>
      </c>
      <c r="M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</row>
    <row r="28" spans="1:31" x14ac:dyDescent="0.25">
      <c r="A28" s="28" t="s">
        <v>121</v>
      </c>
      <c r="B28" s="7"/>
      <c r="C28" s="17">
        <v>1</v>
      </c>
      <c r="D28" s="10"/>
      <c r="E28" s="21" t="e">
        <f t="shared" si="1"/>
        <v>#N/A</v>
      </c>
      <c r="F28" s="2"/>
      <c r="G28" s="59" t="s">
        <v>6</v>
      </c>
      <c r="H28" s="41">
        <f>SUMIF(D:D,"LIM",C:C)</f>
        <v>0</v>
      </c>
      <c r="I28" s="42">
        <f t="shared" si="2"/>
        <v>1</v>
      </c>
      <c r="J28" s="43">
        <f t="shared" si="0"/>
        <v>1</v>
      </c>
      <c r="K28" s="42">
        <v>1</v>
      </c>
      <c r="L28" s="60">
        <f t="shared" si="3"/>
        <v>1</v>
      </c>
      <c r="M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</row>
    <row r="29" spans="1:31" x14ac:dyDescent="0.25">
      <c r="A29" s="28" t="s">
        <v>121</v>
      </c>
      <c r="B29" s="7"/>
      <c r="C29" s="17">
        <v>1</v>
      </c>
      <c r="D29" s="10"/>
      <c r="E29" s="21" t="e">
        <f t="shared" si="1"/>
        <v>#N/A</v>
      </c>
      <c r="F29" s="2"/>
      <c r="G29" s="47" t="s">
        <v>46</v>
      </c>
      <c r="H29" s="38">
        <f>SUMIF(D:D,"MUD",C:C)</f>
        <v>0</v>
      </c>
      <c r="I29" s="39">
        <f t="shared" si="2"/>
        <v>1</v>
      </c>
      <c r="J29" s="40">
        <f t="shared" si="0"/>
        <v>1</v>
      </c>
      <c r="K29" s="39">
        <v>1</v>
      </c>
      <c r="L29" s="48">
        <f t="shared" si="3"/>
        <v>1</v>
      </c>
      <c r="M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</row>
    <row r="30" spans="1:31" x14ac:dyDescent="0.25">
      <c r="A30" s="28" t="s">
        <v>121</v>
      </c>
      <c r="B30" s="7"/>
      <c r="C30" s="17">
        <v>1</v>
      </c>
      <c r="D30" s="10"/>
      <c r="E30" s="21" t="e">
        <f t="shared" si="1"/>
        <v>#N/A</v>
      </c>
      <c r="F30" s="2"/>
      <c r="G30" s="61" t="s">
        <v>47</v>
      </c>
      <c r="H30" s="44">
        <f>SUMIF(D:D,"PDK",C:C)</f>
        <v>0</v>
      </c>
      <c r="I30" s="45">
        <f t="shared" si="2"/>
        <v>1</v>
      </c>
      <c r="J30" s="46">
        <f t="shared" si="0"/>
        <v>1</v>
      </c>
      <c r="K30" s="45">
        <v>1</v>
      </c>
      <c r="L30" s="62">
        <f t="shared" si="3"/>
        <v>1</v>
      </c>
      <c r="M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</row>
    <row r="31" spans="1:31" x14ac:dyDescent="0.25">
      <c r="A31" s="28" t="s">
        <v>121</v>
      </c>
      <c r="B31" s="7"/>
      <c r="C31" s="17">
        <v>1</v>
      </c>
      <c r="D31" s="10"/>
      <c r="E31" s="21" t="e">
        <f t="shared" si="1"/>
        <v>#N/A</v>
      </c>
      <c r="F31" s="2"/>
      <c r="G31" s="61" t="s">
        <v>48</v>
      </c>
      <c r="H31" s="44">
        <f>SUMIF(D:D,"PML",C:C)</f>
        <v>0</v>
      </c>
      <c r="I31" s="45">
        <f t="shared" si="2"/>
        <v>1</v>
      </c>
      <c r="J31" s="46">
        <f t="shared" si="0"/>
        <v>1</v>
      </c>
      <c r="K31" s="45">
        <v>1</v>
      </c>
      <c r="L31" s="62">
        <f t="shared" si="3"/>
        <v>1</v>
      </c>
      <c r="M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</row>
    <row r="32" spans="1:31" x14ac:dyDescent="0.25">
      <c r="A32" s="28" t="s">
        <v>121</v>
      </c>
      <c r="B32" s="7"/>
      <c r="C32" s="17">
        <v>1</v>
      </c>
      <c r="D32" s="10"/>
      <c r="E32" s="21" t="e">
        <f t="shared" si="1"/>
        <v>#N/A</v>
      </c>
      <c r="F32" s="2"/>
      <c r="G32" s="22" t="s">
        <v>9</v>
      </c>
      <c r="H32" s="18">
        <f>SUMIF(D:D,"POP",C:C)</f>
        <v>0</v>
      </c>
      <c r="I32" s="19">
        <f t="shared" si="2"/>
        <v>1</v>
      </c>
      <c r="J32" s="20">
        <f t="shared" si="0"/>
        <v>1</v>
      </c>
      <c r="K32" s="19">
        <v>1</v>
      </c>
      <c r="L32" s="23">
        <f t="shared" si="3"/>
        <v>1</v>
      </c>
      <c r="M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</row>
    <row r="33" spans="1:31" x14ac:dyDescent="0.25">
      <c r="A33" s="28" t="s">
        <v>121</v>
      </c>
      <c r="B33" s="7"/>
      <c r="C33" s="17">
        <v>1</v>
      </c>
      <c r="D33" s="10"/>
      <c r="E33" s="21" t="e">
        <f t="shared" si="1"/>
        <v>#N/A</v>
      </c>
      <c r="F33" s="2"/>
      <c r="G33" s="47" t="s">
        <v>125</v>
      </c>
      <c r="H33" s="38">
        <f>SUMIF(D:D,"PPR",C:C)</f>
        <v>0</v>
      </c>
      <c r="I33" s="39">
        <f t="shared" si="2"/>
        <v>1</v>
      </c>
      <c r="J33" s="40">
        <f t="shared" si="0"/>
        <v>1</v>
      </c>
      <c r="K33" s="39">
        <v>1</v>
      </c>
      <c r="L33" s="48">
        <f t="shared" si="3"/>
        <v>1</v>
      </c>
      <c r="M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</row>
    <row r="34" spans="1:31" x14ac:dyDescent="0.25">
      <c r="A34" s="28" t="s">
        <v>121</v>
      </c>
      <c r="B34" s="7"/>
      <c r="C34" s="17">
        <v>1</v>
      </c>
      <c r="D34" s="10"/>
      <c r="E34" s="21" t="e">
        <f t="shared" si="1"/>
        <v>#N/A</v>
      </c>
      <c r="F34" s="2"/>
      <c r="G34" s="61" t="s">
        <v>49</v>
      </c>
      <c r="H34" s="44">
        <f>SUMIF(D:D,"ROA",C:C)</f>
        <v>0</v>
      </c>
      <c r="I34" s="45">
        <f t="shared" si="2"/>
        <v>1</v>
      </c>
      <c r="J34" s="46">
        <f t="shared" si="0"/>
        <v>1</v>
      </c>
      <c r="K34" s="45">
        <v>1</v>
      </c>
      <c r="L34" s="62">
        <f t="shared" si="3"/>
        <v>1</v>
      </c>
      <c r="M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</row>
    <row r="35" spans="1:31" x14ac:dyDescent="0.25">
      <c r="A35" s="28" t="s">
        <v>121</v>
      </c>
      <c r="B35" s="7"/>
      <c r="C35" s="17">
        <v>1</v>
      </c>
      <c r="D35" s="10"/>
      <c r="E35" s="21" t="e">
        <f t="shared" si="1"/>
        <v>#N/A</v>
      </c>
      <c r="F35" s="2"/>
      <c r="G35" s="61" t="s">
        <v>7</v>
      </c>
      <c r="H35" s="44">
        <f>SUMIF(D:D,"ROV",C:C)</f>
        <v>0</v>
      </c>
      <c r="I35" s="45">
        <f t="shared" si="2"/>
        <v>1</v>
      </c>
      <c r="J35" s="46">
        <f t="shared" si="0"/>
        <v>1</v>
      </c>
      <c r="K35" s="45">
        <v>1</v>
      </c>
      <c r="L35" s="62">
        <f t="shared" si="3"/>
        <v>1</v>
      </c>
      <c r="M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</row>
    <row r="36" spans="1:31" x14ac:dyDescent="0.25">
      <c r="A36" s="28" t="s">
        <v>121</v>
      </c>
      <c r="B36" s="7"/>
      <c r="C36" s="17">
        <v>1</v>
      </c>
      <c r="D36" s="10"/>
      <c r="E36" s="21" t="e">
        <f t="shared" si="1"/>
        <v>#N/A</v>
      </c>
      <c r="F36" s="2"/>
      <c r="G36" s="47" t="s">
        <v>12</v>
      </c>
      <c r="H36" s="38">
        <f>SUMIF(D:D,"SHA",C:C)</f>
        <v>0</v>
      </c>
      <c r="I36" s="39">
        <f t="shared" si="2"/>
        <v>1</v>
      </c>
      <c r="J36" s="40">
        <f t="shared" si="0"/>
        <v>1</v>
      </c>
      <c r="K36" s="39">
        <v>1</v>
      </c>
      <c r="L36" s="48">
        <f t="shared" si="3"/>
        <v>1</v>
      </c>
      <c r="M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</row>
    <row r="37" spans="1:31" x14ac:dyDescent="0.25">
      <c r="A37" s="28" t="s">
        <v>121</v>
      </c>
      <c r="B37" s="7"/>
      <c r="C37" s="17">
        <v>1</v>
      </c>
      <c r="D37" s="10"/>
      <c r="E37" s="21" t="e">
        <f t="shared" si="1"/>
        <v>#N/A</v>
      </c>
      <c r="F37" s="2"/>
      <c r="G37" s="61" t="s">
        <v>50</v>
      </c>
      <c r="H37" s="44">
        <f>SUMIF(D:D,"SHS",C:C)</f>
        <v>0</v>
      </c>
      <c r="I37" s="45">
        <f t="shared" si="2"/>
        <v>1</v>
      </c>
      <c r="J37" s="46">
        <f t="shared" si="0"/>
        <v>1</v>
      </c>
      <c r="K37" s="45">
        <v>1</v>
      </c>
      <c r="L37" s="62">
        <f t="shared" si="3"/>
        <v>1</v>
      </c>
      <c r="M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</row>
    <row r="38" spans="1:31" x14ac:dyDescent="0.25">
      <c r="A38" s="28" t="s">
        <v>121</v>
      </c>
      <c r="B38" s="7"/>
      <c r="C38" s="17">
        <v>1</v>
      </c>
      <c r="D38" s="10"/>
      <c r="E38" s="21" t="e">
        <f t="shared" si="1"/>
        <v>#N/A</v>
      </c>
      <c r="F38" s="2"/>
      <c r="G38" s="61" t="s">
        <v>51</v>
      </c>
      <c r="H38" s="44">
        <f>SUMIF(D:D,"SOQ",C:C)</f>
        <v>0</v>
      </c>
      <c r="I38" s="45">
        <f t="shared" si="2"/>
        <v>1</v>
      </c>
      <c r="J38" s="46">
        <f t="shared" si="0"/>
        <v>1</v>
      </c>
      <c r="K38" s="45">
        <v>1</v>
      </c>
      <c r="L38" s="62">
        <f t="shared" si="3"/>
        <v>1</v>
      </c>
      <c r="M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</row>
    <row r="39" spans="1:31" x14ac:dyDescent="0.25">
      <c r="A39" s="28" t="s">
        <v>121</v>
      </c>
      <c r="B39" s="7"/>
      <c r="C39" s="17">
        <v>1</v>
      </c>
      <c r="D39" s="10"/>
      <c r="E39" s="21" t="e">
        <f t="shared" si="1"/>
        <v>#N/A</v>
      </c>
      <c r="F39" s="2"/>
      <c r="G39" s="61" t="s">
        <v>52</v>
      </c>
      <c r="H39" s="44">
        <f>SUMIF(D:D,"STI",C:C)</f>
        <v>0</v>
      </c>
      <c r="I39" s="45">
        <f t="shared" si="2"/>
        <v>1</v>
      </c>
      <c r="J39" s="46">
        <f t="shared" si="0"/>
        <v>1</v>
      </c>
      <c r="K39" s="45">
        <v>1</v>
      </c>
      <c r="L39" s="62">
        <f t="shared" si="3"/>
        <v>1</v>
      </c>
      <c r="M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</row>
    <row r="40" spans="1:31" x14ac:dyDescent="0.25">
      <c r="A40" s="28" t="s">
        <v>121</v>
      </c>
      <c r="B40" s="7"/>
      <c r="C40" s="17">
        <v>1</v>
      </c>
      <c r="D40" s="10"/>
      <c r="E40" s="21" t="e">
        <f t="shared" si="1"/>
        <v>#N/A</v>
      </c>
      <c r="F40" s="2"/>
      <c r="G40" s="47" t="s">
        <v>8</v>
      </c>
      <c r="H40" s="38">
        <f>SUMIF(D:D,"STL",C:C)</f>
        <v>0</v>
      </c>
      <c r="I40" s="39">
        <f t="shared" si="2"/>
        <v>1</v>
      </c>
      <c r="J40" s="40">
        <f t="shared" si="0"/>
        <v>1</v>
      </c>
      <c r="K40" s="39">
        <v>1</v>
      </c>
      <c r="L40" s="48">
        <f t="shared" si="3"/>
        <v>1</v>
      </c>
      <c r="M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</row>
    <row r="41" spans="1:31" x14ac:dyDescent="0.25">
      <c r="A41" s="28" t="s">
        <v>121</v>
      </c>
      <c r="B41" s="7"/>
      <c r="C41" s="17">
        <v>1</v>
      </c>
      <c r="D41" s="10"/>
      <c r="E41" s="21" t="e">
        <f t="shared" si="1"/>
        <v>#N/A</v>
      </c>
      <c r="F41" s="2"/>
      <c r="G41" s="61" t="s">
        <v>53</v>
      </c>
      <c r="H41" s="44">
        <f>SUMIF(D:D,"STR",C:C)</f>
        <v>0</v>
      </c>
      <c r="I41" s="45">
        <f t="shared" si="2"/>
        <v>1</v>
      </c>
      <c r="J41" s="46">
        <f t="shared" si="0"/>
        <v>1</v>
      </c>
      <c r="K41" s="45">
        <v>1</v>
      </c>
      <c r="L41" s="62">
        <f>I41*J41*K41</f>
        <v>1</v>
      </c>
      <c r="M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</row>
    <row r="42" spans="1:31" x14ac:dyDescent="0.25">
      <c r="A42" s="28" t="s">
        <v>121</v>
      </c>
      <c r="B42" s="7"/>
      <c r="C42" s="17">
        <v>1</v>
      </c>
      <c r="D42" s="10"/>
      <c r="E42" s="21" t="e">
        <f t="shared" si="1"/>
        <v>#N/A</v>
      </c>
      <c r="F42" s="2"/>
      <c r="G42" s="61" t="s">
        <v>11</v>
      </c>
      <c r="H42" s="44">
        <f>SUMIF(D:D,"TOG",C:C)</f>
        <v>0</v>
      </c>
      <c r="I42" s="45">
        <f t="shared" si="2"/>
        <v>1</v>
      </c>
      <c r="J42" s="46">
        <f t="shared" si="0"/>
        <v>1</v>
      </c>
      <c r="K42" s="45">
        <v>1</v>
      </c>
      <c r="L42" s="62">
        <f t="shared" si="3"/>
        <v>1</v>
      </c>
      <c r="M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</row>
    <row r="43" spans="1:31" x14ac:dyDescent="0.25">
      <c r="A43" s="28" t="s">
        <v>121</v>
      </c>
      <c r="B43" s="7"/>
      <c r="C43" s="17">
        <v>1</v>
      </c>
      <c r="D43" s="10"/>
      <c r="E43" s="21" t="e">
        <f t="shared" si="1"/>
        <v>#N/A</v>
      </c>
      <c r="F43" s="2"/>
      <c r="G43" s="61" t="s">
        <v>54</v>
      </c>
      <c r="H43" s="44">
        <f>SUMIF(D:D,"WEH",C:C)</f>
        <v>0</v>
      </c>
      <c r="I43" s="45">
        <f t="shared" si="2"/>
        <v>1</v>
      </c>
      <c r="J43" s="46">
        <f t="shared" si="0"/>
        <v>1</v>
      </c>
      <c r="K43" s="45">
        <v>1</v>
      </c>
      <c r="L43" s="62">
        <f t="shared" si="3"/>
        <v>1</v>
      </c>
      <c r="M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</row>
    <row r="44" spans="1:31" x14ac:dyDescent="0.25">
      <c r="A44" s="28" t="s">
        <v>121</v>
      </c>
      <c r="B44" s="7"/>
      <c r="C44" s="17">
        <v>1</v>
      </c>
      <c r="D44" s="10"/>
      <c r="E44" s="21" t="e">
        <f t="shared" si="1"/>
        <v>#N/A</v>
      </c>
      <c r="F44" s="2"/>
      <c r="G44" s="47" t="s">
        <v>55</v>
      </c>
      <c r="H44" s="38">
        <f>SUMIF(D:D,"WES",C:C)</f>
        <v>0</v>
      </c>
      <c r="I44" s="39">
        <f t="shared" si="2"/>
        <v>1</v>
      </c>
      <c r="J44" s="40">
        <f t="shared" si="0"/>
        <v>1</v>
      </c>
      <c r="K44" s="39">
        <v>1</v>
      </c>
      <c r="L44" s="48">
        <f t="shared" si="3"/>
        <v>1</v>
      </c>
      <c r="M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</row>
    <row r="45" spans="1:31" x14ac:dyDescent="0.25">
      <c r="A45" s="28" t="s">
        <v>121</v>
      </c>
      <c r="B45" s="7"/>
      <c r="C45" s="17">
        <v>1</v>
      </c>
      <c r="D45" s="10"/>
      <c r="E45" s="21" t="e">
        <f t="shared" si="1"/>
        <v>#N/A</v>
      </c>
      <c r="F45" s="2"/>
      <c r="G45" s="61" t="s">
        <v>4</v>
      </c>
      <c r="H45" s="44">
        <f>SUMIF(D:D,"WIQ",C:C)</f>
        <v>0</v>
      </c>
      <c r="I45" s="45">
        <f t="shared" si="2"/>
        <v>1</v>
      </c>
      <c r="J45" s="46">
        <f t="shared" si="0"/>
        <v>1</v>
      </c>
      <c r="K45" s="45">
        <v>1</v>
      </c>
      <c r="L45" s="62">
        <f t="shared" si="3"/>
        <v>1</v>
      </c>
      <c r="M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</row>
    <row r="46" spans="1:31" x14ac:dyDescent="0.25">
      <c r="A46" s="28" t="s">
        <v>121</v>
      </c>
      <c r="B46" s="7"/>
      <c r="C46" s="17">
        <v>1</v>
      </c>
      <c r="D46" s="10"/>
      <c r="E46" s="21" t="e">
        <f t="shared" si="1"/>
        <v>#N/A</v>
      </c>
      <c r="F46" s="2"/>
      <c r="G46" s="61" t="s">
        <v>10</v>
      </c>
      <c r="H46" s="44">
        <f>SUMIF(D:D,"WOA",C:C)</f>
        <v>0</v>
      </c>
      <c r="I46" s="45">
        <f t="shared" si="2"/>
        <v>1</v>
      </c>
      <c r="J46" s="46">
        <f t="shared" si="0"/>
        <v>1</v>
      </c>
      <c r="K46" s="45">
        <v>1</v>
      </c>
      <c r="L46" s="62">
        <f t="shared" si="3"/>
        <v>1</v>
      </c>
      <c r="M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</row>
    <row r="47" spans="1:31" ht="15.75" thickBot="1" x14ac:dyDescent="0.3">
      <c r="A47" s="28" t="s">
        <v>121</v>
      </c>
      <c r="B47" s="7"/>
      <c r="C47" s="17">
        <v>1</v>
      </c>
      <c r="D47" s="10"/>
      <c r="E47" s="21" t="e">
        <f t="shared" si="1"/>
        <v>#N/A</v>
      </c>
      <c r="F47" s="2"/>
      <c r="G47" s="24" t="s">
        <v>13</v>
      </c>
      <c r="H47" s="25">
        <f>SUMIF(D:D,"WST",C:C)</f>
        <v>0</v>
      </c>
      <c r="I47" s="26">
        <f t="shared" si="2"/>
        <v>1</v>
      </c>
      <c r="J47" s="63">
        <f t="shared" si="0"/>
        <v>1</v>
      </c>
      <c r="K47" s="26">
        <v>1</v>
      </c>
      <c r="L47" s="27">
        <f>I47*J47*K47</f>
        <v>1</v>
      </c>
      <c r="M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</row>
    <row r="48" spans="1:31" x14ac:dyDescent="0.25">
      <c r="A48" s="28" t="s">
        <v>121</v>
      </c>
      <c r="B48" s="7"/>
      <c r="C48" s="17">
        <v>1</v>
      </c>
      <c r="D48" s="10"/>
      <c r="E48" s="21" t="e">
        <f t="shared" si="1"/>
        <v>#N/A</v>
      </c>
      <c r="F48" s="2"/>
      <c r="G48" s="2"/>
      <c r="H48" s="4"/>
      <c r="I48" s="2"/>
      <c r="J48" s="2"/>
      <c r="K48" s="14"/>
      <c r="L48" s="4"/>
      <c r="M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</row>
    <row r="49" spans="1:31" x14ac:dyDescent="0.25">
      <c r="A49" s="28" t="s">
        <v>121</v>
      </c>
      <c r="B49" s="7"/>
      <c r="C49" s="17">
        <v>1</v>
      </c>
      <c r="D49" s="10"/>
      <c r="E49" s="21" t="e">
        <f t="shared" si="1"/>
        <v>#N/A</v>
      </c>
      <c r="F49" s="2"/>
      <c r="G49" s="2"/>
      <c r="H49" s="4"/>
      <c r="I49" s="2"/>
      <c r="J49" s="2"/>
      <c r="K49" s="14"/>
      <c r="L49" s="4"/>
      <c r="M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</row>
    <row r="50" spans="1:31" x14ac:dyDescent="0.25">
      <c r="A50" s="28" t="s">
        <v>121</v>
      </c>
      <c r="B50" s="7"/>
      <c r="C50" s="17">
        <v>1</v>
      </c>
      <c r="D50" s="10"/>
      <c r="E50" s="21" t="e">
        <f t="shared" si="1"/>
        <v>#N/A</v>
      </c>
      <c r="F50" s="2"/>
      <c r="G50" s="2"/>
      <c r="H50" s="4"/>
      <c r="I50" s="2"/>
      <c r="J50" s="2"/>
      <c r="K50" s="14"/>
      <c r="L50" s="4"/>
      <c r="M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</row>
    <row r="51" spans="1:31" ht="21.75" thickBot="1" x14ac:dyDescent="0.4">
      <c r="A51" s="28" t="s">
        <v>121</v>
      </c>
      <c r="B51" s="7"/>
      <c r="C51" s="17">
        <v>1</v>
      </c>
      <c r="D51" s="10"/>
      <c r="E51" s="21" t="e">
        <f t="shared" si="1"/>
        <v>#N/A</v>
      </c>
      <c r="F51" s="2"/>
      <c r="G51" s="68"/>
      <c r="H51" s="69"/>
      <c r="I51" s="2"/>
      <c r="J51" s="2"/>
      <c r="K51" s="14"/>
      <c r="L51" s="4"/>
      <c r="M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</row>
    <row r="52" spans="1:31" ht="15" customHeight="1" x14ac:dyDescent="0.35">
      <c r="A52" s="28" t="s">
        <v>121</v>
      </c>
      <c r="B52" s="7"/>
      <c r="C52" s="17">
        <v>1</v>
      </c>
      <c r="D52" s="10"/>
      <c r="E52" s="21" t="e">
        <f t="shared" si="1"/>
        <v>#N/A</v>
      </c>
      <c r="F52" s="4"/>
      <c r="G52" s="72"/>
      <c r="H52" s="73"/>
      <c r="I52" s="74"/>
      <c r="J52" s="75"/>
      <c r="K52" s="76"/>
      <c r="L52" s="65"/>
      <c r="M52" s="4"/>
      <c r="N52" s="67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</row>
    <row r="53" spans="1:31" ht="15" customHeight="1" x14ac:dyDescent="0.35">
      <c r="A53" s="28" t="s">
        <v>121</v>
      </c>
      <c r="B53" s="7"/>
      <c r="C53" s="17">
        <v>1</v>
      </c>
      <c r="D53" s="10"/>
      <c r="E53" s="21" t="e">
        <f t="shared" si="1"/>
        <v>#N/A</v>
      </c>
      <c r="F53" s="4"/>
      <c r="G53" s="77" t="s">
        <v>127</v>
      </c>
      <c r="H53" s="69" t="s">
        <v>131</v>
      </c>
      <c r="I53" s="70"/>
      <c r="J53" s="4"/>
      <c r="K53" s="15"/>
      <c r="L53" s="67"/>
      <c r="M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</row>
    <row r="54" spans="1:31" ht="15" customHeight="1" x14ac:dyDescent="0.35">
      <c r="A54" s="28" t="s">
        <v>121</v>
      </c>
      <c r="B54" s="7"/>
      <c r="C54" s="17">
        <v>1</v>
      </c>
      <c r="D54" s="10"/>
      <c r="E54" s="21" t="e">
        <f t="shared" si="1"/>
        <v>#N/A</v>
      </c>
      <c r="F54" s="4"/>
      <c r="G54" s="77" t="s">
        <v>128</v>
      </c>
      <c r="H54" s="83" t="s">
        <v>136</v>
      </c>
      <c r="I54" s="4"/>
      <c r="J54" s="4"/>
      <c r="K54" s="15"/>
      <c r="L54" s="67"/>
      <c r="M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</row>
    <row r="55" spans="1:31" ht="21" x14ac:dyDescent="0.35">
      <c r="A55" s="28" t="s">
        <v>121</v>
      </c>
      <c r="B55" s="7"/>
      <c r="C55" s="17">
        <v>1</v>
      </c>
      <c r="D55" s="10"/>
      <c r="E55" s="21" t="e">
        <f t="shared" si="1"/>
        <v>#N/A</v>
      </c>
      <c r="F55" s="4"/>
      <c r="G55" s="78" t="s">
        <v>129</v>
      </c>
      <c r="H55" s="69" t="s">
        <v>132</v>
      </c>
      <c r="I55" s="4"/>
      <c r="J55" s="4"/>
      <c r="K55" s="15"/>
      <c r="L55" s="67"/>
      <c r="M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</row>
    <row r="56" spans="1:31" ht="21" x14ac:dyDescent="0.35">
      <c r="A56" s="28" t="s">
        <v>121</v>
      </c>
      <c r="B56" s="7"/>
      <c r="C56" s="17">
        <v>1</v>
      </c>
      <c r="D56" s="10"/>
      <c r="E56" s="21" t="e">
        <f t="shared" si="1"/>
        <v>#N/A</v>
      </c>
      <c r="F56" s="4"/>
      <c r="G56" s="78" t="s">
        <v>130</v>
      </c>
      <c r="H56" s="69" t="s">
        <v>133</v>
      </c>
      <c r="I56" s="15"/>
      <c r="J56" s="4"/>
      <c r="K56" s="15"/>
      <c r="L56" s="67"/>
      <c r="M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</row>
    <row r="57" spans="1:31" x14ac:dyDescent="0.25">
      <c r="A57" s="28" t="s">
        <v>121</v>
      </c>
      <c r="B57" s="7"/>
      <c r="C57" s="17">
        <v>1</v>
      </c>
      <c r="D57" s="10"/>
      <c r="E57" s="21" t="e">
        <f t="shared" si="1"/>
        <v>#N/A</v>
      </c>
      <c r="F57" s="4"/>
      <c r="G57" s="54"/>
      <c r="H57" s="4"/>
      <c r="I57" s="4"/>
      <c r="J57" s="4"/>
      <c r="K57" s="4"/>
      <c r="L57" s="67"/>
      <c r="M57" s="67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</row>
    <row r="58" spans="1:31" x14ac:dyDescent="0.25">
      <c r="A58" s="28" t="s">
        <v>121</v>
      </c>
      <c r="B58" s="7"/>
      <c r="C58" s="17">
        <v>1</v>
      </c>
      <c r="D58" s="10"/>
      <c r="E58" s="21" t="e">
        <f t="shared" si="1"/>
        <v>#N/A</v>
      </c>
      <c r="F58" s="4"/>
      <c r="G58" s="54"/>
      <c r="H58" s="4"/>
      <c r="I58" s="4"/>
      <c r="J58" s="4"/>
      <c r="K58" s="15"/>
      <c r="L58" s="67"/>
      <c r="M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</row>
    <row r="59" spans="1:31" x14ac:dyDescent="0.25">
      <c r="A59" s="28" t="s">
        <v>121</v>
      </c>
      <c r="B59" s="7"/>
      <c r="C59" s="17">
        <v>1</v>
      </c>
      <c r="D59" s="10"/>
      <c r="E59" s="21" t="e">
        <f t="shared" si="1"/>
        <v>#N/A</v>
      </c>
      <c r="F59" s="4"/>
      <c r="G59" s="54"/>
      <c r="H59" s="4"/>
      <c r="I59" s="4"/>
      <c r="J59" s="4"/>
      <c r="K59" s="15"/>
      <c r="L59" s="67"/>
      <c r="M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</row>
    <row r="60" spans="1:31" ht="15.75" thickBot="1" x14ac:dyDescent="0.3">
      <c r="A60" s="28" t="s">
        <v>121</v>
      </c>
      <c r="B60" s="7"/>
      <c r="C60" s="17">
        <v>1</v>
      </c>
      <c r="D60" s="10"/>
      <c r="E60" s="21" t="e">
        <f t="shared" si="1"/>
        <v>#N/A</v>
      </c>
      <c r="F60" s="4"/>
      <c r="G60" s="79"/>
      <c r="H60" s="80"/>
      <c r="I60" s="80"/>
      <c r="J60" s="80"/>
      <c r="K60" s="81"/>
      <c r="L60" s="82"/>
      <c r="M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</row>
    <row r="61" spans="1:31" x14ac:dyDescent="0.25">
      <c r="A61" s="28" t="s">
        <v>121</v>
      </c>
      <c r="B61" s="7"/>
      <c r="C61" s="17">
        <v>1</v>
      </c>
      <c r="D61" s="10"/>
      <c r="E61" s="21" t="e">
        <f t="shared" si="1"/>
        <v>#N/A</v>
      </c>
      <c r="F61" s="4"/>
      <c r="G61" s="2"/>
      <c r="H61" s="4"/>
      <c r="I61" s="4"/>
      <c r="J61" s="4"/>
      <c r="K61" s="15"/>
      <c r="L61" s="4"/>
      <c r="M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</row>
    <row r="62" spans="1:31" x14ac:dyDescent="0.25">
      <c r="A62" s="28" t="s">
        <v>121</v>
      </c>
      <c r="B62" s="7"/>
      <c r="C62" s="17">
        <v>1</v>
      </c>
      <c r="D62" s="10"/>
      <c r="E62" s="21" t="e">
        <f t="shared" si="1"/>
        <v>#N/A</v>
      </c>
      <c r="F62" s="4"/>
      <c r="G62" s="2"/>
      <c r="H62" s="4"/>
      <c r="I62" s="4"/>
      <c r="J62" s="4"/>
      <c r="K62" s="15"/>
      <c r="L62" s="4"/>
      <c r="M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</row>
    <row r="63" spans="1:31" x14ac:dyDescent="0.25">
      <c r="A63" s="28" t="s">
        <v>121</v>
      </c>
      <c r="B63" s="7"/>
      <c r="C63" s="17">
        <v>1</v>
      </c>
      <c r="D63" s="10"/>
      <c r="E63" s="21" t="e">
        <f t="shared" si="1"/>
        <v>#N/A</v>
      </c>
      <c r="F63" s="4"/>
      <c r="G63" s="2"/>
      <c r="H63" s="4"/>
      <c r="I63" s="4"/>
      <c r="J63" s="4"/>
      <c r="K63" s="15"/>
      <c r="L63" s="4"/>
      <c r="M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</row>
    <row r="64" spans="1:31" x14ac:dyDescent="0.25">
      <c r="A64" s="28" t="s">
        <v>121</v>
      </c>
      <c r="B64" s="7"/>
      <c r="C64" s="17">
        <v>1</v>
      </c>
      <c r="D64" s="10"/>
      <c r="E64" s="21" t="e">
        <f t="shared" si="1"/>
        <v>#N/A</v>
      </c>
      <c r="F64" s="4"/>
      <c r="G64" s="2"/>
      <c r="H64" s="4"/>
      <c r="I64" s="4"/>
      <c r="J64" s="4"/>
      <c r="K64" s="15"/>
      <c r="L64" s="4"/>
      <c r="M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</row>
    <row r="65" spans="1:31" x14ac:dyDescent="0.25">
      <c r="A65" s="28" t="s">
        <v>121</v>
      </c>
      <c r="B65" s="7"/>
      <c r="C65" s="17">
        <v>1</v>
      </c>
      <c r="D65" s="10"/>
      <c r="E65" s="21" t="e">
        <f t="shared" si="1"/>
        <v>#N/A</v>
      </c>
      <c r="F65" s="4"/>
      <c r="G65" s="2"/>
      <c r="H65" s="4"/>
      <c r="I65" s="4"/>
      <c r="J65" s="4"/>
      <c r="K65" s="15"/>
      <c r="L65" s="4"/>
      <c r="M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</row>
    <row r="66" spans="1:31" x14ac:dyDescent="0.25">
      <c r="A66" s="28" t="s">
        <v>121</v>
      </c>
      <c r="B66" s="7"/>
      <c r="C66" s="17">
        <v>1</v>
      </c>
      <c r="D66" s="10"/>
      <c r="E66" s="21" t="e">
        <f t="shared" si="1"/>
        <v>#N/A</v>
      </c>
      <c r="F66" s="4"/>
      <c r="G66" s="2"/>
      <c r="H66" s="4"/>
      <c r="I66" s="4"/>
      <c r="J66" s="4"/>
      <c r="K66" s="15"/>
      <c r="L66" s="4"/>
      <c r="M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</row>
    <row r="67" spans="1:31" x14ac:dyDescent="0.25">
      <c r="A67" s="28" t="s">
        <v>121</v>
      </c>
      <c r="B67" s="7"/>
      <c r="C67" s="17">
        <v>1</v>
      </c>
      <c r="D67" s="10"/>
      <c r="E67" s="21" t="e">
        <f t="shared" si="1"/>
        <v>#N/A</v>
      </c>
      <c r="F67" s="4"/>
      <c r="G67" s="2"/>
      <c r="H67" s="4"/>
      <c r="I67" s="4"/>
      <c r="J67" s="4"/>
      <c r="K67" s="15"/>
      <c r="L67" s="4"/>
      <c r="M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</row>
    <row r="68" spans="1:31" x14ac:dyDescent="0.25">
      <c r="A68" s="28" t="s">
        <v>121</v>
      </c>
      <c r="B68" s="7"/>
      <c r="C68" s="17">
        <v>1</v>
      </c>
      <c r="D68" s="10"/>
      <c r="E68" s="21" t="e">
        <f t="shared" ref="E68:E131" si="4">INDEX(N:N,MATCH(B68,O:O,0),1)</f>
        <v>#N/A</v>
      </c>
      <c r="F68" s="4"/>
      <c r="G68" s="2"/>
      <c r="H68" s="4"/>
      <c r="I68" s="4"/>
      <c r="J68" s="4"/>
      <c r="K68" s="15"/>
      <c r="L68" s="4"/>
      <c r="M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</row>
    <row r="69" spans="1:31" x14ac:dyDescent="0.25">
      <c r="A69" s="28" t="s">
        <v>121</v>
      </c>
      <c r="B69" s="7"/>
      <c r="C69" s="17">
        <v>1</v>
      </c>
      <c r="D69" s="10"/>
      <c r="E69" s="21" t="e">
        <f t="shared" si="4"/>
        <v>#N/A</v>
      </c>
      <c r="F69" s="4"/>
      <c r="G69" s="2"/>
      <c r="H69" s="4"/>
      <c r="I69" s="4"/>
      <c r="J69" s="4"/>
      <c r="K69" s="15"/>
      <c r="L69" s="4"/>
      <c r="M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</row>
    <row r="70" spans="1:31" x14ac:dyDescent="0.25">
      <c r="A70" s="28" t="s">
        <v>121</v>
      </c>
      <c r="B70" s="7"/>
      <c r="C70" s="17">
        <v>1</v>
      </c>
      <c r="D70" s="10"/>
      <c r="E70" s="21" t="e">
        <f t="shared" si="4"/>
        <v>#N/A</v>
      </c>
      <c r="F70" s="4"/>
      <c r="G70" s="2"/>
      <c r="H70" s="4"/>
      <c r="I70" s="4"/>
      <c r="J70" s="4"/>
      <c r="K70" s="15"/>
      <c r="L70" s="4"/>
      <c r="M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</row>
    <row r="71" spans="1:31" x14ac:dyDescent="0.25">
      <c r="A71" s="28" t="s">
        <v>121</v>
      </c>
      <c r="B71" s="7"/>
      <c r="C71" s="17">
        <v>1</v>
      </c>
      <c r="D71" s="10"/>
      <c r="E71" s="21" t="e">
        <f t="shared" si="4"/>
        <v>#N/A</v>
      </c>
      <c r="F71" s="4"/>
      <c r="G71" s="2"/>
      <c r="H71" s="4"/>
      <c r="I71" s="4"/>
      <c r="J71" s="4"/>
      <c r="K71" s="15"/>
      <c r="L71" s="4"/>
      <c r="M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</row>
    <row r="72" spans="1:31" x14ac:dyDescent="0.25">
      <c r="A72" s="28" t="s">
        <v>121</v>
      </c>
      <c r="B72" s="7"/>
      <c r="C72" s="17">
        <v>1</v>
      </c>
      <c r="D72" s="10"/>
      <c r="E72" s="21" t="e">
        <f t="shared" si="4"/>
        <v>#N/A</v>
      </c>
      <c r="F72" s="4"/>
      <c r="G72" s="2"/>
      <c r="H72" s="4"/>
      <c r="I72" s="4"/>
      <c r="J72" s="4"/>
      <c r="K72" s="15"/>
      <c r="L72" s="4"/>
      <c r="M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</row>
    <row r="73" spans="1:31" x14ac:dyDescent="0.25">
      <c r="A73" s="28" t="s">
        <v>121</v>
      </c>
      <c r="B73" s="7"/>
      <c r="C73" s="17">
        <v>1</v>
      </c>
      <c r="D73" s="10"/>
      <c r="E73" s="21" t="e">
        <f t="shared" si="4"/>
        <v>#N/A</v>
      </c>
      <c r="F73" s="4"/>
      <c r="G73" s="2"/>
      <c r="H73" s="4"/>
      <c r="I73" s="4"/>
      <c r="J73" s="4"/>
      <c r="K73" s="15"/>
      <c r="L73" s="4"/>
      <c r="M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</row>
    <row r="74" spans="1:31" x14ac:dyDescent="0.25">
      <c r="A74" s="28" t="s">
        <v>121</v>
      </c>
      <c r="B74" s="7"/>
      <c r="C74" s="17">
        <v>1</v>
      </c>
      <c r="D74" s="10"/>
      <c r="E74" s="21" t="e">
        <f t="shared" si="4"/>
        <v>#N/A</v>
      </c>
      <c r="F74" s="4"/>
      <c r="G74" s="2"/>
      <c r="H74" s="4"/>
      <c r="I74" s="4"/>
      <c r="J74" s="4"/>
      <c r="K74" s="15"/>
      <c r="L74" s="4"/>
      <c r="M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</row>
    <row r="75" spans="1:31" x14ac:dyDescent="0.25">
      <c r="A75" s="28" t="s">
        <v>121</v>
      </c>
      <c r="B75" s="7"/>
      <c r="C75" s="17">
        <v>1</v>
      </c>
      <c r="D75" s="10"/>
      <c r="E75" s="21" t="e">
        <f t="shared" si="4"/>
        <v>#N/A</v>
      </c>
      <c r="F75" s="4"/>
      <c r="G75" s="2"/>
      <c r="H75" s="4"/>
      <c r="I75" s="4"/>
      <c r="J75" s="4"/>
      <c r="K75" s="15"/>
      <c r="L75" s="4"/>
      <c r="M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</row>
    <row r="76" spans="1:31" x14ac:dyDescent="0.25">
      <c r="A76" s="28" t="s">
        <v>121</v>
      </c>
      <c r="B76" s="7"/>
      <c r="C76" s="17">
        <v>1</v>
      </c>
      <c r="D76" s="10"/>
      <c r="E76" s="21" t="e">
        <f t="shared" si="4"/>
        <v>#N/A</v>
      </c>
      <c r="F76" s="4"/>
      <c r="G76" s="2"/>
      <c r="H76" s="4"/>
      <c r="I76" s="4"/>
      <c r="J76" s="4"/>
      <c r="K76" s="15"/>
      <c r="L76" s="4"/>
      <c r="M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</row>
    <row r="77" spans="1:31" x14ac:dyDescent="0.25">
      <c r="A77" s="28" t="s">
        <v>121</v>
      </c>
      <c r="B77" s="7"/>
      <c r="C77" s="17">
        <v>1</v>
      </c>
      <c r="D77" s="10"/>
      <c r="E77" s="21" t="e">
        <f t="shared" si="4"/>
        <v>#N/A</v>
      </c>
      <c r="F77" s="4"/>
      <c r="G77" s="2"/>
      <c r="H77" s="4"/>
      <c r="I77" s="4"/>
      <c r="J77" s="4"/>
      <c r="K77" s="15"/>
      <c r="L77" s="4"/>
      <c r="M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</row>
    <row r="78" spans="1:31" x14ac:dyDescent="0.25">
      <c r="A78" s="28" t="s">
        <v>121</v>
      </c>
      <c r="B78" s="7"/>
      <c r="C78" s="17">
        <v>1</v>
      </c>
      <c r="D78" s="10"/>
      <c r="E78" s="21" t="e">
        <f t="shared" si="4"/>
        <v>#N/A</v>
      </c>
      <c r="F78" s="4"/>
      <c r="G78" s="2"/>
      <c r="H78" s="4"/>
      <c r="I78" s="4"/>
      <c r="J78" s="4"/>
      <c r="K78" s="15"/>
      <c r="L78" s="4"/>
      <c r="M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</row>
    <row r="79" spans="1:31" x14ac:dyDescent="0.25">
      <c r="A79" s="28" t="s">
        <v>121</v>
      </c>
      <c r="B79" s="7"/>
      <c r="C79" s="17">
        <v>1</v>
      </c>
      <c r="D79" s="10"/>
      <c r="E79" s="21" t="e">
        <f t="shared" si="4"/>
        <v>#N/A</v>
      </c>
      <c r="F79" s="4"/>
      <c r="G79" s="2"/>
      <c r="H79" s="4"/>
      <c r="I79" s="4"/>
      <c r="J79" s="4"/>
      <c r="K79" s="15"/>
      <c r="L79" s="4"/>
      <c r="M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</row>
    <row r="80" spans="1:31" x14ac:dyDescent="0.25">
      <c r="A80" s="28" t="s">
        <v>121</v>
      </c>
      <c r="B80" s="7"/>
      <c r="C80" s="17">
        <v>1</v>
      </c>
      <c r="D80" s="10"/>
      <c r="E80" s="21" t="e">
        <f t="shared" si="4"/>
        <v>#N/A</v>
      </c>
      <c r="F80" s="4"/>
      <c r="G80" s="2"/>
      <c r="H80" s="4"/>
      <c r="I80" s="4"/>
      <c r="J80" s="4"/>
      <c r="K80" s="15"/>
      <c r="L80" s="4"/>
      <c r="M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</row>
    <row r="81" spans="1:31" x14ac:dyDescent="0.25">
      <c r="A81" s="28" t="s">
        <v>121</v>
      </c>
      <c r="B81" s="7"/>
      <c r="C81" s="17">
        <v>1</v>
      </c>
      <c r="D81" s="10"/>
      <c r="E81" s="21" t="e">
        <f t="shared" si="4"/>
        <v>#N/A</v>
      </c>
      <c r="F81" s="4"/>
      <c r="G81" s="2"/>
      <c r="H81" s="4"/>
      <c r="I81" s="4"/>
      <c r="J81" s="4"/>
      <c r="K81" s="15"/>
      <c r="L81" s="4"/>
      <c r="M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</row>
    <row r="82" spans="1:31" x14ac:dyDescent="0.25">
      <c r="A82" s="28" t="s">
        <v>121</v>
      </c>
      <c r="B82" s="7"/>
      <c r="C82" s="17">
        <v>1</v>
      </c>
      <c r="D82" s="10"/>
      <c r="E82" s="21" t="e">
        <f t="shared" si="4"/>
        <v>#N/A</v>
      </c>
      <c r="F82" s="4"/>
      <c r="G82" s="2"/>
      <c r="H82" s="4"/>
      <c r="I82" s="4"/>
      <c r="J82" s="4"/>
      <c r="K82" s="15"/>
      <c r="L82" s="4"/>
      <c r="M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</row>
    <row r="83" spans="1:31" x14ac:dyDescent="0.25">
      <c r="A83" s="28" t="s">
        <v>121</v>
      </c>
      <c r="B83" s="7"/>
      <c r="C83" s="17">
        <v>1</v>
      </c>
      <c r="D83" s="10"/>
      <c r="E83" s="21" t="e">
        <f t="shared" si="4"/>
        <v>#N/A</v>
      </c>
      <c r="F83" s="4"/>
      <c r="G83" s="2"/>
      <c r="H83" s="4"/>
      <c r="I83" s="4"/>
      <c r="J83" s="4"/>
      <c r="K83" s="15"/>
      <c r="L83" s="4"/>
      <c r="M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</row>
    <row r="84" spans="1:31" x14ac:dyDescent="0.25">
      <c r="A84" s="28" t="s">
        <v>121</v>
      </c>
      <c r="B84" s="7"/>
      <c r="C84" s="17">
        <v>1</v>
      </c>
      <c r="D84" s="10"/>
      <c r="E84" s="21" t="e">
        <f t="shared" si="4"/>
        <v>#N/A</v>
      </c>
      <c r="F84" s="4"/>
      <c r="G84" s="2"/>
      <c r="H84" s="4"/>
      <c r="I84" s="4"/>
      <c r="J84" s="4"/>
      <c r="K84" s="15"/>
      <c r="L84" s="4"/>
      <c r="M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</row>
    <row r="85" spans="1:31" x14ac:dyDescent="0.25">
      <c r="A85" s="28" t="s">
        <v>121</v>
      </c>
      <c r="B85" s="7"/>
      <c r="C85" s="17">
        <v>1</v>
      </c>
      <c r="D85" s="10"/>
      <c r="E85" s="21" t="e">
        <f t="shared" si="4"/>
        <v>#N/A</v>
      </c>
      <c r="F85" s="4"/>
      <c r="G85" s="2"/>
      <c r="H85" s="4"/>
      <c r="I85" s="4"/>
      <c r="J85" s="4"/>
      <c r="K85" s="15"/>
      <c r="L85" s="4"/>
      <c r="M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</row>
    <row r="86" spans="1:31" x14ac:dyDescent="0.25">
      <c r="A86" s="28" t="s">
        <v>121</v>
      </c>
      <c r="B86" s="7"/>
      <c r="C86" s="17">
        <v>1</v>
      </c>
      <c r="D86" s="10"/>
      <c r="E86" s="21" t="e">
        <f t="shared" si="4"/>
        <v>#N/A</v>
      </c>
      <c r="F86" s="4"/>
      <c r="G86" s="2"/>
      <c r="H86" s="4"/>
      <c r="I86" s="4"/>
      <c r="J86" s="4"/>
      <c r="K86" s="15"/>
      <c r="L86" s="4"/>
      <c r="M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</row>
    <row r="87" spans="1:31" x14ac:dyDescent="0.25">
      <c r="A87" s="28" t="s">
        <v>121</v>
      </c>
      <c r="B87" s="7"/>
      <c r="C87" s="17">
        <v>1</v>
      </c>
      <c r="D87" s="10"/>
      <c r="E87" s="21" t="e">
        <f t="shared" si="4"/>
        <v>#N/A</v>
      </c>
      <c r="F87" s="4"/>
      <c r="G87" s="2"/>
      <c r="H87" s="4"/>
      <c r="I87" s="4"/>
      <c r="J87" s="4"/>
      <c r="K87" s="15"/>
      <c r="L87" s="4"/>
      <c r="M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</row>
    <row r="88" spans="1:31" x14ac:dyDescent="0.25">
      <c r="A88" s="28" t="s">
        <v>121</v>
      </c>
      <c r="B88" s="7"/>
      <c r="C88" s="17">
        <v>1</v>
      </c>
      <c r="D88" s="10"/>
      <c r="E88" s="21" t="e">
        <f t="shared" si="4"/>
        <v>#N/A</v>
      </c>
      <c r="F88" s="4"/>
      <c r="G88" s="2"/>
      <c r="H88" s="4"/>
      <c r="I88" s="4"/>
      <c r="J88" s="4"/>
      <c r="K88" s="15"/>
      <c r="L88" s="4"/>
      <c r="M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</row>
    <row r="89" spans="1:31" x14ac:dyDescent="0.25">
      <c r="A89" s="28" t="s">
        <v>121</v>
      </c>
      <c r="B89" s="7"/>
      <c r="C89" s="17">
        <v>1</v>
      </c>
      <c r="D89" s="10"/>
      <c r="E89" s="21" t="e">
        <f t="shared" si="4"/>
        <v>#N/A</v>
      </c>
      <c r="F89" s="4"/>
      <c r="G89" s="2"/>
      <c r="H89" s="4"/>
      <c r="I89" s="4"/>
      <c r="J89" s="4"/>
      <c r="K89" s="15"/>
      <c r="L89" s="4"/>
      <c r="M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</row>
    <row r="90" spans="1:31" x14ac:dyDescent="0.25">
      <c r="A90" s="28" t="s">
        <v>121</v>
      </c>
      <c r="B90" s="7"/>
      <c r="C90" s="17">
        <v>1</v>
      </c>
      <c r="D90" s="10"/>
      <c r="E90" s="21" t="e">
        <f t="shared" si="4"/>
        <v>#N/A</v>
      </c>
      <c r="F90" s="4"/>
      <c r="G90" s="2"/>
      <c r="H90" s="4"/>
      <c r="I90" s="4"/>
      <c r="J90" s="4"/>
      <c r="K90" s="15"/>
      <c r="L90" s="4"/>
      <c r="M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</row>
    <row r="91" spans="1:31" x14ac:dyDescent="0.25">
      <c r="A91" s="28" t="s">
        <v>121</v>
      </c>
      <c r="B91" s="7"/>
      <c r="C91" s="17">
        <v>1</v>
      </c>
      <c r="D91" s="10"/>
      <c r="E91" s="21" t="e">
        <f t="shared" si="4"/>
        <v>#N/A</v>
      </c>
      <c r="F91" s="4"/>
      <c r="G91" s="2"/>
      <c r="H91" s="4"/>
      <c r="I91" s="4"/>
      <c r="J91" s="4"/>
      <c r="K91" s="15"/>
      <c r="L91" s="4"/>
      <c r="M91" s="4"/>
      <c r="P91" s="4"/>
      <c r="Q91" s="4"/>
      <c r="R91" s="4"/>
    </row>
    <row r="92" spans="1:31" x14ac:dyDescent="0.25">
      <c r="A92" s="28" t="s">
        <v>121</v>
      </c>
      <c r="B92" s="7"/>
      <c r="C92" s="17">
        <v>1</v>
      </c>
      <c r="D92" s="10"/>
      <c r="E92" s="21" t="e">
        <f t="shared" si="4"/>
        <v>#N/A</v>
      </c>
      <c r="F92" s="4"/>
      <c r="G92" s="2"/>
      <c r="H92" s="4"/>
      <c r="I92" s="4"/>
      <c r="J92" s="4"/>
      <c r="K92" s="15"/>
      <c r="L92" s="4"/>
      <c r="M92" s="4"/>
      <c r="P92" s="4"/>
      <c r="Q92" s="4"/>
      <c r="R92" s="4"/>
    </row>
    <row r="93" spans="1:31" x14ac:dyDescent="0.25">
      <c r="A93" s="28" t="s">
        <v>121</v>
      </c>
      <c r="B93" s="7"/>
      <c r="C93" s="17">
        <v>1</v>
      </c>
      <c r="D93" s="10"/>
      <c r="E93" s="21" t="e">
        <f t="shared" si="4"/>
        <v>#N/A</v>
      </c>
      <c r="F93" s="4"/>
      <c r="G93" s="2"/>
      <c r="H93" s="4"/>
      <c r="I93" s="4"/>
      <c r="J93" s="4"/>
      <c r="K93" s="15"/>
      <c r="L93" s="4"/>
      <c r="M93" s="4"/>
      <c r="P93" s="4"/>
      <c r="Q93" s="4"/>
      <c r="R93" s="4"/>
    </row>
    <row r="94" spans="1:31" x14ac:dyDescent="0.25">
      <c r="A94" s="28" t="s">
        <v>121</v>
      </c>
      <c r="B94" s="7"/>
      <c r="C94" s="17">
        <v>1</v>
      </c>
      <c r="D94" s="10"/>
      <c r="E94" s="21" t="e">
        <f t="shared" si="4"/>
        <v>#N/A</v>
      </c>
      <c r="F94" s="4"/>
      <c r="G94" s="2"/>
      <c r="H94" s="4"/>
      <c r="I94" s="4"/>
      <c r="J94" s="4"/>
      <c r="K94" s="15"/>
      <c r="L94" s="4"/>
      <c r="M94" s="4"/>
      <c r="P94" s="4"/>
      <c r="Q94" s="4"/>
      <c r="R94" s="4"/>
    </row>
    <row r="95" spans="1:31" x14ac:dyDescent="0.25">
      <c r="A95" s="28" t="s">
        <v>121</v>
      </c>
      <c r="B95" s="7"/>
      <c r="C95" s="17">
        <v>1</v>
      </c>
      <c r="D95" s="10"/>
      <c r="E95" s="21" t="e">
        <f t="shared" si="4"/>
        <v>#N/A</v>
      </c>
      <c r="F95" s="4"/>
      <c r="G95" s="2"/>
      <c r="H95" s="4"/>
      <c r="I95" s="4"/>
      <c r="J95" s="4"/>
      <c r="K95" s="15"/>
      <c r="L95" s="4"/>
      <c r="M95" s="4"/>
    </row>
    <row r="96" spans="1:31" x14ac:dyDescent="0.25">
      <c r="A96" s="28" t="s">
        <v>121</v>
      </c>
      <c r="B96" s="7"/>
      <c r="C96" s="17">
        <v>1</v>
      </c>
      <c r="D96" s="10"/>
      <c r="E96" s="21" t="e">
        <f t="shared" si="4"/>
        <v>#N/A</v>
      </c>
      <c r="F96" s="4"/>
      <c r="G96" s="2"/>
      <c r="H96" s="4"/>
      <c r="I96" s="4"/>
      <c r="J96" s="4"/>
      <c r="K96" s="15"/>
      <c r="L96" s="4"/>
      <c r="M96" s="4"/>
    </row>
    <row r="97" spans="1:13" x14ac:dyDescent="0.25">
      <c r="A97" s="28" t="s">
        <v>121</v>
      </c>
      <c r="B97" s="7"/>
      <c r="C97" s="17">
        <v>1</v>
      </c>
      <c r="D97" s="10"/>
      <c r="E97" s="21" t="e">
        <f t="shared" si="4"/>
        <v>#N/A</v>
      </c>
      <c r="F97" s="4"/>
      <c r="G97" s="2"/>
      <c r="H97" s="4"/>
      <c r="I97" s="4"/>
      <c r="J97" s="4"/>
      <c r="K97" s="15"/>
      <c r="L97" s="4"/>
      <c r="M97" s="4"/>
    </row>
    <row r="98" spans="1:13" x14ac:dyDescent="0.25">
      <c r="A98" s="28" t="s">
        <v>121</v>
      </c>
      <c r="B98" s="7"/>
      <c r="C98" s="17">
        <v>1</v>
      </c>
      <c r="D98" s="10"/>
      <c r="E98" s="21" t="e">
        <f t="shared" si="4"/>
        <v>#N/A</v>
      </c>
      <c r="F98" s="4"/>
      <c r="G98" s="2"/>
      <c r="H98" s="4"/>
      <c r="I98" s="4"/>
      <c r="J98" s="4"/>
      <c r="K98" s="15"/>
      <c r="L98" s="4"/>
      <c r="M98" s="4"/>
    </row>
    <row r="99" spans="1:13" x14ac:dyDescent="0.25">
      <c r="A99" s="28" t="s">
        <v>121</v>
      </c>
      <c r="B99" s="7"/>
      <c r="C99" s="17">
        <v>1</v>
      </c>
      <c r="D99" s="10"/>
      <c r="E99" s="21" t="e">
        <f t="shared" si="4"/>
        <v>#N/A</v>
      </c>
      <c r="F99" s="4"/>
      <c r="G99" s="2"/>
      <c r="H99" s="4"/>
      <c r="I99" s="4"/>
      <c r="J99" s="4"/>
      <c r="K99" s="15"/>
      <c r="L99" s="4"/>
      <c r="M99" s="4"/>
    </row>
    <row r="100" spans="1:13" x14ac:dyDescent="0.25">
      <c r="A100" s="28" t="s">
        <v>121</v>
      </c>
      <c r="B100" s="7"/>
      <c r="C100" s="17">
        <v>1</v>
      </c>
      <c r="D100" s="10"/>
      <c r="E100" s="21" t="e">
        <f t="shared" si="4"/>
        <v>#N/A</v>
      </c>
      <c r="F100" s="4"/>
      <c r="G100" s="2"/>
      <c r="H100" s="4"/>
      <c r="I100" s="4"/>
      <c r="J100" s="4"/>
      <c r="K100" s="15"/>
      <c r="L100" s="4"/>
      <c r="M100" s="4"/>
    </row>
    <row r="101" spans="1:13" x14ac:dyDescent="0.25">
      <c r="A101" s="28" t="s">
        <v>121</v>
      </c>
      <c r="B101" s="7"/>
      <c r="C101" s="17">
        <v>1</v>
      </c>
      <c r="D101" s="10"/>
      <c r="E101" s="21" t="e">
        <f t="shared" si="4"/>
        <v>#N/A</v>
      </c>
      <c r="F101" s="4"/>
      <c r="G101" s="2"/>
      <c r="H101" s="4"/>
      <c r="I101" s="4"/>
      <c r="J101" s="4"/>
      <c r="K101" s="15"/>
      <c r="L101" s="4"/>
      <c r="M101" s="4"/>
    </row>
    <row r="102" spans="1:13" x14ac:dyDescent="0.25">
      <c r="A102" s="28" t="s">
        <v>121</v>
      </c>
      <c r="B102" s="7"/>
      <c r="C102" s="17">
        <v>1</v>
      </c>
      <c r="D102" s="10"/>
      <c r="E102" s="21" t="e">
        <f t="shared" si="4"/>
        <v>#N/A</v>
      </c>
      <c r="F102" s="4"/>
      <c r="G102" s="2"/>
      <c r="H102" s="4"/>
      <c r="I102" s="4"/>
      <c r="J102" s="4"/>
      <c r="K102" s="15"/>
      <c r="L102" s="4"/>
      <c r="M102" s="4"/>
    </row>
    <row r="103" spans="1:13" x14ac:dyDescent="0.25">
      <c r="A103" s="28" t="s">
        <v>121</v>
      </c>
      <c r="B103" s="7"/>
      <c r="C103" s="17">
        <v>1</v>
      </c>
      <c r="D103" s="10"/>
      <c r="E103" s="21" t="e">
        <f t="shared" si="4"/>
        <v>#N/A</v>
      </c>
      <c r="F103" s="4"/>
      <c r="G103" s="2"/>
      <c r="H103" s="4"/>
      <c r="I103" s="4"/>
      <c r="J103" s="4"/>
      <c r="K103" s="15"/>
      <c r="L103" s="4"/>
      <c r="M103" s="4"/>
    </row>
    <row r="104" spans="1:13" x14ac:dyDescent="0.25">
      <c r="A104" s="28" t="s">
        <v>121</v>
      </c>
      <c r="B104" s="7"/>
      <c r="C104" s="17">
        <v>1</v>
      </c>
      <c r="D104" s="10"/>
      <c r="E104" s="21" t="e">
        <f t="shared" si="4"/>
        <v>#N/A</v>
      </c>
      <c r="F104" s="4"/>
      <c r="G104" s="2"/>
      <c r="H104" s="4"/>
      <c r="I104" s="4"/>
      <c r="J104" s="4"/>
      <c r="K104" s="15"/>
      <c r="L104" s="4"/>
      <c r="M104" s="4"/>
    </row>
    <row r="105" spans="1:13" x14ac:dyDescent="0.25">
      <c r="A105" s="28" t="s">
        <v>121</v>
      </c>
      <c r="B105" s="7"/>
      <c r="C105" s="17">
        <v>1</v>
      </c>
      <c r="D105" s="10"/>
      <c r="E105" s="21" t="e">
        <f t="shared" si="4"/>
        <v>#N/A</v>
      </c>
      <c r="F105" s="4"/>
      <c r="G105" s="2"/>
      <c r="H105" s="4"/>
      <c r="I105" s="4"/>
      <c r="J105" s="4"/>
      <c r="K105" s="15"/>
      <c r="L105" s="4"/>
      <c r="M105" s="4"/>
    </row>
    <row r="106" spans="1:13" x14ac:dyDescent="0.25">
      <c r="A106" s="28" t="s">
        <v>121</v>
      </c>
      <c r="B106" s="7"/>
      <c r="C106" s="17">
        <v>1</v>
      </c>
      <c r="D106" s="10"/>
      <c r="E106" s="21" t="e">
        <f t="shared" si="4"/>
        <v>#N/A</v>
      </c>
      <c r="F106" s="4"/>
      <c r="G106" s="2"/>
      <c r="H106" s="4"/>
      <c r="I106" s="4"/>
      <c r="J106" s="4"/>
      <c r="K106" s="15"/>
      <c r="L106" s="4"/>
      <c r="M106" s="4"/>
    </row>
    <row r="107" spans="1:13" x14ac:dyDescent="0.25">
      <c r="A107" s="28" t="s">
        <v>121</v>
      </c>
      <c r="B107" s="7"/>
      <c r="C107" s="17">
        <v>1</v>
      </c>
      <c r="D107" s="10"/>
      <c r="E107" s="21" t="e">
        <f t="shared" si="4"/>
        <v>#N/A</v>
      </c>
      <c r="F107" s="4"/>
      <c r="G107" s="2"/>
      <c r="H107" s="4"/>
      <c r="I107" s="4"/>
      <c r="J107" s="4"/>
      <c r="K107" s="15"/>
      <c r="L107" s="4"/>
      <c r="M107" s="4"/>
    </row>
    <row r="108" spans="1:13" x14ac:dyDescent="0.25">
      <c r="A108" s="28" t="s">
        <v>121</v>
      </c>
      <c r="B108" s="7"/>
      <c r="C108" s="17">
        <v>1</v>
      </c>
      <c r="D108" s="10"/>
      <c r="E108" s="21" t="e">
        <f t="shared" si="4"/>
        <v>#N/A</v>
      </c>
      <c r="F108" s="4"/>
      <c r="G108" s="2"/>
      <c r="H108" s="4"/>
      <c r="I108" s="4"/>
      <c r="J108" s="4"/>
      <c r="K108" s="15"/>
      <c r="L108" s="4"/>
      <c r="M108" s="4"/>
    </row>
    <row r="109" spans="1:13" x14ac:dyDescent="0.25">
      <c r="A109" s="28" t="s">
        <v>121</v>
      </c>
      <c r="B109" s="7"/>
      <c r="C109" s="17">
        <v>1</v>
      </c>
      <c r="D109" s="10"/>
      <c r="E109" s="21" t="e">
        <f t="shared" si="4"/>
        <v>#N/A</v>
      </c>
      <c r="F109" s="4"/>
      <c r="G109" s="2"/>
      <c r="H109" s="4"/>
      <c r="I109" s="4"/>
      <c r="J109" s="4"/>
      <c r="K109" s="15"/>
      <c r="L109" s="4"/>
      <c r="M109" s="4"/>
    </row>
    <row r="110" spans="1:13" x14ac:dyDescent="0.25">
      <c r="A110" s="28" t="s">
        <v>121</v>
      </c>
      <c r="B110" s="7"/>
      <c r="C110" s="17">
        <v>1</v>
      </c>
      <c r="D110" s="10"/>
      <c r="E110" s="21" t="e">
        <f t="shared" si="4"/>
        <v>#N/A</v>
      </c>
      <c r="F110" s="4"/>
      <c r="G110" s="2"/>
      <c r="H110" s="4"/>
      <c r="I110" s="4"/>
      <c r="J110" s="4"/>
      <c r="K110" s="15"/>
      <c r="L110" s="4"/>
      <c r="M110" s="4"/>
    </row>
    <row r="111" spans="1:13" x14ac:dyDescent="0.25">
      <c r="A111" s="28" t="s">
        <v>121</v>
      </c>
      <c r="B111" s="7"/>
      <c r="C111" s="17">
        <v>1</v>
      </c>
      <c r="D111" s="10"/>
      <c r="E111" s="21" t="e">
        <f t="shared" si="4"/>
        <v>#N/A</v>
      </c>
      <c r="F111" s="4"/>
      <c r="G111" s="2"/>
      <c r="H111" s="4"/>
      <c r="I111" s="4"/>
      <c r="J111" s="4"/>
      <c r="K111" s="15"/>
      <c r="L111" s="4"/>
      <c r="M111" s="4"/>
    </row>
    <row r="112" spans="1:13" x14ac:dyDescent="0.25">
      <c r="A112" s="28" t="s">
        <v>121</v>
      </c>
      <c r="B112" s="7"/>
      <c r="C112" s="17">
        <v>1</v>
      </c>
      <c r="D112" s="10"/>
      <c r="E112" s="21" t="e">
        <f t="shared" si="4"/>
        <v>#N/A</v>
      </c>
      <c r="F112" s="4"/>
      <c r="G112" s="2"/>
      <c r="H112" s="4"/>
      <c r="I112" s="4"/>
      <c r="J112" s="4"/>
      <c r="K112" s="15"/>
      <c r="L112" s="4"/>
      <c r="M112" s="4"/>
    </row>
    <row r="113" spans="1:13" x14ac:dyDescent="0.25">
      <c r="A113" s="28" t="s">
        <v>121</v>
      </c>
      <c r="B113" s="7"/>
      <c r="C113" s="17">
        <v>1</v>
      </c>
      <c r="D113" s="10"/>
      <c r="E113" s="21" t="e">
        <f t="shared" si="4"/>
        <v>#N/A</v>
      </c>
      <c r="F113" s="4"/>
      <c r="G113" s="2"/>
      <c r="H113" s="4"/>
      <c r="I113" s="4"/>
      <c r="J113" s="4"/>
      <c r="K113" s="15"/>
      <c r="L113" s="4"/>
      <c r="M113" s="4"/>
    </row>
    <row r="114" spans="1:13" x14ac:dyDescent="0.25">
      <c r="A114" s="28" t="s">
        <v>121</v>
      </c>
      <c r="B114" s="7"/>
      <c r="C114" s="17">
        <v>1</v>
      </c>
      <c r="D114" s="10"/>
      <c r="E114" s="21" t="e">
        <f t="shared" si="4"/>
        <v>#N/A</v>
      </c>
      <c r="F114" s="4"/>
      <c r="G114" s="2"/>
      <c r="H114" s="4"/>
      <c r="I114" s="4"/>
      <c r="J114" s="4"/>
      <c r="K114" s="15"/>
      <c r="L114" s="4"/>
      <c r="M114" s="4"/>
    </row>
    <row r="115" spans="1:13" x14ac:dyDescent="0.25">
      <c r="A115" s="28" t="s">
        <v>121</v>
      </c>
      <c r="B115" s="7"/>
      <c r="C115" s="17">
        <v>1</v>
      </c>
      <c r="D115" s="10"/>
      <c r="E115" s="21" t="e">
        <f t="shared" si="4"/>
        <v>#N/A</v>
      </c>
      <c r="F115" s="4"/>
      <c r="G115" s="2"/>
      <c r="H115" s="4"/>
      <c r="I115" s="4"/>
      <c r="J115" s="4"/>
      <c r="K115" s="15"/>
      <c r="L115" s="4"/>
      <c r="M115" s="4"/>
    </row>
    <row r="116" spans="1:13" x14ac:dyDescent="0.25">
      <c r="A116" s="28" t="s">
        <v>121</v>
      </c>
      <c r="B116" s="7"/>
      <c r="C116" s="17">
        <v>1</v>
      </c>
      <c r="D116" s="10"/>
      <c r="E116" s="21" t="e">
        <f t="shared" si="4"/>
        <v>#N/A</v>
      </c>
      <c r="F116" s="4"/>
      <c r="G116" s="2"/>
      <c r="H116" s="4"/>
      <c r="I116" s="4"/>
      <c r="J116" s="4"/>
      <c r="K116" s="15"/>
      <c r="L116" s="4"/>
      <c r="M116" s="4"/>
    </row>
    <row r="117" spans="1:13" x14ac:dyDescent="0.25">
      <c r="A117" s="28" t="s">
        <v>121</v>
      </c>
      <c r="B117" s="7"/>
      <c r="C117" s="17">
        <v>1</v>
      </c>
      <c r="D117" s="10"/>
      <c r="E117" s="21" t="e">
        <f t="shared" si="4"/>
        <v>#N/A</v>
      </c>
      <c r="F117" s="4"/>
      <c r="G117" s="2"/>
      <c r="H117" s="4"/>
      <c r="I117" s="4"/>
      <c r="J117" s="4"/>
      <c r="K117" s="15"/>
      <c r="L117" s="4"/>
      <c r="M117" s="4"/>
    </row>
    <row r="118" spans="1:13" x14ac:dyDescent="0.25">
      <c r="A118" s="28" t="s">
        <v>121</v>
      </c>
      <c r="B118" s="7"/>
      <c r="C118" s="17">
        <v>1</v>
      </c>
      <c r="D118" s="10"/>
      <c r="E118" s="21" t="e">
        <f t="shared" si="4"/>
        <v>#N/A</v>
      </c>
      <c r="F118" s="4"/>
      <c r="G118" s="2"/>
      <c r="H118" s="4"/>
      <c r="I118" s="4"/>
      <c r="J118" s="4"/>
      <c r="K118" s="15"/>
      <c r="L118" s="4"/>
      <c r="M118" s="4"/>
    </row>
    <row r="119" spans="1:13" x14ac:dyDescent="0.25">
      <c r="A119" s="28" t="s">
        <v>121</v>
      </c>
      <c r="B119" s="7"/>
      <c r="C119" s="17">
        <v>1</v>
      </c>
      <c r="D119" s="10"/>
      <c r="E119" s="21" t="e">
        <f t="shared" si="4"/>
        <v>#N/A</v>
      </c>
      <c r="F119" s="4"/>
      <c r="G119" s="2"/>
      <c r="H119" s="4"/>
      <c r="I119" s="4"/>
      <c r="J119" s="4"/>
      <c r="K119" s="15"/>
      <c r="L119" s="4"/>
      <c r="M119" s="4"/>
    </row>
    <row r="120" spans="1:13" x14ac:dyDescent="0.25">
      <c r="A120" s="28" t="s">
        <v>121</v>
      </c>
      <c r="B120" s="7"/>
      <c r="C120" s="17">
        <v>1</v>
      </c>
      <c r="D120" s="10"/>
      <c r="E120" s="21" t="e">
        <f t="shared" si="4"/>
        <v>#N/A</v>
      </c>
      <c r="F120" s="4"/>
      <c r="G120" s="2"/>
      <c r="H120" s="4"/>
      <c r="I120" s="4"/>
      <c r="J120" s="4"/>
      <c r="K120" s="15"/>
      <c r="L120" s="4"/>
      <c r="M120" s="4"/>
    </row>
    <row r="121" spans="1:13" x14ac:dyDescent="0.25">
      <c r="A121" s="28" t="s">
        <v>121</v>
      </c>
      <c r="B121" s="7"/>
      <c r="C121" s="17">
        <v>1</v>
      </c>
      <c r="D121" s="10"/>
      <c r="E121" s="21" t="e">
        <f t="shared" si="4"/>
        <v>#N/A</v>
      </c>
      <c r="F121" s="4"/>
      <c r="G121" s="2"/>
      <c r="H121" s="4"/>
      <c r="I121" s="4"/>
      <c r="J121" s="4"/>
      <c r="K121" s="15"/>
      <c r="L121" s="4"/>
      <c r="M121" s="4"/>
    </row>
    <row r="122" spans="1:13" x14ac:dyDescent="0.25">
      <c r="A122" s="28" t="s">
        <v>121</v>
      </c>
      <c r="B122" s="7"/>
      <c r="C122" s="17">
        <v>1</v>
      </c>
      <c r="D122" s="10"/>
      <c r="E122" s="21" t="e">
        <f t="shared" si="4"/>
        <v>#N/A</v>
      </c>
      <c r="F122" s="4"/>
      <c r="G122" s="2"/>
      <c r="H122" s="4"/>
      <c r="I122" s="4"/>
      <c r="J122" s="4"/>
      <c r="K122" s="15"/>
      <c r="L122" s="4"/>
      <c r="M122" s="4"/>
    </row>
    <row r="123" spans="1:13" x14ac:dyDescent="0.25">
      <c r="A123" s="28" t="s">
        <v>121</v>
      </c>
      <c r="B123" s="7"/>
      <c r="C123" s="17">
        <v>1</v>
      </c>
      <c r="D123" s="10"/>
      <c r="E123" s="21" t="e">
        <f t="shared" si="4"/>
        <v>#N/A</v>
      </c>
      <c r="F123" s="4"/>
      <c r="G123" s="2"/>
      <c r="H123" s="4"/>
      <c r="I123" s="4"/>
      <c r="J123" s="4"/>
      <c r="K123" s="15"/>
      <c r="L123" s="4"/>
      <c r="M123" s="4"/>
    </row>
    <row r="124" spans="1:13" x14ac:dyDescent="0.25">
      <c r="A124" s="28" t="s">
        <v>121</v>
      </c>
      <c r="B124" s="7"/>
      <c r="C124" s="17">
        <v>1</v>
      </c>
      <c r="D124" s="10"/>
      <c r="E124" s="21" t="e">
        <f t="shared" si="4"/>
        <v>#N/A</v>
      </c>
      <c r="F124" s="4"/>
      <c r="G124" s="2"/>
      <c r="H124" s="4"/>
      <c r="I124" s="4"/>
      <c r="J124" s="4"/>
      <c r="K124" s="15"/>
      <c r="L124" s="4"/>
      <c r="M124" s="4"/>
    </row>
    <row r="125" spans="1:13" x14ac:dyDescent="0.25">
      <c r="A125" s="28" t="s">
        <v>121</v>
      </c>
      <c r="B125" s="7"/>
      <c r="C125" s="17">
        <v>1</v>
      </c>
      <c r="D125" s="10"/>
      <c r="E125" s="21" t="e">
        <f t="shared" si="4"/>
        <v>#N/A</v>
      </c>
      <c r="F125" s="4"/>
      <c r="G125" s="2"/>
      <c r="H125" s="4"/>
      <c r="I125" s="4"/>
      <c r="J125" s="4"/>
      <c r="K125" s="15"/>
      <c r="L125" s="4"/>
      <c r="M125" s="4"/>
    </row>
    <row r="126" spans="1:13" x14ac:dyDescent="0.25">
      <c r="A126" s="28" t="s">
        <v>121</v>
      </c>
      <c r="B126" s="7"/>
      <c r="C126" s="17">
        <v>1</v>
      </c>
      <c r="D126" s="10"/>
      <c r="E126" s="21" t="e">
        <f t="shared" si="4"/>
        <v>#N/A</v>
      </c>
      <c r="F126" s="4"/>
      <c r="G126" s="2"/>
      <c r="H126" s="4"/>
      <c r="I126" s="4"/>
      <c r="J126" s="4"/>
      <c r="K126" s="15"/>
      <c r="L126" s="4"/>
      <c r="M126" s="4"/>
    </row>
    <row r="127" spans="1:13" x14ac:dyDescent="0.25">
      <c r="A127" s="28" t="s">
        <v>121</v>
      </c>
      <c r="B127" s="7"/>
      <c r="C127" s="17">
        <v>1</v>
      </c>
      <c r="D127" s="10"/>
      <c r="E127" s="21" t="e">
        <f t="shared" si="4"/>
        <v>#N/A</v>
      </c>
      <c r="F127" s="4"/>
      <c r="G127" s="2"/>
      <c r="H127" s="4"/>
      <c r="I127" s="4"/>
      <c r="J127" s="4"/>
      <c r="K127" s="15"/>
      <c r="L127" s="4"/>
      <c r="M127" s="4"/>
    </row>
    <row r="128" spans="1:13" x14ac:dyDescent="0.25">
      <c r="A128" s="28" t="s">
        <v>121</v>
      </c>
      <c r="B128" s="7"/>
      <c r="C128" s="17">
        <v>1</v>
      </c>
      <c r="D128" s="10"/>
      <c r="E128" s="21" t="e">
        <f t="shared" si="4"/>
        <v>#N/A</v>
      </c>
      <c r="F128" s="4"/>
      <c r="G128" s="2"/>
      <c r="H128" s="4"/>
      <c r="I128" s="4"/>
      <c r="J128" s="4"/>
      <c r="K128" s="15"/>
      <c r="L128" s="4"/>
      <c r="M128" s="4"/>
    </row>
    <row r="129" spans="1:13" x14ac:dyDescent="0.25">
      <c r="A129" s="28" t="s">
        <v>121</v>
      </c>
      <c r="B129" s="7"/>
      <c r="C129" s="17">
        <v>1</v>
      </c>
      <c r="D129" s="10"/>
      <c r="E129" s="21" t="e">
        <f t="shared" si="4"/>
        <v>#N/A</v>
      </c>
      <c r="F129" s="4"/>
      <c r="G129" s="2"/>
      <c r="H129" s="4"/>
      <c r="I129" s="4"/>
      <c r="J129" s="4"/>
      <c r="K129" s="15"/>
      <c r="L129" s="4"/>
      <c r="M129" s="4"/>
    </row>
    <row r="130" spans="1:13" x14ac:dyDescent="0.25">
      <c r="A130" s="28" t="s">
        <v>121</v>
      </c>
      <c r="B130" s="7"/>
      <c r="C130" s="17">
        <v>1</v>
      </c>
      <c r="D130" s="10"/>
      <c r="E130" s="21" t="e">
        <f t="shared" si="4"/>
        <v>#N/A</v>
      </c>
      <c r="F130" s="4"/>
      <c r="G130" s="2"/>
      <c r="H130" s="4"/>
      <c r="I130" s="4"/>
      <c r="J130" s="4"/>
      <c r="K130" s="15"/>
      <c r="L130" s="4"/>
      <c r="M130" s="4"/>
    </row>
    <row r="131" spans="1:13" x14ac:dyDescent="0.25">
      <c r="A131" s="28" t="s">
        <v>121</v>
      </c>
      <c r="B131" s="7"/>
      <c r="C131" s="17">
        <v>1</v>
      </c>
      <c r="D131" s="10"/>
      <c r="E131" s="21" t="e">
        <f t="shared" si="4"/>
        <v>#N/A</v>
      </c>
      <c r="F131" s="4"/>
      <c r="G131" s="2"/>
      <c r="H131" s="4"/>
      <c r="I131" s="4"/>
      <c r="J131" s="4"/>
      <c r="K131" s="15"/>
      <c r="L131" s="4"/>
      <c r="M131" s="4"/>
    </row>
    <row r="132" spans="1:13" x14ac:dyDescent="0.25">
      <c r="A132" s="28" t="s">
        <v>121</v>
      </c>
      <c r="B132" s="7"/>
      <c r="C132" s="17">
        <v>1</v>
      </c>
      <c r="D132" s="10"/>
      <c r="E132" s="21" t="e">
        <f t="shared" ref="E132:E166" si="5">INDEX(N:N,MATCH(B132,O:O,0),1)</f>
        <v>#N/A</v>
      </c>
      <c r="F132" s="4"/>
      <c r="G132" s="2"/>
      <c r="H132" s="4"/>
      <c r="I132" s="4"/>
      <c r="J132" s="4"/>
      <c r="K132" s="15"/>
      <c r="L132" s="4"/>
      <c r="M132" s="4"/>
    </row>
    <row r="133" spans="1:13" x14ac:dyDescent="0.25">
      <c r="A133" s="28" t="s">
        <v>121</v>
      </c>
      <c r="B133" s="7"/>
      <c r="C133" s="17">
        <v>1</v>
      </c>
      <c r="D133" s="10"/>
      <c r="E133" s="21" t="e">
        <f t="shared" si="5"/>
        <v>#N/A</v>
      </c>
      <c r="F133" s="4"/>
      <c r="G133" s="2"/>
      <c r="H133" s="4"/>
      <c r="I133" s="4"/>
      <c r="J133" s="4"/>
      <c r="K133" s="15"/>
      <c r="L133" s="4"/>
      <c r="M133" s="4"/>
    </row>
    <row r="134" spans="1:13" x14ac:dyDescent="0.25">
      <c r="A134" s="28" t="s">
        <v>121</v>
      </c>
      <c r="B134" s="7"/>
      <c r="C134" s="17">
        <v>1</v>
      </c>
      <c r="D134" s="10"/>
      <c r="E134" s="21" t="e">
        <f t="shared" si="5"/>
        <v>#N/A</v>
      </c>
      <c r="F134" s="4"/>
      <c r="G134" s="2"/>
      <c r="H134" s="4"/>
      <c r="I134" s="4"/>
      <c r="J134" s="4"/>
      <c r="K134" s="15"/>
      <c r="L134" s="4"/>
      <c r="M134" s="4"/>
    </row>
    <row r="135" spans="1:13" x14ac:dyDescent="0.25">
      <c r="A135" s="28" t="s">
        <v>121</v>
      </c>
      <c r="B135" s="7"/>
      <c r="C135" s="17">
        <v>1</v>
      </c>
      <c r="D135" s="10"/>
      <c r="E135" s="21" t="e">
        <f t="shared" si="5"/>
        <v>#N/A</v>
      </c>
      <c r="F135" s="4"/>
      <c r="G135" s="2"/>
      <c r="H135" s="4"/>
      <c r="I135" s="4"/>
      <c r="J135" s="4"/>
      <c r="K135" s="15"/>
      <c r="L135" s="4"/>
      <c r="M135" s="4"/>
    </row>
    <row r="136" spans="1:13" x14ac:dyDescent="0.25">
      <c r="A136" s="28" t="s">
        <v>121</v>
      </c>
      <c r="B136" s="7"/>
      <c r="C136" s="17">
        <v>1</v>
      </c>
      <c r="D136" s="10"/>
      <c r="E136" s="21" t="e">
        <f t="shared" si="5"/>
        <v>#N/A</v>
      </c>
      <c r="F136" s="4"/>
      <c r="G136" s="2"/>
      <c r="H136" s="4"/>
      <c r="I136" s="4"/>
      <c r="J136" s="4"/>
      <c r="K136" s="15"/>
      <c r="L136" s="4"/>
      <c r="M136" s="4"/>
    </row>
    <row r="137" spans="1:13" x14ac:dyDescent="0.25">
      <c r="A137" s="28" t="s">
        <v>121</v>
      </c>
      <c r="B137" s="7"/>
      <c r="C137" s="17">
        <v>1</v>
      </c>
      <c r="D137" s="10"/>
      <c r="E137" s="21" t="e">
        <f t="shared" si="5"/>
        <v>#N/A</v>
      </c>
      <c r="F137" s="4"/>
      <c r="G137" s="2"/>
      <c r="H137" s="4"/>
      <c r="I137" s="4"/>
      <c r="J137" s="4"/>
      <c r="K137" s="15"/>
      <c r="L137" s="4"/>
      <c r="M137" s="4"/>
    </row>
    <row r="138" spans="1:13" x14ac:dyDescent="0.25">
      <c r="A138" s="28" t="s">
        <v>121</v>
      </c>
      <c r="B138" s="7"/>
      <c r="C138" s="17">
        <v>1</v>
      </c>
      <c r="D138" s="10"/>
      <c r="E138" s="21" t="e">
        <f t="shared" si="5"/>
        <v>#N/A</v>
      </c>
      <c r="F138" s="4"/>
      <c r="G138" s="2"/>
      <c r="H138" s="4"/>
      <c r="I138" s="4"/>
      <c r="J138" s="4"/>
      <c r="K138" s="15"/>
      <c r="L138" s="4"/>
      <c r="M138" s="4"/>
    </row>
    <row r="139" spans="1:13" x14ac:dyDescent="0.25">
      <c r="A139" s="28" t="s">
        <v>121</v>
      </c>
      <c r="B139" s="7"/>
      <c r="C139" s="17">
        <v>1</v>
      </c>
      <c r="D139" s="10"/>
      <c r="E139" s="21" t="e">
        <f t="shared" si="5"/>
        <v>#N/A</v>
      </c>
      <c r="F139" s="4"/>
      <c r="G139" s="2"/>
      <c r="H139" s="4"/>
      <c r="I139" s="4"/>
      <c r="J139" s="4"/>
      <c r="K139" s="15"/>
      <c r="L139" s="4"/>
      <c r="M139" s="4"/>
    </row>
    <row r="140" spans="1:13" x14ac:dyDescent="0.25">
      <c r="A140" s="28" t="s">
        <v>121</v>
      </c>
      <c r="B140" s="7"/>
      <c r="C140" s="17">
        <v>1</v>
      </c>
      <c r="D140" s="10"/>
      <c r="E140" s="21" t="e">
        <f t="shared" si="5"/>
        <v>#N/A</v>
      </c>
      <c r="F140" s="4"/>
      <c r="G140" s="2"/>
      <c r="H140" s="4"/>
      <c r="I140" s="4"/>
      <c r="J140" s="4"/>
      <c r="K140" s="15"/>
      <c r="L140" s="4"/>
      <c r="M140" s="4"/>
    </row>
    <row r="141" spans="1:13" x14ac:dyDescent="0.25">
      <c r="A141" s="28" t="s">
        <v>121</v>
      </c>
      <c r="B141" s="7"/>
      <c r="C141" s="17">
        <v>1</v>
      </c>
      <c r="D141" s="10"/>
      <c r="E141" s="21" t="e">
        <f t="shared" si="5"/>
        <v>#N/A</v>
      </c>
      <c r="F141" s="4"/>
      <c r="G141" s="2"/>
      <c r="H141" s="4"/>
      <c r="I141" s="4"/>
      <c r="J141" s="4"/>
      <c r="K141" s="15"/>
      <c r="L141" s="4"/>
      <c r="M141" s="4"/>
    </row>
    <row r="142" spans="1:13" x14ac:dyDescent="0.25">
      <c r="A142" s="28" t="s">
        <v>121</v>
      </c>
      <c r="B142" s="7"/>
      <c r="C142" s="17">
        <v>1</v>
      </c>
      <c r="D142" s="10"/>
      <c r="E142" s="21" t="e">
        <f t="shared" si="5"/>
        <v>#N/A</v>
      </c>
      <c r="F142" s="4"/>
      <c r="G142" s="2"/>
      <c r="H142" s="4"/>
      <c r="I142" s="4"/>
      <c r="J142" s="4"/>
      <c r="K142" s="15"/>
      <c r="L142" s="4"/>
      <c r="M142" s="4"/>
    </row>
    <row r="143" spans="1:13" x14ac:dyDescent="0.25">
      <c r="A143" s="28" t="s">
        <v>121</v>
      </c>
      <c r="B143" s="7"/>
      <c r="C143" s="17">
        <v>1</v>
      </c>
      <c r="D143" s="10"/>
      <c r="E143" s="21" t="e">
        <f t="shared" si="5"/>
        <v>#N/A</v>
      </c>
      <c r="F143" s="4"/>
      <c r="G143" s="2"/>
      <c r="H143" s="4"/>
      <c r="I143" s="4"/>
      <c r="J143" s="4"/>
      <c r="K143" s="15"/>
      <c r="L143" s="4"/>
      <c r="M143" s="4"/>
    </row>
    <row r="144" spans="1:13" x14ac:dyDescent="0.25">
      <c r="A144" s="28" t="s">
        <v>121</v>
      </c>
      <c r="B144" s="7"/>
      <c r="C144" s="17">
        <v>1</v>
      </c>
      <c r="D144" s="10"/>
      <c r="E144" s="21" t="e">
        <f t="shared" si="5"/>
        <v>#N/A</v>
      </c>
      <c r="F144" s="4"/>
      <c r="G144" s="2"/>
      <c r="H144" s="4"/>
      <c r="I144" s="4"/>
      <c r="J144" s="4"/>
      <c r="K144" s="15"/>
      <c r="L144" s="4"/>
      <c r="M144" s="4"/>
    </row>
    <row r="145" spans="1:13" x14ac:dyDescent="0.25">
      <c r="A145" s="28" t="s">
        <v>121</v>
      </c>
      <c r="B145" s="7"/>
      <c r="C145" s="17">
        <v>1</v>
      </c>
      <c r="D145" s="10"/>
      <c r="E145" s="21" t="e">
        <f t="shared" si="5"/>
        <v>#N/A</v>
      </c>
      <c r="F145" s="4"/>
      <c r="G145" s="2"/>
      <c r="H145" s="4"/>
      <c r="I145" s="4"/>
      <c r="J145" s="4"/>
      <c r="K145" s="15"/>
      <c r="L145" s="4"/>
      <c r="M145" s="4"/>
    </row>
    <row r="146" spans="1:13" x14ac:dyDescent="0.25">
      <c r="A146" s="28" t="s">
        <v>121</v>
      </c>
      <c r="B146" s="7"/>
      <c r="C146" s="17">
        <v>1</v>
      </c>
      <c r="D146" s="10"/>
      <c r="E146" s="21" t="e">
        <f t="shared" si="5"/>
        <v>#N/A</v>
      </c>
      <c r="F146" s="4"/>
      <c r="G146" s="2"/>
      <c r="H146" s="4"/>
      <c r="I146" s="4"/>
      <c r="J146" s="4"/>
      <c r="K146" s="15"/>
      <c r="L146" s="4"/>
      <c r="M146" s="4"/>
    </row>
    <row r="147" spans="1:13" x14ac:dyDescent="0.25">
      <c r="A147" s="28" t="s">
        <v>121</v>
      </c>
      <c r="B147" s="7"/>
      <c r="C147" s="17">
        <v>1</v>
      </c>
      <c r="D147" s="10"/>
      <c r="E147" s="21" t="e">
        <f t="shared" si="5"/>
        <v>#N/A</v>
      </c>
      <c r="F147" s="4"/>
      <c r="G147" s="2"/>
      <c r="H147" s="4"/>
      <c r="I147" s="4"/>
      <c r="J147" s="4"/>
      <c r="K147" s="15"/>
      <c r="L147" s="4"/>
      <c r="M147" s="4"/>
    </row>
    <row r="148" spans="1:13" x14ac:dyDescent="0.25">
      <c r="A148" s="28" t="s">
        <v>121</v>
      </c>
      <c r="B148" s="7"/>
      <c r="C148" s="17">
        <v>1</v>
      </c>
      <c r="D148" s="10"/>
      <c r="E148" s="21" t="e">
        <f t="shared" si="5"/>
        <v>#N/A</v>
      </c>
      <c r="F148" s="4"/>
      <c r="G148" s="2"/>
      <c r="H148" s="4"/>
      <c r="I148" s="4"/>
      <c r="J148" s="4"/>
      <c r="K148" s="15"/>
      <c r="L148" s="4"/>
      <c r="M148" s="4"/>
    </row>
    <row r="149" spans="1:13" x14ac:dyDescent="0.25">
      <c r="A149" s="28" t="s">
        <v>121</v>
      </c>
      <c r="B149" s="7"/>
      <c r="C149" s="17">
        <v>1</v>
      </c>
      <c r="D149" s="10"/>
      <c r="E149" s="21" t="e">
        <f t="shared" si="5"/>
        <v>#N/A</v>
      </c>
      <c r="F149" s="4"/>
      <c r="G149" s="2"/>
      <c r="H149" s="4"/>
      <c r="I149" s="4"/>
      <c r="J149" s="4"/>
      <c r="K149" s="15"/>
      <c r="L149" s="4"/>
      <c r="M149" s="4"/>
    </row>
    <row r="150" spans="1:13" x14ac:dyDescent="0.25">
      <c r="A150" s="28" t="s">
        <v>121</v>
      </c>
      <c r="B150" s="7"/>
      <c r="C150" s="17">
        <v>1</v>
      </c>
      <c r="D150" s="10"/>
      <c r="E150" s="21" t="e">
        <f t="shared" si="5"/>
        <v>#N/A</v>
      </c>
      <c r="F150" s="4"/>
      <c r="G150" s="2"/>
      <c r="H150" s="4"/>
      <c r="I150" s="4"/>
      <c r="J150" s="4"/>
      <c r="K150" s="15"/>
      <c r="L150" s="4"/>
      <c r="M150" s="4"/>
    </row>
    <row r="151" spans="1:13" x14ac:dyDescent="0.25">
      <c r="A151" s="28" t="s">
        <v>121</v>
      </c>
      <c r="B151" s="7"/>
      <c r="C151" s="17">
        <v>1</v>
      </c>
      <c r="D151" s="10"/>
      <c r="E151" s="21" t="e">
        <f t="shared" si="5"/>
        <v>#N/A</v>
      </c>
      <c r="F151" s="4"/>
      <c r="G151" s="2"/>
      <c r="H151" s="4"/>
      <c r="I151" s="4"/>
      <c r="J151" s="4"/>
      <c r="K151" s="15"/>
      <c r="L151" s="4"/>
      <c r="M151" s="4"/>
    </row>
    <row r="152" spans="1:13" x14ac:dyDescent="0.25">
      <c r="A152" s="28" t="s">
        <v>121</v>
      </c>
      <c r="B152" s="7"/>
      <c r="C152" s="17">
        <v>1</v>
      </c>
      <c r="D152" s="10"/>
      <c r="E152" s="21" t="e">
        <f t="shared" si="5"/>
        <v>#N/A</v>
      </c>
      <c r="F152" s="4"/>
      <c r="G152" s="2"/>
      <c r="H152" s="4"/>
      <c r="I152" s="4"/>
      <c r="J152" s="4"/>
      <c r="K152" s="15"/>
      <c r="L152" s="4"/>
      <c r="M152" s="4"/>
    </row>
    <row r="153" spans="1:13" x14ac:dyDescent="0.25">
      <c r="A153" s="28" t="s">
        <v>121</v>
      </c>
      <c r="B153" s="7"/>
      <c r="C153" s="17">
        <v>1</v>
      </c>
      <c r="D153" s="10"/>
      <c r="E153" s="21" t="e">
        <f t="shared" si="5"/>
        <v>#N/A</v>
      </c>
      <c r="F153" s="4"/>
      <c r="G153" s="2"/>
      <c r="H153" s="4"/>
      <c r="I153" s="4"/>
      <c r="J153" s="4"/>
      <c r="K153" s="15"/>
      <c r="L153" s="4"/>
      <c r="M153" s="4"/>
    </row>
    <row r="154" spans="1:13" x14ac:dyDescent="0.25">
      <c r="A154" s="28" t="s">
        <v>121</v>
      </c>
      <c r="B154" s="7"/>
      <c r="C154" s="17">
        <v>1</v>
      </c>
      <c r="D154" s="10"/>
      <c r="E154" s="21" t="e">
        <f t="shared" si="5"/>
        <v>#N/A</v>
      </c>
      <c r="F154" s="4"/>
      <c r="G154" s="2"/>
      <c r="H154" s="4"/>
      <c r="I154" s="4"/>
      <c r="J154" s="4"/>
      <c r="K154" s="15"/>
      <c r="L154" s="4"/>
      <c r="M154" s="4"/>
    </row>
    <row r="155" spans="1:13" x14ac:dyDescent="0.25">
      <c r="A155" s="28" t="s">
        <v>121</v>
      </c>
      <c r="B155" s="7"/>
      <c r="C155" s="17">
        <v>1</v>
      </c>
      <c r="D155" s="10"/>
      <c r="E155" s="21" t="e">
        <f t="shared" si="5"/>
        <v>#N/A</v>
      </c>
      <c r="F155" s="4"/>
      <c r="G155" s="2"/>
      <c r="H155" s="4"/>
      <c r="I155" s="4"/>
      <c r="J155" s="4"/>
      <c r="K155" s="15"/>
      <c r="L155" s="4"/>
      <c r="M155" s="4"/>
    </row>
    <row r="156" spans="1:13" x14ac:dyDescent="0.25">
      <c r="A156" s="28" t="s">
        <v>121</v>
      </c>
      <c r="B156" s="7"/>
      <c r="C156" s="17">
        <v>1</v>
      </c>
      <c r="D156" s="10"/>
      <c r="E156" s="21" t="e">
        <f t="shared" si="5"/>
        <v>#N/A</v>
      </c>
      <c r="F156" s="4"/>
      <c r="G156" s="2"/>
      <c r="H156" s="4"/>
      <c r="I156" s="4"/>
      <c r="J156" s="4"/>
      <c r="K156" s="15"/>
      <c r="L156" s="4"/>
      <c r="M156" s="4"/>
    </row>
    <row r="157" spans="1:13" x14ac:dyDescent="0.25">
      <c r="A157" s="28" t="s">
        <v>121</v>
      </c>
      <c r="B157" s="7"/>
      <c r="C157" s="17">
        <v>1</v>
      </c>
      <c r="D157" s="10"/>
      <c r="E157" s="21" t="e">
        <f t="shared" si="5"/>
        <v>#N/A</v>
      </c>
      <c r="F157" s="4"/>
      <c r="G157" s="2"/>
      <c r="H157" s="4"/>
      <c r="I157" s="4"/>
      <c r="J157" s="4"/>
      <c r="K157" s="15"/>
      <c r="L157" s="4"/>
      <c r="M157" s="4"/>
    </row>
    <row r="158" spans="1:13" x14ac:dyDescent="0.25">
      <c r="A158" s="28" t="s">
        <v>121</v>
      </c>
      <c r="B158" s="7"/>
      <c r="C158" s="17">
        <v>1</v>
      </c>
      <c r="D158" s="10"/>
      <c r="E158" s="21" t="e">
        <f t="shared" si="5"/>
        <v>#N/A</v>
      </c>
      <c r="F158" s="4"/>
      <c r="G158" s="2"/>
      <c r="H158" s="4"/>
      <c r="I158" s="4"/>
      <c r="J158" s="4"/>
      <c r="K158" s="15"/>
      <c r="L158" s="4"/>
      <c r="M158" s="4"/>
    </row>
    <row r="159" spans="1:13" x14ac:dyDescent="0.25">
      <c r="A159" s="28" t="s">
        <v>121</v>
      </c>
      <c r="B159" s="7"/>
      <c r="C159" s="17">
        <v>1</v>
      </c>
      <c r="D159" s="10"/>
      <c r="E159" s="21" t="e">
        <f t="shared" si="5"/>
        <v>#N/A</v>
      </c>
      <c r="F159" s="4"/>
      <c r="G159" s="2"/>
      <c r="H159" s="4"/>
      <c r="I159" s="4"/>
      <c r="J159" s="4"/>
      <c r="K159" s="15"/>
      <c r="L159" s="4"/>
      <c r="M159" s="4"/>
    </row>
    <row r="160" spans="1:13" x14ac:dyDescent="0.25">
      <c r="A160" s="28" t="s">
        <v>121</v>
      </c>
      <c r="B160" s="7"/>
      <c r="C160" s="17">
        <v>1</v>
      </c>
      <c r="D160" s="10"/>
      <c r="E160" s="21" t="e">
        <f t="shared" si="5"/>
        <v>#N/A</v>
      </c>
      <c r="F160" s="4"/>
      <c r="G160" s="2"/>
      <c r="H160" s="4"/>
      <c r="I160" s="4"/>
      <c r="J160" s="4"/>
      <c r="K160" s="15"/>
      <c r="L160" s="4"/>
      <c r="M160" s="4"/>
    </row>
    <row r="161" spans="1:13" x14ac:dyDescent="0.25">
      <c r="A161" s="28" t="s">
        <v>121</v>
      </c>
      <c r="B161" s="7"/>
      <c r="C161" s="17">
        <v>1</v>
      </c>
      <c r="D161" s="10"/>
      <c r="E161" s="21" t="e">
        <f t="shared" si="5"/>
        <v>#N/A</v>
      </c>
      <c r="F161" s="4"/>
      <c r="G161" s="2"/>
      <c r="H161" s="4"/>
      <c r="I161" s="4"/>
      <c r="J161" s="4"/>
      <c r="K161" s="15"/>
      <c r="L161" s="4"/>
      <c r="M161" s="4"/>
    </row>
    <row r="162" spans="1:13" x14ac:dyDescent="0.25">
      <c r="A162" s="28" t="s">
        <v>121</v>
      </c>
      <c r="B162" s="7"/>
      <c r="C162" s="17">
        <v>1</v>
      </c>
      <c r="D162" s="10"/>
      <c r="E162" s="21" t="e">
        <f t="shared" si="5"/>
        <v>#N/A</v>
      </c>
      <c r="F162" s="4"/>
      <c r="G162" s="2"/>
      <c r="H162" s="4"/>
      <c r="I162" s="4"/>
      <c r="J162" s="4"/>
      <c r="K162" s="15"/>
      <c r="L162" s="4"/>
      <c r="M162" s="4"/>
    </row>
    <row r="163" spans="1:13" x14ac:dyDescent="0.25">
      <c r="A163" s="28" t="s">
        <v>121</v>
      </c>
      <c r="B163" s="7"/>
      <c r="C163" s="17">
        <v>1</v>
      </c>
      <c r="D163" s="10"/>
      <c r="E163" s="21" t="e">
        <f t="shared" si="5"/>
        <v>#N/A</v>
      </c>
      <c r="F163" s="4"/>
      <c r="G163" s="2"/>
      <c r="H163" s="4"/>
      <c r="I163" s="4"/>
      <c r="J163" s="4"/>
      <c r="K163" s="15"/>
      <c r="L163" s="4"/>
      <c r="M163" s="4"/>
    </row>
    <row r="164" spans="1:13" x14ac:dyDescent="0.25">
      <c r="A164" s="28" t="s">
        <v>121</v>
      </c>
      <c r="B164" s="7"/>
      <c r="C164" s="17">
        <v>1</v>
      </c>
      <c r="D164" s="10"/>
      <c r="E164" s="21" t="e">
        <f t="shared" si="5"/>
        <v>#N/A</v>
      </c>
      <c r="F164" s="4"/>
      <c r="G164" s="2"/>
      <c r="H164" s="4"/>
      <c r="I164" s="4"/>
      <c r="J164" s="4"/>
      <c r="K164" s="15"/>
      <c r="L164" s="4"/>
      <c r="M164" s="4"/>
    </row>
    <row r="165" spans="1:13" x14ac:dyDescent="0.25">
      <c r="A165" s="28" t="s">
        <v>121</v>
      </c>
      <c r="B165" s="7"/>
      <c r="C165" s="17">
        <v>1</v>
      </c>
      <c r="D165" s="10"/>
      <c r="E165" s="21" t="e">
        <f t="shared" si="5"/>
        <v>#N/A</v>
      </c>
      <c r="F165" s="4"/>
      <c r="G165" s="2"/>
      <c r="H165" s="4"/>
      <c r="I165" s="4"/>
      <c r="J165" s="4"/>
      <c r="K165" s="15"/>
      <c r="L165" s="4"/>
      <c r="M165" s="4"/>
    </row>
    <row r="166" spans="1:13" x14ac:dyDescent="0.25">
      <c r="A166" s="28" t="s">
        <v>121</v>
      </c>
      <c r="B166" s="7"/>
      <c r="C166" s="17">
        <v>1</v>
      </c>
      <c r="D166" s="10"/>
      <c r="E166" s="21" t="e">
        <f t="shared" si="5"/>
        <v>#N/A</v>
      </c>
      <c r="F166" s="4"/>
      <c r="G166" s="2"/>
      <c r="H166" s="4"/>
      <c r="I166" s="4"/>
      <c r="J166" s="4"/>
      <c r="K166" s="15"/>
      <c r="L166" s="4"/>
      <c r="M166" s="4"/>
    </row>
    <row r="167" spans="1:13" x14ac:dyDescent="0.25">
      <c r="A167" s="4"/>
      <c r="B167" s="4"/>
      <c r="C167" s="4"/>
      <c r="D167" s="2"/>
      <c r="E167" s="4"/>
      <c r="F167" s="4"/>
      <c r="G167" s="2"/>
      <c r="H167" s="4"/>
      <c r="I167" s="4"/>
      <c r="J167" s="4"/>
      <c r="K167" s="15"/>
      <c r="L167" s="4"/>
      <c r="M167" s="4"/>
    </row>
    <row r="168" spans="1:13" x14ac:dyDescent="0.25">
      <c r="A168" s="4"/>
      <c r="B168" s="4"/>
      <c r="C168" s="4"/>
      <c r="D168" s="2"/>
      <c r="E168" s="4"/>
      <c r="F168" s="4"/>
      <c r="G168" s="2"/>
      <c r="H168" s="4"/>
      <c r="I168" s="4"/>
      <c r="J168" s="4"/>
      <c r="K168" s="15"/>
      <c r="L168" s="4"/>
      <c r="M168" s="4"/>
    </row>
    <row r="169" spans="1:13" x14ac:dyDescent="0.25">
      <c r="A169" s="4"/>
      <c r="B169" s="4"/>
      <c r="C169" s="4"/>
      <c r="D169" s="2"/>
      <c r="E169" s="4"/>
      <c r="F169" s="4"/>
      <c r="G169" s="2"/>
      <c r="H169" s="4"/>
      <c r="I169" s="4"/>
      <c r="J169" s="4"/>
      <c r="K169" s="15"/>
      <c r="L169" s="4"/>
      <c r="M169" s="4"/>
    </row>
    <row r="170" spans="1:13" x14ac:dyDescent="0.25">
      <c r="A170" s="4"/>
      <c r="B170" s="4"/>
      <c r="C170" s="4"/>
      <c r="D170" s="2"/>
      <c r="E170" s="4"/>
      <c r="F170" s="4"/>
      <c r="G170" s="2"/>
      <c r="H170" s="4"/>
      <c r="I170" s="4"/>
      <c r="J170" s="4"/>
      <c r="K170" s="15"/>
      <c r="L170" s="4"/>
      <c r="M170" s="4"/>
    </row>
    <row r="171" spans="1:13" x14ac:dyDescent="0.25">
      <c r="A171" s="4"/>
      <c r="B171" s="4"/>
      <c r="C171" s="4"/>
      <c r="D171" s="2"/>
      <c r="E171" s="4"/>
      <c r="F171" s="4"/>
      <c r="G171" s="2"/>
      <c r="H171" s="4"/>
      <c r="I171" s="4"/>
      <c r="J171" s="4"/>
      <c r="K171" s="15"/>
      <c r="L171" s="4"/>
      <c r="M171" s="4"/>
    </row>
    <row r="172" spans="1:13" x14ac:dyDescent="0.25">
      <c r="A172" s="4"/>
      <c r="B172" s="4"/>
      <c r="C172" s="4"/>
      <c r="D172" s="2"/>
      <c r="E172" s="4"/>
      <c r="F172" s="4"/>
      <c r="G172" s="2"/>
      <c r="H172" s="4"/>
      <c r="I172" s="4"/>
      <c r="J172" s="4"/>
      <c r="K172" s="15"/>
      <c r="L172" s="4"/>
      <c r="M172" s="4"/>
    </row>
    <row r="173" spans="1:13" x14ac:dyDescent="0.25">
      <c r="A173" s="4"/>
      <c r="B173" s="4"/>
      <c r="C173" s="4"/>
      <c r="D173" s="2"/>
      <c r="E173" s="4"/>
      <c r="F173" s="4"/>
      <c r="G173" s="2"/>
      <c r="H173" s="4"/>
      <c r="I173" s="4"/>
      <c r="J173" s="4"/>
      <c r="K173" s="15"/>
      <c r="L173" s="4"/>
      <c r="M173" s="4"/>
    </row>
    <row r="174" spans="1:13" x14ac:dyDescent="0.25">
      <c r="A174" s="4"/>
      <c r="B174" s="4"/>
      <c r="C174" s="4"/>
      <c r="D174" s="2"/>
      <c r="E174" s="4"/>
      <c r="F174" s="4"/>
      <c r="G174" s="2"/>
      <c r="H174" s="4"/>
      <c r="I174" s="4"/>
      <c r="J174" s="4"/>
      <c r="K174" s="15"/>
      <c r="L174" s="4"/>
      <c r="M174" s="4"/>
    </row>
    <row r="175" spans="1:13" x14ac:dyDescent="0.25">
      <c r="A175" s="4"/>
      <c r="B175" s="4"/>
      <c r="C175" s="4"/>
      <c r="D175" s="2"/>
      <c r="E175" s="4"/>
      <c r="F175" s="4"/>
      <c r="G175" s="2"/>
      <c r="H175" s="4"/>
      <c r="I175" s="4"/>
      <c r="J175" s="4"/>
      <c r="K175" s="15"/>
      <c r="L175" s="4"/>
      <c r="M175" s="4"/>
    </row>
    <row r="176" spans="1:13" x14ac:dyDescent="0.25">
      <c r="A176" s="4"/>
      <c r="B176" s="4"/>
      <c r="C176" s="4"/>
      <c r="D176" s="2"/>
      <c r="E176" s="4"/>
      <c r="F176" s="4"/>
      <c r="G176" s="2"/>
      <c r="H176" s="4"/>
      <c r="I176" s="4"/>
      <c r="J176" s="4"/>
      <c r="K176" s="15"/>
      <c r="L176" s="4"/>
      <c r="M176" s="4"/>
    </row>
    <row r="177" spans="1:13" x14ac:dyDescent="0.25">
      <c r="A177" s="4"/>
      <c r="B177" s="4"/>
      <c r="C177" s="4"/>
      <c r="D177" s="2"/>
      <c r="E177" s="4"/>
      <c r="F177" s="4"/>
      <c r="G177" s="2"/>
      <c r="H177" s="4"/>
      <c r="I177" s="4"/>
      <c r="J177" s="4"/>
      <c r="K177" s="15"/>
      <c r="L177" s="4"/>
      <c r="M177" s="4"/>
    </row>
    <row r="178" spans="1:13" x14ac:dyDescent="0.25">
      <c r="A178" s="4"/>
      <c r="B178" s="4"/>
      <c r="C178" s="4"/>
      <c r="D178" s="2"/>
      <c r="E178" s="4"/>
      <c r="F178" s="4"/>
      <c r="G178" s="2"/>
      <c r="H178" s="4"/>
      <c r="I178" s="4"/>
      <c r="J178" s="4"/>
      <c r="K178" s="15"/>
      <c r="L178" s="4"/>
      <c r="M178" s="4"/>
    </row>
    <row r="179" spans="1:13" x14ac:dyDescent="0.25">
      <c r="A179" s="4"/>
      <c r="B179" s="4"/>
      <c r="C179" s="4"/>
      <c r="D179" s="2"/>
      <c r="E179" s="4"/>
      <c r="F179" s="4"/>
      <c r="G179" s="2"/>
      <c r="H179" s="4"/>
      <c r="I179" s="4"/>
      <c r="J179" s="4"/>
      <c r="K179" s="15"/>
      <c r="L179" s="4"/>
      <c r="M179" s="4"/>
    </row>
    <row r="180" spans="1:13" x14ac:dyDescent="0.25">
      <c r="A180" s="4"/>
      <c r="B180" s="4"/>
      <c r="C180" s="4"/>
      <c r="D180" s="2"/>
      <c r="E180" s="4"/>
      <c r="F180" s="4"/>
      <c r="G180" s="2"/>
      <c r="H180" s="4"/>
      <c r="I180" s="4"/>
      <c r="J180" s="4"/>
      <c r="K180" s="15"/>
      <c r="L180" s="4"/>
      <c r="M180" s="4"/>
    </row>
    <row r="181" spans="1:13" x14ac:dyDescent="0.25">
      <c r="A181" s="4"/>
      <c r="B181" s="4"/>
      <c r="C181" s="4"/>
      <c r="D181" s="2"/>
      <c r="E181" s="4"/>
      <c r="F181" s="4"/>
      <c r="G181" s="2"/>
      <c r="H181" s="4"/>
      <c r="I181" s="4"/>
      <c r="J181" s="4"/>
      <c r="K181" s="15"/>
      <c r="L181" s="4"/>
      <c r="M181" s="4"/>
    </row>
    <row r="182" spans="1:13" x14ac:dyDescent="0.25">
      <c r="A182" s="4"/>
      <c r="B182" s="4"/>
      <c r="C182" s="4"/>
      <c r="D182" s="2"/>
      <c r="E182" s="4"/>
      <c r="F182" s="4"/>
      <c r="G182" s="2"/>
      <c r="H182" s="4"/>
      <c r="I182" s="4"/>
      <c r="J182" s="4"/>
      <c r="K182" s="15"/>
      <c r="L182" s="4"/>
      <c r="M182" s="4"/>
    </row>
    <row r="183" spans="1:13" x14ac:dyDescent="0.25">
      <c r="A183" s="4"/>
      <c r="B183" s="4"/>
      <c r="C183" s="4"/>
      <c r="D183" s="2"/>
      <c r="E183" s="4"/>
      <c r="F183" s="4"/>
      <c r="G183" s="2"/>
      <c r="H183" s="4"/>
      <c r="I183" s="4"/>
      <c r="J183" s="4"/>
      <c r="K183" s="15"/>
      <c r="L183" s="4"/>
      <c r="M183" s="4"/>
    </row>
    <row r="184" spans="1:13" x14ac:dyDescent="0.25">
      <c r="A184" s="4"/>
      <c r="B184" s="4"/>
      <c r="C184" s="4"/>
      <c r="D184" s="2"/>
      <c r="E184" s="4"/>
      <c r="F184" s="4"/>
      <c r="G184" s="2"/>
      <c r="H184" s="4"/>
      <c r="I184" s="4"/>
      <c r="J184" s="4"/>
      <c r="K184" s="15"/>
      <c r="L184" s="4"/>
      <c r="M184" s="4"/>
    </row>
    <row r="185" spans="1:13" x14ac:dyDescent="0.25">
      <c r="A185" s="4"/>
      <c r="B185" s="4"/>
      <c r="C185" s="4"/>
      <c r="D185" s="2"/>
      <c r="E185" s="4"/>
      <c r="F185" s="4"/>
      <c r="G185" s="2"/>
      <c r="H185" s="4"/>
      <c r="I185" s="4"/>
      <c r="J185" s="4"/>
      <c r="K185" s="15"/>
      <c r="L185" s="4"/>
      <c r="M185" s="4"/>
    </row>
    <row r="186" spans="1:13" x14ac:dyDescent="0.25">
      <c r="A186" s="4"/>
      <c r="B186" s="4"/>
      <c r="C186" s="4"/>
      <c r="D186" s="2"/>
      <c r="E186" s="4"/>
      <c r="F186" s="4"/>
      <c r="G186" s="2"/>
      <c r="H186" s="4"/>
      <c r="I186" s="4"/>
      <c r="J186" s="4"/>
      <c r="K186" s="15"/>
      <c r="L186" s="4"/>
      <c r="M186" s="4"/>
    </row>
    <row r="187" spans="1:13" x14ac:dyDescent="0.25">
      <c r="A187" s="4"/>
      <c r="B187" s="4"/>
      <c r="C187" s="4"/>
      <c r="D187" s="2"/>
      <c r="E187" s="4"/>
      <c r="F187" s="4"/>
      <c r="G187" s="2"/>
      <c r="H187" s="4"/>
      <c r="I187" s="4"/>
      <c r="J187" s="4"/>
      <c r="K187" s="15"/>
      <c r="L187" s="4"/>
      <c r="M187" s="4"/>
    </row>
    <row r="188" spans="1:13" x14ac:dyDescent="0.25">
      <c r="A188" s="4"/>
      <c r="B188" s="4"/>
      <c r="C188" s="4"/>
      <c r="D188" s="2"/>
      <c r="E188" s="4"/>
      <c r="F188" s="4"/>
      <c r="G188" s="2"/>
      <c r="H188" s="4"/>
      <c r="I188" s="4"/>
      <c r="J188" s="4"/>
      <c r="K188" s="15"/>
      <c r="L188" s="4"/>
      <c r="M188" s="4"/>
    </row>
    <row r="189" spans="1:13" x14ac:dyDescent="0.25">
      <c r="A189" s="4"/>
      <c r="B189" s="4"/>
      <c r="C189" s="4"/>
      <c r="D189" s="2"/>
      <c r="E189" s="4"/>
      <c r="F189" s="4"/>
      <c r="G189" s="2"/>
      <c r="H189" s="4"/>
      <c r="I189" s="4"/>
      <c r="J189" s="4"/>
      <c r="K189" s="15"/>
      <c r="L189" s="4"/>
      <c r="M189" s="4"/>
    </row>
    <row r="190" spans="1:13" x14ac:dyDescent="0.25">
      <c r="A190" s="4"/>
      <c r="B190" s="4"/>
      <c r="C190" s="4"/>
      <c r="D190" s="2"/>
      <c r="E190" s="4"/>
      <c r="F190" s="4"/>
      <c r="G190" s="2"/>
      <c r="H190" s="4"/>
      <c r="I190" s="4"/>
      <c r="J190" s="4"/>
      <c r="K190" s="15"/>
      <c r="L190" s="4"/>
      <c r="M190" s="4"/>
    </row>
    <row r="191" spans="1:13" x14ac:dyDescent="0.25">
      <c r="A191" s="4"/>
      <c r="B191" s="4"/>
      <c r="C191" s="4"/>
      <c r="D191" s="2"/>
      <c r="E191" s="4"/>
      <c r="F191" s="4"/>
      <c r="G191" s="2"/>
      <c r="H191" s="4"/>
      <c r="I191" s="4"/>
      <c r="J191" s="4"/>
      <c r="K191" s="15"/>
      <c r="L191" s="4"/>
      <c r="M191" s="4"/>
    </row>
    <row r="192" spans="1:13" x14ac:dyDescent="0.25">
      <c r="A192" s="4"/>
      <c r="B192" s="4"/>
      <c r="C192" s="4"/>
      <c r="D192" s="2"/>
      <c r="E192" s="4"/>
      <c r="F192" s="4"/>
      <c r="G192" s="2"/>
      <c r="H192" s="4"/>
      <c r="I192" s="4"/>
      <c r="J192" s="4"/>
      <c r="K192" s="15"/>
      <c r="L192" s="4"/>
      <c r="M192" s="4"/>
    </row>
    <row r="193" spans="1:13" x14ac:dyDescent="0.25">
      <c r="A193" s="4"/>
      <c r="B193" s="4"/>
      <c r="C193" s="4"/>
      <c r="D193" s="2"/>
      <c r="E193" s="4"/>
      <c r="F193" s="4"/>
      <c r="G193" s="2"/>
      <c r="H193" s="4"/>
      <c r="I193" s="4"/>
      <c r="J193" s="4"/>
      <c r="K193" s="15"/>
      <c r="L193" s="4"/>
      <c r="M193" s="4"/>
    </row>
    <row r="194" spans="1:13" x14ac:dyDescent="0.25">
      <c r="A194" s="4"/>
      <c r="B194" s="4"/>
      <c r="C194" s="4"/>
      <c r="D194" s="2"/>
      <c r="E194" s="4"/>
      <c r="F194" s="4"/>
      <c r="G194" s="2"/>
      <c r="H194" s="4"/>
      <c r="I194" s="4"/>
      <c r="J194" s="4"/>
      <c r="K194" s="15"/>
      <c r="L194" s="4"/>
      <c r="M194" s="4"/>
    </row>
    <row r="195" spans="1:13" x14ac:dyDescent="0.25">
      <c r="A195" s="4"/>
      <c r="B195" s="4"/>
      <c r="C195" s="4"/>
      <c r="D195" s="2"/>
      <c r="E195" s="4"/>
      <c r="F195" s="4"/>
      <c r="G195" s="2"/>
      <c r="H195" s="4"/>
      <c r="I195" s="4"/>
      <c r="J195" s="4"/>
      <c r="K195" s="15"/>
      <c r="L195" s="4"/>
      <c r="M195" s="4"/>
    </row>
    <row r="196" spans="1:13" x14ac:dyDescent="0.25">
      <c r="A196" s="4"/>
      <c r="B196" s="4"/>
      <c r="C196" s="4"/>
      <c r="D196" s="2"/>
      <c r="E196" s="4"/>
      <c r="F196" s="4"/>
      <c r="G196" s="2"/>
      <c r="H196" s="4"/>
      <c r="I196" s="4"/>
      <c r="J196" s="4"/>
      <c r="K196" s="15"/>
      <c r="L196" s="4"/>
      <c r="M196" s="4"/>
    </row>
    <row r="197" spans="1:13" x14ac:dyDescent="0.25">
      <c r="A197" s="4"/>
      <c r="B197" s="4"/>
      <c r="C197" s="4"/>
      <c r="D197" s="2"/>
      <c r="E197" s="4"/>
      <c r="F197" s="4"/>
      <c r="G197" s="2"/>
      <c r="H197" s="4"/>
      <c r="I197" s="4"/>
      <c r="J197" s="4"/>
      <c r="K197" s="15"/>
      <c r="L197" s="4"/>
      <c r="M197" s="4"/>
    </row>
    <row r="198" spans="1:13" x14ac:dyDescent="0.25">
      <c r="A198" s="4"/>
      <c r="B198" s="4"/>
      <c r="C198" s="4"/>
      <c r="D198" s="2"/>
      <c r="E198" s="4"/>
      <c r="F198" s="4"/>
      <c r="G198" s="2"/>
      <c r="H198" s="4"/>
      <c r="I198" s="4"/>
      <c r="J198" s="4"/>
      <c r="K198" s="15"/>
      <c r="L198" s="4"/>
      <c r="M198" s="4"/>
    </row>
    <row r="199" spans="1:13" x14ac:dyDescent="0.25">
      <c r="A199" s="4"/>
      <c r="B199" s="4"/>
      <c r="C199" s="4"/>
      <c r="D199" s="2"/>
      <c r="E199" s="4"/>
      <c r="F199" s="4"/>
      <c r="G199" s="2"/>
      <c r="H199" s="4"/>
      <c r="I199" s="4"/>
      <c r="J199" s="4"/>
      <c r="K199" s="15"/>
      <c r="L199" s="4"/>
      <c r="M199" s="4"/>
    </row>
    <row r="200" spans="1:13" x14ac:dyDescent="0.25">
      <c r="A200" s="4"/>
      <c r="B200" s="4"/>
      <c r="C200" s="4"/>
      <c r="D200" s="2"/>
      <c r="E200" s="4"/>
      <c r="F200" s="4"/>
      <c r="G200" s="2"/>
      <c r="H200" s="4"/>
      <c r="I200" s="4"/>
      <c r="J200" s="4"/>
      <c r="K200" s="15"/>
      <c r="L200" s="4"/>
      <c r="M200" s="4"/>
    </row>
    <row r="201" spans="1:13" x14ac:dyDescent="0.25">
      <c r="A201" s="4"/>
      <c r="B201" s="4"/>
      <c r="C201" s="4"/>
      <c r="D201" s="2"/>
      <c r="E201" s="4"/>
      <c r="F201" s="4"/>
      <c r="G201" s="2"/>
      <c r="H201" s="4"/>
      <c r="I201" s="4"/>
      <c r="J201" s="4"/>
      <c r="K201" s="15"/>
      <c r="L201" s="4"/>
      <c r="M201" s="4"/>
    </row>
    <row r="202" spans="1:13" x14ac:dyDescent="0.25">
      <c r="A202" s="4"/>
      <c r="B202" s="4"/>
      <c r="C202" s="4"/>
      <c r="D202" s="2"/>
      <c r="E202" s="4"/>
      <c r="F202" s="4"/>
      <c r="G202" s="2"/>
      <c r="H202" s="4"/>
      <c r="I202" s="4"/>
      <c r="J202" s="4"/>
      <c r="K202" s="15"/>
      <c r="L202" s="4"/>
      <c r="M202" s="4"/>
    </row>
    <row r="203" spans="1:13" x14ac:dyDescent="0.25">
      <c r="A203" s="4"/>
      <c r="B203" s="4"/>
      <c r="C203" s="4"/>
      <c r="D203" s="2"/>
      <c r="E203" s="4"/>
      <c r="F203" s="4"/>
      <c r="G203" s="2"/>
      <c r="H203" s="4"/>
      <c r="I203" s="4"/>
      <c r="J203" s="4"/>
      <c r="K203" s="15"/>
      <c r="L203" s="4"/>
      <c r="M203" s="4"/>
    </row>
    <row r="204" spans="1:13" x14ac:dyDescent="0.25">
      <c r="A204" s="4"/>
      <c r="B204" s="4"/>
      <c r="C204" s="4"/>
      <c r="D204" s="2"/>
      <c r="E204" s="4"/>
      <c r="F204" s="4"/>
      <c r="G204" s="2"/>
      <c r="H204" s="4"/>
      <c r="I204" s="4"/>
      <c r="J204" s="4"/>
      <c r="K204" s="15"/>
      <c r="L204" s="4"/>
      <c r="M204" s="4"/>
    </row>
    <row r="205" spans="1:13" x14ac:dyDescent="0.25">
      <c r="A205" s="4"/>
      <c r="B205" s="4"/>
      <c r="C205" s="4"/>
      <c r="D205" s="2"/>
      <c r="E205" s="4"/>
      <c r="F205" s="4"/>
      <c r="G205" s="2"/>
      <c r="H205" s="4"/>
      <c r="I205" s="4"/>
      <c r="J205" s="4"/>
      <c r="K205" s="15"/>
      <c r="L205" s="4"/>
      <c r="M205" s="4"/>
    </row>
    <row r="206" spans="1:13" x14ac:dyDescent="0.25">
      <c r="A206" s="4"/>
      <c r="B206" s="4"/>
      <c r="C206" s="4"/>
      <c r="D206" s="2"/>
      <c r="E206" s="4"/>
      <c r="F206" s="4"/>
      <c r="G206" s="2"/>
      <c r="H206" s="4"/>
      <c r="I206" s="4"/>
      <c r="J206" s="4"/>
      <c r="K206" s="15"/>
      <c r="L206" s="4"/>
      <c r="M206" s="4"/>
    </row>
    <row r="207" spans="1:13" x14ac:dyDescent="0.25">
      <c r="A207" s="4"/>
      <c r="B207" s="4"/>
      <c r="C207" s="4"/>
      <c r="D207" s="2"/>
      <c r="E207" s="4"/>
      <c r="F207" s="4"/>
      <c r="G207" s="2"/>
      <c r="H207" s="4"/>
      <c r="I207" s="4"/>
      <c r="J207" s="4"/>
      <c r="K207" s="15"/>
      <c r="L207" s="4"/>
      <c r="M207" s="4"/>
    </row>
    <row r="208" spans="1:13" x14ac:dyDescent="0.25">
      <c r="A208" s="4"/>
      <c r="B208" s="4"/>
      <c r="C208" s="4"/>
      <c r="D208" s="2"/>
      <c r="E208" s="4"/>
      <c r="F208" s="4"/>
      <c r="G208" s="2"/>
      <c r="H208" s="4"/>
      <c r="I208" s="4"/>
      <c r="J208" s="4"/>
      <c r="K208" s="15"/>
      <c r="L208" s="4"/>
      <c r="M208" s="4"/>
    </row>
    <row r="209" spans="1:13" x14ac:dyDescent="0.25">
      <c r="A209" s="4"/>
      <c r="B209" s="4"/>
      <c r="C209" s="4"/>
      <c r="D209" s="2"/>
      <c r="E209" s="4"/>
      <c r="F209" s="4"/>
      <c r="G209" s="2"/>
      <c r="H209" s="4"/>
      <c r="I209" s="4"/>
      <c r="J209" s="4"/>
      <c r="K209" s="15"/>
      <c r="L209" s="4"/>
      <c r="M209" s="4"/>
    </row>
    <row r="210" spans="1:13" x14ac:dyDescent="0.25">
      <c r="A210" s="4"/>
      <c r="B210" s="4"/>
      <c r="C210" s="4"/>
      <c r="D210" s="2"/>
      <c r="E210" s="4"/>
      <c r="F210" s="4"/>
      <c r="G210" s="2"/>
      <c r="H210" s="4"/>
      <c r="I210" s="4"/>
      <c r="J210" s="4"/>
      <c r="K210" s="15"/>
      <c r="L210" s="4"/>
      <c r="M210" s="4"/>
    </row>
    <row r="211" spans="1:13" x14ac:dyDescent="0.25">
      <c r="A211" s="4"/>
      <c r="B211" s="4"/>
      <c r="C211" s="4"/>
      <c r="D211" s="2"/>
      <c r="E211" s="4"/>
      <c r="F211" s="4"/>
      <c r="G211" s="2"/>
      <c r="H211" s="4"/>
      <c r="I211" s="4"/>
      <c r="J211" s="4"/>
      <c r="K211" s="15"/>
      <c r="L211" s="4"/>
      <c r="M211" s="4"/>
    </row>
    <row r="212" spans="1:13" x14ac:dyDescent="0.25">
      <c r="A212" s="4"/>
      <c r="B212" s="4"/>
      <c r="C212" s="4"/>
      <c r="D212" s="2"/>
      <c r="E212" s="4"/>
      <c r="F212" s="4"/>
      <c r="G212" s="2"/>
      <c r="H212" s="4"/>
      <c r="I212" s="4"/>
      <c r="J212" s="4"/>
      <c r="K212" s="15"/>
      <c r="L212" s="4"/>
      <c r="M212" s="4"/>
    </row>
    <row r="213" spans="1:13" x14ac:dyDescent="0.25">
      <c r="A213" s="4"/>
      <c r="B213" s="4"/>
      <c r="C213" s="4"/>
      <c r="D213" s="2"/>
      <c r="E213" s="4"/>
      <c r="F213" s="4"/>
      <c r="G213" s="2"/>
      <c r="H213" s="4"/>
      <c r="I213" s="4"/>
      <c r="J213" s="4"/>
      <c r="K213" s="15"/>
      <c r="L213" s="4"/>
      <c r="M213" s="4"/>
    </row>
    <row r="214" spans="1:13" x14ac:dyDescent="0.25">
      <c r="A214" s="4"/>
      <c r="B214" s="4"/>
      <c r="C214" s="4"/>
      <c r="D214" s="2"/>
      <c r="E214" s="4"/>
      <c r="F214" s="4"/>
      <c r="G214" s="2"/>
      <c r="H214" s="4"/>
      <c r="I214" s="4"/>
      <c r="J214" s="4"/>
      <c r="K214" s="15"/>
      <c r="L214" s="4"/>
      <c r="M214" s="4"/>
    </row>
    <row r="215" spans="1:13" x14ac:dyDescent="0.25">
      <c r="A215" s="4"/>
      <c r="B215" s="4"/>
      <c r="C215" s="4"/>
      <c r="D215" s="2"/>
      <c r="E215" s="4"/>
      <c r="F215" s="4"/>
      <c r="G215" s="2"/>
      <c r="H215" s="4"/>
      <c r="I215" s="4"/>
      <c r="J215" s="4"/>
      <c r="K215" s="15"/>
      <c r="L215" s="4"/>
      <c r="M215" s="4"/>
    </row>
    <row r="216" spans="1:13" x14ac:dyDescent="0.25">
      <c r="A216" s="4"/>
      <c r="B216" s="4"/>
      <c r="C216" s="4"/>
      <c r="D216" s="2"/>
      <c r="E216" s="4"/>
      <c r="F216" s="4"/>
      <c r="G216" s="2"/>
      <c r="H216" s="4"/>
      <c r="I216" s="4"/>
      <c r="J216" s="4"/>
      <c r="K216" s="15"/>
      <c r="L216" s="4"/>
      <c r="M216" s="4"/>
    </row>
    <row r="217" spans="1:13" x14ac:dyDescent="0.25">
      <c r="A217" s="4"/>
      <c r="B217" s="4"/>
      <c r="C217" s="4"/>
      <c r="D217" s="2"/>
      <c r="E217" s="4"/>
      <c r="F217" s="4"/>
      <c r="G217" s="2"/>
      <c r="H217" s="4"/>
      <c r="I217" s="4"/>
      <c r="J217" s="4"/>
      <c r="K217" s="15"/>
      <c r="L217" s="4"/>
      <c r="M217" s="4"/>
    </row>
    <row r="218" spans="1:13" x14ac:dyDescent="0.25">
      <c r="A218" s="4"/>
      <c r="B218" s="4"/>
      <c r="C218" s="4"/>
      <c r="D218" s="2"/>
      <c r="E218" s="4"/>
      <c r="F218" s="4"/>
      <c r="G218" s="2"/>
      <c r="H218" s="4"/>
      <c r="I218" s="4"/>
      <c r="J218" s="4"/>
      <c r="K218" s="15"/>
      <c r="L218" s="4"/>
      <c r="M218" s="4"/>
    </row>
    <row r="219" spans="1:13" x14ac:dyDescent="0.25">
      <c r="A219" s="4"/>
      <c r="B219" s="4"/>
      <c r="C219" s="4"/>
      <c r="D219" s="2"/>
      <c r="E219" s="4"/>
      <c r="F219" s="4"/>
      <c r="G219" s="2"/>
      <c r="H219" s="4"/>
      <c r="I219" s="4"/>
      <c r="J219" s="4"/>
      <c r="K219" s="15"/>
      <c r="L219" s="4"/>
      <c r="M219" s="4"/>
    </row>
    <row r="220" spans="1:13" x14ac:dyDescent="0.25">
      <c r="A220" s="4"/>
      <c r="B220" s="4"/>
      <c r="C220" s="4"/>
      <c r="D220" s="2"/>
      <c r="E220" s="4"/>
      <c r="F220" s="4"/>
      <c r="G220" s="2"/>
      <c r="H220" s="4"/>
      <c r="I220" s="4"/>
      <c r="J220" s="4"/>
      <c r="K220" s="15"/>
      <c r="L220" s="4"/>
      <c r="M220" s="4"/>
    </row>
    <row r="221" spans="1:13" x14ac:dyDescent="0.25">
      <c r="A221" s="4"/>
      <c r="B221" s="4"/>
      <c r="C221" s="4"/>
      <c r="D221" s="2"/>
      <c r="E221" s="4"/>
      <c r="F221" s="4"/>
      <c r="G221" s="2"/>
      <c r="H221" s="4"/>
      <c r="I221" s="4"/>
      <c r="J221" s="4"/>
      <c r="K221" s="15"/>
      <c r="L221" s="4"/>
      <c r="M221" s="4"/>
    </row>
    <row r="222" spans="1:13" x14ac:dyDescent="0.25">
      <c r="A222" s="4"/>
      <c r="B222" s="4"/>
      <c r="C222" s="4"/>
      <c r="D222" s="2"/>
      <c r="E222" s="4"/>
      <c r="F222" s="4"/>
      <c r="G222" s="2"/>
      <c r="H222" s="4"/>
      <c r="I222" s="4"/>
      <c r="J222" s="4"/>
      <c r="K222" s="15"/>
      <c r="L222" s="4"/>
      <c r="M222" s="4"/>
    </row>
    <row r="223" spans="1:13" x14ac:dyDescent="0.25">
      <c r="A223" s="4"/>
      <c r="B223" s="4"/>
      <c r="C223" s="4"/>
      <c r="D223" s="2"/>
      <c r="E223" s="4"/>
      <c r="F223" s="4"/>
      <c r="G223" s="2"/>
      <c r="H223" s="4"/>
      <c r="I223" s="4"/>
      <c r="J223" s="4"/>
      <c r="K223" s="15"/>
      <c r="L223" s="4"/>
      <c r="M223" s="4"/>
    </row>
    <row r="224" spans="1:13" x14ac:dyDescent="0.25">
      <c r="A224" s="4"/>
      <c r="B224" s="4"/>
      <c r="C224" s="4"/>
      <c r="D224" s="2"/>
      <c r="E224" s="4"/>
      <c r="F224" s="4"/>
      <c r="G224" s="2"/>
      <c r="H224" s="4"/>
      <c r="I224" s="4"/>
      <c r="J224" s="4"/>
      <c r="K224" s="15"/>
      <c r="L224" s="4"/>
      <c r="M224" s="4"/>
    </row>
    <row r="225" spans="1:13" x14ac:dyDescent="0.25">
      <c r="A225" s="4"/>
      <c r="B225" s="4"/>
      <c r="C225" s="4"/>
      <c r="D225" s="2"/>
      <c r="E225" s="4"/>
      <c r="F225" s="4"/>
      <c r="G225" s="2"/>
      <c r="H225" s="4"/>
      <c r="I225" s="4"/>
      <c r="J225" s="4"/>
      <c r="K225" s="15"/>
      <c r="L225" s="4"/>
      <c r="M225" s="4"/>
    </row>
    <row r="226" spans="1:13" x14ac:dyDescent="0.25">
      <c r="A226" s="4"/>
      <c r="B226" s="4"/>
      <c r="C226" s="4"/>
      <c r="D226" s="2"/>
      <c r="E226" s="4"/>
      <c r="F226" s="4"/>
      <c r="G226" s="2"/>
      <c r="H226" s="4"/>
      <c r="I226" s="4"/>
      <c r="J226" s="4"/>
      <c r="K226" s="15"/>
      <c r="L226" s="4"/>
      <c r="M226" s="4"/>
    </row>
    <row r="227" spans="1:13" x14ac:dyDescent="0.25">
      <c r="A227" s="4"/>
      <c r="B227" s="4"/>
      <c r="C227" s="4"/>
      <c r="D227" s="2"/>
      <c r="E227" s="4"/>
      <c r="F227" s="4"/>
      <c r="G227" s="2"/>
      <c r="H227" s="4"/>
      <c r="I227" s="4"/>
      <c r="J227" s="4"/>
      <c r="K227" s="15"/>
      <c r="L227" s="4"/>
      <c r="M227" s="4"/>
    </row>
    <row r="228" spans="1:13" x14ac:dyDescent="0.25">
      <c r="A228" s="4"/>
      <c r="B228" s="4"/>
      <c r="C228" s="4"/>
      <c r="D228" s="2"/>
      <c r="E228" s="4"/>
      <c r="F228" s="4"/>
      <c r="G228" s="2"/>
      <c r="H228" s="4"/>
      <c r="I228" s="4"/>
      <c r="J228" s="4"/>
      <c r="K228" s="15"/>
      <c r="L228" s="4"/>
      <c r="M228" s="4"/>
    </row>
    <row r="229" spans="1:13" x14ac:dyDescent="0.25">
      <c r="A229" s="4"/>
      <c r="B229" s="4"/>
      <c r="C229" s="4"/>
      <c r="D229" s="2"/>
      <c r="E229" s="4"/>
      <c r="F229" s="4"/>
      <c r="G229" s="2"/>
      <c r="H229" s="4"/>
      <c r="I229" s="4"/>
      <c r="J229" s="4"/>
      <c r="K229" s="15"/>
      <c r="L229" s="4"/>
      <c r="M229" s="4"/>
    </row>
    <row r="230" spans="1:13" x14ac:dyDescent="0.25">
      <c r="A230" s="4"/>
      <c r="B230" s="4"/>
      <c r="C230" s="4"/>
      <c r="D230" s="2"/>
      <c r="E230" s="4"/>
      <c r="F230" s="4"/>
      <c r="G230" s="2"/>
      <c r="H230" s="4"/>
      <c r="I230" s="4"/>
      <c r="J230" s="4"/>
      <c r="K230" s="15"/>
      <c r="L230" s="4"/>
      <c r="M230" s="4"/>
    </row>
    <row r="231" spans="1:13" x14ac:dyDescent="0.25">
      <c r="A231" s="4"/>
      <c r="B231" s="4"/>
      <c r="C231" s="4"/>
      <c r="D231" s="2"/>
      <c r="E231" s="4"/>
      <c r="F231" s="4"/>
      <c r="G231" s="2"/>
      <c r="H231" s="4"/>
      <c r="I231" s="4"/>
      <c r="J231" s="4"/>
      <c r="K231" s="15"/>
      <c r="L231" s="4"/>
      <c r="M231" s="4"/>
    </row>
    <row r="232" spans="1:13" x14ac:dyDescent="0.25">
      <c r="A232" s="4"/>
      <c r="B232" s="4"/>
      <c r="C232" s="4"/>
      <c r="D232" s="2"/>
      <c r="E232" s="4"/>
      <c r="F232" s="4"/>
      <c r="G232" s="2"/>
      <c r="H232" s="4"/>
      <c r="I232" s="4"/>
      <c r="J232" s="4"/>
      <c r="K232" s="15"/>
      <c r="L232" s="4"/>
      <c r="M232" s="4"/>
    </row>
    <row r="233" spans="1:13" x14ac:dyDescent="0.25">
      <c r="A233" s="4"/>
      <c r="B233" s="4"/>
      <c r="C233" s="4"/>
      <c r="D233" s="2"/>
      <c r="E233" s="4"/>
      <c r="F233" s="4"/>
      <c r="G233" s="2"/>
      <c r="H233" s="4"/>
      <c r="I233" s="4"/>
      <c r="J233" s="4"/>
      <c r="K233" s="15"/>
      <c r="L233" s="4"/>
      <c r="M233" s="4"/>
    </row>
    <row r="234" spans="1:13" x14ac:dyDescent="0.25">
      <c r="A234" s="4"/>
      <c r="B234" s="4"/>
      <c r="C234" s="4"/>
      <c r="D234" s="2"/>
      <c r="E234" s="4"/>
      <c r="F234" s="4"/>
      <c r="G234" s="2"/>
      <c r="H234" s="4"/>
      <c r="I234" s="4"/>
      <c r="J234" s="4"/>
      <c r="K234" s="15"/>
      <c r="L234" s="4"/>
      <c r="M234" s="4"/>
    </row>
    <row r="235" spans="1:13" x14ac:dyDescent="0.25">
      <c r="A235" s="4"/>
      <c r="B235" s="4"/>
      <c r="C235" s="4"/>
      <c r="D235" s="2"/>
      <c r="E235" s="4"/>
      <c r="F235" s="4"/>
      <c r="G235" s="2"/>
      <c r="H235" s="4"/>
      <c r="I235" s="4"/>
      <c r="J235" s="4"/>
      <c r="K235" s="15"/>
      <c r="L235" s="4"/>
      <c r="M235" s="4"/>
    </row>
    <row r="236" spans="1:13" x14ac:dyDescent="0.25">
      <c r="A236" s="4"/>
      <c r="B236" s="4"/>
      <c r="C236" s="4"/>
      <c r="D236" s="2"/>
      <c r="E236" s="4"/>
      <c r="F236" s="4"/>
      <c r="G236" s="2"/>
      <c r="H236" s="4"/>
      <c r="I236" s="4"/>
      <c r="J236" s="4"/>
      <c r="K236" s="15"/>
      <c r="L236" s="4"/>
      <c r="M236" s="4"/>
    </row>
    <row r="237" spans="1:13" x14ac:dyDescent="0.25">
      <c r="A237" s="4"/>
      <c r="B237" s="4"/>
      <c r="C237" s="4"/>
      <c r="D237" s="2"/>
      <c r="E237" s="4"/>
      <c r="F237" s="4"/>
      <c r="G237" s="2"/>
      <c r="H237"/>
      <c r="I237" s="4"/>
      <c r="J237" s="4"/>
      <c r="K237" s="15"/>
      <c r="L237" s="4"/>
      <c r="M237" s="4"/>
    </row>
    <row r="238" spans="1:13" x14ac:dyDescent="0.25">
      <c r="A238" s="4"/>
      <c r="B238" s="4"/>
      <c r="C238" s="4"/>
      <c r="D238" s="2"/>
      <c r="E238" s="4"/>
      <c r="F238" s="4"/>
      <c r="G238" s="1"/>
      <c r="H238"/>
      <c r="I238" s="4"/>
      <c r="J238"/>
      <c r="K238" s="15"/>
      <c r="L238" s="4"/>
      <c r="M238" s="4"/>
    </row>
    <row r="239" spans="1:13" x14ac:dyDescent="0.25">
      <c r="A239" s="4"/>
      <c r="B239" s="4"/>
      <c r="C239" s="4"/>
      <c r="D239" s="2"/>
      <c r="E239" s="4"/>
      <c r="F239" s="4"/>
      <c r="G239" s="1"/>
      <c r="H239"/>
      <c r="I239"/>
      <c r="J239"/>
      <c r="K239" s="15"/>
      <c r="L239" s="4"/>
      <c r="M239" s="4"/>
    </row>
    <row r="240" spans="1:13" x14ac:dyDescent="0.25">
      <c r="A240" s="4"/>
      <c r="B240" s="4"/>
      <c r="C240" s="4"/>
      <c r="D240" s="2"/>
      <c r="E240" s="4"/>
      <c r="F240" s="4"/>
      <c r="G240" s="1"/>
      <c r="H240"/>
      <c r="I240"/>
      <c r="J240"/>
      <c r="K240" s="15"/>
      <c r="L240" s="4"/>
      <c r="M240" s="4"/>
    </row>
    <row r="241" spans="1:13" x14ac:dyDescent="0.25">
      <c r="A241" s="4"/>
      <c r="B241" s="4"/>
      <c r="C241" s="4"/>
      <c r="D241" s="2"/>
      <c r="E241" s="4"/>
      <c r="F241" s="4"/>
      <c r="G241" s="1"/>
      <c r="H241"/>
      <c r="I241"/>
      <c r="J241"/>
      <c r="K241" s="15"/>
      <c r="L241" s="4"/>
      <c r="M241" s="4"/>
    </row>
    <row r="242" spans="1:13" x14ac:dyDescent="0.25">
      <c r="A242" s="4"/>
      <c r="B242" s="4"/>
      <c r="C242" s="4"/>
      <c r="D242" s="2"/>
      <c r="E242" s="4"/>
      <c r="F242" s="4"/>
      <c r="G242" s="1"/>
      <c r="H242"/>
      <c r="I242"/>
      <c r="J242"/>
      <c r="K242" s="15"/>
      <c r="L242" s="4"/>
      <c r="M242" s="4"/>
    </row>
    <row r="243" spans="1:13" x14ac:dyDescent="0.25">
      <c r="A243"/>
      <c r="B243"/>
      <c r="C243"/>
      <c r="D243" s="1"/>
      <c r="E243"/>
      <c r="F243"/>
      <c r="G243" s="1"/>
      <c r="H243"/>
      <c r="I243"/>
      <c r="J243"/>
      <c r="K243" s="12"/>
    </row>
    <row r="244" spans="1:13" x14ac:dyDescent="0.25">
      <c r="A244"/>
      <c r="B244"/>
      <c r="C244"/>
      <c r="D244" s="1"/>
      <c r="E244"/>
      <c r="F244"/>
      <c r="G244" s="1"/>
      <c r="H244"/>
      <c r="I244"/>
      <c r="J244"/>
      <c r="K244" s="12"/>
    </row>
    <row r="245" spans="1:13" x14ac:dyDescent="0.25">
      <c r="A245"/>
      <c r="B245"/>
      <c r="C245"/>
      <c r="D245" s="1"/>
      <c r="E245"/>
      <c r="F245"/>
      <c r="G245" s="1"/>
      <c r="H245"/>
      <c r="I245"/>
      <c r="J245"/>
      <c r="K245" s="12"/>
    </row>
    <row r="246" spans="1:13" x14ac:dyDescent="0.25">
      <c r="A246"/>
      <c r="B246"/>
      <c r="C246"/>
      <c r="D246" s="1"/>
      <c r="E246"/>
      <c r="F246"/>
      <c r="G246" s="1"/>
      <c r="H246"/>
      <c r="I246"/>
      <c r="J246"/>
      <c r="K246" s="12"/>
    </row>
    <row r="247" spans="1:13" x14ac:dyDescent="0.25">
      <c r="A247"/>
      <c r="B247"/>
      <c r="C247"/>
      <c r="D247" s="1"/>
      <c r="E247"/>
      <c r="F247"/>
      <c r="G247" s="1"/>
      <c r="H247"/>
      <c r="I247"/>
      <c r="J247"/>
      <c r="K247" s="12"/>
    </row>
    <row r="248" spans="1:13" x14ac:dyDescent="0.25">
      <c r="A248"/>
      <c r="B248"/>
      <c r="C248"/>
      <c r="D248" s="1"/>
      <c r="E248"/>
      <c r="F248"/>
      <c r="G248" s="1"/>
      <c r="H248"/>
      <c r="I248"/>
      <c r="J248"/>
      <c r="K248" s="12"/>
    </row>
    <row r="249" spans="1:13" x14ac:dyDescent="0.25">
      <c r="A249"/>
      <c r="B249"/>
      <c r="C249"/>
      <c r="D249" s="1"/>
      <c r="E249"/>
      <c r="F249"/>
      <c r="G249" s="1"/>
      <c r="H249"/>
      <c r="I249"/>
      <c r="J249"/>
      <c r="K249" s="12"/>
    </row>
    <row r="250" spans="1:13" x14ac:dyDescent="0.25">
      <c r="A250"/>
      <c r="B250"/>
      <c r="C250"/>
      <c r="D250" s="1"/>
      <c r="E250"/>
      <c r="F250"/>
      <c r="G250" s="1"/>
      <c r="H250"/>
      <c r="I250"/>
      <c r="J250"/>
      <c r="K250" s="12"/>
    </row>
    <row r="251" spans="1:13" x14ac:dyDescent="0.25">
      <c r="A251"/>
      <c r="B251"/>
      <c r="C251"/>
      <c r="D251" s="1"/>
      <c r="E251"/>
      <c r="F251"/>
      <c r="G251" s="1"/>
      <c r="H251"/>
      <c r="I251"/>
      <c r="J251"/>
      <c r="K251" s="12"/>
    </row>
    <row r="252" spans="1:13" x14ac:dyDescent="0.25">
      <c r="A252"/>
      <c r="B252"/>
      <c r="C252"/>
      <c r="D252" s="1"/>
      <c r="E252"/>
      <c r="F252"/>
      <c r="G252" s="1"/>
      <c r="H252"/>
      <c r="I252"/>
      <c r="J252"/>
      <c r="K252" s="12"/>
    </row>
    <row r="253" spans="1:13" x14ac:dyDescent="0.25">
      <c r="A253"/>
      <c r="B253"/>
      <c r="C253"/>
      <c r="D253" s="1"/>
      <c r="E253"/>
      <c r="F253"/>
      <c r="G253" s="1"/>
      <c r="H253"/>
      <c r="I253"/>
      <c r="J253"/>
      <c r="K253" s="12"/>
    </row>
    <row r="254" spans="1:13" x14ac:dyDescent="0.25">
      <c r="A254"/>
      <c r="B254"/>
      <c r="C254"/>
      <c r="D254" s="1"/>
      <c r="E254"/>
      <c r="F254"/>
      <c r="G254" s="1"/>
      <c r="H254"/>
      <c r="I254"/>
      <c r="J254"/>
      <c r="K254" s="12"/>
    </row>
    <row r="255" spans="1:13" x14ac:dyDescent="0.25">
      <c r="A255"/>
      <c r="B255"/>
      <c r="C255"/>
      <c r="D255" s="1"/>
      <c r="E255"/>
      <c r="F255"/>
      <c r="G255" s="1"/>
      <c r="H255"/>
      <c r="I255"/>
      <c r="J255"/>
      <c r="K255" s="12"/>
    </row>
    <row r="256" spans="1:13" x14ac:dyDescent="0.25">
      <c r="A256"/>
      <c r="B256"/>
      <c r="C256"/>
      <c r="D256" s="1"/>
      <c r="E256"/>
      <c r="F256"/>
      <c r="G256" s="1"/>
      <c r="H256"/>
      <c r="I256"/>
      <c r="J256"/>
      <c r="K256" s="12"/>
    </row>
    <row r="257" spans="1:11" x14ac:dyDescent="0.25">
      <c r="A257"/>
      <c r="B257"/>
      <c r="C257"/>
      <c r="D257" s="1"/>
      <c r="E257"/>
      <c r="F257"/>
      <c r="G257" s="1"/>
      <c r="H257"/>
      <c r="I257"/>
      <c r="J257"/>
      <c r="K257" s="12"/>
    </row>
    <row r="258" spans="1:11" x14ac:dyDescent="0.25">
      <c r="A258"/>
      <c r="B258"/>
      <c r="C258"/>
      <c r="D258" s="1"/>
      <c r="E258"/>
      <c r="F258"/>
      <c r="G258" s="1"/>
      <c r="H258"/>
      <c r="I258"/>
      <c r="J258"/>
      <c r="K258" s="12"/>
    </row>
    <row r="259" spans="1:11" x14ac:dyDescent="0.25">
      <c r="A259"/>
      <c r="B259"/>
      <c r="C259"/>
      <c r="D259" s="1"/>
      <c r="E259"/>
      <c r="F259"/>
      <c r="G259" s="1"/>
      <c r="H259"/>
      <c r="I259"/>
      <c r="J259"/>
      <c r="K259" s="12"/>
    </row>
    <row r="260" spans="1:11" x14ac:dyDescent="0.25">
      <c r="A260"/>
      <c r="B260"/>
      <c r="C260"/>
      <c r="D260" s="1"/>
      <c r="E260"/>
      <c r="F260"/>
      <c r="G260" s="1"/>
      <c r="H260"/>
      <c r="I260"/>
      <c r="J260"/>
      <c r="K260" s="12"/>
    </row>
    <row r="261" spans="1:11" x14ac:dyDescent="0.25">
      <c r="A261"/>
      <c r="B261"/>
      <c r="C261"/>
      <c r="D261" s="1"/>
      <c r="E261"/>
      <c r="F261"/>
      <c r="G261" s="1"/>
      <c r="H261"/>
      <c r="I261"/>
      <c r="J261"/>
      <c r="K261" s="12"/>
    </row>
    <row r="262" spans="1:11" x14ac:dyDescent="0.25">
      <c r="A262"/>
      <c r="B262"/>
      <c r="C262"/>
      <c r="D262" s="1"/>
      <c r="E262"/>
      <c r="F262"/>
      <c r="G262" s="1"/>
      <c r="H262"/>
      <c r="I262"/>
      <c r="J262"/>
      <c r="K262" s="12"/>
    </row>
    <row r="263" spans="1:11" x14ac:dyDescent="0.25">
      <c r="A263"/>
      <c r="B263"/>
      <c r="C263"/>
      <c r="D263" s="1"/>
      <c r="E263"/>
      <c r="F263"/>
      <c r="G263" s="1"/>
      <c r="H263"/>
      <c r="I263"/>
      <c r="J263"/>
      <c r="K263" s="12"/>
    </row>
    <row r="264" spans="1:11" x14ac:dyDescent="0.25">
      <c r="A264"/>
      <c r="B264"/>
      <c r="C264"/>
      <c r="D264" s="1"/>
      <c r="E264"/>
      <c r="F264"/>
      <c r="G264" s="1"/>
      <c r="H264"/>
      <c r="I264"/>
      <c r="J264"/>
      <c r="K264" s="12"/>
    </row>
    <row r="265" spans="1:11" x14ac:dyDescent="0.25">
      <c r="A265"/>
      <c r="B265"/>
      <c r="C265"/>
      <c r="D265" s="1"/>
      <c r="E265"/>
      <c r="F265"/>
      <c r="G265" s="1"/>
      <c r="H265"/>
      <c r="I265"/>
      <c r="J265"/>
      <c r="K265" s="12"/>
    </row>
    <row r="266" spans="1:11" x14ac:dyDescent="0.25">
      <c r="A266"/>
      <c r="B266"/>
      <c r="C266"/>
      <c r="D266" s="1"/>
      <c r="E266"/>
      <c r="F266"/>
      <c r="G266" s="1"/>
      <c r="H266"/>
      <c r="I266"/>
      <c r="J266"/>
      <c r="K266" s="12"/>
    </row>
    <row r="267" spans="1:11" x14ac:dyDescent="0.25">
      <c r="A267"/>
      <c r="B267"/>
      <c r="C267"/>
      <c r="D267" s="1"/>
      <c r="E267"/>
      <c r="F267"/>
      <c r="G267" s="1"/>
      <c r="H267"/>
      <c r="I267"/>
      <c r="J267"/>
      <c r="K267" s="12"/>
    </row>
    <row r="268" spans="1:11" x14ac:dyDescent="0.25">
      <c r="A268"/>
      <c r="B268"/>
      <c r="C268"/>
      <c r="D268" s="1"/>
      <c r="E268"/>
      <c r="F268"/>
      <c r="G268" s="1"/>
      <c r="H268"/>
      <c r="I268"/>
      <c r="J268"/>
      <c r="K268" s="12"/>
    </row>
    <row r="269" spans="1:11" x14ac:dyDescent="0.25">
      <c r="A269"/>
      <c r="B269"/>
      <c r="C269"/>
      <c r="D269" s="1"/>
      <c r="E269"/>
      <c r="F269"/>
      <c r="G269" s="1"/>
      <c r="H269"/>
      <c r="I269"/>
      <c r="J269"/>
      <c r="K269" s="12"/>
    </row>
    <row r="270" spans="1:11" x14ac:dyDescent="0.25">
      <c r="A270"/>
      <c r="B270"/>
      <c r="C270"/>
      <c r="D270" s="1"/>
      <c r="E270"/>
      <c r="F270"/>
      <c r="G270" s="1"/>
      <c r="H270"/>
      <c r="I270"/>
      <c r="J270"/>
      <c r="K270" s="12"/>
    </row>
    <row r="271" spans="1:11" x14ac:dyDescent="0.25">
      <c r="A271"/>
      <c r="B271"/>
      <c r="C271"/>
      <c r="D271" s="1"/>
      <c r="E271"/>
      <c r="F271"/>
      <c r="G271" s="1"/>
      <c r="H271"/>
      <c r="I271"/>
      <c r="J271"/>
      <c r="K271" s="12"/>
    </row>
    <row r="272" spans="1:11" x14ac:dyDescent="0.25">
      <c r="A272"/>
      <c r="B272"/>
      <c r="C272"/>
      <c r="D272" s="1"/>
      <c r="E272"/>
      <c r="F272"/>
      <c r="G272" s="1"/>
      <c r="H272"/>
      <c r="I272"/>
      <c r="J272"/>
      <c r="K272" s="12"/>
    </row>
    <row r="273" spans="1:11" x14ac:dyDescent="0.25">
      <c r="A273"/>
      <c r="B273"/>
      <c r="C273"/>
      <c r="D273" s="1"/>
      <c r="E273"/>
      <c r="F273"/>
      <c r="G273" s="1"/>
      <c r="H273"/>
      <c r="I273"/>
      <c r="J273"/>
      <c r="K273" s="12"/>
    </row>
    <row r="274" spans="1:11" x14ac:dyDescent="0.25">
      <c r="A274"/>
      <c r="B274"/>
      <c r="C274"/>
      <c r="D274" s="1"/>
      <c r="E274"/>
      <c r="F274"/>
      <c r="G274" s="1"/>
      <c r="H274"/>
      <c r="I274"/>
      <c r="J274"/>
      <c r="K274" s="12"/>
    </row>
    <row r="275" spans="1:11" x14ac:dyDescent="0.25">
      <c r="A275"/>
      <c r="B275"/>
      <c r="C275"/>
      <c r="D275" s="1"/>
      <c r="E275"/>
      <c r="F275"/>
      <c r="G275" s="1"/>
      <c r="H275"/>
      <c r="I275"/>
      <c r="J275"/>
      <c r="K275" s="12"/>
    </row>
    <row r="276" spans="1:11" x14ac:dyDescent="0.25">
      <c r="A276"/>
      <c r="B276"/>
      <c r="C276"/>
      <c r="D276" s="1"/>
      <c r="E276"/>
      <c r="F276"/>
      <c r="G276" s="1"/>
      <c r="H276"/>
      <c r="I276"/>
      <c r="J276"/>
      <c r="K276" s="12"/>
    </row>
    <row r="277" spans="1:11" x14ac:dyDescent="0.25">
      <c r="A277"/>
      <c r="B277"/>
      <c r="C277"/>
      <c r="D277" s="1"/>
      <c r="E277"/>
      <c r="F277"/>
      <c r="G277" s="1"/>
      <c r="H277"/>
      <c r="I277"/>
      <c r="J277"/>
      <c r="K277" s="12"/>
    </row>
    <row r="278" spans="1:11" x14ac:dyDescent="0.25">
      <c r="A278"/>
      <c r="B278"/>
      <c r="C278"/>
      <c r="D278" s="1"/>
      <c r="E278"/>
      <c r="F278"/>
      <c r="G278" s="1"/>
      <c r="H278"/>
      <c r="I278"/>
      <c r="J278"/>
      <c r="K278" s="12"/>
    </row>
    <row r="279" spans="1:11" x14ac:dyDescent="0.25">
      <c r="A279"/>
      <c r="B279"/>
      <c r="C279"/>
      <c r="D279" s="1"/>
      <c r="E279"/>
      <c r="F279"/>
      <c r="G279" s="1"/>
      <c r="H279"/>
      <c r="I279"/>
      <c r="J279"/>
      <c r="K279" s="12"/>
    </row>
    <row r="280" spans="1:11" x14ac:dyDescent="0.25">
      <c r="A280"/>
      <c r="B280"/>
      <c r="C280"/>
      <c r="D280" s="1"/>
      <c r="E280"/>
      <c r="F280"/>
      <c r="G280" s="1"/>
      <c r="H280"/>
      <c r="I280"/>
      <c r="J280"/>
      <c r="K280" s="12"/>
    </row>
    <row r="281" spans="1:11" x14ac:dyDescent="0.25">
      <c r="A281"/>
      <c r="B281"/>
      <c r="C281"/>
      <c r="D281" s="1"/>
      <c r="E281"/>
      <c r="F281"/>
      <c r="G281" s="1"/>
      <c r="H281"/>
      <c r="I281"/>
      <c r="J281"/>
      <c r="K281" s="12"/>
    </row>
    <row r="282" spans="1:11" x14ac:dyDescent="0.25">
      <c r="A282"/>
      <c r="B282"/>
      <c r="C282"/>
      <c r="D282" s="1"/>
      <c r="E282"/>
      <c r="F282"/>
      <c r="G282" s="1"/>
      <c r="H282"/>
      <c r="I282"/>
      <c r="J282"/>
      <c r="K282" s="12"/>
    </row>
    <row r="283" spans="1:11" x14ac:dyDescent="0.25">
      <c r="A283"/>
      <c r="B283"/>
      <c r="C283"/>
      <c r="D283" s="1"/>
      <c r="E283"/>
      <c r="F283"/>
      <c r="G283" s="1"/>
      <c r="H283"/>
      <c r="I283"/>
      <c r="J283"/>
      <c r="K283" s="12"/>
    </row>
    <row r="284" spans="1:11" x14ac:dyDescent="0.25">
      <c r="A284"/>
      <c r="B284"/>
      <c r="C284"/>
      <c r="D284" s="1"/>
      <c r="E284"/>
      <c r="F284"/>
      <c r="G284" s="1"/>
      <c r="H284"/>
      <c r="I284"/>
      <c r="J284"/>
      <c r="K284" s="12"/>
    </row>
    <row r="285" spans="1:11" x14ac:dyDescent="0.25">
      <c r="A285"/>
      <c r="B285"/>
      <c r="C285"/>
      <c r="D285" s="1"/>
      <c r="E285"/>
      <c r="F285"/>
      <c r="G285" s="1"/>
      <c r="H285"/>
      <c r="I285"/>
      <c r="J285"/>
      <c r="K285" s="12"/>
    </row>
    <row r="286" spans="1:11" x14ac:dyDescent="0.25">
      <c r="A286"/>
      <c r="B286"/>
      <c r="C286"/>
      <c r="D286" s="1"/>
      <c r="E286"/>
      <c r="F286"/>
      <c r="G286" s="1"/>
      <c r="H286"/>
      <c r="I286"/>
      <c r="J286"/>
      <c r="K286" s="12"/>
    </row>
    <row r="287" spans="1:11" x14ac:dyDescent="0.25">
      <c r="A287"/>
      <c r="B287"/>
      <c r="C287"/>
      <c r="D287" s="1"/>
      <c r="E287"/>
      <c r="F287"/>
      <c r="G287" s="1"/>
      <c r="H287"/>
      <c r="I287"/>
      <c r="J287"/>
      <c r="K287" s="12"/>
    </row>
    <row r="288" spans="1:11" x14ac:dyDescent="0.25">
      <c r="A288"/>
      <c r="B288"/>
      <c r="C288"/>
      <c r="D288" s="1"/>
      <c r="E288"/>
      <c r="F288"/>
      <c r="G288" s="1"/>
      <c r="H288"/>
      <c r="I288"/>
      <c r="J288"/>
      <c r="K288" s="12"/>
    </row>
    <row r="289" spans="1:11" x14ac:dyDescent="0.25">
      <c r="A289"/>
      <c r="B289"/>
      <c r="C289"/>
      <c r="D289" s="1"/>
      <c r="E289"/>
      <c r="F289"/>
      <c r="G289" s="1"/>
      <c r="H289"/>
      <c r="I289"/>
      <c r="J289"/>
      <c r="K289" s="12"/>
    </row>
    <row r="290" spans="1:11" x14ac:dyDescent="0.25">
      <c r="A290"/>
      <c r="B290"/>
      <c r="C290"/>
      <c r="D290" s="1"/>
      <c r="E290"/>
      <c r="F290"/>
      <c r="G290" s="1"/>
      <c r="H290"/>
      <c r="I290"/>
      <c r="J290"/>
      <c r="K290" s="12"/>
    </row>
    <row r="291" spans="1:11" x14ac:dyDescent="0.25">
      <c r="A291"/>
      <c r="B291"/>
      <c r="C291"/>
      <c r="D291" s="1"/>
      <c r="E291"/>
      <c r="F291"/>
      <c r="G291" s="1"/>
      <c r="H291"/>
      <c r="I291"/>
      <c r="J291"/>
      <c r="K291" s="12"/>
    </row>
    <row r="292" spans="1:11" x14ac:dyDescent="0.25">
      <c r="A292"/>
      <c r="B292"/>
      <c r="C292"/>
      <c r="D292" s="1"/>
      <c r="E292"/>
      <c r="F292"/>
      <c r="G292" s="1"/>
      <c r="H292"/>
      <c r="I292"/>
      <c r="J292"/>
      <c r="K292" s="12"/>
    </row>
    <row r="293" spans="1:11" x14ac:dyDescent="0.25">
      <c r="A293"/>
      <c r="B293"/>
      <c r="C293"/>
      <c r="D293" s="1"/>
      <c r="E293"/>
      <c r="F293"/>
      <c r="G293" s="1"/>
      <c r="H293"/>
      <c r="I293"/>
      <c r="J293"/>
      <c r="K293" s="12"/>
    </row>
    <row r="294" spans="1:11" x14ac:dyDescent="0.25">
      <c r="A294"/>
      <c r="B294"/>
      <c r="C294"/>
      <c r="D294" s="1"/>
      <c r="E294"/>
      <c r="F294"/>
      <c r="G294" s="1"/>
      <c r="H294"/>
      <c r="I294"/>
      <c r="J294"/>
      <c r="K294" s="12"/>
    </row>
    <row r="295" spans="1:11" x14ac:dyDescent="0.25">
      <c r="A295"/>
      <c r="B295"/>
      <c r="C295"/>
      <c r="D295" s="1"/>
      <c r="E295"/>
      <c r="F295"/>
      <c r="G295" s="1"/>
      <c r="H295"/>
      <c r="I295"/>
      <c r="J295"/>
      <c r="K295" s="12"/>
    </row>
    <row r="296" spans="1:11" x14ac:dyDescent="0.25">
      <c r="A296"/>
      <c r="B296"/>
      <c r="C296"/>
      <c r="D296" s="1"/>
      <c r="E296"/>
      <c r="F296"/>
      <c r="G296" s="1"/>
      <c r="H296"/>
      <c r="I296"/>
      <c r="J296"/>
      <c r="K296" s="12"/>
    </row>
    <row r="297" spans="1:11" x14ac:dyDescent="0.25">
      <c r="A297"/>
      <c r="B297"/>
      <c r="C297"/>
      <c r="D297" s="1"/>
      <c r="E297"/>
      <c r="F297"/>
      <c r="G297" s="1"/>
      <c r="H297"/>
      <c r="I297"/>
      <c r="J297"/>
      <c r="K297" s="12"/>
    </row>
    <row r="298" spans="1:11" x14ac:dyDescent="0.25">
      <c r="A298"/>
      <c r="B298"/>
      <c r="C298"/>
      <c r="D298" s="1"/>
      <c r="E298"/>
      <c r="F298"/>
      <c r="G298" s="1"/>
      <c r="H298"/>
      <c r="I298"/>
      <c r="J298"/>
      <c r="K298" s="12"/>
    </row>
    <row r="299" spans="1:11" x14ac:dyDescent="0.25">
      <c r="A299"/>
      <c r="B299"/>
      <c r="C299"/>
      <c r="D299" s="1"/>
      <c r="E299"/>
      <c r="F299"/>
      <c r="G299" s="1"/>
      <c r="H299"/>
      <c r="I299"/>
      <c r="J299"/>
      <c r="K299" s="12"/>
    </row>
    <row r="300" spans="1:11" x14ac:dyDescent="0.25">
      <c r="A300"/>
      <c r="B300"/>
      <c r="C300"/>
      <c r="D300" s="1"/>
      <c r="E300"/>
      <c r="F300"/>
      <c r="G300" s="1"/>
      <c r="H300"/>
      <c r="I300"/>
      <c r="J300"/>
      <c r="K300" s="12"/>
    </row>
    <row r="301" spans="1:11" x14ac:dyDescent="0.25">
      <c r="A301"/>
      <c r="B301"/>
      <c r="C301"/>
      <c r="D301" s="1"/>
      <c r="E301"/>
      <c r="F301"/>
      <c r="G301" s="1"/>
      <c r="H301"/>
      <c r="I301"/>
      <c r="J301"/>
      <c r="K301" s="12"/>
    </row>
    <row r="302" spans="1:11" x14ac:dyDescent="0.25">
      <c r="A302"/>
      <c r="B302"/>
      <c r="C302"/>
      <c r="D302" s="1"/>
      <c r="E302"/>
      <c r="F302"/>
      <c r="G302" s="1"/>
      <c r="H302"/>
      <c r="I302"/>
      <c r="J302"/>
      <c r="K302" s="12"/>
    </row>
    <row r="303" spans="1:11" x14ac:dyDescent="0.25">
      <c r="A303"/>
      <c r="B303"/>
      <c r="C303"/>
      <c r="D303" s="1"/>
      <c r="E303"/>
      <c r="F303"/>
      <c r="G303" s="1"/>
      <c r="H303"/>
      <c r="I303"/>
      <c r="J303"/>
      <c r="K303" s="12"/>
    </row>
    <row r="304" spans="1:11" x14ac:dyDescent="0.25">
      <c r="A304"/>
      <c r="B304"/>
      <c r="C304"/>
      <c r="D304" s="1"/>
      <c r="E304"/>
      <c r="F304"/>
      <c r="G304" s="1"/>
      <c r="H304"/>
      <c r="I304"/>
      <c r="J304"/>
      <c r="K304" s="12"/>
    </row>
    <row r="305" spans="1:11" x14ac:dyDescent="0.25">
      <c r="A305"/>
      <c r="B305"/>
      <c r="C305"/>
      <c r="D305" s="1"/>
      <c r="E305"/>
      <c r="F305"/>
      <c r="G305" s="1"/>
      <c r="H305"/>
      <c r="I305"/>
      <c r="J305"/>
      <c r="K305" s="12"/>
    </row>
    <row r="306" spans="1:11" x14ac:dyDescent="0.25">
      <c r="A306"/>
      <c r="B306"/>
      <c r="C306"/>
      <c r="D306" s="1"/>
      <c r="E306"/>
      <c r="F306"/>
      <c r="G306" s="1"/>
      <c r="H306"/>
      <c r="I306"/>
      <c r="J306"/>
      <c r="K306" s="12"/>
    </row>
    <row r="307" spans="1:11" x14ac:dyDescent="0.25">
      <c r="A307"/>
      <c r="B307"/>
      <c r="C307"/>
      <c r="D307" s="1"/>
      <c r="E307"/>
      <c r="F307"/>
      <c r="G307" s="1"/>
      <c r="H307"/>
      <c r="I307"/>
      <c r="J307"/>
      <c r="K307" s="12"/>
    </row>
    <row r="308" spans="1:11" x14ac:dyDescent="0.25">
      <c r="A308"/>
      <c r="B308"/>
      <c r="C308"/>
      <c r="D308" s="1"/>
      <c r="E308"/>
      <c r="F308"/>
      <c r="G308" s="1"/>
      <c r="H308"/>
      <c r="I308"/>
      <c r="J308"/>
      <c r="K308" s="12"/>
    </row>
    <row r="309" spans="1:11" x14ac:dyDescent="0.25">
      <c r="A309"/>
      <c r="B309"/>
      <c r="C309"/>
      <c r="D309" s="1"/>
      <c r="E309"/>
      <c r="F309"/>
      <c r="G309" s="1"/>
      <c r="H309"/>
      <c r="I309"/>
      <c r="J309"/>
      <c r="K309" s="12"/>
    </row>
    <row r="310" spans="1:11" x14ac:dyDescent="0.25">
      <c r="A310"/>
      <c r="B310"/>
      <c r="C310"/>
      <c r="D310" s="1"/>
      <c r="E310"/>
      <c r="F310"/>
      <c r="G310" s="1"/>
      <c r="H310"/>
      <c r="I310"/>
      <c r="J310"/>
      <c r="K310" s="12"/>
    </row>
    <row r="311" spans="1:11" x14ac:dyDescent="0.25">
      <c r="A311"/>
      <c r="B311"/>
      <c r="C311"/>
      <c r="D311" s="1"/>
      <c r="E311"/>
      <c r="F311"/>
      <c r="G311" s="1"/>
      <c r="H311"/>
      <c r="I311"/>
      <c r="J311"/>
      <c r="K311" s="12"/>
    </row>
    <row r="312" spans="1:11" x14ac:dyDescent="0.25">
      <c r="A312"/>
      <c r="B312"/>
      <c r="C312"/>
      <c r="D312" s="1"/>
      <c r="E312"/>
      <c r="F312"/>
      <c r="G312" s="1"/>
      <c r="H312"/>
      <c r="I312"/>
      <c r="J312"/>
      <c r="K312" s="12"/>
    </row>
    <row r="313" spans="1:11" x14ac:dyDescent="0.25">
      <c r="A313"/>
      <c r="B313"/>
      <c r="C313"/>
      <c r="D313" s="1"/>
      <c r="E313"/>
      <c r="F313"/>
      <c r="G313" s="1"/>
      <c r="H313"/>
      <c r="I313"/>
      <c r="J313"/>
      <c r="K313" s="12"/>
    </row>
    <row r="314" spans="1:11" x14ac:dyDescent="0.25">
      <c r="A314"/>
      <c r="B314"/>
      <c r="C314"/>
      <c r="D314" s="1"/>
      <c r="E314"/>
      <c r="F314"/>
      <c r="G314" s="1"/>
      <c r="H314"/>
      <c r="I314"/>
      <c r="J314"/>
      <c r="K314" s="12"/>
    </row>
    <row r="315" spans="1:11" x14ac:dyDescent="0.25">
      <c r="A315"/>
      <c r="B315"/>
      <c r="C315"/>
      <c r="D315" s="1"/>
      <c r="E315"/>
      <c r="F315"/>
      <c r="G315" s="1"/>
      <c r="H315"/>
      <c r="I315"/>
      <c r="J315"/>
      <c r="K315" s="12"/>
    </row>
    <row r="316" spans="1:11" x14ac:dyDescent="0.25">
      <c r="A316"/>
      <c r="B316"/>
      <c r="C316"/>
      <c r="D316" s="1"/>
      <c r="E316"/>
      <c r="F316"/>
      <c r="G316" s="1"/>
      <c r="H316"/>
      <c r="I316"/>
      <c r="J316"/>
      <c r="K316" s="12"/>
    </row>
    <row r="317" spans="1:11" x14ac:dyDescent="0.25">
      <c r="A317"/>
      <c r="B317"/>
      <c r="C317"/>
      <c r="D317" s="1"/>
      <c r="E317"/>
      <c r="F317"/>
      <c r="G317" s="1"/>
      <c r="H317"/>
      <c r="I317"/>
      <c r="J317"/>
      <c r="K317" s="12"/>
    </row>
    <row r="318" spans="1:11" x14ac:dyDescent="0.25">
      <c r="A318"/>
      <c r="B318"/>
      <c r="C318"/>
      <c r="D318" s="1"/>
      <c r="E318"/>
      <c r="F318"/>
      <c r="G318" s="1"/>
      <c r="H318"/>
      <c r="I318"/>
      <c r="J318"/>
      <c r="K318" s="12"/>
    </row>
    <row r="319" spans="1:11" x14ac:dyDescent="0.25">
      <c r="A319"/>
      <c r="B319"/>
      <c r="C319"/>
      <c r="D319" s="1"/>
      <c r="E319"/>
      <c r="F319"/>
      <c r="G319" s="1"/>
      <c r="H319"/>
      <c r="I319"/>
      <c r="J319"/>
      <c r="K319" s="12"/>
    </row>
    <row r="320" spans="1:11" x14ac:dyDescent="0.25">
      <c r="A320"/>
      <c r="B320"/>
      <c r="C320"/>
      <c r="D320" s="1"/>
      <c r="E320"/>
      <c r="F320"/>
      <c r="G320" s="1"/>
      <c r="H320"/>
      <c r="I320"/>
      <c r="J320"/>
      <c r="K320" s="12"/>
    </row>
    <row r="321" spans="1:11" x14ac:dyDescent="0.25">
      <c r="A321"/>
      <c r="B321"/>
      <c r="C321"/>
      <c r="D321" s="1"/>
      <c r="E321"/>
      <c r="F321"/>
      <c r="G321" s="1"/>
      <c r="H321"/>
      <c r="I321"/>
      <c r="J321"/>
      <c r="K321" s="12"/>
    </row>
    <row r="322" spans="1:11" x14ac:dyDescent="0.25">
      <c r="A322"/>
      <c r="B322"/>
      <c r="C322"/>
      <c r="D322" s="1"/>
      <c r="E322"/>
      <c r="F322"/>
      <c r="G322" s="1"/>
      <c r="H322"/>
      <c r="I322"/>
      <c r="J322"/>
      <c r="K322" s="12"/>
    </row>
    <row r="323" spans="1:11" x14ac:dyDescent="0.25">
      <c r="A323"/>
      <c r="B323"/>
      <c r="C323"/>
      <c r="D323" s="1"/>
      <c r="E323"/>
      <c r="F323"/>
      <c r="G323" s="1"/>
      <c r="H323"/>
      <c r="I323"/>
      <c r="J323"/>
      <c r="K323" s="12"/>
    </row>
    <row r="324" spans="1:11" x14ac:dyDescent="0.25">
      <c r="A324"/>
      <c r="B324"/>
      <c r="C324"/>
      <c r="D324" s="1"/>
      <c r="E324"/>
      <c r="F324"/>
      <c r="G324" s="1"/>
      <c r="H324"/>
      <c r="I324"/>
      <c r="J324"/>
      <c r="K324" s="12"/>
    </row>
    <row r="325" spans="1:11" x14ac:dyDescent="0.25">
      <c r="A325"/>
      <c r="B325"/>
      <c r="C325"/>
      <c r="D325" s="1"/>
      <c r="E325"/>
      <c r="F325"/>
      <c r="G325" s="1"/>
      <c r="H325"/>
      <c r="I325"/>
      <c r="J325"/>
      <c r="K325" s="12"/>
    </row>
    <row r="326" spans="1:11" x14ac:dyDescent="0.25">
      <c r="A326"/>
      <c r="B326"/>
      <c r="C326"/>
      <c r="D326" s="1"/>
      <c r="E326"/>
      <c r="F326"/>
      <c r="G326" s="1"/>
      <c r="H326"/>
      <c r="I326"/>
      <c r="J326"/>
      <c r="K326" s="12"/>
    </row>
    <row r="327" spans="1:11" x14ac:dyDescent="0.25">
      <c r="A327"/>
      <c r="B327"/>
      <c r="C327"/>
      <c r="D327" s="1"/>
      <c r="E327"/>
      <c r="F327"/>
      <c r="G327" s="1"/>
      <c r="H327"/>
      <c r="I327"/>
      <c r="J327"/>
      <c r="K327" s="12"/>
    </row>
    <row r="328" spans="1:11" x14ac:dyDescent="0.25">
      <c r="A328"/>
      <c r="B328"/>
      <c r="C328"/>
      <c r="D328" s="1"/>
      <c r="E328"/>
      <c r="F328"/>
      <c r="G328" s="1"/>
      <c r="H328"/>
      <c r="I328"/>
      <c r="J328"/>
      <c r="K328" s="12"/>
    </row>
    <row r="329" spans="1:11" x14ac:dyDescent="0.25">
      <c r="A329"/>
      <c r="B329"/>
      <c r="C329"/>
      <c r="D329" s="1"/>
      <c r="E329"/>
      <c r="F329"/>
      <c r="G329" s="1"/>
      <c r="H329"/>
      <c r="I329"/>
      <c r="J329"/>
      <c r="K329" s="12"/>
    </row>
    <row r="330" spans="1:11" x14ac:dyDescent="0.25">
      <c r="A330"/>
      <c r="B330"/>
      <c r="C330"/>
      <c r="D330" s="1"/>
      <c r="E330"/>
      <c r="F330"/>
      <c r="G330" s="1"/>
      <c r="H330"/>
      <c r="I330"/>
      <c r="J330"/>
      <c r="K330" s="12"/>
    </row>
    <row r="331" spans="1:11" x14ac:dyDescent="0.25">
      <c r="A331"/>
      <c r="B331"/>
      <c r="C331"/>
      <c r="D331" s="1"/>
      <c r="E331"/>
      <c r="F331"/>
      <c r="G331" s="1"/>
      <c r="H331"/>
      <c r="I331"/>
      <c r="J331"/>
      <c r="K331" s="12"/>
    </row>
    <row r="332" spans="1:11" x14ac:dyDescent="0.25">
      <c r="A332"/>
      <c r="B332"/>
      <c r="C332"/>
      <c r="D332" s="1"/>
      <c r="E332"/>
      <c r="F332"/>
      <c r="G332" s="1"/>
      <c r="H332"/>
      <c r="I332"/>
      <c r="J332"/>
      <c r="K332" s="12"/>
    </row>
    <row r="333" spans="1:11" x14ac:dyDescent="0.25">
      <c r="A333"/>
      <c r="B333"/>
      <c r="C333"/>
      <c r="D333" s="1"/>
      <c r="E333"/>
      <c r="F333"/>
      <c r="G333" s="1"/>
      <c r="H333"/>
      <c r="I333"/>
      <c r="J333"/>
      <c r="K333" s="12"/>
    </row>
    <row r="334" spans="1:11" x14ac:dyDescent="0.25">
      <c r="A334"/>
      <c r="B334"/>
      <c r="C334"/>
      <c r="D334" s="1"/>
      <c r="E334"/>
      <c r="F334"/>
      <c r="G334" s="1"/>
      <c r="H334"/>
      <c r="I334"/>
      <c r="J334"/>
      <c r="K334" s="12"/>
    </row>
    <row r="335" spans="1:11" x14ac:dyDescent="0.25">
      <c r="A335"/>
      <c r="B335"/>
      <c r="C335"/>
      <c r="D335" s="1"/>
      <c r="E335"/>
      <c r="F335"/>
      <c r="G335" s="1"/>
      <c r="H335"/>
      <c r="I335"/>
      <c r="K335" s="12"/>
    </row>
    <row r="336" spans="1:11" x14ac:dyDescent="0.25">
      <c r="A336"/>
      <c r="B336"/>
      <c r="C336"/>
      <c r="D336" s="1"/>
      <c r="E336"/>
      <c r="F336"/>
      <c r="G336" s="1"/>
      <c r="H336"/>
      <c r="K336" s="12"/>
    </row>
    <row r="337" spans="1:11" x14ac:dyDescent="0.25">
      <c r="A337"/>
      <c r="B337"/>
      <c r="C337"/>
      <c r="D337" s="1"/>
      <c r="E337"/>
      <c r="F337"/>
      <c r="G337" s="1"/>
      <c r="H337"/>
      <c r="K337" s="12"/>
    </row>
    <row r="338" spans="1:11" x14ac:dyDescent="0.25">
      <c r="A338"/>
      <c r="B338"/>
      <c r="C338"/>
      <c r="D338" s="1"/>
      <c r="E338"/>
      <c r="F338"/>
      <c r="G338" s="1"/>
      <c r="H338"/>
      <c r="K338" s="12"/>
    </row>
    <row r="339" spans="1:11" x14ac:dyDescent="0.25">
      <c r="A339"/>
      <c r="B339"/>
      <c r="C339"/>
      <c r="D339" s="1"/>
      <c r="E339"/>
      <c r="F339"/>
      <c r="G339" s="1"/>
      <c r="H339"/>
      <c r="K339" s="12"/>
    </row>
    <row r="340" spans="1:11" x14ac:dyDescent="0.25">
      <c r="A340"/>
      <c r="B340"/>
      <c r="C340"/>
      <c r="D340" s="1"/>
      <c r="E340"/>
      <c r="F340"/>
      <c r="G340" s="1"/>
      <c r="H340"/>
    </row>
    <row r="341" spans="1:11" x14ac:dyDescent="0.25">
      <c r="A341"/>
      <c r="B341"/>
      <c r="C341"/>
      <c r="D341" s="1"/>
      <c r="E341"/>
      <c r="F341"/>
      <c r="G341" s="1"/>
      <c r="H341"/>
    </row>
    <row r="342" spans="1:11" x14ac:dyDescent="0.25">
      <c r="A342"/>
      <c r="B342"/>
      <c r="C342"/>
      <c r="D342" s="1"/>
      <c r="E342"/>
      <c r="F342"/>
      <c r="G342" s="1"/>
      <c r="H342"/>
    </row>
    <row r="343" spans="1:11" x14ac:dyDescent="0.25">
      <c r="A343"/>
      <c r="B343"/>
      <c r="C343"/>
      <c r="D343" s="1"/>
      <c r="E343"/>
      <c r="F343"/>
      <c r="G343" s="1"/>
      <c r="H343"/>
    </row>
    <row r="344" spans="1:11" x14ac:dyDescent="0.25">
      <c r="A344"/>
      <c r="B344"/>
      <c r="C344"/>
      <c r="D344" s="1"/>
      <c r="E344"/>
      <c r="F344"/>
      <c r="G344" s="1"/>
      <c r="H344"/>
    </row>
    <row r="345" spans="1:11" x14ac:dyDescent="0.25">
      <c r="A345"/>
      <c r="B345"/>
      <c r="C345"/>
      <c r="D345" s="1"/>
      <c r="E345"/>
      <c r="F345"/>
      <c r="G345" s="1"/>
      <c r="H345"/>
    </row>
    <row r="346" spans="1:11" x14ac:dyDescent="0.25">
      <c r="A346"/>
      <c r="B346"/>
      <c r="C346"/>
      <c r="D346" s="1"/>
      <c r="E346"/>
      <c r="F346"/>
      <c r="G346" s="1"/>
      <c r="H346"/>
    </row>
    <row r="347" spans="1:11" x14ac:dyDescent="0.25">
      <c r="A347"/>
      <c r="B347"/>
      <c r="C347"/>
      <c r="D347" s="1"/>
      <c r="E347"/>
      <c r="F347"/>
      <c r="G347" s="1"/>
      <c r="H347"/>
    </row>
    <row r="348" spans="1:11" x14ac:dyDescent="0.25">
      <c r="A348"/>
      <c r="B348"/>
      <c r="C348"/>
      <c r="D348" s="1"/>
      <c r="E348"/>
      <c r="F348"/>
      <c r="G348" s="1"/>
      <c r="H348"/>
    </row>
    <row r="349" spans="1:11" x14ac:dyDescent="0.25">
      <c r="A349"/>
      <c r="B349"/>
      <c r="C349"/>
      <c r="D349" s="1"/>
      <c r="E349"/>
      <c r="F349"/>
      <c r="G349" s="1"/>
      <c r="H349"/>
    </row>
    <row r="350" spans="1:11" x14ac:dyDescent="0.25">
      <c r="A350"/>
      <c r="B350"/>
      <c r="C350"/>
      <c r="D350" s="1"/>
      <c r="E350"/>
      <c r="F350"/>
      <c r="G350" s="1"/>
      <c r="H350"/>
    </row>
    <row r="351" spans="1:11" x14ac:dyDescent="0.25">
      <c r="A351"/>
      <c r="B351"/>
      <c r="C351"/>
      <c r="D351" s="1"/>
      <c r="E351"/>
      <c r="F351"/>
      <c r="G351" s="1"/>
      <c r="H351"/>
    </row>
    <row r="352" spans="1:11" x14ac:dyDescent="0.25">
      <c r="A352"/>
      <c r="B352"/>
      <c r="C352"/>
      <c r="D352" s="1"/>
      <c r="E352"/>
      <c r="F352"/>
      <c r="G352" s="1"/>
      <c r="H352"/>
    </row>
    <row r="353" spans="1:8" x14ac:dyDescent="0.25">
      <c r="A353"/>
      <c r="B353"/>
      <c r="C353"/>
      <c r="D353" s="1"/>
      <c r="E353"/>
      <c r="F353"/>
      <c r="G353" s="1"/>
      <c r="H353"/>
    </row>
    <row r="354" spans="1:8" x14ac:dyDescent="0.25">
      <c r="A354"/>
      <c r="B354"/>
      <c r="C354"/>
      <c r="D354" s="1"/>
      <c r="E354"/>
      <c r="F354"/>
      <c r="G354" s="1"/>
      <c r="H354"/>
    </row>
    <row r="355" spans="1:8" x14ac:dyDescent="0.25">
      <c r="A355"/>
      <c r="B355"/>
      <c r="C355"/>
      <c r="D355" s="1"/>
      <c r="E355"/>
      <c r="F355"/>
      <c r="G355" s="1"/>
      <c r="H355"/>
    </row>
    <row r="356" spans="1:8" x14ac:dyDescent="0.25">
      <c r="A356"/>
      <c r="B356"/>
      <c r="C356"/>
      <c r="D356" s="1"/>
      <c r="E356"/>
      <c r="F356"/>
      <c r="G356" s="1"/>
      <c r="H356"/>
    </row>
    <row r="357" spans="1:8" x14ac:dyDescent="0.25">
      <c r="A357"/>
      <c r="B357"/>
      <c r="C357"/>
      <c r="D357" s="1"/>
      <c r="E357"/>
      <c r="F357"/>
      <c r="G357" s="1"/>
      <c r="H357"/>
    </row>
    <row r="358" spans="1:8" x14ac:dyDescent="0.25">
      <c r="A358"/>
      <c r="B358"/>
      <c r="C358"/>
      <c r="D358" s="1"/>
      <c r="E358"/>
      <c r="F358"/>
      <c r="G358" s="1"/>
      <c r="H358"/>
    </row>
    <row r="359" spans="1:8" x14ac:dyDescent="0.25">
      <c r="A359"/>
      <c r="B359"/>
      <c r="C359"/>
      <c r="D359" s="1"/>
      <c r="E359"/>
      <c r="F359"/>
      <c r="G359" s="1"/>
      <c r="H359"/>
    </row>
    <row r="360" spans="1:8" x14ac:dyDescent="0.25">
      <c r="A360"/>
      <c r="B360"/>
      <c r="C360"/>
      <c r="D360" s="1"/>
      <c r="E360"/>
      <c r="F360"/>
      <c r="G360" s="1"/>
      <c r="H360"/>
    </row>
    <row r="361" spans="1:8" x14ac:dyDescent="0.25">
      <c r="A361"/>
      <c r="B361"/>
      <c r="C361"/>
      <c r="D361" s="1"/>
      <c r="E361"/>
      <c r="F361"/>
      <c r="G361" s="1"/>
      <c r="H361"/>
    </row>
    <row r="362" spans="1:8" x14ac:dyDescent="0.25">
      <c r="A362"/>
      <c r="B362"/>
      <c r="C362"/>
      <c r="D362" s="1"/>
      <c r="E362"/>
      <c r="F362"/>
      <c r="G362" s="1"/>
      <c r="H362"/>
    </row>
    <row r="363" spans="1:8" x14ac:dyDescent="0.25">
      <c r="A363"/>
      <c r="B363"/>
      <c r="C363"/>
      <c r="D363" s="1"/>
      <c r="E363"/>
      <c r="F363"/>
      <c r="G363" s="1"/>
      <c r="H363"/>
    </row>
    <row r="364" spans="1:8" x14ac:dyDescent="0.25">
      <c r="A364"/>
      <c r="B364"/>
      <c r="C364"/>
      <c r="D364" s="1"/>
      <c r="E364"/>
      <c r="F364"/>
      <c r="G364" s="1"/>
      <c r="H364"/>
    </row>
    <row r="365" spans="1:8" x14ac:dyDescent="0.25">
      <c r="A365"/>
      <c r="B365"/>
      <c r="C365"/>
      <c r="D365" s="1"/>
      <c r="E365"/>
      <c r="F365"/>
      <c r="G365" s="1"/>
      <c r="H365"/>
    </row>
    <row r="366" spans="1:8" x14ac:dyDescent="0.25">
      <c r="A366"/>
      <c r="B366"/>
      <c r="C366"/>
      <c r="D366" s="1"/>
      <c r="E366"/>
      <c r="F366"/>
      <c r="G366" s="1"/>
      <c r="H366"/>
    </row>
    <row r="367" spans="1:8" x14ac:dyDescent="0.25">
      <c r="A367"/>
      <c r="B367"/>
      <c r="C367"/>
      <c r="D367" s="1"/>
      <c r="E367"/>
      <c r="F367"/>
      <c r="G367" s="1"/>
      <c r="H367"/>
    </row>
    <row r="368" spans="1:8" x14ac:dyDescent="0.25">
      <c r="A368"/>
      <c r="B368"/>
      <c r="C368"/>
      <c r="D368" s="1"/>
      <c r="E368"/>
      <c r="F368"/>
      <c r="G368" s="1"/>
      <c r="H368"/>
    </row>
    <row r="369" spans="1:8" x14ac:dyDescent="0.25">
      <c r="A369"/>
      <c r="B369"/>
      <c r="C369"/>
      <c r="D369" s="1"/>
      <c r="E369"/>
      <c r="F369"/>
      <c r="G369" s="1"/>
      <c r="H369"/>
    </row>
    <row r="370" spans="1:8" x14ac:dyDescent="0.25">
      <c r="A370"/>
      <c r="B370"/>
      <c r="C370"/>
      <c r="D370" s="1"/>
      <c r="E370"/>
      <c r="F370"/>
      <c r="G370" s="1"/>
      <c r="H370"/>
    </row>
    <row r="371" spans="1:8" x14ac:dyDescent="0.25">
      <c r="A371"/>
      <c r="B371"/>
      <c r="C371"/>
      <c r="D371" s="1"/>
      <c r="E371"/>
      <c r="F371"/>
      <c r="G371" s="1"/>
      <c r="H371"/>
    </row>
    <row r="372" spans="1:8" x14ac:dyDescent="0.25">
      <c r="A372"/>
      <c r="B372"/>
      <c r="C372"/>
      <c r="D372" s="1"/>
      <c r="E372"/>
      <c r="F372"/>
      <c r="G372" s="1"/>
      <c r="H372"/>
    </row>
    <row r="373" spans="1:8" x14ac:dyDescent="0.25">
      <c r="A373"/>
      <c r="B373"/>
      <c r="C373"/>
      <c r="D373" s="1"/>
      <c r="E373"/>
      <c r="F373"/>
      <c r="G373" s="1"/>
      <c r="H373"/>
    </row>
    <row r="374" spans="1:8" x14ac:dyDescent="0.25">
      <c r="A374"/>
      <c r="B374"/>
      <c r="C374"/>
      <c r="D374" s="1"/>
      <c r="E374"/>
      <c r="F374"/>
      <c r="G374" s="1"/>
      <c r="H374"/>
    </row>
    <row r="375" spans="1:8" x14ac:dyDescent="0.25">
      <c r="A375"/>
      <c r="B375"/>
      <c r="C375"/>
      <c r="D375" s="1"/>
      <c r="E375"/>
      <c r="F375"/>
      <c r="G375" s="1"/>
      <c r="H375"/>
    </row>
    <row r="376" spans="1:8" x14ac:dyDescent="0.25">
      <c r="A376"/>
      <c r="B376"/>
      <c r="C376"/>
      <c r="D376" s="1"/>
      <c r="E376"/>
      <c r="F376"/>
      <c r="G376" s="1"/>
      <c r="H376"/>
    </row>
    <row r="377" spans="1:8" x14ac:dyDescent="0.25">
      <c r="A377"/>
      <c r="B377"/>
      <c r="C377"/>
      <c r="D377" s="1"/>
      <c r="E377"/>
      <c r="F377"/>
      <c r="G377" s="1"/>
      <c r="H377"/>
    </row>
    <row r="378" spans="1:8" x14ac:dyDescent="0.25">
      <c r="A378"/>
      <c r="B378"/>
      <c r="C378"/>
      <c r="D378" s="1"/>
      <c r="E378"/>
      <c r="F378"/>
      <c r="G378" s="1"/>
      <c r="H378"/>
    </row>
    <row r="379" spans="1:8" x14ac:dyDescent="0.25">
      <c r="A379"/>
      <c r="B379"/>
      <c r="C379"/>
      <c r="D379" s="1"/>
      <c r="E379"/>
      <c r="F379"/>
      <c r="G379" s="1"/>
      <c r="H379"/>
    </row>
    <row r="380" spans="1:8" x14ac:dyDescent="0.25">
      <c r="A380"/>
      <c r="B380"/>
      <c r="C380"/>
      <c r="D380" s="1"/>
      <c r="E380"/>
      <c r="F380"/>
      <c r="G380" s="1"/>
      <c r="H380"/>
    </row>
    <row r="381" spans="1:8" x14ac:dyDescent="0.25">
      <c r="A381"/>
      <c r="B381"/>
      <c r="C381"/>
      <c r="D381" s="1"/>
      <c r="E381"/>
      <c r="F381"/>
      <c r="G381" s="1"/>
      <c r="H381"/>
    </row>
    <row r="382" spans="1:8" x14ac:dyDescent="0.25">
      <c r="A382"/>
      <c r="B382"/>
      <c r="C382"/>
      <c r="D382" s="1"/>
      <c r="E382"/>
      <c r="F382"/>
      <c r="G382" s="1"/>
      <c r="H382"/>
    </row>
    <row r="383" spans="1:8" x14ac:dyDescent="0.25">
      <c r="A383"/>
      <c r="B383"/>
      <c r="C383"/>
      <c r="D383" s="1"/>
      <c r="E383"/>
      <c r="F383"/>
      <c r="G383" s="1"/>
      <c r="H383"/>
    </row>
    <row r="384" spans="1:8" x14ac:dyDescent="0.25">
      <c r="A384"/>
      <c r="B384"/>
      <c r="C384"/>
      <c r="D384" s="1"/>
      <c r="E384"/>
      <c r="F384"/>
      <c r="G384" s="1"/>
      <c r="H384"/>
    </row>
    <row r="385" spans="1:8" x14ac:dyDescent="0.25">
      <c r="A385"/>
      <c r="B385"/>
      <c r="C385"/>
      <c r="D385" s="1"/>
      <c r="E385"/>
      <c r="F385"/>
      <c r="G385" s="1"/>
      <c r="H385"/>
    </row>
    <row r="386" spans="1:8" x14ac:dyDescent="0.25">
      <c r="A386"/>
      <c r="B386"/>
      <c r="C386"/>
      <c r="D386" s="1"/>
      <c r="E386"/>
      <c r="F386"/>
      <c r="G386" s="1"/>
      <c r="H386"/>
    </row>
    <row r="387" spans="1:8" x14ac:dyDescent="0.25">
      <c r="A387"/>
      <c r="B387"/>
      <c r="C387"/>
      <c r="D387" s="1"/>
      <c r="E387"/>
      <c r="F387"/>
      <c r="G387" s="1"/>
      <c r="H387"/>
    </row>
    <row r="388" spans="1:8" x14ac:dyDescent="0.25">
      <c r="A388"/>
      <c r="B388"/>
      <c r="C388"/>
      <c r="D388" s="1"/>
      <c r="E388"/>
      <c r="F388"/>
      <c r="G388" s="1"/>
      <c r="H388"/>
    </row>
    <row r="389" spans="1:8" x14ac:dyDescent="0.25">
      <c r="A389"/>
      <c r="B389"/>
      <c r="C389"/>
      <c r="D389" s="1"/>
      <c r="E389"/>
      <c r="F389"/>
      <c r="G389" s="1"/>
      <c r="H389"/>
    </row>
    <row r="390" spans="1:8" x14ac:dyDescent="0.25">
      <c r="A390"/>
      <c r="B390"/>
      <c r="C390"/>
      <c r="D390" s="1"/>
      <c r="E390"/>
      <c r="F390"/>
      <c r="G390" s="1"/>
      <c r="H390"/>
    </row>
    <row r="391" spans="1:8" x14ac:dyDescent="0.25">
      <c r="A391"/>
      <c r="B391"/>
      <c r="C391"/>
      <c r="D391" s="1"/>
      <c r="E391"/>
      <c r="F391"/>
      <c r="G391" s="1"/>
      <c r="H391"/>
    </row>
    <row r="392" spans="1:8" x14ac:dyDescent="0.25">
      <c r="A392"/>
      <c r="B392"/>
      <c r="C392"/>
      <c r="D392" s="1"/>
      <c r="E392"/>
      <c r="F392"/>
      <c r="G392" s="1"/>
      <c r="H392"/>
    </row>
    <row r="393" spans="1:8" x14ac:dyDescent="0.25">
      <c r="A393"/>
      <c r="B393"/>
      <c r="C393"/>
      <c r="D393" s="1"/>
      <c r="E393"/>
      <c r="F393"/>
      <c r="G393" s="1"/>
      <c r="H393"/>
    </row>
    <row r="394" spans="1:8" x14ac:dyDescent="0.25">
      <c r="A394"/>
      <c r="B394"/>
      <c r="C394"/>
      <c r="D394" s="1"/>
      <c r="E394"/>
      <c r="F394"/>
      <c r="G394" s="1"/>
      <c r="H394"/>
    </row>
    <row r="395" spans="1:8" x14ac:dyDescent="0.25">
      <c r="A395"/>
      <c r="B395"/>
      <c r="C395"/>
      <c r="D395" s="1"/>
      <c r="E395"/>
      <c r="F395"/>
      <c r="G395" s="1"/>
      <c r="H395"/>
    </row>
    <row r="396" spans="1:8" x14ac:dyDescent="0.25">
      <c r="A396"/>
      <c r="B396"/>
      <c r="C396"/>
      <c r="D396" s="1"/>
      <c r="E396"/>
      <c r="F396"/>
      <c r="G396" s="1"/>
      <c r="H396"/>
    </row>
    <row r="397" spans="1:8" x14ac:dyDescent="0.25">
      <c r="A397"/>
      <c r="B397"/>
      <c r="C397"/>
      <c r="D397" s="1"/>
      <c r="E397"/>
      <c r="F397"/>
      <c r="G397" s="1"/>
      <c r="H397"/>
    </row>
    <row r="398" spans="1:8" x14ac:dyDescent="0.25">
      <c r="A398"/>
      <c r="B398"/>
      <c r="C398"/>
      <c r="D398" s="1"/>
      <c r="E398"/>
      <c r="F398"/>
      <c r="G398" s="1"/>
      <c r="H398"/>
    </row>
    <row r="399" spans="1:8" x14ac:dyDescent="0.25">
      <c r="A399"/>
      <c r="B399"/>
      <c r="C399"/>
      <c r="D399" s="1"/>
      <c r="E399"/>
      <c r="F399"/>
      <c r="G399" s="1"/>
      <c r="H399"/>
    </row>
    <row r="400" spans="1:8" x14ac:dyDescent="0.25">
      <c r="A400"/>
      <c r="B400"/>
      <c r="C400"/>
      <c r="D400" s="1"/>
      <c r="E400"/>
      <c r="F400"/>
      <c r="G400" s="1"/>
      <c r="H400"/>
    </row>
    <row r="401" spans="1:8" x14ac:dyDescent="0.25">
      <c r="A401"/>
      <c r="B401"/>
      <c r="C401"/>
      <c r="D401" s="1"/>
      <c r="E401"/>
      <c r="F401"/>
      <c r="G401" s="1"/>
      <c r="H401"/>
    </row>
    <row r="402" spans="1:8" x14ac:dyDescent="0.25">
      <c r="A402"/>
      <c r="B402"/>
      <c r="C402"/>
      <c r="D402" s="1"/>
      <c r="E402"/>
      <c r="F402"/>
      <c r="G402" s="1"/>
      <c r="H402"/>
    </row>
    <row r="403" spans="1:8" x14ac:dyDescent="0.25">
      <c r="A403"/>
      <c r="B403"/>
      <c r="C403"/>
      <c r="D403" s="1"/>
      <c r="E403"/>
      <c r="F403"/>
      <c r="G403" s="1"/>
      <c r="H403"/>
    </row>
    <row r="404" spans="1:8" x14ac:dyDescent="0.25">
      <c r="A404"/>
      <c r="B404"/>
      <c r="C404"/>
      <c r="D404" s="1"/>
      <c r="E404"/>
      <c r="F404"/>
      <c r="G404" s="1"/>
      <c r="H404"/>
    </row>
    <row r="405" spans="1:8" x14ac:dyDescent="0.25">
      <c r="A405"/>
      <c r="B405"/>
      <c r="C405"/>
      <c r="D405" s="1"/>
      <c r="E405"/>
      <c r="F405"/>
      <c r="G405" s="1"/>
      <c r="H405"/>
    </row>
    <row r="406" spans="1:8" x14ac:dyDescent="0.25">
      <c r="A406"/>
      <c r="B406"/>
      <c r="C406"/>
      <c r="D406" s="1"/>
      <c r="E406"/>
      <c r="F406"/>
      <c r="G406" s="1"/>
      <c r="H406"/>
    </row>
    <row r="407" spans="1:8" x14ac:dyDescent="0.25">
      <c r="A407"/>
      <c r="B407"/>
      <c r="C407"/>
      <c r="D407" s="1"/>
      <c r="E407"/>
      <c r="F407"/>
      <c r="G407" s="1"/>
      <c r="H407"/>
    </row>
    <row r="408" spans="1:8" x14ac:dyDescent="0.25">
      <c r="A408"/>
      <c r="B408"/>
      <c r="C408"/>
      <c r="D408" s="1"/>
      <c r="E408"/>
      <c r="F408"/>
      <c r="G408" s="1"/>
      <c r="H408"/>
    </row>
    <row r="409" spans="1:8" x14ac:dyDescent="0.25">
      <c r="A409"/>
      <c r="B409"/>
      <c r="C409"/>
      <c r="D409" s="1"/>
      <c r="E409"/>
      <c r="F409"/>
      <c r="G409" s="1"/>
      <c r="H409"/>
    </row>
    <row r="410" spans="1:8" x14ac:dyDescent="0.25">
      <c r="A410"/>
      <c r="B410"/>
      <c r="C410"/>
      <c r="D410" s="1"/>
      <c r="E410"/>
      <c r="F410"/>
      <c r="G410" s="1"/>
      <c r="H410"/>
    </row>
    <row r="411" spans="1:8" x14ac:dyDescent="0.25">
      <c r="A411"/>
      <c r="B411"/>
      <c r="C411"/>
      <c r="D411" s="1"/>
      <c r="E411"/>
      <c r="F411"/>
      <c r="G411" s="1"/>
      <c r="H411"/>
    </row>
    <row r="412" spans="1:8" x14ac:dyDescent="0.25">
      <c r="A412"/>
      <c r="B412"/>
      <c r="C412"/>
      <c r="D412" s="1"/>
      <c r="E412"/>
      <c r="F412"/>
      <c r="G412" s="1"/>
      <c r="H412"/>
    </row>
    <row r="413" spans="1:8" x14ac:dyDescent="0.25">
      <c r="A413"/>
      <c r="B413"/>
      <c r="C413"/>
      <c r="D413" s="1"/>
      <c r="E413"/>
      <c r="F413"/>
      <c r="G413" s="1"/>
      <c r="H413"/>
    </row>
    <row r="414" spans="1:8" x14ac:dyDescent="0.25">
      <c r="A414"/>
      <c r="B414"/>
      <c r="C414"/>
      <c r="D414" s="1"/>
      <c r="E414"/>
      <c r="F414"/>
      <c r="G414" s="1"/>
      <c r="H414"/>
    </row>
    <row r="415" spans="1:8" x14ac:dyDescent="0.25">
      <c r="A415"/>
      <c r="B415"/>
      <c r="C415"/>
      <c r="D415" s="1"/>
      <c r="E415"/>
      <c r="F415"/>
      <c r="G415" s="1"/>
      <c r="H415"/>
    </row>
    <row r="416" spans="1:8" x14ac:dyDescent="0.25">
      <c r="A416"/>
      <c r="B416"/>
      <c r="C416"/>
      <c r="D416" s="1"/>
      <c r="E416"/>
      <c r="F416"/>
      <c r="G416" s="1"/>
      <c r="H416"/>
    </row>
    <row r="417" spans="1:8" x14ac:dyDescent="0.25">
      <c r="A417"/>
      <c r="B417"/>
      <c r="C417"/>
      <c r="D417" s="1"/>
      <c r="E417"/>
      <c r="F417"/>
      <c r="G417" s="1"/>
      <c r="H417"/>
    </row>
    <row r="418" spans="1:8" x14ac:dyDescent="0.25">
      <c r="A418"/>
      <c r="B418"/>
      <c r="C418"/>
      <c r="D418" s="1"/>
      <c r="E418"/>
      <c r="F418"/>
      <c r="G418" s="1"/>
      <c r="H418"/>
    </row>
    <row r="419" spans="1:8" x14ac:dyDescent="0.25">
      <c r="A419"/>
      <c r="B419"/>
      <c r="C419"/>
      <c r="D419" s="1"/>
      <c r="E419"/>
      <c r="F419"/>
      <c r="G419" s="1"/>
      <c r="H419"/>
    </row>
    <row r="420" spans="1:8" x14ac:dyDescent="0.25">
      <c r="A420"/>
      <c r="B420"/>
      <c r="C420"/>
      <c r="D420" s="1"/>
      <c r="E420"/>
      <c r="F420"/>
      <c r="G420" s="1"/>
      <c r="H420"/>
    </row>
    <row r="421" spans="1:8" x14ac:dyDescent="0.25">
      <c r="A421"/>
      <c r="B421"/>
      <c r="C421"/>
      <c r="D421" s="1"/>
      <c r="E421"/>
      <c r="F421"/>
      <c r="G421" s="1"/>
      <c r="H421"/>
    </row>
    <row r="422" spans="1:8" x14ac:dyDescent="0.25">
      <c r="A422"/>
      <c r="B422"/>
      <c r="C422"/>
      <c r="D422" s="1"/>
      <c r="E422"/>
      <c r="F422"/>
      <c r="G422" s="1"/>
      <c r="H422"/>
    </row>
    <row r="423" spans="1:8" x14ac:dyDescent="0.25">
      <c r="A423"/>
      <c r="B423"/>
      <c r="C423"/>
      <c r="D423" s="1"/>
      <c r="E423"/>
      <c r="F423"/>
      <c r="G423" s="1"/>
      <c r="H423"/>
    </row>
    <row r="424" spans="1:8" x14ac:dyDescent="0.25">
      <c r="A424"/>
      <c r="B424"/>
      <c r="C424"/>
      <c r="D424" s="1"/>
      <c r="E424"/>
      <c r="F424"/>
      <c r="G424" s="1"/>
      <c r="H424"/>
    </row>
    <row r="425" spans="1:8" x14ac:dyDescent="0.25">
      <c r="A425"/>
      <c r="B425"/>
      <c r="C425"/>
      <c r="D425" s="1"/>
      <c r="E425"/>
      <c r="F425"/>
      <c r="G425" s="1"/>
      <c r="H425"/>
    </row>
    <row r="426" spans="1:8" x14ac:dyDescent="0.25">
      <c r="A426"/>
      <c r="B426"/>
      <c r="C426"/>
      <c r="D426" s="1"/>
      <c r="E426"/>
      <c r="F426"/>
      <c r="G426" s="1"/>
      <c r="H426"/>
    </row>
    <row r="427" spans="1:8" x14ac:dyDescent="0.25">
      <c r="A427"/>
      <c r="B427"/>
      <c r="C427"/>
      <c r="D427" s="1"/>
      <c r="E427"/>
      <c r="F427"/>
      <c r="G427" s="1"/>
      <c r="H427"/>
    </row>
    <row r="428" spans="1:8" x14ac:dyDescent="0.25">
      <c r="A428"/>
      <c r="B428"/>
      <c r="C428"/>
      <c r="D428" s="1"/>
      <c r="E428"/>
      <c r="F428"/>
      <c r="G428" s="1"/>
      <c r="H428"/>
    </row>
    <row r="429" spans="1:8" x14ac:dyDescent="0.25">
      <c r="A429"/>
      <c r="B429"/>
      <c r="C429"/>
      <c r="D429" s="1"/>
      <c r="E429"/>
      <c r="F429"/>
      <c r="G429" s="1"/>
      <c r="H429"/>
    </row>
    <row r="430" spans="1:8" x14ac:dyDescent="0.25">
      <c r="A430"/>
      <c r="B430"/>
      <c r="C430"/>
      <c r="D430" s="1"/>
      <c r="E430"/>
      <c r="F430"/>
      <c r="G430" s="1"/>
      <c r="H430"/>
    </row>
    <row r="431" spans="1:8" x14ac:dyDescent="0.25">
      <c r="A431"/>
      <c r="B431"/>
      <c r="C431"/>
      <c r="D431" s="1"/>
      <c r="E431"/>
      <c r="F431"/>
      <c r="G431" s="1"/>
      <c r="H431"/>
    </row>
    <row r="432" spans="1:8" x14ac:dyDescent="0.25">
      <c r="A432"/>
      <c r="B432"/>
      <c r="C432"/>
      <c r="D432" s="1"/>
      <c r="E432"/>
      <c r="F432"/>
      <c r="G432" s="1"/>
      <c r="H432"/>
    </row>
    <row r="433" spans="1:8" x14ac:dyDescent="0.25">
      <c r="A433"/>
      <c r="B433"/>
      <c r="C433"/>
      <c r="D433" s="1"/>
      <c r="E433"/>
      <c r="F433"/>
      <c r="G433" s="1"/>
      <c r="H433"/>
    </row>
    <row r="434" spans="1:8" x14ac:dyDescent="0.25">
      <c r="A434"/>
      <c r="B434"/>
      <c r="C434"/>
      <c r="D434" s="1"/>
      <c r="E434"/>
      <c r="F434"/>
      <c r="G434" s="1"/>
      <c r="H434"/>
    </row>
    <row r="435" spans="1:8" x14ac:dyDescent="0.25">
      <c r="A435"/>
      <c r="B435"/>
      <c r="C435"/>
      <c r="D435" s="1"/>
      <c r="E435"/>
      <c r="F435"/>
      <c r="G435" s="1"/>
      <c r="H435"/>
    </row>
    <row r="436" spans="1:8" x14ac:dyDescent="0.25">
      <c r="A436"/>
      <c r="B436"/>
      <c r="C436"/>
      <c r="D436" s="1"/>
      <c r="E436"/>
      <c r="F436"/>
      <c r="G436" s="1"/>
      <c r="H436"/>
    </row>
    <row r="437" spans="1:8" x14ac:dyDescent="0.25">
      <c r="A437"/>
      <c r="B437"/>
      <c r="C437"/>
      <c r="D437" s="1"/>
      <c r="E437"/>
      <c r="F437"/>
      <c r="G437" s="1"/>
      <c r="H437"/>
    </row>
    <row r="438" spans="1:8" x14ac:dyDescent="0.25">
      <c r="A438"/>
      <c r="B438"/>
      <c r="C438"/>
      <c r="D438" s="1"/>
      <c r="E438"/>
      <c r="F438"/>
      <c r="G438" s="1"/>
      <c r="H438"/>
    </row>
    <row r="439" spans="1:8" x14ac:dyDescent="0.25">
      <c r="A439"/>
      <c r="B439"/>
      <c r="C439"/>
      <c r="D439" s="1"/>
      <c r="E439"/>
      <c r="F439"/>
      <c r="G439" s="1"/>
      <c r="H439"/>
    </row>
    <row r="440" spans="1:8" x14ac:dyDescent="0.25">
      <c r="A440"/>
      <c r="B440"/>
      <c r="C440"/>
      <c r="D440" s="1"/>
      <c r="E440"/>
      <c r="F440"/>
      <c r="G440" s="1"/>
      <c r="H440"/>
    </row>
    <row r="441" spans="1:8" x14ac:dyDescent="0.25">
      <c r="A441"/>
      <c r="B441"/>
      <c r="C441"/>
      <c r="D441" s="1"/>
      <c r="E441"/>
      <c r="F441"/>
      <c r="G441" s="1"/>
      <c r="H441"/>
    </row>
    <row r="442" spans="1:8" x14ac:dyDescent="0.25">
      <c r="A442"/>
      <c r="B442"/>
      <c r="C442"/>
      <c r="D442" s="1"/>
      <c r="E442"/>
      <c r="F442"/>
      <c r="G442" s="1"/>
      <c r="H442"/>
    </row>
    <row r="443" spans="1:8" x14ac:dyDescent="0.25">
      <c r="A443"/>
      <c r="B443"/>
      <c r="C443"/>
      <c r="D443" s="1"/>
      <c r="E443"/>
      <c r="F443"/>
      <c r="G443" s="1"/>
      <c r="H443"/>
    </row>
    <row r="444" spans="1:8" x14ac:dyDescent="0.25">
      <c r="A444"/>
      <c r="B444"/>
      <c r="C444"/>
      <c r="D444" s="1"/>
      <c r="E444"/>
      <c r="F444"/>
      <c r="G444" s="1"/>
      <c r="H444"/>
    </row>
    <row r="445" spans="1:8" x14ac:dyDescent="0.25">
      <c r="A445"/>
      <c r="B445"/>
      <c r="C445"/>
      <c r="D445" s="1"/>
      <c r="E445"/>
      <c r="F445"/>
      <c r="G445" s="1"/>
      <c r="H445"/>
    </row>
    <row r="446" spans="1:8" x14ac:dyDescent="0.25">
      <c r="A446"/>
      <c r="B446"/>
      <c r="C446"/>
      <c r="D446" s="1"/>
      <c r="E446"/>
      <c r="F446"/>
      <c r="G446" s="1"/>
      <c r="H446"/>
    </row>
    <row r="447" spans="1:8" x14ac:dyDescent="0.25">
      <c r="A447"/>
      <c r="B447"/>
      <c r="C447"/>
      <c r="D447" s="1"/>
      <c r="E447"/>
      <c r="F447"/>
      <c r="G447" s="1"/>
      <c r="H447"/>
    </row>
    <row r="448" spans="1:8" x14ac:dyDescent="0.25">
      <c r="A448"/>
      <c r="B448"/>
      <c r="C448"/>
      <c r="D448" s="1"/>
      <c r="E448"/>
      <c r="F448"/>
      <c r="G448" s="1"/>
      <c r="H448"/>
    </row>
    <row r="449" spans="1:8" x14ac:dyDescent="0.25">
      <c r="A449"/>
      <c r="B449"/>
      <c r="C449"/>
      <c r="D449" s="1"/>
      <c r="E449"/>
      <c r="F449"/>
      <c r="G449" s="1"/>
      <c r="H449"/>
    </row>
    <row r="450" spans="1:8" x14ac:dyDescent="0.25">
      <c r="A450"/>
      <c r="B450"/>
      <c r="C450"/>
      <c r="D450" s="1"/>
      <c r="E450"/>
      <c r="F450"/>
      <c r="G450" s="1"/>
      <c r="H450"/>
    </row>
    <row r="451" spans="1:8" x14ac:dyDescent="0.25">
      <c r="A451"/>
      <c r="B451"/>
      <c r="C451"/>
      <c r="D451" s="1"/>
      <c r="E451"/>
      <c r="F451"/>
      <c r="G451" s="1"/>
      <c r="H451"/>
    </row>
    <row r="452" spans="1:8" x14ac:dyDescent="0.25">
      <c r="A452"/>
      <c r="B452"/>
      <c r="C452"/>
      <c r="D452" s="1"/>
      <c r="E452"/>
      <c r="F452"/>
      <c r="G452" s="1"/>
      <c r="H452"/>
    </row>
    <row r="453" spans="1:8" x14ac:dyDescent="0.25">
      <c r="A453"/>
      <c r="B453"/>
      <c r="C453"/>
      <c r="D453" s="1"/>
      <c r="E453"/>
      <c r="F453"/>
      <c r="G453" s="1"/>
      <c r="H453"/>
    </row>
    <row r="454" spans="1:8" x14ac:dyDescent="0.25">
      <c r="A454"/>
      <c r="B454"/>
      <c r="C454"/>
      <c r="D454" s="1"/>
      <c r="E454"/>
      <c r="F454"/>
      <c r="G454" s="1"/>
      <c r="H454"/>
    </row>
    <row r="455" spans="1:8" x14ac:dyDescent="0.25">
      <c r="A455"/>
      <c r="B455"/>
      <c r="C455"/>
      <c r="D455" s="1"/>
      <c r="E455"/>
      <c r="F455"/>
      <c r="G455" s="1"/>
      <c r="H455"/>
    </row>
    <row r="456" spans="1:8" x14ac:dyDescent="0.25">
      <c r="A456"/>
      <c r="B456"/>
      <c r="C456"/>
      <c r="D456" s="1"/>
      <c r="E456"/>
      <c r="F456"/>
      <c r="G456" s="1"/>
      <c r="H456"/>
    </row>
    <row r="457" spans="1:8" x14ac:dyDescent="0.25">
      <c r="A457"/>
      <c r="B457"/>
      <c r="C457"/>
      <c r="D457" s="1"/>
      <c r="E457"/>
      <c r="F457"/>
      <c r="G457" s="1"/>
      <c r="H457"/>
    </row>
    <row r="458" spans="1:8" x14ac:dyDescent="0.25">
      <c r="A458"/>
      <c r="B458"/>
      <c r="C458"/>
      <c r="D458" s="1"/>
      <c r="E458"/>
      <c r="F458"/>
      <c r="G458" s="1"/>
      <c r="H458"/>
    </row>
    <row r="459" spans="1:8" x14ac:dyDescent="0.25">
      <c r="A459"/>
      <c r="B459"/>
      <c r="C459"/>
      <c r="D459" s="1"/>
      <c r="E459"/>
      <c r="F459"/>
      <c r="G459" s="1"/>
      <c r="H459"/>
    </row>
    <row r="460" spans="1:8" x14ac:dyDescent="0.25">
      <c r="A460"/>
      <c r="B460"/>
      <c r="C460"/>
      <c r="D460" s="1"/>
      <c r="E460"/>
      <c r="F460"/>
      <c r="G460" s="1"/>
      <c r="H460"/>
    </row>
    <row r="461" spans="1:8" x14ac:dyDescent="0.25">
      <c r="A461"/>
      <c r="B461"/>
      <c r="C461"/>
      <c r="D461" s="1"/>
      <c r="E461"/>
      <c r="F461"/>
      <c r="G461" s="1"/>
      <c r="H461"/>
    </row>
    <row r="462" spans="1:8" x14ac:dyDescent="0.25">
      <c r="A462"/>
      <c r="B462"/>
      <c r="C462"/>
      <c r="D462" s="1"/>
      <c r="E462"/>
      <c r="F462"/>
      <c r="G462" s="1"/>
      <c r="H462"/>
    </row>
    <row r="463" spans="1:8" x14ac:dyDescent="0.25">
      <c r="A463"/>
      <c r="B463"/>
      <c r="C463"/>
      <c r="D463" s="1"/>
      <c r="E463"/>
      <c r="F463"/>
      <c r="G463" s="1"/>
      <c r="H463"/>
    </row>
    <row r="464" spans="1:8" x14ac:dyDescent="0.25">
      <c r="A464"/>
      <c r="B464"/>
      <c r="C464"/>
      <c r="D464" s="1"/>
      <c r="E464"/>
      <c r="F464"/>
      <c r="G464" s="1"/>
      <c r="H464"/>
    </row>
    <row r="465" spans="1:8" x14ac:dyDescent="0.25">
      <c r="A465"/>
      <c r="B465"/>
      <c r="C465"/>
      <c r="D465" s="1"/>
      <c r="E465"/>
      <c r="F465"/>
      <c r="G465" s="1"/>
      <c r="H465"/>
    </row>
    <row r="466" spans="1:8" x14ac:dyDescent="0.25">
      <c r="A466"/>
      <c r="B466"/>
      <c r="C466"/>
      <c r="D466" s="1"/>
      <c r="E466"/>
      <c r="F466"/>
      <c r="G466" s="1"/>
      <c r="H466"/>
    </row>
    <row r="467" spans="1:8" x14ac:dyDescent="0.25">
      <c r="A467"/>
      <c r="B467"/>
      <c r="C467"/>
      <c r="D467" s="1"/>
      <c r="E467"/>
      <c r="F467"/>
      <c r="G467" s="1"/>
      <c r="H467"/>
    </row>
    <row r="468" spans="1:8" x14ac:dyDescent="0.25">
      <c r="A468"/>
      <c r="B468"/>
      <c r="C468"/>
      <c r="D468" s="1"/>
      <c r="E468"/>
      <c r="F468"/>
      <c r="G468" s="1"/>
      <c r="H468"/>
    </row>
    <row r="469" spans="1:8" x14ac:dyDescent="0.25">
      <c r="A469"/>
      <c r="B469"/>
      <c r="C469"/>
      <c r="D469" s="1"/>
      <c r="E469"/>
      <c r="F469"/>
      <c r="G469" s="1"/>
      <c r="H469"/>
    </row>
    <row r="470" spans="1:8" x14ac:dyDescent="0.25">
      <c r="A470"/>
      <c r="B470"/>
      <c r="C470"/>
      <c r="D470" s="1"/>
      <c r="E470"/>
      <c r="F470"/>
      <c r="G470" s="1"/>
      <c r="H470"/>
    </row>
    <row r="471" spans="1:8" x14ac:dyDescent="0.25">
      <c r="A471"/>
      <c r="B471"/>
      <c r="C471"/>
      <c r="D471" s="1"/>
      <c r="E471"/>
      <c r="F471"/>
      <c r="G471" s="1"/>
      <c r="H471"/>
    </row>
    <row r="472" spans="1:8" x14ac:dyDescent="0.25">
      <c r="A472"/>
      <c r="B472"/>
      <c r="C472"/>
      <c r="D472" s="1"/>
      <c r="E472"/>
      <c r="F472"/>
      <c r="G472" s="1"/>
      <c r="H472"/>
    </row>
    <row r="473" spans="1:8" x14ac:dyDescent="0.25">
      <c r="A473"/>
      <c r="B473"/>
      <c r="C473"/>
      <c r="D473" s="1"/>
      <c r="E473"/>
      <c r="F473"/>
      <c r="G473" s="1"/>
      <c r="H473"/>
    </row>
    <row r="474" spans="1:8" x14ac:dyDescent="0.25">
      <c r="A474"/>
      <c r="B474"/>
      <c r="C474"/>
      <c r="D474" s="1"/>
      <c r="E474"/>
      <c r="F474"/>
      <c r="G474" s="1"/>
      <c r="H474"/>
    </row>
    <row r="475" spans="1:8" x14ac:dyDescent="0.25">
      <c r="A475"/>
      <c r="B475"/>
      <c r="C475"/>
      <c r="D475" s="1"/>
      <c r="E475"/>
      <c r="F475"/>
      <c r="G475" s="1"/>
      <c r="H475"/>
    </row>
    <row r="476" spans="1:8" x14ac:dyDescent="0.25">
      <c r="A476"/>
      <c r="B476"/>
      <c r="C476"/>
      <c r="D476" s="1"/>
      <c r="E476"/>
      <c r="F476"/>
      <c r="G476" s="1"/>
      <c r="H476"/>
    </row>
    <row r="477" spans="1:8" x14ac:dyDescent="0.25">
      <c r="A477"/>
      <c r="B477"/>
      <c r="C477"/>
      <c r="D477" s="1"/>
      <c r="E477"/>
      <c r="F477"/>
      <c r="G477" s="1"/>
      <c r="H477"/>
    </row>
    <row r="478" spans="1:8" x14ac:dyDescent="0.25">
      <c r="A478"/>
      <c r="B478"/>
      <c r="C478"/>
      <c r="D478" s="1"/>
      <c r="E478"/>
      <c r="F478"/>
      <c r="G478" s="1"/>
      <c r="H478"/>
    </row>
    <row r="479" spans="1:8" x14ac:dyDescent="0.25">
      <c r="A479"/>
      <c r="B479"/>
      <c r="C479"/>
      <c r="D479" s="1"/>
      <c r="E479"/>
      <c r="F479"/>
      <c r="G479" s="1"/>
      <c r="H479"/>
    </row>
    <row r="480" spans="1:8" x14ac:dyDescent="0.25">
      <c r="A480"/>
      <c r="B480"/>
      <c r="C480"/>
      <c r="D480" s="1"/>
      <c r="E480"/>
      <c r="F480"/>
      <c r="G480" s="1"/>
      <c r="H480"/>
    </row>
    <row r="481" spans="1:8" x14ac:dyDescent="0.25">
      <c r="A481"/>
      <c r="B481"/>
      <c r="C481"/>
      <c r="D481" s="1"/>
      <c r="E481"/>
      <c r="F481"/>
      <c r="G481" s="1"/>
      <c r="H481"/>
    </row>
    <row r="482" spans="1:8" x14ac:dyDescent="0.25">
      <c r="A482"/>
      <c r="B482"/>
      <c r="C482"/>
      <c r="D482" s="1"/>
      <c r="E482"/>
      <c r="F482"/>
      <c r="G482" s="1"/>
      <c r="H482"/>
    </row>
    <row r="483" spans="1:8" x14ac:dyDescent="0.25">
      <c r="A483"/>
      <c r="B483"/>
      <c r="C483"/>
      <c r="D483" s="1"/>
      <c r="E483"/>
      <c r="F483"/>
      <c r="G483" s="1"/>
      <c r="H483"/>
    </row>
    <row r="484" spans="1:8" x14ac:dyDescent="0.25">
      <c r="A484"/>
      <c r="B484"/>
      <c r="C484"/>
      <c r="D484" s="1"/>
      <c r="E484"/>
      <c r="F484"/>
      <c r="G484" s="1"/>
      <c r="H484"/>
    </row>
    <row r="485" spans="1:8" x14ac:dyDescent="0.25">
      <c r="A485"/>
      <c r="B485"/>
      <c r="C485"/>
      <c r="D485" s="1"/>
      <c r="E485"/>
      <c r="F485"/>
      <c r="G485" s="1"/>
      <c r="H485"/>
    </row>
    <row r="486" spans="1:8" x14ac:dyDescent="0.25">
      <c r="A486"/>
      <c r="B486"/>
      <c r="C486"/>
      <c r="D486" s="1"/>
      <c r="E486"/>
      <c r="F486"/>
      <c r="G486" s="1"/>
      <c r="H486"/>
    </row>
    <row r="487" spans="1:8" x14ac:dyDescent="0.25">
      <c r="A487"/>
      <c r="B487"/>
      <c r="C487"/>
      <c r="D487" s="1"/>
      <c r="E487"/>
      <c r="F487"/>
      <c r="G487" s="1"/>
      <c r="H487"/>
    </row>
    <row r="488" spans="1:8" x14ac:dyDescent="0.25">
      <c r="A488"/>
      <c r="B488"/>
      <c r="C488"/>
      <c r="D488" s="1"/>
      <c r="E488"/>
      <c r="F488"/>
      <c r="G488" s="1"/>
      <c r="H488"/>
    </row>
    <row r="489" spans="1:8" x14ac:dyDescent="0.25">
      <c r="A489"/>
      <c r="B489"/>
      <c r="C489"/>
      <c r="D489" s="1"/>
      <c r="E489"/>
      <c r="F489"/>
      <c r="G489" s="1"/>
      <c r="H489"/>
    </row>
    <row r="490" spans="1:8" x14ac:dyDescent="0.25">
      <c r="A490"/>
      <c r="B490"/>
      <c r="C490"/>
      <c r="D490" s="1"/>
      <c r="E490"/>
      <c r="F490"/>
      <c r="G490" s="1"/>
      <c r="H490"/>
    </row>
    <row r="491" spans="1:8" x14ac:dyDescent="0.25">
      <c r="A491"/>
      <c r="B491"/>
      <c r="C491"/>
      <c r="D491" s="1"/>
      <c r="E491"/>
      <c r="F491"/>
      <c r="G491" s="1"/>
      <c r="H491"/>
    </row>
    <row r="492" spans="1:8" x14ac:dyDescent="0.25">
      <c r="A492"/>
      <c r="B492"/>
      <c r="C492"/>
      <c r="D492" s="1"/>
      <c r="E492"/>
      <c r="F492"/>
      <c r="G492" s="1"/>
      <c r="H492"/>
    </row>
    <row r="493" spans="1:8" x14ac:dyDescent="0.25">
      <c r="A493"/>
      <c r="B493"/>
      <c r="C493"/>
      <c r="D493" s="1"/>
      <c r="E493"/>
      <c r="F493"/>
      <c r="G493" s="1"/>
      <c r="H493"/>
    </row>
    <row r="494" spans="1:8" x14ac:dyDescent="0.25">
      <c r="A494"/>
      <c r="B494"/>
      <c r="C494"/>
      <c r="D494" s="1"/>
      <c r="E494"/>
      <c r="F494"/>
      <c r="G494" s="1"/>
      <c r="H494"/>
    </row>
    <row r="495" spans="1:8" x14ac:dyDescent="0.25">
      <c r="A495"/>
      <c r="B495"/>
      <c r="C495"/>
      <c r="D495" s="1"/>
      <c r="E495"/>
      <c r="F495"/>
      <c r="G495" s="1"/>
      <c r="H495"/>
    </row>
    <row r="496" spans="1:8" x14ac:dyDescent="0.25">
      <c r="A496"/>
      <c r="B496"/>
      <c r="C496"/>
      <c r="D496" s="1"/>
      <c r="E496"/>
      <c r="F496"/>
      <c r="G496" s="1"/>
      <c r="H496"/>
    </row>
    <row r="497" spans="1:8" x14ac:dyDescent="0.25">
      <c r="A497"/>
      <c r="B497"/>
      <c r="C497"/>
      <c r="D497" s="1"/>
      <c r="E497"/>
      <c r="F497"/>
      <c r="G497" s="1"/>
      <c r="H497"/>
    </row>
    <row r="498" spans="1:8" x14ac:dyDescent="0.25">
      <c r="A498"/>
      <c r="B498"/>
      <c r="C498"/>
      <c r="D498" s="1"/>
      <c r="E498"/>
      <c r="F498"/>
      <c r="G498" s="1"/>
      <c r="H498"/>
    </row>
    <row r="499" spans="1:8" x14ac:dyDescent="0.25">
      <c r="A499"/>
      <c r="B499"/>
      <c r="C499"/>
      <c r="D499" s="1"/>
      <c r="E499"/>
      <c r="F499"/>
      <c r="G499" s="1"/>
      <c r="H499"/>
    </row>
    <row r="500" spans="1:8" x14ac:dyDescent="0.25">
      <c r="A500"/>
      <c r="B500"/>
      <c r="C500"/>
      <c r="D500" s="1"/>
      <c r="E500"/>
      <c r="F500"/>
      <c r="G500" s="1"/>
      <c r="H500"/>
    </row>
    <row r="501" spans="1:8" x14ac:dyDescent="0.25">
      <c r="A501"/>
      <c r="B501"/>
      <c r="C501"/>
      <c r="D501" s="1"/>
      <c r="E501"/>
      <c r="F501"/>
      <c r="G501" s="1"/>
      <c r="H501"/>
    </row>
    <row r="502" spans="1:8" x14ac:dyDescent="0.25">
      <c r="A502"/>
      <c r="B502"/>
      <c r="C502"/>
      <c r="D502" s="1"/>
      <c r="E502"/>
      <c r="F502"/>
      <c r="G502" s="1"/>
      <c r="H502"/>
    </row>
    <row r="503" spans="1:8" x14ac:dyDescent="0.25">
      <c r="A503"/>
      <c r="B503"/>
      <c r="C503"/>
      <c r="D503" s="1"/>
      <c r="E503"/>
      <c r="F503"/>
      <c r="G503" s="1"/>
      <c r="H503"/>
    </row>
    <row r="504" spans="1:8" x14ac:dyDescent="0.25">
      <c r="A504"/>
      <c r="B504"/>
      <c r="C504"/>
      <c r="D504" s="1"/>
      <c r="E504"/>
      <c r="F504"/>
      <c r="G504" s="1"/>
      <c r="H504"/>
    </row>
    <row r="505" spans="1:8" x14ac:dyDescent="0.25">
      <c r="A505"/>
      <c r="B505"/>
      <c r="C505"/>
      <c r="D505" s="1"/>
      <c r="E505"/>
      <c r="F505"/>
      <c r="G505" s="1"/>
      <c r="H505"/>
    </row>
    <row r="506" spans="1:8" x14ac:dyDescent="0.25">
      <c r="A506"/>
      <c r="B506"/>
      <c r="C506"/>
      <c r="D506" s="1"/>
      <c r="E506"/>
      <c r="F506"/>
      <c r="G506" s="1"/>
      <c r="H506"/>
    </row>
    <row r="507" spans="1:8" x14ac:dyDescent="0.25">
      <c r="A507"/>
      <c r="B507"/>
      <c r="C507"/>
      <c r="D507" s="1"/>
      <c r="E507"/>
      <c r="F507"/>
      <c r="G507" s="1"/>
      <c r="H507"/>
    </row>
    <row r="508" spans="1:8" x14ac:dyDescent="0.25">
      <c r="A508"/>
      <c r="B508"/>
      <c r="C508"/>
      <c r="D508" s="1"/>
      <c r="E508"/>
      <c r="F508"/>
      <c r="G508" s="1"/>
      <c r="H508"/>
    </row>
    <row r="509" spans="1:8" x14ac:dyDescent="0.25">
      <c r="A509"/>
      <c r="B509"/>
      <c r="C509"/>
      <c r="D509" s="1"/>
      <c r="E509"/>
      <c r="F509"/>
      <c r="G509" s="1"/>
      <c r="H509"/>
    </row>
    <row r="510" spans="1:8" x14ac:dyDescent="0.25">
      <c r="A510"/>
      <c r="B510"/>
      <c r="C510"/>
      <c r="D510" s="1"/>
      <c r="E510"/>
      <c r="F510"/>
      <c r="G510" s="1"/>
      <c r="H510"/>
    </row>
    <row r="511" spans="1:8" x14ac:dyDescent="0.25">
      <c r="A511"/>
      <c r="B511"/>
      <c r="C511"/>
      <c r="D511" s="1"/>
      <c r="E511"/>
      <c r="F511"/>
      <c r="G511" s="1"/>
      <c r="H511"/>
    </row>
    <row r="512" spans="1:8" x14ac:dyDescent="0.25">
      <c r="A512"/>
      <c r="B512"/>
      <c r="C512"/>
      <c r="D512" s="1"/>
      <c r="E512"/>
      <c r="F512"/>
      <c r="G512" s="1"/>
      <c r="H512"/>
    </row>
    <row r="513" spans="1:8" x14ac:dyDescent="0.25">
      <c r="A513"/>
      <c r="B513"/>
      <c r="C513"/>
      <c r="D513" s="1"/>
      <c r="E513"/>
      <c r="F513"/>
      <c r="G513" s="1"/>
      <c r="H513"/>
    </row>
    <row r="514" spans="1:8" x14ac:dyDescent="0.25">
      <c r="A514"/>
      <c r="B514"/>
      <c r="C514"/>
      <c r="D514" s="1"/>
      <c r="E514"/>
      <c r="F514"/>
      <c r="G514" s="1"/>
      <c r="H514"/>
    </row>
    <row r="515" spans="1:8" x14ac:dyDescent="0.25">
      <c r="A515"/>
      <c r="B515"/>
      <c r="C515"/>
      <c r="D515" s="1"/>
      <c r="E515"/>
      <c r="F515"/>
      <c r="G515" s="1"/>
      <c r="H515"/>
    </row>
    <row r="516" spans="1:8" x14ac:dyDescent="0.25">
      <c r="A516"/>
      <c r="B516"/>
      <c r="C516"/>
      <c r="D516" s="1"/>
      <c r="E516"/>
      <c r="F516"/>
      <c r="G516" s="1"/>
      <c r="H516"/>
    </row>
    <row r="517" spans="1:8" x14ac:dyDescent="0.25">
      <c r="A517"/>
      <c r="B517"/>
      <c r="C517"/>
      <c r="D517" s="1"/>
      <c r="E517"/>
      <c r="F517"/>
      <c r="G517" s="1"/>
      <c r="H517"/>
    </row>
    <row r="518" spans="1:8" x14ac:dyDescent="0.25">
      <c r="A518"/>
      <c r="B518"/>
      <c r="C518"/>
      <c r="D518" s="1"/>
      <c r="E518"/>
      <c r="F518"/>
      <c r="G518" s="1"/>
      <c r="H518"/>
    </row>
    <row r="519" spans="1:8" x14ac:dyDescent="0.25">
      <c r="A519"/>
      <c r="B519"/>
      <c r="C519"/>
      <c r="D519" s="1"/>
      <c r="E519"/>
      <c r="F519"/>
      <c r="G519" s="1"/>
      <c r="H519"/>
    </row>
    <row r="520" spans="1:8" x14ac:dyDescent="0.25">
      <c r="A520"/>
      <c r="B520"/>
      <c r="C520"/>
      <c r="D520" s="1"/>
      <c r="E520"/>
      <c r="F520"/>
      <c r="G520" s="1"/>
      <c r="H520"/>
    </row>
    <row r="521" spans="1:8" x14ac:dyDescent="0.25">
      <c r="A521"/>
      <c r="B521"/>
      <c r="C521"/>
      <c r="D521" s="1"/>
      <c r="E521"/>
      <c r="F521"/>
      <c r="G521" s="1"/>
      <c r="H521"/>
    </row>
    <row r="522" spans="1:8" x14ac:dyDescent="0.25">
      <c r="A522"/>
      <c r="B522"/>
      <c r="C522"/>
      <c r="D522" s="1"/>
      <c r="E522"/>
      <c r="F522"/>
      <c r="G522" s="1"/>
      <c r="H522"/>
    </row>
    <row r="523" spans="1:8" x14ac:dyDescent="0.25">
      <c r="A523"/>
      <c r="B523"/>
      <c r="C523"/>
      <c r="D523" s="1"/>
      <c r="E523"/>
      <c r="F523"/>
      <c r="G523" s="1"/>
      <c r="H523"/>
    </row>
    <row r="524" spans="1:8" x14ac:dyDescent="0.25">
      <c r="A524"/>
      <c r="B524"/>
      <c r="C524"/>
      <c r="D524" s="1"/>
      <c r="E524"/>
      <c r="F524"/>
      <c r="G524" s="1"/>
      <c r="H524"/>
    </row>
    <row r="525" spans="1:8" x14ac:dyDescent="0.25">
      <c r="A525"/>
      <c r="B525"/>
      <c r="C525"/>
      <c r="D525" s="1"/>
      <c r="E525"/>
      <c r="F525"/>
      <c r="G525" s="1"/>
      <c r="H525"/>
    </row>
    <row r="526" spans="1:8" x14ac:dyDescent="0.25">
      <c r="A526"/>
      <c r="B526"/>
      <c r="C526"/>
      <c r="D526" s="1"/>
      <c r="E526"/>
      <c r="F526"/>
      <c r="G526" s="1"/>
      <c r="H526"/>
    </row>
    <row r="527" spans="1:8" x14ac:dyDescent="0.25">
      <c r="A527"/>
      <c r="B527"/>
      <c r="C527"/>
      <c r="D527" s="1"/>
      <c r="E527"/>
      <c r="F527"/>
      <c r="G527" s="1"/>
      <c r="H527"/>
    </row>
    <row r="528" spans="1:8" x14ac:dyDescent="0.25">
      <c r="A528"/>
      <c r="B528"/>
      <c r="C528"/>
      <c r="D528" s="1"/>
      <c r="E528"/>
      <c r="F528"/>
      <c r="G528" s="1"/>
      <c r="H528"/>
    </row>
    <row r="529" spans="1:8" x14ac:dyDescent="0.25">
      <c r="A529"/>
      <c r="B529"/>
      <c r="C529"/>
      <c r="D529" s="1"/>
      <c r="E529"/>
      <c r="F529"/>
      <c r="G529" s="1"/>
      <c r="H529"/>
    </row>
    <row r="530" spans="1:8" x14ac:dyDescent="0.25">
      <c r="A530"/>
      <c r="B530"/>
      <c r="C530"/>
      <c r="D530" s="1"/>
      <c r="E530"/>
      <c r="F530"/>
      <c r="G530" s="1"/>
      <c r="H530"/>
    </row>
    <row r="531" spans="1:8" x14ac:dyDescent="0.25">
      <c r="A531"/>
      <c r="B531"/>
      <c r="C531"/>
      <c r="D531" s="1"/>
      <c r="E531"/>
      <c r="F531"/>
      <c r="G531" s="1"/>
      <c r="H531"/>
    </row>
    <row r="532" spans="1:8" x14ac:dyDescent="0.25">
      <c r="A532"/>
      <c r="B532"/>
      <c r="C532"/>
      <c r="D532" s="1"/>
      <c r="E532"/>
      <c r="F532"/>
      <c r="G532" s="1"/>
      <c r="H532"/>
    </row>
    <row r="533" spans="1:8" x14ac:dyDescent="0.25">
      <c r="A533"/>
      <c r="B533"/>
      <c r="C533"/>
      <c r="D533" s="1"/>
      <c r="E533"/>
      <c r="F533"/>
      <c r="G533" s="1"/>
      <c r="H533"/>
    </row>
    <row r="534" spans="1:8" x14ac:dyDescent="0.25">
      <c r="A534"/>
      <c r="B534"/>
      <c r="C534"/>
      <c r="D534" s="1"/>
      <c r="E534"/>
      <c r="F534"/>
      <c r="G534" s="1"/>
      <c r="H534"/>
    </row>
    <row r="535" spans="1:8" x14ac:dyDescent="0.25">
      <c r="A535"/>
      <c r="B535"/>
      <c r="C535"/>
      <c r="D535" s="1"/>
      <c r="E535"/>
      <c r="F535"/>
      <c r="G535" s="1"/>
      <c r="H535"/>
    </row>
    <row r="536" spans="1:8" x14ac:dyDescent="0.25">
      <c r="A536"/>
      <c r="B536"/>
      <c r="C536"/>
      <c r="D536" s="1"/>
      <c r="E536"/>
      <c r="F536"/>
      <c r="G536" s="1"/>
      <c r="H536"/>
    </row>
    <row r="537" spans="1:8" x14ac:dyDescent="0.25">
      <c r="A537"/>
      <c r="B537"/>
      <c r="C537"/>
      <c r="D537" s="1"/>
      <c r="E537"/>
      <c r="F537"/>
      <c r="G537" s="1"/>
      <c r="H537"/>
    </row>
    <row r="538" spans="1:8" x14ac:dyDescent="0.25">
      <c r="A538"/>
      <c r="B538"/>
      <c r="C538"/>
      <c r="D538" s="1"/>
      <c r="E538"/>
      <c r="F538"/>
      <c r="G538" s="1"/>
      <c r="H538"/>
    </row>
    <row r="539" spans="1:8" x14ac:dyDescent="0.25">
      <c r="A539"/>
      <c r="B539"/>
      <c r="C539"/>
      <c r="D539" s="1"/>
      <c r="E539"/>
      <c r="F539"/>
      <c r="G539" s="1"/>
      <c r="H539"/>
    </row>
    <row r="540" spans="1:8" x14ac:dyDescent="0.25">
      <c r="A540"/>
      <c r="B540"/>
      <c r="C540"/>
      <c r="D540" s="1"/>
      <c r="E540"/>
      <c r="F540"/>
      <c r="G540" s="1"/>
      <c r="H540"/>
    </row>
    <row r="541" spans="1:8" x14ac:dyDescent="0.25">
      <c r="A541"/>
      <c r="B541"/>
      <c r="C541"/>
      <c r="D541" s="1"/>
      <c r="E541"/>
      <c r="F541"/>
      <c r="G541" s="1"/>
      <c r="H541"/>
    </row>
    <row r="542" spans="1:8" x14ac:dyDescent="0.25">
      <c r="A542"/>
      <c r="B542"/>
      <c r="C542"/>
      <c r="D542" s="1"/>
      <c r="E542"/>
      <c r="F542"/>
      <c r="G542" s="1"/>
      <c r="H542"/>
    </row>
    <row r="543" spans="1:8" x14ac:dyDescent="0.25">
      <c r="A543"/>
      <c r="B543"/>
      <c r="C543"/>
      <c r="D543" s="1"/>
      <c r="E543"/>
      <c r="F543"/>
      <c r="G543" s="1"/>
      <c r="H543"/>
    </row>
    <row r="544" spans="1:8" x14ac:dyDescent="0.25">
      <c r="A544"/>
      <c r="B544"/>
      <c r="C544"/>
      <c r="D544" s="1"/>
      <c r="E544"/>
      <c r="F544"/>
      <c r="G544" s="1"/>
      <c r="H544"/>
    </row>
    <row r="545" spans="1:8" x14ac:dyDescent="0.25">
      <c r="A545"/>
      <c r="B545"/>
      <c r="C545"/>
      <c r="D545" s="1"/>
      <c r="E545"/>
      <c r="F545"/>
      <c r="G545" s="1"/>
      <c r="H545"/>
    </row>
    <row r="546" spans="1:8" x14ac:dyDescent="0.25">
      <c r="A546"/>
      <c r="B546"/>
      <c r="C546"/>
      <c r="D546" s="1"/>
      <c r="E546"/>
      <c r="F546"/>
      <c r="G546" s="1"/>
      <c r="H546"/>
    </row>
    <row r="547" spans="1:8" x14ac:dyDescent="0.25">
      <c r="A547"/>
      <c r="B547"/>
      <c r="C547"/>
      <c r="D547" s="1"/>
      <c r="E547"/>
      <c r="F547"/>
      <c r="G547" s="1"/>
      <c r="H547"/>
    </row>
    <row r="548" spans="1:8" x14ac:dyDescent="0.25">
      <c r="A548"/>
      <c r="B548"/>
      <c r="C548"/>
      <c r="D548" s="1"/>
      <c r="E548"/>
      <c r="F548"/>
      <c r="G548" s="1"/>
      <c r="H548"/>
    </row>
    <row r="549" spans="1:8" x14ac:dyDescent="0.25">
      <c r="A549"/>
      <c r="B549"/>
      <c r="C549"/>
      <c r="D549" s="1"/>
      <c r="E549"/>
      <c r="F549"/>
      <c r="G549" s="1"/>
      <c r="H549"/>
    </row>
    <row r="550" spans="1:8" x14ac:dyDescent="0.25">
      <c r="A550"/>
      <c r="B550"/>
      <c r="C550"/>
      <c r="D550" s="1"/>
      <c r="E550"/>
      <c r="F550"/>
      <c r="G550" s="1"/>
      <c r="H550"/>
    </row>
    <row r="551" spans="1:8" x14ac:dyDescent="0.25">
      <c r="A551"/>
      <c r="B551"/>
      <c r="C551"/>
      <c r="D551" s="1"/>
      <c r="E551"/>
      <c r="F551"/>
      <c r="G551" s="1"/>
      <c r="H551"/>
    </row>
    <row r="552" spans="1:8" x14ac:dyDescent="0.25">
      <c r="A552"/>
      <c r="B552"/>
      <c r="C552"/>
      <c r="D552" s="1"/>
      <c r="E552"/>
      <c r="F552"/>
      <c r="G552" s="1"/>
      <c r="H552"/>
    </row>
    <row r="553" spans="1:8" x14ac:dyDescent="0.25">
      <c r="A553"/>
      <c r="B553"/>
      <c r="C553"/>
      <c r="D553" s="1"/>
      <c r="E553"/>
      <c r="F553"/>
      <c r="G553" s="1"/>
      <c r="H553"/>
    </row>
    <row r="554" spans="1:8" x14ac:dyDescent="0.25">
      <c r="A554"/>
      <c r="B554"/>
      <c r="C554"/>
      <c r="D554" s="1"/>
      <c r="E554"/>
      <c r="F554"/>
      <c r="G554" s="1"/>
      <c r="H554"/>
    </row>
    <row r="555" spans="1:8" x14ac:dyDescent="0.25">
      <c r="A555"/>
      <c r="B555"/>
      <c r="C555"/>
      <c r="D555" s="1"/>
      <c r="E555"/>
      <c r="F555"/>
      <c r="G555" s="1"/>
      <c r="H555"/>
    </row>
    <row r="556" spans="1:8" x14ac:dyDescent="0.25">
      <c r="A556"/>
      <c r="B556"/>
      <c r="C556"/>
      <c r="D556" s="1"/>
      <c r="E556"/>
      <c r="F556"/>
      <c r="G556" s="1"/>
      <c r="H556"/>
    </row>
    <row r="557" spans="1:8" x14ac:dyDescent="0.25">
      <c r="A557"/>
      <c r="B557"/>
      <c r="C557"/>
      <c r="D557" s="1"/>
      <c r="E557"/>
      <c r="F557"/>
      <c r="G557" s="1"/>
      <c r="H557"/>
    </row>
    <row r="558" spans="1:8" x14ac:dyDescent="0.25">
      <c r="A558"/>
      <c r="B558"/>
      <c r="C558"/>
      <c r="D558" s="1"/>
      <c r="E558"/>
      <c r="F558"/>
      <c r="G558" s="1"/>
      <c r="H558"/>
    </row>
    <row r="559" spans="1:8" x14ac:dyDescent="0.25">
      <c r="A559"/>
      <c r="B559"/>
      <c r="C559"/>
      <c r="D559" s="1"/>
      <c r="E559"/>
      <c r="F559"/>
      <c r="G559" s="1"/>
      <c r="H559"/>
    </row>
    <row r="560" spans="1:8" x14ac:dyDescent="0.25">
      <c r="A560"/>
      <c r="B560"/>
      <c r="C560"/>
      <c r="D560" s="1"/>
      <c r="E560"/>
      <c r="F560"/>
      <c r="G560" s="1"/>
      <c r="H560"/>
    </row>
    <row r="561" spans="1:8" x14ac:dyDescent="0.25">
      <c r="A561"/>
      <c r="B561"/>
      <c r="C561"/>
      <c r="D561" s="1"/>
      <c r="E561"/>
      <c r="F561"/>
      <c r="G561" s="1"/>
      <c r="H561"/>
    </row>
    <row r="562" spans="1:8" x14ac:dyDescent="0.25">
      <c r="A562"/>
      <c r="B562"/>
      <c r="C562"/>
      <c r="D562" s="1"/>
      <c r="E562"/>
      <c r="F562"/>
      <c r="G562" s="1"/>
      <c r="H562"/>
    </row>
    <row r="563" spans="1:8" x14ac:dyDescent="0.25">
      <c r="A563"/>
      <c r="B563"/>
      <c r="C563"/>
      <c r="D563" s="1"/>
      <c r="E563"/>
      <c r="F563"/>
      <c r="G563" s="1"/>
      <c r="H563"/>
    </row>
    <row r="564" spans="1:8" x14ac:dyDescent="0.25">
      <c r="A564"/>
      <c r="B564"/>
      <c r="C564"/>
      <c r="D564" s="1"/>
      <c r="E564"/>
      <c r="F564"/>
      <c r="G564" s="1"/>
      <c r="H564"/>
    </row>
    <row r="565" spans="1:8" x14ac:dyDescent="0.25">
      <c r="A565"/>
      <c r="B565"/>
      <c r="C565"/>
      <c r="D565" s="1"/>
      <c r="E565"/>
      <c r="F565"/>
      <c r="G565" s="1"/>
      <c r="H565"/>
    </row>
    <row r="566" spans="1:8" x14ac:dyDescent="0.25">
      <c r="A566"/>
      <c r="B566"/>
      <c r="C566"/>
      <c r="D566" s="1"/>
      <c r="E566"/>
      <c r="F566"/>
      <c r="G566" s="1"/>
      <c r="H566"/>
    </row>
    <row r="567" spans="1:8" x14ac:dyDescent="0.25">
      <c r="A567"/>
      <c r="B567"/>
      <c r="C567"/>
      <c r="D567" s="1"/>
      <c r="E567"/>
      <c r="F567"/>
      <c r="G567" s="1"/>
      <c r="H567"/>
    </row>
    <row r="568" spans="1:8" x14ac:dyDescent="0.25">
      <c r="A568"/>
      <c r="B568"/>
      <c r="C568"/>
      <c r="D568" s="1"/>
      <c r="E568"/>
      <c r="F568"/>
      <c r="G568" s="1"/>
      <c r="H568"/>
    </row>
    <row r="569" spans="1:8" x14ac:dyDescent="0.25">
      <c r="A569"/>
      <c r="B569"/>
      <c r="C569"/>
      <c r="D569" s="1"/>
      <c r="E569"/>
      <c r="F569"/>
      <c r="G569" s="1"/>
      <c r="H569"/>
    </row>
    <row r="570" spans="1:8" x14ac:dyDescent="0.25">
      <c r="A570"/>
      <c r="B570"/>
      <c r="C570"/>
      <c r="D570" s="1"/>
      <c r="E570"/>
      <c r="F570"/>
      <c r="G570" s="1"/>
      <c r="H570"/>
    </row>
    <row r="571" spans="1:8" x14ac:dyDescent="0.25">
      <c r="A571"/>
      <c r="B571"/>
      <c r="C571"/>
      <c r="D571" s="1"/>
      <c r="E571"/>
      <c r="F571"/>
      <c r="G571" s="1"/>
      <c r="H571"/>
    </row>
    <row r="572" spans="1:8" x14ac:dyDescent="0.25">
      <c r="A572"/>
      <c r="B572"/>
      <c r="C572"/>
      <c r="D572" s="1"/>
      <c r="E572"/>
      <c r="F572"/>
      <c r="G572" s="1"/>
      <c r="H572"/>
    </row>
    <row r="573" spans="1:8" x14ac:dyDescent="0.25">
      <c r="A573"/>
      <c r="B573"/>
      <c r="C573"/>
      <c r="D573" s="1"/>
      <c r="E573"/>
      <c r="F573"/>
      <c r="G573" s="1"/>
      <c r="H573"/>
    </row>
    <row r="574" spans="1:8" x14ac:dyDescent="0.25">
      <c r="A574"/>
      <c r="B574"/>
      <c r="C574"/>
      <c r="D574" s="1"/>
      <c r="E574"/>
      <c r="F574"/>
      <c r="G574" s="1"/>
      <c r="H574"/>
    </row>
    <row r="575" spans="1:8" x14ac:dyDescent="0.25">
      <c r="A575"/>
      <c r="B575"/>
      <c r="C575"/>
      <c r="D575" s="1"/>
      <c r="E575"/>
      <c r="F575"/>
      <c r="G575" s="1"/>
      <c r="H575"/>
    </row>
    <row r="576" spans="1:8" x14ac:dyDescent="0.25">
      <c r="A576"/>
      <c r="B576"/>
      <c r="C576"/>
      <c r="D576" s="1"/>
      <c r="E576"/>
      <c r="F576"/>
      <c r="G576" s="1"/>
      <c r="H576"/>
    </row>
    <row r="577" spans="1:8" x14ac:dyDescent="0.25">
      <c r="A577"/>
      <c r="B577"/>
      <c r="C577"/>
      <c r="D577" s="1"/>
      <c r="E577"/>
      <c r="F577"/>
      <c r="G577" s="1"/>
      <c r="H577"/>
    </row>
    <row r="578" spans="1:8" x14ac:dyDescent="0.25">
      <c r="A578"/>
      <c r="B578"/>
      <c r="C578"/>
      <c r="D578" s="1"/>
      <c r="E578"/>
      <c r="F578"/>
      <c r="G578" s="1"/>
      <c r="H578"/>
    </row>
    <row r="579" spans="1:8" x14ac:dyDescent="0.25">
      <c r="A579"/>
      <c r="B579"/>
      <c r="C579"/>
      <c r="D579" s="1"/>
      <c r="E579"/>
      <c r="F579"/>
      <c r="G579" s="1"/>
      <c r="H579"/>
    </row>
    <row r="580" spans="1:8" x14ac:dyDescent="0.25">
      <c r="A580"/>
      <c r="B580"/>
      <c r="C580"/>
      <c r="D580" s="1"/>
      <c r="E580"/>
      <c r="F580"/>
      <c r="G580" s="1"/>
      <c r="H580"/>
    </row>
    <row r="581" spans="1:8" x14ac:dyDescent="0.25">
      <c r="A581"/>
      <c r="B581"/>
      <c r="C581"/>
      <c r="D581" s="1"/>
      <c r="E581"/>
      <c r="F581"/>
      <c r="G581" s="1"/>
    </row>
    <row r="582" spans="1:8" x14ac:dyDescent="0.25">
      <c r="A582"/>
      <c r="B582"/>
      <c r="C582"/>
      <c r="D582" s="1"/>
      <c r="E582"/>
      <c r="F582"/>
    </row>
    <row r="583" spans="1:8" x14ac:dyDescent="0.25">
      <c r="A583"/>
      <c r="B583"/>
      <c r="C583"/>
      <c r="D583" s="1"/>
      <c r="E583"/>
      <c r="F583"/>
    </row>
    <row r="584" spans="1:8" x14ac:dyDescent="0.25">
      <c r="A584"/>
      <c r="B584"/>
      <c r="C584"/>
      <c r="D584" s="1"/>
      <c r="E584"/>
      <c r="F584"/>
    </row>
    <row r="585" spans="1:8" x14ac:dyDescent="0.25">
      <c r="A585"/>
      <c r="B585"/>
      <c r="C585"/>
      <c r="D585" s="1"/>
      <c r="E585"/>
      <c r="F585"/>
    </row>
    <row r="586" spans="1:8" x14ac:dyDescent="0.25">
      <c r="A586"/>
      <c r="B586"/>
      <c r="C586"/>
      <c r="D586" s="1"/>
      <c r="E586"/>
      <c r="F586"/>
    </row>
  </sheetData>
  <conditionalFormatting sqref="L3:L47">
    <cfRule type="cellIs" dxfId="255" priority="2" operator="greaterThanOrEqual">
      <formula>90</formula>
    </cfRule>
    <cfRule type="cellIs" dxfId="254" priority="3" operator="between">
      <formula>60</formula>
      <formula>90</formula>
    </cfRule>
    <cfRule type="cellIs" dxfId="253" priority="4" operator="between">
      <formula>30</formula>
      <formula>60</formula>
    </cfRule>
    <cfRule type="cellIs" dxfId="252" priority="5" operator="between">
      <formula>2</formula>
      <formula>30</formula>
    </cfRule>
    <cfRule type="cellIs" dxfId="251" priority="6" operator="equal">
      <formula>1</formula>
    </cfRule>
  </conditionalFormatting>
  <conditionalFormatting sqref="H3:I3 G22:G47 G4:I4 G5:H21 I5:I47 J3:J47 E3:F3 F4:F22 E4:E166">
    <cfRule type="expression" dxfId="250" priority="1">
      <formula>"""=SI(B2=""etching"";""1"""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Option Button 1">
              <controlPr defaultSize="0" autoFill="0" autoLine="0" autoPict="0" macro="[0]!nono">
                <anchor moveWithCells="1">
                  <from>
                    <xdr:col>11</xdr:col>
                    <xdr:colOff>457200</xdr:colOff>
                    <xdr:row>47</xdr:row>
                    <xdr:rowOff>161925</xdr:rowOff>
                  </from>
                  <to>
                    <xdr:col>11</xdr:col>
                    <xdr:colOff>2190750</xdr:colOff>
                    <xdr:row>50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R138"/>
  <sheetViews>
    <sheetView zoomScale="60" zoomScaleNormal="60" workbookViewId="0">
      <selection activeCell="L2" sqref="L2"/>
    </sheetView>
  </sheetViews>
  <sheetFormatPr defaultRowHeight="15" x14ac:dyDescent="0.25"/>
  <cols>
    <col min="1" max="1" width="39.42578125" style="1" customWidth="1"/>
    <col min="2" max="2" width="46.85546875" customWidth="1"/>
    <col min="3" max="3" width="11.7109375" style="16" hidden="1" customWidth="1"/>
    <col min="4" max="4" width="37.5703125" customWidth="1"/>
    <col min="5" max="5" width="13.85546875" customWidth="1"/>
    <col min="6" max="6" width="7.42578125" customWidth="1"/>
    <col min="7" max="7" width="38" customWidth="1"/>
    <col min="8" max="8" width="22.5703125" customWidth="1"/>
    <col min="9" max="9" width="34" customWidth="1"/>
    <col min="10" max="10" width="35.28515625" customWidth="1"/>
    <col min="11" max="11" width="31.42578125" customWidth="1"/>
    <col min="12" max="12" width="38" customWidth="1"/>
    <col min="14" max="14" width="9.140625" style="54"/>
    <col min="15" max="15" width="37.140625" style="21" customWidth="1"/>
  </cols>
  <sheetData>
    <row r="1" spans="1:18" ht="15.75" thickBot="1" x14ac:dyDescent="0.3">
      <c r="A1" s="29" t="s">
        <v>126</v>
      </c>
      <c r="B1" s="30" t="s">
        <v>0</v>
      </c>
      <c r="C1" s="30" t="s">
        <v>64</v>
      </c>
      <c r="D1" s="30" t="s">
        <v>66</v>
      </c>
      <c r="E1" s="32" t="s">
        <v>67</v>
      </c>
      <c r="G1" s="29" t="s">
        <v>66</v>
      </c>
      <c r="H1" s="30" t="s">
        <v>134</v>
      </c>
      <c r="I1" s="30" t="s">
        <v>68</v>
      </c>
      <c r="J1" s="30" t="s">
        <v>69</v>
      </c>
      <c r="K1" s="30" t="s">
        <v>2</v>
      </c>
      <c r="L1" s="31" t="s">
        <v>3</v>
      </c>
      <c r="N1" s="51" t="s">
        <v>118</v>
      </c>
      <c r="O1" s="52" t="s">
        <v>119</v>
      </c>
    </row>
    <row r="2" spans="1:18" x14ac:dyDescent="0.25">
      <c r="A2" s="50" t="s">
        <v>122</v>
      </c>
      <c r="B2" s="7"/>
      <c r="C2" s="17">
        <f t="shared" ref="C2:C66" si="0" xml:space="preserve"> 1</f>
        <v>1</v>
      </c>
      <c r="D2" s="10"/>
      <c r="E2" s="21" t="e">
        <f>INDEX(N:N,MATCH(B2,O:O,0),1)</f>
        <v>#N/A</v>
      </c>
      <c r="F2" s="4"/>
      <c r="G2" s="33" t="s">
        <v>71</v>
      </c>
      <c r="H2" s="34">
        <f>SUMIF(D:D,"STI - STR",C:C)</f>
        <v>0</v>
      </c>
      <c r="I2" s="35">
        <f>IF(H2&gt;4, 4,H2)+1</f>
        <v>1</v>
      </c>
      <c r="J2" s="36">
        <f t="shared" ref="J2:J46" si="1">IFERROR(AVERAGEIF($D$2:$D$956,G2,$E$2:$E$956),1)</f>
        <v>1</v>
      </c>
      <c r="K2" s="35">
        <v>100</v>
      </c>
      <c r="L2" s="37">
        <f>I2*J2*K2</f>
        <v>100</v>
      </c>
      <c r="M2" s="4"/>
      <c r="N2" s="56">
        <v>1</v>
      </c>
      <c r="O2" s="57" t="s">
        <v>120</v>
      </c>
      <c r="P2" s="4"/>
      <c r="Q2" s="4"/>
      <c r="R2" s="4"/>
    </row>
    <row r="3" spans="1:18" x14ac:dyDescent="0.25">
      <c r="A3" s="50" t="s">
        <v>122</v>
      </c>
      <c r="B3" s="7"/>
      <c r="C3" s="17">
        <f t="shared" si="0"/>
        <v>1</v>
      </c>
      <c r="D3" s="10"/>
      <c r="E3" s="21" t="e">
        <f t="shared" ref="E3:E66" si="2">INDEX(N:N,MATCH(B3,O:O,0),1)</f>
        <v>#N/A</v>
      </c>
      <c r="F3" s="4"/>
      <c r="G3" s="47" t="s">
        <v>73</v>
      </c>
      <c r="H3" s="38">
        <f>SUMIF(D:D,"STR - PDM",C:C)</f>
        <v>0</v>
      </c>
      <c r="I3" s="39">
        <f t="shared" ref="I3:I46" si="3">IF(H3&gt;4, 4,H3)+1</f>
        <v>1</v>
      </c>
      <c r="J3" s="40">
        <f t="shared" si="1"/>
        <v>1</v>
      </c>
      <c r="K3" s="39">
        <v>1</v>
      </c>
      <c r="L3" s="48">
        <f t="shared" ref="L3:L44" si="4">I3*J3*K3</f>
        <v>1</v>
      </c>
      <c r="M3" s="4"/>
      <c r="N3" s="54">
        <v>1</v>
      </c>
      <c r="O3" s="21" t="s">
        <v>17</v>
      </c>
      <c r="P3" s="4"/>
      <c r="Q3" s="4"/>
      <c r="R3" s="4"/>
    </row>
    <row r="4" spans="1:18" x14ac:dyDescent="0.25">
      <c r="A4" s="50" t="s">
        <v>122</v>
      </c>
      <c r="B4" s="7"/>
      <c r="C4" s="17">
        <f t="shared" si="0"/>
        <v>1</v>
      </c>
      <c r="D4" s="10"/>
      <c r="E4" s="21" t="e">
        <f t="shared" si="2"/>
        <v>#N/A</v>
      </c>
      <c r="F4" s="4"/>
      <c r="G4" s="22" t="s">
        <v>75</v>
      </c>
      <c r="H4" s="18">
        <f>SUMIF(D:D,"PDM - BOC",C:C)</f>
        <v>0</v>
      </c>
      <c r="I4" s="19">
        <f t="shared" si="3"/>
        <v>1</v>
      </c>
      <c r="J4" s="20">
        <f t="shared" si="1"/>
        <v>1</v>
      </c>
      <c r="K4" s="19">
        <v>1</v>
      </c>
      <c r="L4" s="23">
        <f t="shared" si="4"/>
        <v>1</v>
      </c>
      <c r="M4" s="4"/>
      <c r="N4" s="54">
        <v>1</v>
      </c>
      <c r="O4" s="21" t="s">
        <v>16</v>
      </c>
      <c r="P4" s="4"/>
      <c r="Q4" s="4"/>
      <c r="R4" s="4"/>
    </row>
    <row r="5" spans="1:18" x14ac:dyDescent="0.25">
      <c r="A5" s="50" t="s">
        <v>122</v>
      </c>
      <c r="B5" s="7"/>
      <c r="C5" s="17">
        <f t="shared" si="0"/>
        <v>1</v>
      </c>
      <c r="D5" s="10"/>
      <c r="E5" s="21" t="e">
        <f t="shared" si="2"/>
        <v>#N/A</v>
      </c>
      <c r="F5" s="4"/>
      <c r="G5" s="47" t="s">
        <v>76</v>
      </c>
      <c r="H5" s="38">
        <f>SUMIF(D:D,"BOC - DER",C:C)</f>
        <v>0</v>
      </c>
      <c r="I5" s="39">
        <f t="shared" si="3"/>
        <v>1</v>
      </c>
      <c r="J5" s="40">
        <f t="shared" si="1"/>
        <v>1</v>
      </c>
      <c r="K5" s="39">
        <v>1</v>
      </c>
      <c r="L5" s="48">
        <f t="shared" si="4"/>
        <v>1</v>
      </c>
      <c r="M5" s="4"/>
      <c r="N5" s="55">
        <v>2</v>
      </c>
      <c r="O5" s="53" t="s">
        <v>20</v>
      </c>
      <c r="P5" s="4"/>
      <c r="Q5" s="4"/>
      <c r="R5" s="4"/>
    </row>
    <row r="6" spans="1:18" x14ac:dyDescent="0.25">
      <c r="A6" s="50" t="s">
        <v>122</v>
      </c>
      <c r="B6" s="7"/>
      <c r="C6" s="17">
        <f t="shared" si="0"/>
        <v>1</v>
      </c>
      <c r="D6" s="10"/>
      <c r="E6" s="21" t="e">
        <f t="shared" si="2"/>
        <v>#N/A</v>
      </c>
      <c r="F6" s="4"/>
      <c r="G6" s="47" t="s">
        <v>78</v>
      </c>
      <c r="H6" s="38">
        <f>SUMIF(D:D,"DER - LAP",C:C)</f>
        <v>0</v>
      </c>
      <c r="I6" s="39">
        <f t="shared" si="3"/>
        <v>1</v>
      </c>
      <c r="J6" s="40">
        <f t="shared" si="1"/>
        <v>1</v>
      </c>
      <c r="K6" s="39">
        <v>1</v>
      </c>
      <c r="L6" s="48">
        <f t="shared" si="4"/>
        <v>1</v>
      </c>
      <c r="M6" s="4"/>
      <c r="N6" s="55">
        <v>2</v>
      </c>
      <c r="O6" s="53" t="s">
        <v>21</v>
      </c>
      <c r="P6" s="4"/>
      <c r="Q6" s="4"/>
      <c r="R6" s="4"/>
    </row>
    <row r="7" spans="1:18" x14ac:dyDescent="0.25">
      <c r="A7" s="50" t="s">
        <v>122</v>
      </c>
      <c r="B7" s="7"/>
      <c r="C7" s="17">
        <f t="shared" si="0"/>
        <v>1</v>
      </c>
      <c r="D7" s="10"/>
      <c r="E7" s="21" t="e">
        <f t="shared" si="2"/>
        <v>#N/A</v>
      </c>
      <c r="F7" s="4"/>
      <c r="G7" s="22" t="s">
        <v>80</v>
      </c>
      <c r="H7" s="18">
        <f>SUMIF(D:D,"LAP - ALS",C:C)</f>
        <v>0</v>
      </c>
      <c r="I7" s="19">
        <f t="shared" si="3"/>
        <v>1</v>
      </c>
      <c r="J7" s="20">
        <f t="shared" si="1"/>
        <v>1</v>
      </c>
      <c r="K7" s="19">
        <v>1</v>
      </c>
      <c r="L7" s="23">
        <f t="shared" si="4"/>
        <v>1</v>
      </c>
      <c r="M7" s="4"/>
      <c r="N7" s="55">
        <v>2</v>
      </c>
      <c r="O7" s="53" t="s">
        <v>14</v>
      </c>
      <c r="P7" s="4"/>
      <c r="Q7" s="4"/>
      <c r="R7" s="4"/>
    </row>
    <row r="8" spans="1:18" x14ac:dyDescent="0.25">
      <c r="A8" s="50" t="s">
        <v>122</v>
      </c>
      <c r="B8" s="7"/>
      <c r="C8" s="17">
        <f t="shared" si="0"/>
        <v>1</v>
      </c>
      <c r="D8" s="10"/>
      <c r="E8" s="21" t="e">
        <f t="shared" si="2"/>
        <v>#N/A</v>
      </c>
      <c r="F8" s="4"/>
      <c r="G8" s="47" t="s">
        <v>82</v>
      </c>
      <c r="H8" s="38">
        <f>SUMIF(D:D,"ALS - POP",C:C)</f>
        <v>0</v>
      </c>
      <c r="I8" s="39">
        <f t="shared" si="3"/>
        <v>1</v>
      </c>
      <c r="J8" s="40">
        <f t="shared" si="1"/>
        <v>1</v>
      </c>
      <c r="K8" s="39">
        <v>1</v>
      </c>
      <c r="L8" s="48">
        <f t="shared" si="4"/>
        <v>1</v>
      </c>
      <c r="M8" s="4"/>
      <c r="N8" s="55">
        <v>2</v>
      </c>
      <c r="O8" s="53" t="s">
        <v>108</v>
      </c>
      <c r="P8" s="4"/>
      <c r="Q8" s="4"/>
      <c r="R8" s="4"/>
    </row>
    <row r="9" spans="1:18" x14ac:dyDescent="0.25">
      <c r="A9" s="50" t="s">
        <v>122</v>
      </c>
      <c r="B9" s="7"/>
      <c r="C9" s="17">
        <f t="shared" si="0"/>
        <v>1</v>
      </c>
      <c r="D9" s="10"/>
      <c r="E9" s="21" t="e">
        <f t="shared" si="2"/>
        <v>#N/A</v>
      </c>
      <c r="F9" s="4"/>
      <c r="G9" s="61" t="s">
        <v>70</v>
      </c>
      <c r="H9" s="44">
        <f>SUMIF(D:D,"POP - WIQ",C:C)</f>
        <v>0</v>
      </c>
      <c r="I9" s="45">
        <f t="shared" si="3"/>
        <v>1</v>
      </c>
      <c r="J9" s="46">
        <f t="shared" si="1"/>
        <v>1</v>
      </c>
      <c r="K9" s="45">
        <v>1</v>
      </c>
      <c r="L9" s="62">
        <f t="shared" si="4"/>
        <v>1</v>
      </c>
      <c r="M9" s="4"/>
      <c r="N9" s="55">
        <v>2</v>
      </c>
      <c r="O9" s="53" t="s">
        <v>57</v>
      </c>
      <c r="P9" s="4"/>
      <c r="Q9" s="4"/>
      <c r="R9" s="4"/>
    </row>
    <row r="10" spans="1:18" x14ac:dyDescent="0.25">
      <c r="A10" s="50" t="s">
        <v>122</v>
      </c>
      <c r="B10" s="7"/>
      <c r="C10" s="17">
        <f t="shared" si="0"/>
        <v>1</v>
      </c>
      <c r="D10" s="10"/>
      <c r="E10" s="21" t="e">
        <f t="shared" si="2"/>
        <v>#N/A</v>
      </c>
      <c r="F10" s="4"/>
      <c r="G10" s="22" t="s">
        <v>83</v>
      </c>
      <c r="H10" s="18">
        <f>SUMIF(D:D,"WIQ - CAW",C:C)</f>
        <v>0</v>
      </c>
      <c r="I10" s="19">
        <f t="shared" si="3"/>
        <v>1</v>
      </c>
      <c r="J10" s="20">
        <f t="shared" si="1"/>
        <v>1</v>
      </c>
      <c r="K10" s="19">
        <v>1</v>
      </c>
      <c r="L10" s="23">
        <f t="shared" si="4"/>
        <v>1</v>
      </c>
      <c r="M10" s="4"/>
      <c r="N10" s="55">
        <v>2</v>
      </c>
      <c r="O10" s="53" t="s">
        <v>65</v>
      </c>
      <c r="P10" s="4"/>
      <c r="Q10" s="4"/>
      <c r="R10" s="4"/>
    </row>
    <row r="11" spans="1:18" x14ac:dyDescent="0.25">
      <c r="A11" s="50" t="s">
        <v>122</v>
      </c>
      <c r="B11" s="7"/>
      <c r="C11" s="17">
        <f t="shared" si="0"/>
        <v>1</v>
      </c>
      <c r="D11" s="10"/>
      <c r="E11" s="21" t="e">
        <f t="shared" si="2"/>
        <v>#N/A</v>
      </c>
      <c r="F11" s="4"/>
      <c r="G11" s="59" t="s">
        <v>84</v>
      </c>
      <c r="H11" s="41">
        <f>SUMIF(D:D,"CAW - HEQ",C:C)</f>
        <v>0</v>
      </c>
      <c r="I11" s="42">
        <f t="shared" si="3"/>
        <v>1</v>
      </c>
      <c r="J11" s="43">
        <f t="shared" si="1"/>
        <v>1</v>
      </c>
      <c r="K11" s="42">
        <v>1</v>
      </c>
      <c r="L11" s="60">
        <f t="shared" si="4"/>
        <v>1</v>
      </c>
      <c r="M11" s="4"/>
      <c r="N11" s="55">
        <v>3</v>
      </c>
      <c r="O11" s="53" t="s">
        <v>56</v>
      </c>
      <c r="P11" s="4"/>
      <c r="Q11" s="4"/>
      <c r="R11" s="4"/>
    </row>
    <row r="12" spans="1:18" x14ac:dyDescent="0.25">
      <c r="A12" s="50" t="s">
        <v>122</v>
      </c>
      <c r="B12" s="7"/>
      <c r="C12" s="17">
        <f t="shared" si="0"/>
        <v>1</v>
      </c>
      <c r="D12" s="10"/>
      <c r="E12" s="21" t="e">
        <f t="shared" si="2"/>
        <v>#N/A</v>
      </c>
      <c r="F12" s="4"/>
      <c r="G12" s="59" t="s">
        <v>85</v>
      </c>
      <c r="H12" s="41">
        <f>SUMIF(D:D,"HEQ - SOQ",C:C)</f>
        <v>0</v>
      </c>
      <c r="I12" s="42">
        <f t="shared" si="3"/>
        <v>1</v>
      </c>
      <c r="J12" s="43">
        <f t="shared" si="1"/>
        <v>1</v>
      </c>
      <c r="K12" s="42">
        <v>1</v>
      </c>
      <c r="L12" s="60">
        <f t="shared" si="4"/>
        <v>1</v>
      </c>
      <c r="M12" s="4"/>
      <c r="N12" s="55">
        <v>3</v>
      </c>
      <c r="O12" s="53" t="s">
        <v>62</v>
      </c>
      <c r="P12" s="4"/>
      <c r="Q12" s="4"/>
      <c r="R12" s="4"/>
    </row>
    <row r="13" spans="1:18" x14ac:dyDescent="0.25">
      <c r="A13" s="50" t="s">
        <v>122</v>
      </c>
      <c r="B13" s="7"/>
      <c r="C13" s="17">
        <f t="shared" si="0"/>
        <v>1</v>
      </c>
      <c r="D13" s="10"/>
      <c r="E13" s="21" t="e">
        <f t="shared" si="2"/>
        <v>#N/A</v>
      </c>
      <c r="F13" s="4"/>
      <c r="G13" s="59" t="s">
        <v>87</v>
      </c>
      <c r="H13" s="41">
        <f>SUMIF(D:D,"SOQ - CRO",C:C)</f>
        <v>0</v>
      </c>
      <c r="I13" s="42">
        <f t="shared" si="3"/>
        <v>1</v>
      </c>
      <c r="J13" s="43">
        <f t="shared" si="1"/>
        <v>1</v>
      </c>
      <c r="K13" s="42">
        <v>1</v>
      </c>
      <c r="L13" s="60">
        <f t="shared" si="4"/>
        <v>1</v>
      </c>
      <c r="M13" s="4"/>
      <c r="N13" s="55">
        <v>3</v>
      </c>
      <c r="O13" s="53" t="s">
        <v>19</v>
      </c>
      <c r="P13" s="4"/>
      <c r="Q13" s="4"/>
      <c r="R13" s="4"/>
    </row>
    <row r="14" spans="1:18" x14ac:dyDescent="0.25">
      <c r="A14" s="50" t="s">
        <v>122</v>
      </c>
      <c r="B14" s="7"/>
      <c r="C14" s="17">
        <f t="shared" si="0"/>
        <v>1</v>
      </c>
      <c r="D14" s="10"/>
      <c r="E14" s="21" t="e">
        <f t="shared" si="2"/>
        <v>#N/A</v>
      </c>
      <c r="F14" s="4"/>
      <c r="G14" s="59" t="s">
        <v>89</v>
      </c>
      <c r="H14" s="41">
        <f>SUMIF(D:D,"CRO - MUD",C:C)</f>
        <v>0</v>
      </c>
      <c r="I14" s="42">
        <f t="shared" si="3"/>
        <v>1</v>
      </c>
      <c r="J14" s="43">
        <f t="shared" si="1"/>
        <v>1</v>
      </c>
      <c r="K14" s="42">
        <v>1</v>
      </c>
      <c r="L14" s="60">
        <f t="shared" si="4"/>
        <v>1</v>
      </c>
      <c r="M14" s="4"/>
      <c r="N14" s="55">
        <v>3</v>
      </c>
      <c r="O14" s="53" t="s">
        <v>63</v>
      </c>
      <c r="P14" s="4"/>
      <c r="Q14" s="4"/>
      <c r="R14" s="4"/>
    </row>
    <row r="15" spans="1:18" x14ac:dyDescent="0.25">
      <c r="A15" s="50" t="s">
        <v>122</v>
      </c>
      <c r="B15" s="7"/>
      <c r="C15" s="17">
        <f t="shared" si="0"/>
        <v>1</v>
      </c>
      <c r="D15" s="10"/>
      <c r="E15" s="21" t="e">
        <f t="shared" si="2"/>
        <v>#N/A</v>
      </c>
      <c r="F15" s="4"/>
      <c r="G15" s="59" t="s">
        <v>91</v>
      </c>
      <c r="H15" s="41">
        <f>SUMIF(D:D,"MUD - ISG",C:C)</f>
        <v>0</v>
      </c>
      <c r="I15" s="42">
        <f t="shared" si="3"/>
        <v>1</v>
      </c>
      <c r="J15" s="43">
        <f t="shared" si="1"/>
        <v>1</v>
      </c>
      <c r="K15" s="42">
        <v>1</v>
      </c>
      <c r="L15" s="60">
        <f t="shared" si="4"/>
        <v>1</v>
      </c>
      <c r="M15" s="4"/>
      <c r="N15" s="55">
        <v>3</v>
      </c>
      <c r="O15" s="53" t="s">
        <v>58</v>
      </c>
      <c r="P15" s="4"/>
      <c r="Q15" s="4"/>
      <c r="R15" s="4"/>
    </row>
    <row r="16" spans="1:18" x14ac:dyDescent="0.25">
      <c r="A16" s="50" t="s">
        <v>122</v>
      </c>
      <c r="B16" s="7"/>
      <c r="C16" s="17">
        <f t="shared" si="0"/>
        <v>1</v>
      </c>
      <c r="D16" s="10"/>
      <c r="E16" s="21" t="e">
        <f t="shared" si="2"/>
        <v>#N/A</v>
      </c>
      <c r="F16" s="4"/>
      <c r="G16" s="47" t="s">
        <v>92</v>
      </c>
      <c r="H16" s="38">
        <f>SUMIF(D:D,"ISG - CUS",C:C)</f>
        <v>0</v>
      </c>
      <c r="I16" s="39">
        <f t="shared" si="3"/>
        <v>1</v>
      </c>
      <c r="J16" s="40">
        <f t="shared" si="1"/>
        <v>1</v>
      </c>
      <c r="K16" s="39">
        <v>1</v>
      </c>
      <c r="L16" s="48">
        <f t="shared" si="4"/>
        <v>1</v>
      </c>
      <c r="M16" s="4"/>
      <c r="N16" s="54">
        <v>3</v>
      </c>
      <c r="O16" s="21" t="s">
        <v>124</v>
      </c>
      <c r="P16" s="4"/>
      <c r="Q16" s="4"/>
      <c r="R16" s="4"/>
    </row>
    <row r="17" spans="1:18" x14ac:dyDescent="0.25">
      <c r="A17" s="50" t="s">
        <v>122</v>
      </c>
      <c r="B17" s="7"/>
      <c r="C17" s="17">
        <f t="shared" si="0"/>
        <v>1</v>
      </c>
      <c r="D17" s="10"/>
      <c r="E17" s="21" t="e">
        <f t="shared" si="2"/>
        <v>#N/A</v>
      </c>
      <c r="F17" s="4"/>
      <c r="G17" s="47" t="s">
        <v>81</v>
      </c>
      <c r="H17" s="38">
        <f>SUMIF(D:D,"CUS - GRE",C:C)</f>
        <v>0</v>
      </c>
      <c r="I17" s="39">
        <f t="shared" si="3"/>
        <v>1</v>
      </c>
      <c r="J17" s="40">
        <f t="shared" si="1"/>
        <v>1</v>
      </c>
      <c r="K17" s="39">
        <v>1</v>
      </c>
      <c r="L17" s="48">
        <f t="shared" si="4"/>
        <v>1</v>
      </c>
      <c r="M17" s="4"/>
      <c r="N17" s="55">
        <v>4</v>
      </c>
      <c r="O17" s="53" t="s">
        <v>61</v>
      </c>
      <c r="P17" s="4"/>
      <c r="Q17" s="4"/>
      <c r="R17" s="4"/>
    </row>
    <row r="18" spans="1:18" x14ac:dyDescent="0.25">
      <c r="A18" s="50" t="s">
        <v>122</v>
      </c>
      <c r="B18" s="7"/>
      <c r="C18" s="17">
        <f t="shared" si="0"/>
        <v>1</v>
      </c>
      <c r="D18" s="10"/>
      <c r="E18" s="21" t="e">
        <f t="shared" si="2"/>
        <v>#N/A</v>
      </c>
      <c r="F18" s="4"/>
      <c r="G18" s="61" t="s">
        <v>95</v>
      </c>
      <c r="H18" s="44">
        <f>SUMIF(D:D,"GRE - DEB",C:C)</f>
        <v>0</v>
      </c>
      <c r="I18" s="45">
        <f t="shared" si="3"/>
        <v>1</v>
      </c>
      <c r="J18" s="46">
        <f t="shared" si="1"/>
        <v>1</v>
      </c>
      <c r="K18" s="45">
        <v>1</v>
      </c>
      <c r="L18" s="62">
        <f t="shared" si="4"/>
        <v>1</v>
      </c>
      <c r="M18" s="4"/>
      <c r="N18" s="55">
        <v>4</v>
      </c>
      <c r="O18" s="53" t="s">
        <v>18</v>
      </c>
      <c r="P18" s="4"/>
      <c r="Q18" s="4"/>
      <c r="R18" s="4"/>
    </row>
    <row r="19" spans="1:18" x14ac:dyDescent="0.25">
      <c r="A19" s="50" t="s">
        <v>122</v>
      </c>
      <c r="B19" s="7"/>
      <c r="C19" s="17">
        <f t="shared" si="0"/>
        <v>1</v>
      </c>
      <c r="D19" s="10"/>
      <c r="E19" s="21" t="e">
        <f t="shared" si="2"/>
        <v>#N/A</v>
      </c>
      <c r="F19" s="4"/>
      <c r="G19" s="22" t="s">
        <v>96</v>
      </c>
      <c r="H19" s="18">
        <f>SUMIF(D:D,"DEB - ELR",C:C)</f>
        <v>0</v>
      </c>
      <c r="I19" s="19">
        <f t="shared" si="3"/>
        <v>1</v>
      </c>
      <c r="J19" s="20">
        <f t="shared" si="1"/>
        <v>1</v>
      </c>
      <c r="K19" s="19">
        <v>1</v>
      </c>
      <c r="L19" s="23">
        <f t="shared" si="4"/>
        <v>1</v>
      </c>
      <c r="M19" s="4"/>
      <c r="N19" s="55">
        <v>4</v>
      </c>
      <c r="O19" s="53" t="s">
        <v>59</v>
      </c>
      <c r="P19" s="4"/>
      <c r="Q19" s="4"/>
      <c r="R19" s="4"/>
    </row>
    <row r="20" spans="1:18" x14ac:dyDescent="0.25">
      <c r="A20" s="50" t="s">
        <v>122</v>
      </c>
      <c r="B20" s="7"/>
      <c r="C20" s="17">
        <f t="shared" si="0"/>
        <v>1</v>
      </c>
      <c r="D20" s="10"/>
      <c r="E20" s="21" t="e">
        <f t="shared" si="2"/>
        <v>#N/A</v>
      </c>
      <c r="F20" s="4"/>
      <c r="G20" s="59" t="s">
        <v>98</v>
      </c>
      <c r="H20" s="41">
        <f>SUMIF(D:D,"ELR - LEW",C:C)</f>
        <v>0</v>
      </c>
      <c r="I20" s="42">
        <f t="shared" si="3"/>
        <v>1</v>
      </c>
      <c r="J20" s="43">
        <f t="shared" si="1"/>
        <v>1</v>
      </c>
      <c r="K20" s="42">
        <v>1</v>
      </c>
      <c r="L20" s="60">
        <f t="shared" si="4"/>
        <v>1</v>
      </c>
      <c r="M20" s="4"/>
      <c r="N20" s="55">
        <v>4</v>
      </c>
      <c r="O20" s="53" t="s">
        <v>15</v>
      </c>
      <c r="P20" s="4"/>
      <c r="Q20" s="4"/>
      <c r="R20" s="4"/>
    </row>
    <row r="21" spans="1:18" x14ac:dyDescent="0.25">
      <c r="A21" s="50" t="s">
        <v>122</v>
      </c>
      <c r="B21" s="7"/>
      <c r="C21" s="17">
        <f t="shared" si="0"/>
        <v>1</v>
      </c>
      <c r="D21" s="10"/>
      <c r="E21" s="21" t="e">
        <f t="shared" si="2"/>
        <v>#N/A</v>
      </c>
      <c r="F21" s="4"/>
      <c r="G21" s="47" t="s">
        <v>72</v>
      </c>
      <c r="H21" s="38">
        <f>SUMIF(D:D,"TOG - SHA",C:C)</f>
        <v>0</v>
      </c>
      <c r="I21" s="39">
        <f t="shared" si="3"/>
        <v>1</v>
      </c>
      <c r="J21" s="40">
        <f t="shared" si="1"/>
        <v>1</v>
      </c>
      <c r="K21" s="39">
        <v>1</v>
      </c>
      <c r="L21" s="48">
        <f t="shared" si="4"/>
        <v>1</v>
      </c>
      <c r="M21" s="4"/>
      <c r="N21" s="55">
        <v>5</v>
      </c>
      <c r="O21" s="53" t="s">
        <v>22</v>
      </c>
      <c r="P21" s="4"/>
      <c r="Q21" s="4"/>
      <c r="R21" s="4"/>
    </row>
    <row r="22" spans="1:18" x14ac:dyDescent="0.25">
      <c r="A22" s="50" t="s">
        <v>122</v>
      </c>
      <c r="B22" s="7"/>
      <c r="C22" s="17">
        <f t="shared" si="0"/>
        <v>1</v>
      </c>
      <c r="D22" s="10"/>
      <c r="E22" s="21" t="e">
        <f t="shared" si="2"/>
        <v>#N/A</v>
      </c>
      <c r="F22" s="4"/>
      <c r="G22" s="61" t="s">
        <v>97</v>
      </c>
      <c r="H22" s="44">
        <f>SUMIF(D:D,"BAN - SHA",C:C)</f>
        <v>0</v>
      </c>
      <c r="I22" s="45">
        <f t="shared" si="3"/>
        <v>1</v>
      </c>
      <c r="J22" s="46">
        <f t="shared" si="1"/>
        <v>1</v>
      </c>
      <c r="K22" s="45">
        <v>1</v>
      </c>
      <c r="L22" s="62">
        <f t="shared" si="4"/>
        <v>1</v>
      </c>
      <c r="M22" s="4"/>
      <c r="N22" s="55">
        <v>5</v>
      </c>
      <c r="O22" s="53" t="s">
        <v>60</v>
      </c>
      <c r="P22" s="4"/>
      <c r="Q22" s="4"/>
      <c r="R22" s="4"/>
    </row>
    <row r="23" spans="1:18" x14ac:dyDescent="0.25">
      <c r="A23" s="50" t="s">
        <v>122</v>
      </c>
      <c r="B23" s="7"/>
      <c r="C23" s="17">
        <f t="shared" si="0"/>
        <v>1</v>
      </c>
      <c r="D23" s="10"/>
      <c r="E23" s="21" t="e">
        <f t="shared" si="2"/>
        <v>#N/A</v>
      </c>
      <c r="F23" s="4"/>
      <c r="G23" s="47" t="s">
        <v>99</v>
      </c>
      <c r="H23" s="38">
        <f>SUMIF(D:D,"SHA - LIM",C:C)</f>
        <v>0</v>
      </c>
      <c r="I23" s="39">
        <f t="shared" si="3"/>
        <v>1</v>
      </c>
      <c r="J23" s="40">
        <f t="shared" si="1"/>
        <v>1</v>
      </c>
      <c r="K23" s="39">
        <v>1</v>
      </c>
      <c r="L23" s="48">
        <f t="shared" si="4"/>
        <v>1</v>
      </c>
      <c r="M23" s="4"/>
      <c r="P23" s="4"/>
      <c r="Q23" s="4"/>
      <c r="R23" s="4"/>
    </row>
    <row r="24" spans="1:18" x14ac:dyDescent="0.25">
      <c r="A24" s="50" t="s">
        <v>122</v>
      </c>
      <c r="B24" s="7"/>
      <c r="C24" s="17">
        <f t="shared" si="0"/>
        <v>1</v>
      </c>
      <c r="D24" s="10"/>
      <c r="E24" s="21" t="e">
        <f t="shared" si="2"/>
        <v>#N/A</v>
      </c>
      <c r="F24" s="4"/>
      <c r="G24" s="61" t="s">
        <v>74</v>
      </c>
      <c r="H24" s="44">
        <f>SUMIF(D:D,"LIM - WES",C:C)</f>
        <v>0</v>
      </c>
      <c r="I24" s="45">
        <f t="shared" si="3"/>
        <v>1</v>
      </c>
      <c r="J24" s="46">
        <f t="shared" si="1"/>
        <v>1</v>
      </c>
      <c r="K24" s="45">
        <v>1</v>
      </c>
      <c r="L24" s="62">
        <f t="shared" si="4"/>
        <v>1</v>
      </c>
      <c r="M24" s="4"/>
      <c r="P24" s="4"/>
      <c r="Q24" s="4"/>
      <c r="R24" s="4"/>
    </row>
    <row r="25" spans="1:18" x14ac:dyDescent="0.25">
      <c r="A25" s="50" t="s">
        <v>122</v>
      </c>
      <c r="B25" s="7"/>
      <c r="C25" s="17">
        <f t="shared" si="0"/>
        <v>1</v>
      </c>
      <c r="D25" s="10"/>
      <c r="E25" s="21" t="e">
        <f t="shared" si="2"/>
        <v>#N/A</v>
      </c>
      <c r="F25" s="4"/>
      <c r="G25" s="61" t="s">
        <v>100</v>
      </c>
      <c r="H25" s="44">
        <f>SUMIF(D:D,"WES - POP",C:C)</f>
        <v>0</v>
      </c>
      <c r="I25" s="45">
        <f t="shared" si="3"/>
        <v>1</v>
      </c>
      <c r="J25" s="46">
        <f t="shared" si="1"/>
        <v>1</v>
      </c>
      <c r="K25" s="45">
        <v>1</v>
      </c>
      <c r="L25" s="62">
        <f t="shared" si="4"/>
        <v>1</v>
      </c>
      <c r="M25" s="4"/>
      <c r="P25" s="4"/>
      <c r="Q25" s="4"/>
      <c r="R25" s="4"/>
    </row>
    <row r="26" spans="1:18" x14ac:dyDescent="0.25">
      <c r="A26" s="50" t="s">
        <v>122</v>
      </c>
      <c r="B26" s="7"/>
      <c r="C26" s="17">
        <f t="shared" si="0"/>
        <v>1</v>
      </c>
      <c r="D26" s="10"/>
      <c r="E26" s="21" t="e">
        <f t="shared" si="2"/>
        <v>#N/A</v>
      </c>
      <c r="F26" s="4"/>
      <c r="G26" s="61" t="s">
        <v>93</v>
      </c>
      <c r="H26" s="44">
        <f>SUMIF(D:D,"POP - BLA",C:C)</f>
        <v>0</v>
      </c>
      <c r="I26" s="45">
        <f t="shared" si="3"/>
        <v>1</v>
      </c>
      <c r="J26" s="46">
        <f t="shared" si="1"/>
        <v>1</v>
      </c>
      <c r="K26" s="45">
        <v>1</v>
      </c>
      <c r="L26" s="62">
        <f t="shared" si="4"/>
        <v>1</v>
      </c>
      <c r="M26" s="4"/>
      <c r="P26" s="4"/>
      <c r="Q26" s="4"/>
      <c r="R26" s="4"/>
    </row>
    <row r="27" spans="1:18" x14ac:dyDescent="0.25">
      <c r="A27" s="50" t="s">
        <v>122</v>
      </c>
      <c r="B27" s="7"/>
      <c r="C27" s="17">
        <f t="shared" si="0"/>
        <v>1</v>
      </c>
      <c r="D27" s="10"/>
      <c r="E27" s="21" t="e">
        <f t="shared" si="2"/>
        <v>#N/A</v>
      </c>
      <c r="F27" s="4"/>
      <c r="G27" s="47" t="s">
        <v>101</v>
      </c>
      <c r="H27" s="38">
        <f>SUMIF(D:D,"BLA - EAI",C:C)</f>
        <v>0</v>
      </c>
      <c r="I27" s="45">
        <f t="shared" si="3"/>
        <v>1</v>
      </c>
      <c r="J27" s="46">
        <f t="shared" si="1"/>
        <v>1</v>
      </c>
      <c r="K27" s="45">
        <v>1</v>
      </c>
      <c r="L27" s="62">
        <f t="shared" si="4"/>
        <v>1</v>
      </c>
      <c r="M27" s="4"/>
      <c r="P27" s="4"/>
      <c r="Q27" s="4"/>
      <c r="R27" s="4"/>
    </row>
    <row r="28" spans="1:18" x14ac:dyDescent="0.25">
      <c r="A28" s="50" t="s">
        <v>122</v>
      </c>
      <c r="B28" s="7"/>
      <c r="C28" s="17">
        <f t="shared" si="0"/>
        <v>1</v>
      </c>
      <c r="D28" s="10"/>
      <c r="E28" s="21" t="e">
        <f t="shared" si="2"/>
        <v>#N/A</v>
      </c>
      <c r="F28" s="4"/>
      <c r="G28" s="22" t="s">
        <v>90</v>
      </c>
      <c r="H28" s="18">
        <f>SUMIF(D:D,"EAI - CAT",C:C)</f>
        <v>0</v>
      </c>
      <c r="I28" s="19">
        <f t="shared" si="3"/>
        <v>1</v>
      </c>
      <c r="J28" s="20">
        <f t="shared" si="1"/>
        <v>1</v>
      </c>
      <c r="K28" s="19">
        <v>1</v>
      </c>
      <c r="L28" s="23">
        <f t="shared" si="4"/>
        <v>1</v>
      </c>
      <c r="M28" s="4"/>
      <c r="P28" s="4"/>
      <c r="Q28" s="4"/>
      <c r="R28" s="4"/>
    </row>
    <row r="29" spans="1:18" x14ac:dyDescent="0.25">
      <c r="A29" s="50" t="s">
        <v>122</v>
      </c>
      <c r="B29" s="7"/>
      <c r="C29" s="17">
        <f t="shared" si="0"/>
        <v>1</v>
      </c>
      <c r="D29" s="10"/>
      <c r="E29" s="21" t="e">
        <f t="shared" si="2"/>
        <v>#N/A</v>
      </c>
      <c r="F29" s="4"/>
      <c r="G29" s="59" t="s">
        <v>102</v>
      </c>
      <c r="H29" s="41">
        <f>SUMIF(D:D,"CAT - ROV",C:C)</f>
        <v>0</v>
      </c>
      <c r="I29" s="42">
        <f t="shared" si="3"/>
        <v>1</v>
      </c>
      <c r="J29" s="43">
        <f t="shared" si="1"/>
        <v>1</v>
      </c>
      <c r="K29" s="42">
        <v>1</v>
      </c>
      <c r="L29" s="60">
        <f t="shared" si="4"/>
        <v>1</v>
      </c>
      <c r="M29" s="4"/>
      <c r="P29" s="4"/>
      <c r="Q29" s="4"/>
      <c r="R29" s="4"/>
    </row>
    <row r="30" spans="1:18" x14ac:dyDescent="0.25">
      <c r="A30" s="50" t="s">
        <v>122</v>
      </c>
      <c r="B30" s="7"/>
      <c r="C30" s="17">
        <f t="shared" si="0"/>
        <v>1</v>
      </c>
      <c r="D30" s="10"/>
      <c r="E30" s="21" t="e">
        <f t="shared" si="2"/>
        <v>#N/A</v>
      </c>
      <c r="F30" s="4"/>
      <c r="G30" s="47" t="s">
        <v>77</v>
      </c>
      <c r="H30" s="38">
        <f>SUMIF(D:D,"ROV - CUH",C:C)</f>
        <v>0</v>
      </c>
      <c r="I30" s="39">
        <f t="shared" si="3"/>
        <v>1</v>
      </c>
      <c r="J30" s="40">
        <f t="shared" si="1"/>
        <v>1</v>
      </c>
      <c r="K30" s="39">
        <v>1</v>
      </c>
      <c r="L30" s="48">
        <f t="shared" si="4"/>
        <v>1</v>
      </c>
      <c r="M30" s="4"/>
      <c r="P30" s="4"/>
      <c r="Q30" s="4"/>
      <c r="R30" s="4"/>
    </row>
    <row r="31" spans="1:18" x14ac:dyDescent="0.25">
      <c r="A31" s="50" t="s">
        <v>122</v>
      </c>
      <c r="B31" s="7"/>
      <c r="C31" s="17">
        <f t="shared" si="0"/>
        <v>1</v>
      </c>
      <c r="D31" s="10"/>
      <c r="E31" s="21" t="e">
        <f t="shared" si="2"/>
        <v>#N/A</v>
      </c>
      <c r="F31" s="4"/>
      <c r="G31" s="61" t="s">
        <v>103</v>
      </c>
      <c r="H31" s="44">
        <f>SUMIF(D:D,"CUH - PRR",C:C)</f>
        <v>0</v>
      </c>
      <c r="I31" s="45">
        <f t="shared" si="3"/>
        <v>1</v>
      </c>
      <c r="J31" s="46">
        <f t="shared" si="1"/>
        <v>1</v>
      </c>
      <c r="K31" s="45">
        <v>1</v>
      </c>
      <c r="L31" s="62">
        <f t="shared" si="4"/>
        <v>1</v>
      </c>
      <c r="M31" s="4"/>
      <c r="P31" s="4"/>
      <c r="Q31" s="4"/>
      <c r="R31" s="4"/>
    </row>
    <row r="32" spans="1:18" x14ac:dyDescent="0.25">
      <c r="A32" s="50" t="s">
        <v>122</v>
      </c>
      <c r="B32" s="7"/>
      <c r="C32" s="17">
        <f t="shared" si="0"/>
        <v>1</v>
      </c>
      <c r="D32" s="10"/>
      <c r="E32" s="21" t="e">
        <f t="shared" si="2"/>
        <v>#N/A</v>
      </c>
      <c r="F32" s="4"/>
      <c r="G32" s="61" t="s">
        <v>112</v>
      </c>
      <c r="H32" s="44">
        <f>SUMIF(D:D,"PRR - ROA",C:C)</f>
        <v>0</v>
      </c>
      <c r="I32" s="45">
        <f t="shared" si="3"/>
        <v>1</v>
      </c>
      <c r="J32" s="46">
        <f t="shared" si="1"/>
        <v>1</v>
      </c>
      <c r="K32" s="45">
        <v>1</v>
      </c>
      <c r="L32" s="62">
        <f t="shared" si="4"/>
        <v>1</v>
      </c>
      <c r="M32" s="4"/>
      <c r="P32" s="4"/>
      <c r="Q32" s="4"/>
      <c r="R32" s="4"/>
    </row>
    <row r="33" spans="1:18" x14ac:dyDescent="0.25">
      <c r="A33" s="50" t="s">
        <v>122</v>
      </c>
      <c r="B33" s="7"/>
      <c r="C33" s="17">
        <f t="shared" si="0"/>
        <v>1</v>
      </c>
      <c r="D33" s="10"/>
      <c r="E33" s="21" t="e">
        <f t="shared" si="2"/>
        <v>#N/A</v>
      </c>
      <c r="F33" s="4"/>
      <c r="G33" s="47" t="s">
        <v>104</v>
      </c>
      <c r="H33" s="38">
        <f>SUMIF(D:D,"ROA - BEP",C:C)</f>
        <v>0</v>
      </c>
      <c r="I33" s="39">
        <f t="shared" si="3"/>
        <v>1</v>
      </c>
      <c r="J33" s="40">
        <f t="shared" si="1"/>
        <v>1</v>
      </c>
      <c r="K33" s="39">
        <v>1</v>
      </c>
      <c r="L33" s="48">
        <f t="shared" si="4"/>
        <v>1</v>
      </c>
      <c r="M33" s="4"/>
      <c r="P33" s="4"/>
      <c r="Q33" s="4"/>
      <c r="R33" s="4"/>
    </row>
    <row r="34" spans="1:18" x14ac:dyDescent="0.25">
      <c r="A34" s="50" t="s">
        <v>122</v>
      </c>
      <c r="B34" s="7"/>
      <c r="C34" s="17">
        <f t="shared" si="0"/>
        <v>1</v>
      </c>
      <c r="D34" s="10"/>
      <c r="E34" s="21" t="e">
        <f t="shared" si="2"/>
        <v>#N/A</v>
      </c>
      <c r="F34" s="4"/>
      <c r="G34" s="61" t="s">
        <v>86</v>
      </c>
      <c r="H34" s="44">
        <f>SUMIF(D:D,"BEP - CYP",C:C)</f>
        <v>0</v>
      </c>
      <c r="I34" s="45">
        <f t="shared" si="3"/>
        <v>1</v>
      </c>
      <c r="J34" s="46">
        <f t="shared" si="1"/>
        <v>1</v>
      </c>
      <c r="K34" s="45">
        <v>1</v>
      </c>
      <c r="L34" s="62">
        <f t="shared" si="4"/>
        <v>1</v>
      </c>
      <c r="M34" s="4"/>
      <c r="P34" s="4"/>
      <c r="Q34" s="4"/>
      <c r="R34" s="4"/>
    </row>
    <row r="35" spans="1:18" x14ac:dyDescent="0.25">
      <c r="A35" s="50" t="s">
        <v>122</v>
      </c>
      <c r="B35" s="7"/>
      <c r="C35" s="17">
        <f t="shared" si="0"/>
        <v>1</v>
      </c>
      <c r="D35" s="10"/>
      <c r="E35" s="21" t="e">
        <f t="shared" si="2"/>
        <v>#N/A</v>
      </c>
      <c r="F35" s="4"/>
      <c r="G35" s="22" t="s">
        <v>105</v>
      </c>
      <c r="H35" s="18">
        <f>SUMIF(D:D,"CYP - GAR",C:C)</f>
        <v>0</v>
      </c>
      <c r="I35" s="19">
        <f t="shared" si="3"/>
        <v>1</v>
      </c>
      <c r="J35" s="20">
        <f t="shared" si="1"/>
        <v>1</v>
      </c>
      <c r="K35" s="19">
        <v>1</v>
      </c>
      <c r="L35" s="23">
        <f t="shared" si="4"/>
        <v>1</v>
      </c>
      <c r="M35" s="4"/>
      <c r="P35" s="4"/>
      <c r="Q35" s="4"/>
      <c r="R35" s="4"/>
    </row>
    <row r="36" spans="1:18" x14ac:dyDescent="0.25">
      <c r="A36" s="50" t="s">
        <v>122</v>
      </c>
      <c r="B36" s="7"/>
      <c r="C36" s="17">
        <f t="shared" si="0"/>
        <v>1</v>
      </c>
      <c r="D36" s="10"/>
      <c r="E36" s="21" t="e">
        <f t="shared" si="2"/>
        <v>#N/A</v>
      </c>
      <c r="F36" s="4"/>
      <c r="G36" s="47" t="s">
        <v>106</v>
      </c>
      <c r="H36" s="38">
        <f>SUMIF(D:D,"GAR - BEC",C:C)</f>
        <v>0</v>
      </c>
      <c r="I36" s="39">
        <f t="shared" si="3"/>
        <v>1</v>
      </c>
      <c r="J36" s="40">
        <f t="shared" si="1"/>
        <v>1</v>
      </c>
      <c r="K36" s="39">
        <v>1</v>
      </c>
      <c r="L36" s="48">
        <f t="shared" si="4"/>
        <v>1</v>
      </c>
      <c r="M36" s="4"/>
      <c r="P36" s="4"/>
      <c r="Q36" s="4"/>
      <c r="R36" s="4"/>
    </row>
    <row r="37" spans="1:18" x14ac:dyDescent="0.25">
      <c r="A37" s="50" t="s">
        <v>122</v>
      </c>
      <c r="B37" s="7"/>
      <c r="C37" s="17">
        <f t="shared" si="0"/>
        <v>1</v>
      </c>
      <c r="D37" s="10"/>
      <c r="E37" s="21" t="e">
        <f t="shared" si="2"/>
        <v>#N/A</v>
      </c>
      <c r="F37" s="4"/>
      <c r="G37" s="47" t="s">
        <v>94</v>
      </c>
      <c r="H37" s="38">
        <f>SUMIF(D:D,"STR - SHS",C:C)</f>
        <v>0</v>
      </c>
      <c r="I37" s="39">
        <f t="shared" si="3"/>
        <v>1</v>
      </c>
      <c r="J37" s="40">
        <f t="shared" si="1"/>
        <v>1</v>
      </c>
      <c r="K37" s="39">
        <v>1</v>
      </c>
      <c r="L37" s="48">
        <f t="shared" si="4"/>
        <v>1</v>
      </c>
      <c r="M37" s="4"/>
      <c r="P37" s="4"/>
      <c r="Q37" s="4"/>
      <c r="R37" s="4"/>
    </row>
    <row r="38" spans="1:18" x14ac:dyDescent="0.25">
      <c r="A38" s="50" t="s">
        <v>122</v>
      </c>
      <c r="B38" s="7"/>
      <c r="C38" s="17">
        <f t="shared" si="0"/>
        <v>1</v>
      </c>
      <c r="D38" s="10"/>
      <c r="E38" s="21" t="e">
        <f t="shared" si="2"/>
        <v>#N/A</v>
      </c>
      <c r="F38" s="4"/>
      <c r="G38" s="61" t="s">
        <v>116</v>
      </c>
      <c r="H38" s="44">
        <f>SUMIF(D:D,"SHS - ABR",C:C)</f>
        <v>0</v>
      </c>
      <c r="I38" s="45">
        <f t="shared" si="3"/>
        <v>1</v>
      </c>
      <c r="J38" s="46">
        <f t="shared" si="1"/>
        <v>1</v>
      </c>
      <c r="K38" s="45">
        <v>1</v>
      </c>
      <c r="L38" s="62">
        <f t="shared" si="4"/>
        <v>1</v>
      </c>
      <c r="M38" s="4"/>
      <c r="P38" s="4"/>
      <c r="Q38" s="4"/>
      <c r="R38" s="4"/>
    </row>
    <row r="39" spans="1:18" x14ac:dyDescent="0.25">
      <c r="A39" s="50" t="s">
        <v>122</v>
      </c>
      <c r="B39" s="7"/>
      <c r="C39" s="17">
        <f t="shared" si="0"/>
        <v>1</v>
      </c>
      <c r="D39" s="10"/>
      <c r="E39" s="21" t="e">
        <f t="shared" si="2"/>
        <v>#N/A</v>
      </c>
      <c r="F39" s="4"/>
      <c r="G39" s="61" t="s">
        <v>117</v>
      </c>
      <c r="H39" s="44">
        <f>SUMIF(D:D,"ABR - WEH",C:C)</f>
        <v>0</v>
      </c>
      <c r="I39" s="45">
        <f t="shared" si="3"/>
        <v>1</v>
      </c>
      <c r="J39" s="46">
        <f t="shared" si="1"/>
        <v>1</v>
      </c>
      <c r="K39" s="45">
        <v>1</v>
      </c>
      <c r="L39" s="62">
        <f t="shared" si="4"/>
        <v>1</v>
      </c>
      <c r="M39" s="4"/>
      <c r="P39" s="4"/>
      <c r="Q39" s="4"/>
      <c r="R39" s="4"/>
    </row>
    <row r="40" spans="1:18" x14ac:dyDescent="0.25">
      <c r="A40" s="50" t="s">
        <v>122</v>
      </c>
      <c r="B40" s="7"/>
      <c r="C40" s="17">
        <f t="shared" si="0"/>
        <v>1</v>
      </c>
      <c r="D40" s="10"/>
      <c r="E40" s="21" t="e">
        <f t="shared" si="2"/>
        <v>#N/A</v>
      </c>
      <c r="F40" s="4"/>
      <c r="G40" s="61" t="s">
        <v>107</v>
      </c>
      <c r="H40" s="44">
        <f>SUMIF(D:D,"WEH - STL",C:C)</f>
        <v>0</v>
      </c>
      <c r="I40" s="45">
        <f t="shared" si="3"/>
        <v>1</v>
      </c>
      <c r="J40" s="46">
        <f t="shared" si="1"/>
        <v>1</v>
      </c>
      <c r="K40" s="45">
        <v>1</v>
      </c>
      <c r="L40" s="62">
        <f t="shared" si="4"/>
        <v>1</v>
      </c>
      <c r="M40" s="4"/>
      <c r="P40" s="4"/>
      <c r="Q40" s="4"/>
      <c r="R40" s="4"/>
    </row>
    <row r="41" spans="1:18" x14ac:dyDescent="0.25">
      <c r="A41" s="50" t="s">
        <v>122</v>
      </c>
      <c r="B41" s="7"/>
      <c r="C41" s="17">
        <f t="shared" si="0"/>
        <v>1</v>
      </c>
      <c r="D41" s="10"/>
      <c r="E41" s="21" t="e">
        <f t="shared" si="2"/>
        <v>#N/A</v>
      </c>
      <c r="F41" s="4"/>
      <c r="G41" s="47" t="s">
        <v>113</v>
      </c>
      <c r="H41" s="38">
        <f>SUMIF(D:D,"STL - CAT",C:C)</f>
        <v>0</v>
      </c>
      <c r="I41" s="39">
        <f t="shared" si="3"/>
        <v>1</v>
      </c>
      <c r="J41" s="40">
        <f t="shared" si="1"/>
        <v>1</v>
      </c>
      <c r="K41" s="39">
        <v>1</v>
      </c>
      <c r="L41" s="48">
        <f t="shared" si="4"/>
        <v>1</v>
      </c>
      <c r="M41" s="4"/>
      <c r="P41" s="4"/>
      <c r="Q41" s="4"/>
      <c r="R41" s="4"/>
    </row>
    <row r="42" spans="1:18" x14ac:dyDescent="0.25">
      <c r="A42" s="50" t="s">
        <v>122</v>
      </c>
      <c r="B42" s="7"/>
      <c r="C42" s="17">
        <f t="shared" si="0"/>
        <v>1</v>
      </c>
      <c r="D42" s="10"/>
      <c r="E42" s="21" t="e">
        <f t="shared" si="2"/>
        <v>#N/A</v>
      </c>
      <c r="F42" s="4"/>
      <c r="G42" s="61" t="s">
        <v>79</v>
      </c>
      <c r="H42" s="44">
        <f>SUMIF(D:D,"CAT WST",C:C)</f>
        <v>0</v>
      </c>
      <c r="I42" s="45">
        <f t="shared" si="3"/>
        <v>1</v>
      </c>
      <c r="J42" s="46">
        <f t="shared" si="1"/>
        <v>1</v>
      </c>
      <c r="K42" s="45">
        <v>1</v>
      </c>
      <c r="L42" s="62">
        <f t="shared" si="4"/>
        <v>1</v>
      </c>
      <c r="M42" s="4"/>
      <c r="P42" s="4"/>
      <c r="Q42" s="4"/>
      <c r="R42" s="4"/>
    </row>
    <row r="43" spans="1:18" x14ac:dyDescent="0.25">
      <c r="A43" s="50" t="s">
        <v>122</v>
      </c>
      <c r="B43" s="7"/>
      <c r="C43" s="17">
        <f t="shared" si="0"/>
        <v>1</v>
      </c>
      <c r="D43" s="10"/>
      <c r="E43" s="21" t="e">
        <f t="shared" si="2"/>
        <v>#N/A</v>
      </c>
      <c r="F43" s="4"/>
      <c r="G43" s="47" t="s">
        <v>109</v>
      </c>
      <c r="H43" s="38">
        <f>SUMIF(D:D,"WST - PDK",C:C)</f>
        <v>0</v>
      </c>
      <c r="I43" s="39">
        <f t="shared" si="3"/>
        <v>1</v>
      </c>
      <c r="J43" s="40">
        <f t="shared" si="1"/>
        <v>1</v>
      </c>
      <c r="K43" s="39">
        <v>1</v>
      </c>
      <c r="L43" s="48">
        <f t="shared" si="4"/>
        <v>1</v>
      </c>
      <c r="M43" s="4"/>
      <c r="P43" s="4"/>
      <c r="Q43" s="4"/>
      <c r="R43" s="4"/>
    </row>
    <row r="44" spans="1:18" x14ac:dyDescent="0.25">
      <c r="A44" s="50" t="s">
        <v>122</v>
      </c>
      <c r="B44" s="7"/>
      <c r="C44" s="17">
        <f t="shared" si="0"/>
        <v>1</v>
      </c>
      <c r="D44" s="10"/>
      <c r="E44" s="21" t="e">
        <f t="shared" si="2"/>
        <v>#N/A</v>
      </c>
      <c r="F44" s="4"/>
      <c r="G44" s="61" t="s">
        <v>110</v>
      </c>
      <c r="H44" s="44">
        <f>SUMIF(D:D,"PDK - LCA",C:C)</f>
        <v>0</v>
      </c>
      <c r="I44" s="45">
        <f t="shared" si="3"/>
        <v>1</v>
      </c>
      <c r="J44" s="46">
        <f t="shared" si="1"/>
        <v>1</v>
      </c>
      <c r="K44" s="45">
        <v>1</v>
      </c>
      <c r="L44" s="62">
        <f t="shared" si="4"/>
        <v>1</v>
      </c>
      <c r="M44" s="4"/>
      <c r="P44" s="4"/>
      <c r="Q44" s="4"/>
      <c r="R44" s="4"/>
    </row>
    <row r="45" spans="1:18" x14ac:dyDescent="0.25">
      <c r="A45" s="50" t="s">
        <v>122</v>
      </c>
      <c r="B45" s="7"/>
      <c r="C45" s="17">
        <f t="shared" si="0"/>
        <v>1</v>
      </c>
      <c r="D45" s="10"/>
      <c r="E45" s="21" t="e">
        <f t="shared" si="2"/>
        <v>#N/A</v>
      </c>
      <c r="F45" s="4"/>
      <c r="G45" s="47" t="s">
        <v>114</v>
      </c>
      <c r="H45" s="38">
        <f>SUMIF(D:D,"LCA - KGV",C:C)</f>
        <v>0</v>
      </c>
      <c r="I45" s="39">
        <f t="shared" si="3"/>
        <v>1</v>
      </c>
      <c r="J45" s="40">
        <f t="shared" si="1"/>
        <v>1</v>
      </c>
      <c r="K45" s="39">
        <v>1</v>
      </c>
      <c r="L45" s="48">
        <f>I45*J45*K45</f>
        <v>1</v>
      </c>
      <c r="M45" s="4"/>
      <c r="P45" s="4"/>
      <c r="Q45" s="4"/>
      <c r="R45" s="4"/>
    </row>
    <row r="46" spans="1:18" ht="15.75" thickBot="1" x14ac:dyDescent="0.3">
      <c r="A46" s="50" t="s">
        <v>122</v>
      </c>
      <c r="B46" s="7"/>
      <c r="C46" s="17">
        <f t="shared" si="0"/>
        <v>1</v>
      </c>
      <c r="D46" s="10"/>
      <c r="E46" s="21" t="e">
        <f t="shared" si="2"/>
        <v>#N/A</v>
      </c>
      <c r="F46" s="4"/>
      <c r="G46" s="24" t="s">
        <v>88</v>
      </c>
      <c r="H46" s="25">
        <f>SUMIF(D:D,"KGV - WOA",C:C)</f>
        <v>0</v>
      </c>
      <c r="I46" s="26">
        <f t="shared" si="3"/>
        <v>1</v>
      </c>
      <c r="J46" s="26">
        <f t="shared" si="1"/>
        <v>1</v>
      </c>
      <c r="K46" s="26">
        <v>1</v>
      </c>
      <c r="L46" s="27">
        <f>I46*J46*K46</f>
        <v>1</v>
      </c>
      <c r="M46" s="4"/>
      <c r="P46" s="4"/>
      <c r="Q46" s="4"/>
      <c r="R46" s="4"/>
    </row>
    <row r="47" spans="1:18" x14ac:dyDescent="0.25">
      <c r="A47" s="50" t="s">
        <v>122</v>
      </c>
      <c r="B47" s="7"/>
      <c r="C47" s="17">
        <f t="shared" si="0"/>
        <v>1</v>
      </c>
      <c r="D47" s="10"/>
      <c r="E47" s="21" t="e">
        <f t="shared" si="2"/>
        <v>#N/A</v>
      </c>
      <c r="F47" s="4"/>
      <c r="G47" s="2"/>
      <c r="H47" s="2"/>
      <c r="I47" s="2"/>
      <c r="J47" s="2"/>
      <c r="K47" s="2"/>
      <c r="L47" s="2"/>
      <c r="M47" s="4"/>
      <c r="P47" s="4"/>
      <c r="Q47" s="4"/>
      <c r="R47" s="4"/>
    </row>
    <row r="48" spans="1:18" x14ac:dyDescent="0.25">
      <c r="A48" s="50" t="s">
        <v>122</v>
      </c>
      <c r="B48" s="7"/>
      <c r="C48" s="17">
        <f t="shared" si="0"/>
        <v>1</v>
      </c>
      <c r="D48" s="10"/>
      <c r="E48" s="21" t="e">
        <f t="shared" si="2"/>
        <v>#N/A</v>
      </c>
      <c r="F48" s="4"/>
      <c r="G48" s="2"/>
      <c r="H48" s="2"/>
      <c r="I48" s="2"/>
      <c r="J48" s="2"/>
      <c r="K48" s="2"/>
      <c r="L48" s="2"/>
      <c r="M48" s="4"/>
      <c r="P48" s="4"/>
      <c r="Q48" s="4"/>
      <c r="R48" s="4"/>
    </row>
    <row r="49" spans="1:18" ht="15.75" thickBot="1" x14ac:dyDescent="0.3">
      <c r="A49" s="50" t="s">
        <v>122</v>
      </c>
      <c r="B49" s="7"/>
      <c r="C49" s="17">
        <f t="shared" si="0"/>
        <v>1</v>
      </c>
      <c r="D49" s="10"/>
      <c r="E49" s="21" t="e">
        <f t="shared" si="2"/>
        <v>#N/A</v>
      </c>
      <c r="F49" s="4"/>
      <c r="G49" s="2"/>
      <c r="H49" s="2"/>
      <c r="I49" s="2"/>
      <c r="J49" s="2"/>
      <c r="K49" s="2"/>
      <c r="L49" s="2"/>
      <c r="M49" s="4"/>
      <c r="P49" s="4"/>
      <c r="Q49" s="4"/>
      <c r="R49" s="4"/>
    </row>
    <row r="50" spans="1:18" x14ac:dyDescent="0.25">
      <c r="A50" s="50" t="s">
        <v>122</v>
      </c>
      <c r="B50" s="7"/>
      <c r="C50" s="17">
        <f t="shared" si="0"/>
        <v>1</v>
      </c>
      <c r="D50" s="10"/>
      <c r="E50" s="21" t="e">
        <f t="shared" si="2"/>
        <v>#N/A</v>
      </c>
      <c r="F50" s="4"/>
      <c r="G50" s="56"/>
      <c r="H50" s="84"/>
      <c r="I50" s="84"/>
      <c r="J50" s="84"/>
      <c r="K50" s="84"/>
      <c r="L50" s="57"/>
      <c r="M50" s="4"/>
      <c r="P50" s="4"/>
      <c r="Q50" s="4"/>
      <c r="R50" s="4"/>
    </row>
    <row r="51" spans="1:18" ht="21" x14ac:dyDescent="0.35">
      <c r="A51" s="50" t="s">
        <v>122</v>
      </c>
      <c r="B51" s="7"/>
      <c r="C51" s="17">
        <f t="shared" si="0"/>
        <v>1</v>
      </c>
      <c r="D51" s="10"/>
      <c r="E51" s="21" t="e">
        <f t="shared" si="2"/>
        <v>#N/A</v>
      </c>
      <c r="F51" s="4"/>
      <c r="G51" s="77" t="s">
        <v>127</v>
      </c>
      <c r="H51" s="69" t="s">
        <v>131</v>
      </c>
      <c r="I51" s="70"/>
      <c r="J51" s="2"/>
      <c r="K51" s="2"/>
      <c r="L51" s="21"/>
      <c r="M51" s="4"/>
      <c r="P51" s="4"/>
      <c r="Q51" s="4"/>
      <c r="R51" s="4"/>
    </row>
    <row r="52" spans="1:18" ht="17.25" customHeight="1" x14ac:dyDescent="0.35">
      <c r="A52" s="50" t="s">
        <v>122</v>
      </c>
      <c r="B52" s="7"/>
      <c r="C52" s="17">
        <f t="shared" si="0"/>
        <v>1</v>
      </c>
      <c r="D52" s="10"/>
      <c r="E52" s="21" t="e">
        <f t="shared" si="2"/>
        <v>#N/A</v>
      </c>
      <c r="F52" s="4"/>
      <c r="G52" s="77" t="s">
        <v>128</v>
      </c>
      <c r="H52" s="71" t="s">
        <v>135</v>
      </c>
      <c r="I52" s="4"/>
      <c r="J52" s="2"/>
      <c r="K52" s="2"/>
      <c r="L52" s="21"/>
      <c r="M52" s="4"/>
      <c r="P52" s="4"/>
      <c r="Q52" s="4"/>
      <c r="R52" s="4"/>
    </row>
    <row r="53" spans="1:18" ht="21" x14ac:dyDescent="0.35">
      <c r="A53" s="50" t="s">
        <v>122</v>
      </c>
      <c r="B53" s="7"/>
      <c r="C53" s="17">
        <f t="shared" si="0"/>
        <v>1</v>
      </c>
      <c r="D53" s="10"/>
      <c r="E53" s="21" t="e">
        <f t="shared" si="2"/>
        <v>#N/A</v>
      </c>
      <c r="F53" s="4"/>
      <c r="G53" s="78" t="s">
        <v>129</v>
      </c>
      <c r="H53" s="69" t="s">
        <v>132</v>
      </c>
      <c r="I53" s="4"/>
      <c r="J53" s="2"/>
      <c r="K53" s="2"/>
      <c r="L53" s="21"/>
      <c r="M53" s="4"/>
      <c r="P53" s="4"/>
      <c r="Q53" s="4"/>
      <c r="R53" s="4"/>
    </row>
    <row r="54" spans="1:18" ht="21" x14ac:dyDescent="0.35">
      <c r="A54" s="50" t="s">
        <v>122</v>
      </c>
      <c r="B54" s="7"/>
      <c r="C54" s="17">
        <f t="shared" si="0"/>
        <v>1</v>
      </c>
      <c r="D54" s="10"/>
      <c r="E54" s="21" t="e">
        <f t="shared" si="2"/>
        <v>#N/A</v>
      </c>
      <c r="F54" s="4"/>
      <c r="G54" s="78" t="s">
        <v>130</v>
      </c>
      <c r="H54" s="69" t="s">
        <v>133</v>
      </c>
      <c r="I54" s="15"/>
      <c r="J54" s="2"/>
      <c r="K54" s="2"/>
      <c r="L54" s="21"/>
      <c r="M54" s="4"/>
      <c r="P54" s="4"/>
      <c r="Q54" s="4"/>
      <c r="R54" s="4"/>
    </row>
    <row r="55" spans="1:18" x14ac:dyDescent="0.25">
      <c r="A55" s="50" t="s">
        <v>122</v>
      </c>
      <c r="B55" s="7"/>
      <c r="C55" s="17">
        <f t="shared" si="0"/>
        <v>1</v>
      </c>
      <c r="D55" s="10"/>
      <c r="E55" s="21" t="e">
        <f t="shared" si="2"/>
        <v>#N/A</v>
      </c>
      <c r="F55" s="4"/>
      <c r="G55" s="54"/>
      <c r="H55" s="2"/>
      <c r="I55" s="2"/>
      <c r="J55" s="2"/>
      <c r="K55" s="2"/>
      <c r="L55" s="21"/>
      <c r="M55" s="4"/>
      <c r="P55" s="4"/>
      <c r="Q55" s="4"/>
      <c r="R55" s="4"/>
    </row>
    <row r="56" spans="1:18" x14ac:dyDescent="0.25">
      <c r="A56" s="50" t="s">
        <v>122</v>
      </c>
      <c r="B56" s="7"/>
      <c r="C56" s="17">
        <f t="shared" si="0"/>
        <v>1</v>
      </c>
      <c r="D56" s="10"/>
      <c r="E56" s="21" t="e">
        <f t="shared" si="2"/>
        <v>#N/A</v>
      </c>
      <c r="F56" s="4"/>
      <c r="G56" s="54"/>
      <c r="H56" s="2"/>
      <c r="I56" s="2"/>
      <c r="J56" s="2"/>
      <c r="K56" s="2"/>
      <c r="L56" s="21"/>
      <c r="M56" s="4"/>
      <c r="P56" s="4"/>
      <c r="Q56" s="4"/>
      <c r="R56" s="4"/>
    </row>
    <row r="57" spans="1:18" ht="15.75" thickBot="1" x14ac:dyDescent="0.3">
      <c r="A57" s="50" t="s">
        <v>122</v>
      </c>
      <c r="B57" s="7"/>
      <c r="C57" s="17">
        <f t="shared" si="0"/>
        <v>1</v>
      </c>
      <c r="D57" s="10"/>
      <c r="E57" s="21" t="e">
        <f t="shared" si="2"/>
        <v>#N/A</v>
      </c>
      <c r="F57" s="4"/>
      <c r="G57" s="79"/>
      <c r="H57" s="85"/>
      <c r="I57" s="85"/>
      <c r="J57" s="85"/>
      <c r="K57" s="85"/>
      <c r="L57" s="86"/>
      <c r="M57" s="4"/>
      <c r="P57" s="4"/>
      <c r="Q57" s="4"/>
      <c r="R57" s="4"/>
    </row>
    <row r="58" spans="1:18" x14ac:dyDescent="0.25">
      <c r="A58" s="50" t="s">
        <v>122</v>
      </c>
      <c r="B58" s="7"/>
      <c r="C58" s="17">
        <f t="shared" si="0"/>
        <v>1</v>
      </c>
      <c r="D58" s="10"/>
      <c r="E58" s="21" t="e">
        <f t="shared" si="2"/>
        <v>#N/A</v>
      </c>
      <c r="F58" s="4"/>
      <c r="G58" s="2"/>
      <c r="H58" s="2"/>
      <c r="I58" s="2"/>
      <c r="J58" s="2"/>
      <c r="K58" s="2"/>
      <c r="L58" s="2"/>
      <c r="M58" s="4"/>
      <c r="P58" s="4"/>
      <c r="Q58" s="4"/>
      <c r="R58" s="4"/>
    </row>
    <row r="59" spans="1:18" x14ac:dyDescent="0.25">
      <c r="A59" s="50" t="s">
        <v>122</v>
      </c>
      <c r="B59" s="7"/>
      <c r="C59" s="17">
        <f t="shared" si="0"/>
        <v>1</v>
      </c>
      <c r="D59" s="10"/>
      <c r="E59" s="21" t="e">
        <f t="shared" si="2"/>
        <v>#N/A</v>
      </c>
      <c r="F59" s="4"/>
      <c r="G59" s="2"/>
      <c r="H59" s="2"/>
      <c r="I59" s="2"/>
      <c r="J59" s="2"/>
      <c r="K59" s="2"/>
      <c r="L59" s="2"/>
      <c r="M59" s="4"/>
      <c r="P59" s="4"/>
      <c r="Q59" s="4"/>
      <c r="R59" s="4"/>
    </row>
    <row r="60" spans="1:18" x14ac:dyDescent="0.25">
      <c r="A60" s="50" t="s">
        <v>122</v>
      </c>
      <c r="B60" s="7"/>
      <c r="C60" s="17">
        <f t="shared" si="0"/>
        <v>1</v>
      </c>
      <c r="D60" s="10"/>
      <c r="E60" s="21" t="e">
        <f t="shared" si="2"/>
        <v>#N/A</v>
      </c>
      <c r="F60" s="4"/>
      <c r="G60" s="2"/>
      <c r="H60" s="2"/>
      <c r="I60" s="2"/>
      <c r="J60" s="2"/>
      <c r="K60" s="2"/>
      <c r="L60" s="2"/>
      <c r="M60" s="4"/>
      <c r="P60" s="4"/>
      <c r="Q60" s="4"/>
      <c r="R60" s="4"/>
    </row>
    <row r="61" spans="1:18" x14ac:dyDescent="0.25">
      <c r="A61" s="50" t="s">
        <v>122</v>
      </c>
      <c r="B61" s="7"/>
      <c r="C61" s="17">
        <f t="shared" si="0"/>
        <v>1</v>
      </c>
      <c r="D61" s="10"/>
      <c r="E61" s="21" t="e">
        <f t="shared" si="2"/>
        <v>#N/A</v>
      </c>
      <c r="F61" s="4"/>
      <c r="G61" s="2"/>
      <c r="H61" s="2"/>
      <c r="I61" s="2"/>
      <c r="J61" s="2"/>
      <c r="K61" s="2"/>
      <c r="L61" s="2"/>
      <c r="M61" s="4"/>
      <c r="P61" s="4"/>
      <c r="Q61" s="4"/>
      <c r="R61" s="4"/>
    </row>
    <row r="62" spans="1:18" x14ac:dyDescent="0.25">
      <c r="A62" s="50" t="s">
        <v>122</v>
      </c>
      <c r="B62" s="7"/>
      <c r="C62" s="17">
        <f t="shared" si="0"/>
        <v>1</v>
      </c>
      <c r="D62" s="10"/>
      <c r="E62" s="21" t="e">
        <f t="shared" si="2"/>
        <v>#N/A</v>
      </c>
      <c r="F62" s="4"/>
      <c r="G62" s="2"/>
      <c r="H62" s="2"/>
      <c r="I62" s="2"/>
      <c r="J62" s="2"/>
      <c r="K62" s="2"/>
      <c r="L62" s="2"/>
      <c r="M62" s="4"/>
      <c r="P62" s="4"/>
      <c r="Q62" s="4"/>
      <c r="R62" s="4"/>
    </row>
    <row r="63" spans="1:18" x14ac:dyDescent="0.25">
      <c r="A63" s="50" t="s">
        <v>122</v>
      </c>
      <c r="B63" s="7"/>
      <c r="C63" s="17">
        <f t="shared" si="0"/>
        <v>1</v>
      </c>
      <c r="D63" s="10"/>
      <c r="E63" s="21" t="e">
        <f t="shared" si="2"/>
        <v>#N/A</v>
      </c>
      <c r="F63" s="4"/>
      <c r="G63" s="2"/>
      <c r="H63" s="2"/>
      <c r="I63" s="2"/>
      <c r="J63" s="2"/>
      <c r="K63" s="2"/>
      <c r="L63" s="2"/>
      <c r="M63" s="4"/>
      <c r="P63" s="4"/>
      <c r="Q63" s="4"/>
      <c r="R63" s="4"/>
    </row>
    <row r="64" spans="1:18" x14ac:dyDescent="0.25">
      <c r="A64" s="50" t="s">
        <v>122</v>
      </c>
      <c r="B64" s="7"/>
      <c r="C64" s="17">
        <f t="shared" si="0"/>
        <v>1</v>
      </c>
      <c r="D64" s="10"/>
      <c r="E64" s="21" t="e">
        <f t="shared" si="2"/>
        <v>#N/A</v>
      </c>
      <c r="F64" s="4"/>
      <c r="G64" s="2"/>
      <c r="H64" s="2"/>
      <c r="I64" s="2"/>
      <c r="J64" s="2"/>
      <c r="K64" s="2"/>
      <c r="L64" s="2"/>
      <c r="M64" s="4"/>
      <c r="P64" s="4"/>
      <c r="Q64" s="4"/>
      <c r="R64" s="4"/>
    </row>
    <row r="65" spans="1:18" x14ac:dyDescent="0.25">
      <c r="A65" s="50" t="s">
        <v>122</v>
      </c>
      <c r="B65" s="7"/>
      <c r="C65" s="17">
        <f t="shared" si="0"/>
        <v>1</v>
      </c>
      <c r="D65" s="10"/>
      <c r="E65" s="21" t="e">
        <f t="shared" si="2"/>
        <v>#N/A</v>
      </c>
      <c r="F65" s="4"/>
      <c r="G65" s="2"/>
      <c r="H65" s="2"/>
      <c r="I65" s="2"/>
      <c r="J65" s="2"/>
      <c r="K65" s="2"/>
      <c r="L65" s="2"/>
      <c r="M65" s="4"/>
      <c r="P65" s="4"/>
      <c r="Q65" s="4"/>
      <c r="R65" s="4"/>
    </row>
    <row r="66" spans="1:18" x14ac:dyDescent="0.25">
      <c r="A66" s="50" t="s">
        <v>122</v>
      </c>
      <c r="B66" s="7"/>
      <c r="C66" s="17">
        <f t="shared" si="0"/>
        <v>1</v>
      </c>
      <c r="D66" s="10"/>
      <c r="E66" s="21" t="e">
        <f t="shared" si="2"/>
        <v>#N/A</v>
      </c>
      <c r="F66" s="4"/>
      <c r="G66" s="2"/>
      <c r="H66" s="2"/>
      <c r="I66" s="2"/>
      <c r="J66" s="2"/>
      <c r="K66" s="2"/>
      <c r="L66" s="2"/>
      <c r="M66" s="4"/>
      <c r="P66" s="4"/>
      <c r="Q66" s="4"/>
      <c r="R66" s="4"/>
    </row>
    <row r="67" spans="1:18" x14ac:dyDescent="0.25">
      <c r="A67" s="50" t="s">
        <v>122</v>
      </c>
      <c r="B67" s="7"/>
      <c r="C67" s="17">
        <f t="shared" ref="C67:C130" si="5" xml:space="preserve"> 1</f>
        <v>1</v>
      </c>
      <c r="D67" s="10"/>
      <c r="E67" s="21" t="e">
        <f t="shared" ref="E67:E130" si="6">INDEX(N:N,MATCH(B67,O:O,0),1)</f>
        <v>#N/A</v>
      </c>
      <c r="F67" s="4"/>
      <c r="G67" s="2"/>
      <c r="H67" s="2"/>
      <c r="I67" s="2"/>
      <c r="J67" s="2"/>
      <c r="K67" s="2"/>
      <c r="L67" s="2"/>
      <c r="M67" s="4"/>
      <c r="P67" s="4"/>
      <c r="Q67" s="4"/>
      <c r="R67" s="4"/>
    </row>
    <row r="68" spans="1:18" x14ac:dyDescent="0.25">
      <c r="A68" s="50" t="s">
        <v>122</v>
      </c>
      <c r="B68" s="7"/>
      <c r="C68" s="17">
        <f t="shared" si="5"/>
        <v>1</v>
      </c>
      <c r="D68" s="10"/>
      <c r="E68" s="21" t="e">
        <f t="shared" si="6"/>
        <v>#N/A</v>
      </c>
      <c r="F68" s="4"/>
      <c r="G68" s="2"/>
      <c r="H68" s="2"/>
      <c r="I68" s="2"/>
      <c r="J68" s="2"/>
      <c r="K68" s="2"/>
      <c r="L68" s="2"/>
      <c r="M68" s="4"/>
      <c r="P68" s="4"/>
      <c r="Q68" s="4"/>
      <c r="R68" s="4"/>
    </row>
    <row r="69" spans="1:18" x14ac:dyDescent="0.25">
      <c r="A69" s="50" t="s">
        <v>122</v>
      </c>
      <c r="B69" s="7"/>
      <c r="C69" s="17">
        <f t="shared" si="5"/>
        <v>1</v>
      </c>
      <c r="D69" s="10"/>
      <c r="E69" s="21" t="e">
        <f t="shared" si="6"/>
        <v>#N/A</v>
      </c>
      <c r="F69" s="4"/>
      <c r="G69" s="2"/>
      <c r="H69" s="2"/>
      <c r="I69" s="2"/>
      <c r="J69" s="2"/>
      <c r="K69" s="2"/>
      <c r="L69" s="2"/>
      <c r="M69" s="4"/>
      <c r="P69" s="4"/>
      <c r="Q69" s="4"/>
      <c r="R69" s="4"/>
    </row>
    <row r="70" spans="1:18" x14ac:dyDescent="0.25">
      <c r="A70" s="50" t="s">
        <v>122</v>
      </c>
      <c r="B70" s="7"/>
      <c r="C70" s="17">
        <f t="shared" si="5"/>
        <v>1</v>
      </c>
      <c r="D70" s="10"/>
      <c r="E70" s="21" t="e">
        <f t="shared" si="6"/>
        <v>#N/A</v>
      </c>
      <c r="F70" s="4"/>
      <c r="G70" s="2"/>
      <c r="H70" s="2"/>
      <c r="I70" s="2"/>
      <c r="J70" s="2"/>
      <c r="K70" s="2"/>
      <c r="L70" s="2"/>
      <c r="M70" s="4"/>
      <c r="P70" s="4"/>
      <c r="Q70" s="4"/>
      <c r="R70" s="4"/>
    </row>
    <row r="71" spans="1:18" x14ac:dyDescent="0.25">
      <c r="A71" s="50" t="s">
        <v>122</v>
      </c>
      <c r="B71" s="7"/>
      <c r="C71" s="17">
        <f t="shared" si="5"/>
        <v>1</v>
      </c>
      <c r="D71" s="10"/>
      <c r="E71" s="21" t="e">
        <f t="shared" si="6"/>
        <v>#N/A</v>
      </c>
      <c r="F71" s="4"/>
      <c r="G71" s="2"/>
      <c r="H71" s="2"/>
      <c r="I71" s="2"/>
      <c r="J71" s="2"/>
      <c r="K71" s="2"/>
      <c r="L71" s="2"/>
      <c r="M71" s="4"/>
      <c r="P71" s="4"/>
      <c r="Q71" s="4"/>
      <c r="R71" s="4"/>
    </row>
    <row r="72" spans="1:18" x14ac:dyDescent="0.25">
      <c r="A72" s="50" t="s">
        <v>122</v>
      </c>
      <c r="B72" s="7"/>
      <c r="C72" s="17">
        <f t="shared" si="5"/>
        <v>1</v>
      </c>
      <c r="D72" s="10"/>
      <c r="E72" s="21" t="e">
        <f t="shared" si="6"/>
        <v>#N/A</v>
      </c>
      <c r="F72" s="4"/>
      <c r="G72" s="2"/>
      <c r="H72" s="2"/>
      <c r="I72" s="2"/>
      <c r="J72" s="2"/>
      <c r="K72" s="2"/>
      <c r="L72" s="2"/>
      <c r="M72" s="4"/>
      <c r="P72" s="4"/>
      <c r="Q72" s="4"/>
      <c r="R72" s="4"/>
    </row>
    <row r="73" spans="1:18" x14ac:dyDescent="0.25">
      <c r="A73" s="50" t="s">
        <v>122</v>
      </c>
      <c r="B73" s="7"/>
      <c r="C73" s="17">
        <f t="shared" si="5"/>
        <v>1</v>
      </c>
      <c r="D73" s="10"/>
      <c r="E73" s="21" t="e">
        <f t="shared" si="6"/>
        <v>#N/A</v>
      </c>
      <c r="F73" s="4"/>
      <c r="G73" s="2"/>
      <c r="H73" s="2"/>
      <c r="I73" s="2"/>
      <c r="J73" s="2"/>
      <c r="K73" s="2"/>
      <c r="L73" s="2"/>
      <c r="M73" s="4"/>
      <c r="P73" s="4"/>
      <c r="Q73" s="4"/>
      <c r="R73" s="4"/>
    </row>
    <row r="74" spans="1:18" x14ac:dyDescent="0.25">
      <c r="A74" s="50" t="s">
        <v>122</v>
      </c>
      <c r="B74" s="7"/>
      <c r="C74" s="17">
        <f t="shared" si="5"/>
        <v>1</v>
      </c>
      <c r="D74" s="10"/>
      <c r="E74" s="21" t="e">
        <f t="shared" si="6"/>
        <v>#N/A</v>
      </c>
      <c r="F74" s="4"/>
      <c r="G74" s="2"/>
      <c r="H74" s="2"/>
      <c r="I74" s="2"/>
      <c r="J74" s="2"/>
      <c r="K74" s="2"/>
      <c r="L74" s="2"/>
      <c r="M74" s="4"/>
      <c r="P74" s="4"/>
      <c r="Q74" s="4"/>
      <c r="R74" s="4"/>
    </row>
    <row r="75" spans="1:18" x14ac:dyDescent="0.25">
      <c r="A75" s="50" t="s">
        <v>122</v>
      </c>
      <c r="B75" s="7"/>
      <c r="C75" s="17">
        <f t="shared" si="5"/>
        <v>1</v>
      </c>
      <c r="D75" s="10"/>
      <c r="E75" s="21" t="e">
        <f t="shared" si="6"/>
        <v>#N/A</v>
      </c>
      <c r="F75" s="4"/>
      <c r="G75" s="2"/>
      <c r="H75" s="2"/>
      <c r="I75" s="2"/>
      <c r="J75" s="2"/>
      <c r="K75" s="2"/>
      <c r="L75" s="2"/>
      <c r="M75" s="4"/>
      <c r="P75" s="4"/>
      <c r="Q75" s="4"/>
      <c r="R75" s="4"/>
    </row>
    <row r="76" spans="1:18" x14ac:dyDescent="0.25">
      <c r="A76" s="50" t="s">
        <v>122</v>
      </c>
      <c r="B76" s="7"/>
      <c r="C76" s="17">
        <f t="shared" si="5"/>
        <v>1</v>
      </c>
      <c r="D76" s="10"/>
      <c r="E76" s="21" t="e">
        <f t="shared" si="6"/>
        <v>#N/A</v>
      </c>
      <c r="F76" s="4"/>
      <c r="G76" s="2"/>
      <c r="H76" s="2"/>
      <c r="I76" s="2"/>
      <c r="J76" s="2"/>
      <c r="K76" s="2"/>
      <c r="L76" s="2"/>
      <c r="M76" s="4"/>
      <c r="P76" s="4"/>
      <c r="Q76" s="4"/>
      <c r="R76" s="4"/>
    </row>
    <row r="77" spans="1:18" x14ac:dyDescent="0.25">
      <c r="A77" s="50" t="s">
        <v>122</v>
      </c>
      <c r="B77" s="7"/>
      <c r="C77" s="17">
        <f t="shared" si="5"/>
        <v>1</v>
      </c>
      <c r="D77" s="10"/>
      <c r="E77" s="21" t="e">
        <f t="shared" si="6"/>
        <v>#N/A</v>
      </c>
      <c r="F77" s="4"/>
      <c r="G77" s="4"/>
      <c r="H77" s="4"/>
      <c r="I77" s="4"/>
      <c r="J77" s="4"/>
      <c r="K77" s="4"/>
      <c r="L77" s="4"/>
      <c r="M77" s="4"/>
      <c r="P77" s="4"/>
      <c r="Q77" s="4"/>
      <c r="R77" s="4"/>
    </row>
    <row r="78" spans="1:18" x14ac:dyDescent="0.25">
      <c r="A78" s="50" t="s">
        <v>122</v>
      </c>
      <c r="B78" s="7"/>
      <c r="C78" s="17">
        <f t="shared" si="5"/>
        <v>1</v>
      </c>
      <c r="D78" s="10"/>
      <c r="E78" s="21" t="e">
        <f t="shared" si="6"/>
        <v>#N/A</v>
      </c>
      <c r="F78" s="4"/>
      <c r="G78" s="4"/>
      <c r="H78" s="4"/>
      <c r="I78" s="4"/>
      <c r="J78" s="4"/>
      <c r="K78" s="4"/>
      <c r="L78" s="4"/>
      <c r="M78" s="4"/>
      <c r="P78" s="4"/>
      <c r="Q78" s="4"/>
      <c r="R78" s="4"/>
    </row>
    <row r="79" spans="1:18" x14ac:dyDescent="0.25">
      <c r="A79" s="50" t="s">
        <v>122</v>
      </c>
      <c r="B79" s="7"/>
      <c r="C79" s="17">
        <f t="shared" si="5"/>
        <v>1</v>
      </c>
      <c r="D79" s="10"/>
      <c r="E79" s="21" t="e">
        <f t="shared" si="6"/>
        <v>#N/A</v>
      </c>
      <c r="F79" s="4"/>
      <c r="G79" s="4"/>
      <c r="H79" s="4"/>
      <c r="I79" s="4"/>
      <c r="J79" s="4"/>
      <c r="K79" s="4"/>
      <c r="L79" s="4"/>
      <c r="M79" s="4"/>
      <c r="P79" s="4"/>
      <c r="Q79" s="4"/>
      <c r="R79" s="4"/>
    </row>
    <row r="80" spans="1:18" x14ac:dyDescent="0.25">
      <c r="A80" s="50" t="s">
        <v>122</v>
      </c>
      <c r="B80" s="7"/>
      <c r="C80" s="17">
        <f t="shared" si="5"/>
        <v>1</v>
      </c>
      <c r="D80" s="10"/>
      <c r="E80" s="21" t="e">
        <f t="shared" si="6"/>
        <v>#N/A</v>
      </c>
      <c r="F80" s="4"/>
      <c r="G80" s="4"/>
      <c r="H80" s="4"/>
      <c r="I80" s="4"/>
      <c r="J80" s="4"/>
      <c r="K80" s="4"/>
      <c r="L80" s="4"/>
      <c r="M80" s="4"/>
      <c r="P80" s="4"/>
      <c r="Q80" s="4"/>
      <c r="R80" s="4"/>
    </row>
    <row r="81" spans="1:18" x14ac:dyDescent="0.25">
      <c r="A81" s="50" t="s">
        <v>122</v>
      </c>
      <c r="B81" s="7"/>
      <c r="C81" s="17">
        <f t="shared" si="5"/>
        <v>1</v>
      </c>
      <c r="D81" s="10"/>
      <c r="E81" s="21" t="e">
        <f t="shared" si="6"/>
        <v>#N/A</v>
      </c>
      <c r="F81" s="4"/>
      <c r="G81" s="4"/>
      <c r="H81" s="4"/>
      <c r="I81" s="4"/>
      <c r="J81" s="4"/>
      <c r="K81" s="4"/>
      <c r="L81" s="4"/>
      <c r="M81" s="4"/>
      <c r="P81" s="4"/>
      <c r="Q81" s="4"/>
      <c r="R81" s="4"/>
    </row>
    <row r="82" spans="1:18" x14ac:dyDescent="0.25">
      <c r="A82" s="50" t="s">
        <v>122</v>
      </c>
      <c r="B82" s="7"/>
      <c r="C82" s="17">
        <f t="shared" si="5"/>
        <v>1</v>
      </c>
      <c r="D82" s="10"/>
      <c r="E82" s="21" t="e">
        <f t="shared" si="6"/>
        <v>#N/A</v>
      </c>
      <c r="F82" s="4"/>
      <c r="G82" s="4"/>
      <c r="H82" s="4"/>
      <c r="I82" s="4"/>
      <c r="J82" s="4"/>
      <c r="K82" s="4"/>
      <c r="L82" s="4"/>
      <c r="M82" s="4"/>
      <c r="P82" s="4"/>
      <c r="Q82" s="4"/>
      <c r="R82" s="4"/>
    </row>
    <row r="83" spans="1:18" x14ac:dyDescent="0.25">
      <c r="A83" s="50" t="s">
        <v>122</v>
      </c>
      <c r="B83" s="7"/>
      <c r="C83" s="17">
        <f t="shared" si="5"/>
        <v>1</v>
      </c>
      <c r="D83" s="10"/>
      <c r="E83" s="21" t="e">
        <f t="shared" si="6"/>
        <v>#N/A</v>
      </c>
      <c r="F83" s="4"/>
      <c r="G83" s="4"/>
      <c r="H83" s="4"/>
      <c r="I83" s="4"/>
      <c r="J83" s="4"/>
      <c r="K83" s="4"/>
      <c r="L83" s="4"/>
      <c r="M83" s="4"/>
      <c r="P83" s="4"/>
      <c r="Q83" s="4"/>
      <c r="R83" s="4"/>
    </row>
    <row r="84" spans="1:18" x14ac:dyDescent="0.25">
      <c r="A84" s="50" t="s">
        <v>122</v>
      </c>
      <c r="B84" s="7"/>
      <c r="C84" s="17">
        <f t="shared" si="5"/>
        <v>1</v>
      </c>
      <c r="D84" s="10"/>
      <c r="E84" s="21" t="e">
        <f t="shared" si="6"/>
        <v>#N/A</v>
      </c>
      <c r="F84" s="4"/>
      <c r="G84" s="4"/>
      <c r="H84" s="4"/>
      <c r="I84" s="4"/>
      <c r="J84" s="4"/>
      <c r="K84" s="4"/>
      <c r="L84" s="4"/>
      <c r="M84" s="4"/>
      <c r="P84" s="4"/>
      <c r="Q84" s="4"/>
      <c r="R84" s="4"/>
    </row>
    <row r="85" spans="1:18" x14ac:dyDescent="0.25">
      <c r="A85" s="50" t="s">
        <v>122</v>
      </c>
      <c r="B85" s="7"/>
      <c r="C85" s="17">
        <f t="shared" si="5"/>
        <v>1</v>
      </c>
      <c r="D85" s="10"/>
      <c r="E85" s="21" t="e">
        <f t="shared" si="6"/>
        <v>#N/A</v>
      </c>
      <c r="F85" s="4"/>
      <c r="G85" s="4"/>
      <c r="H85" s="4"/>
      <c r="I85" s="4"/>
      <c r="J85" s="4"/>
      <c r="K85" s="4"/>
      <c r="L85" s="4"/>
      <c r="M85" s="4"/>
      <c r="P85" s="4"/>
      <c r="Q85" s="4"/>
      <c r="R85" s="4"/>
    </row>
    <row r="86" spans="1:18" x14ac:dyDescent="0.25">
      <c r="A86" s="50" t="s">
        <v>122</v>
      </c>
      <c r="B86" s="7"/>
      <c r="C86" s="17">
        <f t="shared" si="5"/>
        <v>1</v>
      </c>
      <c r="D86" s="10"/>
      <c r="E86" s="21" t="e">
        <f t="shared" si="6"/>
        <v>#N/A</v>
      </c>
      <c r="F86" s="4"/>
      <c r="G86" s="4"/>
      <c r="H86" s="4"/>
      <c r="I86" s="4"/>
      <c r="J86" s="4"/>
      <c r="K86" s="4"/>
      <c r="L86" s="4"/>
      <c r="M86" s="4"/>
      <c r="P86" s="4"/>
      <c r="Q86" s="4"/>
      <c r="R86" s="4"/>
    </row>
    <row r="87" spans="1:18" x14ac:dyDescent="0.25">
      <c r="A87" s="50" t="s">
        <v>122</v>
      </c>
      <c r="B87" s="7"/>
      <c r="C87" s="17">
        <f t="shared" si="5"/>
        <v>1</v>
      </c>
      <c r="D87" s="10"/>
      <c r="E87" s="21" t="e">
        <f t="shared" si="6"/>
        <v>#N/A</v>
      </c>
      <c r="F87" s="4"/>
      <c r="G87" s="4"/>
      <c r="H87" s="4"/>
      <c r="I87" s="4"/>
      <c r="J87" s="4"/>
      <c r="K87" s="4"/>
      <c r="L87" s="4"/>
      <c r="M87" s="4"/>
      <c r="P87" s="4"/>
      <c r="Q87" s="4"/>
      <c r="R87" s="4"/>
    </row>
    <row r="88" spans="1:18" x14ac:dyDescent="0.25">
      <c r="A88" s="50" t="s">
        <v>122</v>
      </c>
      <c r="B88" s="7"/>
      <c r="C88" s="17">
        <f t="shared" si="5"/>
        <v>1</v>
      </c>
      <c r="D88" s="10"/>
      <c r="E88" s="21" t="e">
        <f t="shared" si="6"/>
        <v>#N/A</v>
      </c>
      <c r="F88" s="4"/>
      <c r="G88" s="4"/>
      <c r="H88" s="4"/>
      <c r="I88" s="4"/>
      <c r="J88" s="4"/>
      <c r="K88" s="4"/>
      <c r="L88" s="4"/>
      <c r="M88" s="4"/>
      <c r="P88" s="4"/>
      <c r="Q88" s="4"/>
      <c r="R88" s="4"/>
    </row>
    <row r="89" spans="1:18" x14ac:dyDescent="0.25">
      <c r="A89" s="50" t="s">
        <v>122</v>
      </c>
      <c r="B89" s="7"/>
      <c r="C89" s="17">
        <f t="shared" si="5"/>
        <v>1</v>
      </c>
      <c r="D89" s="10"/>
      <c r="E89" s="21" t="e">
        <f t="shared" si="6"/>
        <v>#N/A</v>
      </c>
      <c r="F89" s="4"/>
      <c r="G89" s="4"/>
      <c r="H89" s="4"/>
      <c r="I89" s="4"/>
      <c r="J89" s="4"/>
      <c r="K89" s="4"/>
      <c r="L89" s="4"/>
      <c r="M89" s="4"/>
      <c r="P89" s="4"/>
      <c r="Q89" s="4"/>
      <c r="R89" s="4"/>
    </row>
    <row r="90" spans="1:18" x14ac:dyDescent="0.25">
      <c r="A90" s="50" t="s">
        <v>122</v>
      </c>
      <c r="B90" s="7"/>
      <c r="C90" s="17">
        <f t="shared" si="5"/>
        <v>1</v>
      </c>
      <c r="D90" s="10"/>
      <c r="E90" s="21" t="e">
        <f t="shared" si="6"/>
        <v>#N/A</v>
      </c>
      <c r="F90" s="4"/>
      <c r="G90" s="4"/>
      <c r="H90" s="4"/>
      <c r="I90" s="4"/>
      <c r="J90" s="4"/>
      <c r="K90" s="4"/>
      <c r="L90" s="4"/>
      <c r="M90" s="4"/>
      <c r="P90" s="4"/>
      <c r="Q90" s="4"/>
      <c r="R90" s="4"/>
    </row>
    <row r="91" spans="1:18" x14ac:dyDescent="0.25">
      <c r="A91" s="50" t="s">
        <v>122</v>
      </c>
      <c r="B91" s="7"/>
      <c r="C91" s="17">
        <f t="shared" si="5"/>
        <v>1</v>
      </c>
      <c r="D91" s="10"/>
      <c r="E91" s="21" t="e">
        <f t="shared" si="6"/>
        <v>#N/A</v>
      </c>
      <c r="F91" s="4"/>
      <c r="G91" s="4"/>
      <c r="H91" s="4"/>
      <c r="I91" s="4"/>
      <c r="J91" s="4"/>
      <c r="K91" s="4"/>
      <c r="L91" s="4"/>
      <c r="M91" s="4"/>
      <c r="P91" s="4"/>
      <c r="Q91" s="4"/>
      <c r="R91" s="4"/>
    </row>
    <row r="92" spans="1:18" x14ac:dyDescent="0.25">
      <c r="A92" s="50" t="s">
        <v>122</v>
      </c>
      <c r="B92" s="7"/>
      <c r="C92" s="17">
        <f t="shared" si="5"/>
        <v>1</v>
      </c>
      <c r="D92" s="10"/>
      <c r="E92" s="21" t="e">
        <f t="shared" si="6"/>
        <v>#N/A</v>
      </c>
      <c r="F92" s="4"/>
      <c r="G92" s="4"/>
      <c r="H92" s="4"/>
      <c r="I92" s="4"/>
      <c r="J92" s="4"/>
      <c r="K92" s="4"/>
      <c r="L92" s="4"/>
      <c r="M92" s="4"/>
      <c r="P92" s="4"/>
      <c r="Q92" s="4"/>
      <c r="R92" s="4"/>
    </row>
    <row r="93" spans="1:18" x14ac:dyDescent="0.25">
      <c r="A93" s="50" t="s">
        <v>122</v>
      </c>
      <c r="B93" s="7"/>
      <c r="C93" s="17">
        <f t="shared" si="5"/>
        <v>1</v>
      </c>
      <c r="D93" s="10"/>
      <c r="E93" s="21" t="e">
        <f t="shared" si="6"/>
        <v>#N/A</v>
      </c>
      <c r="F93" s="4"/>
      <c r="G93" s="4"/>
      <c r="H93" s="4"/>
      <c r="I93" s="4"/>
      <c r="J93" s="4"/>
      <c r="K93" s="4"/>
      <c r="L93" s="4"/>
      <c r="M93" s="4"/>
      <c r="P93" s="4"/>
      <c r="Q93" s="4"/>
      <c r="R93" s="4"/>
    </row>
    <row r="94" spans="1:18" x14ac:dyDescent="0.25">
      <c r="A94" s="50" t="s">
        <v>122</v>
      </c>
      <c r="B94" s="7"/>
      <c r="C94" s="17">
        <f t="shared" si="5"/>
        <v>1</v>
      </c>
      <c r="D94" s="10"/>
      <c r="E94" s="21" t="e">
        <f t="shared" si="6"/>
        <v>#N/A</v>
      </c>
      <c r="F94" s="4"/>
      <c r="G94" s="4"/>
      <c r="H94" s="4"/>
      <c r="I94" s="4"/>
      <c r="J94" s="4"/>
      <c r="K94" s="4"/>
      <c r="L94" s="4"/>
      <c r="M94" s="4"/>
      <c r="P94" s="4"/>
      <c r="Q94" s="4"/>
      <c r="R94" s="4"/>
    </row>
    <row r="95" spans="1:18" x14ac:dyDescent="0.25">
      <c r="A95" s="50" t="s">
        <v>122</v>
      </c>
      <c r="B95" s="7"/>
      <c r="C95" s="17">
        <f t="shared" si="5"/>
        <v>1</v>
      </c>
      <c r="D95" s="10"/>
      <c r="E95" s="21" t="e">
        <f t="shared" si="6"/>
        <v>#N/A</v>
      </c>
      <c r="F95" s="4"/>
      <c r="G95" s="4"/>
      <c r="H95" s="4"/>
      <c r="I95" s="4"/>
      <c r="J95" s="4"/>
      <c r="K95" s="4"/>
      <c r="L95" s="4"/>
      <c r="M95" s="4"/>
      <c r="P95" s="4"/>
      <c r="Q95" s="4"/>
      <c r="R95" s="4"/>
    </row>
    <row r="96" spans="1:18" x14ac:dyDescent="0.25">
      <c r="A96" s="50" t="s">
        <v>122</v>
      </c>
      <c r="B96" s="7"/>
      <c r="C96" s="17">
        <f t="shared" si="5"/>
        <v>1</v>
      </c>
      <c r="D96" s="10"/>
      <c r="E96" s="21" t="e">
        <f t="shared" si="6"/>
        <v>#N/A</v>
      </c>
      <c r="F96" s="4"/>
      <c r="G96" s="4"/>
      <c r="H96" s="4"/>
      <c r="I96" s="4"/>
      <c r="J96" s="4"/>
      <c r="K96" s="4"/>
      <c r="L96" s="4"/>
      <c r="M96" s="4"/>
      <c r="P96" s="4"/>
      <c r="Q96" s="4"/>
      <c r="R96" s="4"/>
    </row>
    <row r="97" spans="1:18" x14ac:dyDescent="0.25">
      <c r="A97" s="50" t="s">
        <v>122</v>
      </c>
      <c r="B97" s="7"/>
      <c r="C97" s="17">
        <f t="shared" si="5"/>
        <v>1</v>
      </c>
      <c r="D97" s="10"/>
      <c r="E97" s="21" t="e">
        <f t="shared" si="6"/>
        <v>#N/A</v>
      </c>
      <c r="F97" s="4"/>
      <c r="G97" s="4"/>
      <c r="H97" s="4"/>
      <c r="I97" s="4"/>
      <c r="J97" s="4"/>
      <c r="K97" s="4"/>
      <c r="L97" s="4"/>
      <c r="M97" s="4"/>
      <c r="P97" s="4"/>
      <c r="Q97" s="4"/>
      <c r="R97" s="4"/>
    </row>
    <row r="98" spans="1:18" x14ac:dyDescent="0.25">
      <c r="A98" s="50" t="s">
        <v>122</v>
      </c>
      <c r="B98" s="7"/>
      <c r="C98" s="17">
        <f t="shared" si="5"/>
        <v>1</v>
      </c>
      <c r="D98" s="10"/>
      <c r="E98" s="21" t="e">
        <f t="shared" si="6"/>
        <v>#N/A</v>
      </c>
      <c r="F98" s="4"/>
      <c r="G98" s="4"/>
      <c r="H98" s="4"/>
      <c r="I98" s="4"/>
      <c r="J98" s="4"/>
      <c r="K98" s="4"/>
      <c r="L98" s="4"/>
      <c r="M98" s="4"/>
      <c r="P98" s="4"/>
      <c r="Q98" s="4"/>
      <c r="R98" s="4"/>
    </row>
    <row r="99" spans="1:18" x14ac:dyDescent="0.25">
      <c r="A99" s="50" t="s">
        <v>122</v>
      </c>
      <c r="B99" s="7"/>
      <c r="C99" s="17">
        <f t="shared" si="5"/>
        <v>1</v>
      </c>
      <c r="D99" s="10"/>
      <c r="E99" s="21" t="e">
        <f t="shared" si="6"/>
        <v>#N/A</v>
      </c>
      <c r="F99" s="4"/>
      <c r="G99" s="4"/>
      <c r="H99" s="4"/>
      <c r="I99" s="4"/>
      <c r="J99" s="4"/>
      <c r="K99" s="4"/>
      <c r="L99" s="4"/>
      <c r="M99" s="4"/>
      <c r="P99" s="4"/>
      <c r="Q99" s="4"/>
      <c r="R99" s="4"/>
    </row>
    <row r="100" spans="1:18" x14ac:dyDescent="0.25">
      <c r="A100" s="50" t="s">
        <v>122</v>
      </c>
      <c r="B100" s="7"/>
      <c r="C100" s="17">
        <f t="shared" si="5"/>
        <v>1</v>
      </c>
      <c r="D100" s="10"/>
      <c r="E100" s="21" t="e">
        <f t="shared" si="6"/>
        <v>#N/A</v>
      </c>
      <c r="F100" s="4"/>
      <c r="G100" s="4"/>
      <c r="H100" s="4"/>
      <c r="I100" s="4"/>
      <c r="J100" s="4"/>
      <c r="K100" s="4"/>
      <c r="L100" s="4"/>
      <c r="M100" s="4"/>
      <c r="P100" s="4"/>
      <c r="Q100" s="4"/>
      <c r="R100" s="4"/>
    </row>
    <row r="101" spans="1:18" x14ac:dyDescent="0.25">
      <c r="A101" s="50" t="s">
        <v>122</v>
      </c>
      <c r="B101" s="7"/>
      <c r="C101" s="17">
        <f t="shared" si="5"/>
        <v>1</v>
      </c>
      <c r="D101" s="10"/>
      <c r="E101" s="21" t="e">
        <f t="shared" si="6"/>
        <v>#N/A</v>
      </c>
      <c r="F101" s="4"/>
      <c r="G101" s="4"/>
      <c r="H101" s="4"/>
      <c r="I101" s="4"/>
      <c r="J101" s="4"/>
      <c r="K101" s="4"/>
      <c r="L101" s="4"/>
      <c r="M101" s="4"/>
      <c r="P101" s="4"/>
      <c r="Q101" s="4"/>
      <c r="R101" s="4"/>
    </row>
    <row r="102" spans="1:18" x14ac:dyDescent="0.25">
      <c r="A102" s="50" t="s">
        <v>122</v>
      </c>
      <c r="B102" s="7"/>
      <c r="C102" s="17">
        <f t="shared" si="5"/>
        <v>1</v>
      </c>
      <c r="D102" s="10"/>
      <c r="E102" s="21" t="e">
        <f t="shared" si="6"/>
        <v>#N/A</v>
      </c>
      <c r="F102" s="4"/>
      <c r="G102" s="4"/>
      <c r="H102" s="4"/>
      <c r="I102" s="4"/>
      <c r="J102" s="4"/>
      <c r="K102" s="4"/>
      <c r="L102" s="4"/>
      <c r="M102" s="4"/>
      <c r="P102" s="4"/>
      <c r="Q102" s="4"/>
      <c r="R102" s="4"/>
    </row>
    <row r="103" spans="1:18" x14ac:dyDescent="0.25">
      <c r="A103" s="50" t="s">
        <v>122</v>
      </c>
      <c r="B103" s="7"/>
      <c r="C103" s="17">
        <f t="shared" si="5"/>
        <v>1</v>
      </c>
      <c r="D103" s="10"/>
      <c r="E103" s="21" t="e">
        <f t="shared" si="6"/>
        <v>#N/A</v>
      </c>
      <c r="F103" s="4"/>
      <c r="G103" s="4"/>
      <c r="H103" s="4"/>
      <c r="I103" s="4"/>
      <c r="J103" s="4"/>
      <c r="K103" s="4"/>
      <c r="L103" s="4"/>
      <c r="M103" s="4"/>
      <c r="P103" s="4"/>
      <c r="Q103" s="4"/>
      <c r="R103" s="4"/>
    </row>
    <row r="104" spans="1:18" x14ac:dyDescent="0.25">
      <c r="A104" s="50" t="s">
        <v>122</v>
      </c>
      <c r="B104" s="7"/>
      <c r="C104" s="17">
        <f t="shared" si="5"/>
        <v>1</v>
      </c>
      <c r="D104" s="10"/>
      <c r="E104" s="21" t="e">
        <f t="shared" si="6"/>
        <v>#N/A</v>
      </c>
      <c r="F104" s="4"/>
      <c r="G104" s="4"/>
      <c r="H104" s="4"/>
      <c r="I104" s="4"/>
      <c r="J104" s="4"/>
      <c r="K104" s="4"/>
      <c r="L104" s="4"/>
      <c r="M104" s="4"/>
      <c r="P104" s="4"/>
      <c r="Q104" s="4"/>
      <c r="R104" s="4"/>
    </row>
    <row r="105" spans="1:18" x14ac:dyDescent="0.25">
      <c r="A105" s="50" t="s">
        <v>122</v>
      </c>
      <c r="B105" s="7"/>
      <c r="C105" s="17">
        <f t="shared" si="5"/>
        <v>1</v>
      </c>
      <c r="D105" s="10"/>
      <c r="E105" s="21" t="e">
        <f t="shared" si="6"/>
        <v>#N/A</v>
      </c>
      <c r="F105" s="4"/>
      <c r="G105" s="4"/>
      <c r="H105" s="4"/>
      <c r="I105" s="4"/>
      <c r="J105" s="4"/>
      <c r="K105" s="4"/>
      <c r="L105" s="4"/>
      <c r="M105" s="4"/>
      <c r="P105" s="4"/>
      <c r="Q105" s="4"/>
      <c r="R105" s="4"/>
    </row>
    <row r="106" spans="1:18" x14ac:dyDescent="0.25">
      <c r="A106" s="50" t="s">
        <v>122</v>
      </c>
      <c r="B106" s="7"/>
      <c r="C106" s="17">
        <f t="shared" si="5"/>
        <v>1</v>
      </c>
      <c r="D106" s="10"/>
      <c r="E106" s="21" t="e">
        <f t="shared" si="6"/>
        <v>#N/A</v>
      </c>
      <c r="F106" s="4"/>
      <c r="G106" s="4"/>
      <c r="H106" s="4"/>
      <c r="I106" s="4"/>
      <c r="J106" s="4"/>
      <c r="K106" s="4"/>
      <c r="L106" s="4"/>
      <c r="M106" s="4"/>
      <c r="P106" s="4"/>
      <c r="Q106" s="4"/>
      <c r="R106" s="4"/>
    </row>
    <row r="107" spans="1:18" x14ac:dyDescent="0.25">
      <c r="A107" s="50" t="s">
        <v>122</v>
      </c>
      <c r="B107" s="7"/>
      <c r="C107" s="17">
        <f t="shared" si="5"/>
        <v>1</v>
      </c>
      <c r="D107" s="10"/>
      <c r="E107" s="21" t="e">
        <f t="shared" si="6"/>
        <v>#N/A</v>
      </c>
      <c r="F107" s="4"/>
      <c r="G107" s="4"/>
      <c r="H107" s="4"/>
      <c r="I107" s="4"/>
      <c r="J107" s="4"/>
      <c r="K107" s="4"/>
      <c r="L107" s="4"/>
      <c r="M107" s="4"/>
      <c r="P107" s="4"/>
      <c r="Q107" s="4"/>
      <c r="R107" s="4"/>
    </row>
    <row r="108" spans="1:18" x14ac:dyDescent="0.25">
      <c r="A108" s="50" t="s">
        <v>122</v>
      </c>
      <c r="B108" s="7"/>
      <c r="C108" s="17">
        <f t="shared" si="5"/>
        <v>1</v>
      </c>
      <c r="D108" s="10"/>
      <c r="E108" s="21" t="e">
        <f t="shared" si="6"/>
        <v>#N/A</v>
      </c>
      <c r="F108" s="4"/>
      <c r="G108" s="4"/>
      <c r="H108" s="4"/>
      <c r="I108" s="4"/>
      <c r="J108" s="4"/>
      <c r="K108" s="4"/>
      <c r="L108" s="4"/>
      <c r="M108" s="4"/>
      <c r="P108" s="4"/>
      <c r="Q108" s="4"/>
      <c r="R108" s="4"/>
    </row>
    <row r="109" spans="1:18" x14ac:dyDescent="0.25">
      <c r="A109" s="50" t="s">
        <v>122</v>
      </c>
      <c r="B109" s="7"/>
      <c r="C109" s="17">
        <f t="shared" si="5"/>
        <v>1</v>
      </c>
      <c r="D109" s="10"/>
      <c r="E109" s="21" t="e">
        <f t="shared" si="6"/>
        <v>#N/A</v>
      </c>
      <c r="F109" s="4"/>
      <c r="G109" s="4"/>
      <c r="H109" s="4"/>
      <c r="I109" s="4"/>
      <c r="J109" s="4"/>
      <c r="K109" s="4"/>
      <c r="L109" s="4"/>
      <c r="M109" s="4"/>
      <c r="P109" s="4"/>
      <c r="Q109" s="4"/>
      <c r="R109" s="4"/>
    </row>
    <row r="110" spans="1:18" x14ac:dyDescent="0.25">
      <c r="A110" s="50" t="s">
        <v>122</v>
      </c>
      <c r="B110" s="7"/>
      <c r="C110" s="17">
        <f t="shared" si="5"/>
        <v>1</v>
      </c>
      <c r="D110" s="10"/>
      <c r="E110" s="21" t="e">
        <f t="shared" si="6"/>
        <v>#N/A</v>
      </c>
      <c r="F110" s="4"/>
      <c r="G110" s="4"/>
      <c r="H110" s="4"/>
      <c r="I110" s="4"/>
      <c r="J110" s="4"/>
      <c r="K110" s="4"/>
      <c r="L110" s="4"/>
      <c r="M110" s="4"/>
      <c r="P110" s="4"/>
      <c r="Q110" s="4"/>
      <c r="R110" s="4"/>
    </row>
    <row r="111" spans="1:18" x14ac:dyDescent="0.25">
      <c r="A111" s="50" t="s">
        <v>122</v>
      </c>
      <c r="B111" s="7"/>
      <c r="C111" s="17">
        <f t="shared" si="5"/>
        <v>1</v>
      </c>
      <c r="D111" s="10"/>
      <c r="E111" s="21" t="e">
        <f t="shared" si="6"/>
        <v>#N/A</v>
      </c>
      <c r="F111" s="4"/>
      <c r="G111" s="4"/>
      <c r="H111" s="4"/>
      <c r="I111" s="4"/>
      <c r="J111" s="4"/>
      <c r="K111" s="4"/>
      <c r="L111" s="4"/>
      <c r="M111" s="4"/>
      <c r="P111" s="4"/>
      <c r="Q111" s="4"/>
      <c r="R111" s="4"/>
    </row>
    <row r="112" spans="1:18" x14ac:dyDescent="0.25">
      <c r="A112" s="50" t="s">
        <v>122</v>
      </c>
      <c r="B112" s="7"/>
      <c r="C112" s="17">
        <f t="shared" si="5"/>
        <v>1</v>
      </c>
      <c r="D112" s="10"/>
      <c r="E112" s="21" t="e">
        <f t="shared" si="6"/>
        <v>#N/A</v>
      </c>
      <c r="F112" s="4"/>
      <c r="G112" s="4"/>
      <c r="H112" s="4"/>
      <c r="I112" s="4"/>
      <c r="J112" s="4"/>
      <c r="K112" s="4"/>
      <c r="L112" s="4"/>
      <c r="M112" s="4"/>
      <c r="P112" s="4"/>
      <c r="Q112" s="4"/>
      <c r="R112" s="4"/>
    </row>
    <row r="113" spans="1:18" x14ac:dyDescent="0.25">
      <c r="A113" s="50" t="s">
        <v>122</v>
      </c>
      <c r="B113" s="7"/>
      <c r="C113" s="17">
        <f t="shared" si="5"/>
        <v>1</v>
      </c>
      <c r="D113" s="10"/>
      <c r="E113" s="21" t="e">
        <f t="shared" si="6"/>
        <v>#N/A</v>
      </c>
      <c r="F113" s="4"/>
      <c r="G113" s="4"/>
      <c r="H113" s="4"/>
      <c r="I113" s="4"/>
      <c r="J113" s="4"/>
      <c r="K113" s="4"/>
      <c r="L113" s="4"/>
      <c r="M113" s="4"/>
      <c r="P113" s="4"/>
      <c r="Q113" s="4"/>
      <c r="R113" s="4"/>
    </row>
    <row r="114" spans="1:18" x14ac:dyDescent="0.25">
      <c r="A114" s="50" t="s">
        <v>122</v>
      </c>
      <c r="B114" s="7"/>
      <c r="C114" s="17">
        <f t="shared" si="5"/>
        <v>1</v>
      </c>
      <c r="D114" s="10"/>
      <c r="E114" s="21" t="e">
        <f t="shared" si="6"/>
        <v>#N/A</v>
      </c>
      <c r="F114" s="4"/>
      <c r="G114" s="4"/>
      <c r="H114" s="4"/>
      <c r="I114" s="4"/>
      <c r="J114" s="4"/>
      <c r="K114" s="4"/>
      <c r="L114" s="4"/>
      <c r="M114" s="4"/>
      <c r="P114" s="4"/>
      <c r="Q114" s="4"/>
      <c r="R114" s="4"/>
    </row>
    <row r="115" spans="1:18" x14ac:dyDescent="0.25">
      <c r="A115" s="50" t="s">
        <v>122</v>
      </c>
      <c r="B115" s="7"/>
      <c r="C115" s="17">
        <f t="shared" si="5"/>
        <v>1</v>
      </c>
      <c r="D115" s="10"/>
      <c r="E115" s="21" t="e">
        <f t="shared" si="6"/>
        <v>#N/A</v>
      </c>
      <c r="F115" s="4"/>
      <c r="G115" s="4"/>
      <c r="H115" s="4"/>
      <c r="I115" s="4"/>
      <c r="J115" s="4"/>
      <c r="K115" s="4"/>
      <c r="L115" s="4"/>
      <c r="M115" s="4"/>
      <c r="P115" s="4"/>
      <c r="Q115" s="4"/>
      <c r="R115" s="4"/>
    </row>
    <row r="116" spans="1:18" x14ac:dyDescent="0.25">
      <c r="A116" s="50" t="s">
        <v>122</v>
      </c>
      <c r="B116" s="7"/>
      <c r="C116" s="17">
        <f t="shared" si="5"/>
        <v>1</v>
      </c>
      <c r="D116" s="10"/>
      <c r="E116" s="21" t="e">
        <f t="shared" si="6"/>
        <v>#N/A</v>
      </c>
      <c r="F116" s="4"/>
      <c r="G116" s="4"/>
      <c r="H116" s="4"/>
      <c r="I116" s="4"/>
      <c r="J116" s="4"/>
      <c r="K116" s="4"/>
      <c r="L116" s="4"/>
      <c r="M116" s="4"/>
      <c r="P116" s="4"/>
      <c r="Q116" s="4"/>
      <c r="R116" s="4"/>
    </row>
    <row r="117" spans="1:18" x14ac:dyDescent="0.25">
      <c r="A117" s="50" t="s">
        <v>122</v>
      </c>
      <c r="B117" s="7"/>
      <c r="C117" s="17">
        <f t="shared" si="5"/>
        <v>1</v>
      </c>
      <c r="D117" s="10"/>
      <c r="E117" s="21" t="e">
        <f t="shared" si="6"/>
        <v>#N/A</v>
      </c>
      <c r="F117" s="4"/>
      <c r="G117" s="4"/>
      <c r="H117" s="4"/>
      <c r="I117" s="4"/>
      <c r="J117" s="4"/>
      <c r="K117" s="4"/>
      <c r="L117" s="4"/>
      <c r="M117" s="4"/>
      <c r="P117" s="4"/>
      <c r="Q117" s="4"/>
      <c r="R117" s="4"/>
    </row>
    <row r="118" spans="1:18" x14ac:dyDescent="0.25">
      <c r="A118" s="50" t="s">
        <v>122</v>
      </c>
      <c r="B118" s="7"/>
      <c r="C118" s="17">
        <f t="shared" si="5"/>
        <v>1</v>
      </c>
      <c r="D118" s="10"/>
      <c r="E118" s="21" t="e">
        <f t="shared" si="6"/>
        <v>#N/A</v>
      </c>
      <c r="F118" s="4"/>
      <c r="G118" s="4"/>
      <c r="H118" s="4"/>
      <c r="I118" s="4"/>
      <c r="J118" s="4"/>
      <c r="K118" s="4"/>
      <c r="L118" s="4"/>
      <c r="M118" s="4"/>
      <c r="P118" s="4"/>
      <c r="Q118" s="4"/>
      <c r="R118" s="4"/>
    </row>
    <row r="119" spans="1:18" x14ac:dyDescent="0.25">
      <c r="A119" s="50" t="s">
        <v>122</v>
      </c>
      <c r="B119" s="7"/>
      <c r="C119" s="17">
        <f t="shared" si="5"/>
        <v>1</v>
      </c>
      <c r="D119" s="10"/>
      <c r="E119" s="21" t="e">
        <f t="shared" si="6"/>
        <v>#N/A</v>
      </c>
      <c r="F119" s="4"/>
      <c r="G119" s="4"/>
      <c r="H119" s="4"/>
      <c r="I119" s="4"/>
      <c r="J119" s="4"/>
      <c r="K119" s="4"/>
      <c r="L119" s="4"/>
      <c r="M119" s="4"/>
      <c r="P119" s="4"/>
      <c r="Q119" s="4"/>
      <c r="R119" s="4"/>
    </row>
    <row r="120" spans="1:18" x14ac:dyDescent="0.25">
      <c r="A120" s="50" t="s">
        <v>122</v>
      </c>
      <c r="B120" s="7"/>
      <c r="C120" s="17">
        <f t="shared" si="5"/>
        <v>1</v>
      </c>
      <c r="D120" s="10"/>
      <c r="E120" s="21" t="e">
        <f t="shared" si="6"/>
        <v>#N/A</v>
      </c>
      <c r="F120" s="4"/>
      <c r="G120" s="4"/>
      <c r="H120" s="4"/>
      <c r="I120" s="4"/>
      <c r="J120" s="4"/>
      <c r="K120" s="4"/>
      <c r="L120" s="4"/>
      <c r="M120" s="4"/>
      <c r="P120" s="4"/>
      <c r="Q120" s="4"/>
      <c r="R120" s="4"/>
    </row>
    <row r="121" spans="1:18" x14ac:dyDescent="0.25">
      <c r="A121" s="50" t="s">
        <v>122</v>
      </c>
      <c r="B121" s="7"/>
      <c r="C121" s="17">
        <f t="shared" si="5"/>
        <v>1</v>
      </c>
      <c r="D121" s="10"/>
      <c r="E121" s="21" t="e">
        <f t="shared" si="6"/>
        <v>#N/A</v>
      </c>
      <c r="F121" s="4"/>
      <c r="G121" s="4"/>
      <c r="H121" s="4"/>
      <c r="I121" s="4"/>
      <c r="J121" s="4"/>
      <c r="K121" s="4"/>
      <c r="L121" s="4"/>
      <c r="M121" s="4"/>
      <c r="P121" s="4"/>
      <c r="Q121" s="4"/>
      <c r="R121" s="4"/>
    </row>
    <row r="122" spans="1:18" x14ac:dyDescent="0.25">
      <c r="A122" s="50" t="s">
        <v>122</v>
      </c>
      <c r="B122" s="7"/>
      <c r="C122" s="17">
        <f t="shared" si="5"/>
        <v>1</v>
      </c>
      <c r="D122" s="10"/>
      <c r="E122" s="21" t="e">
        <f t="shared" si="6"/>
        <v>#N/A</v>
      </c>
      <c r="F122" s="4"/>
      <c r="G122" s="4"/>
      <c r="H122" s="4"/>
      <c r="I122" s="4"/>
      <c r="J122" s="4"/>
      <c r="K122" s="4"/>
      <c r="L122" s="4"/>
      <c r="M122" s="4"/>
      <c r="P122" s="4"/>
      <c r="Q122" s="4"/>
      <c r="R122" s="4"/>
    </row>
    <row r="123" spans="1:18" x14ac:dyDescent="0.25">
      <c r="A123" s="50" t="s">
        <v>122</v>
      </c>
      <c r="B123" s="7"/>
      <c r="C123" s="17">
        <f t="shared" si="5"/>
        <v>1</v>
      </c>
      <c r="D123" s="10"/>
      <c r="E123" s="21" t="e">
        <f t="shared" si="6"/>
        <v>#N/A</v>
      </c>
      <c r="F123" s="4"/>
      <c r="G123" s="4"/>
      <c r="H123" s="4"/>
      <c r="I123" s="4"/>
      <c r="J123" s="4"/>
      <c r="K123" s="4"/>
      <c r="L123" s="4"/>
      <c r="M123" s="4"/>
      <c r="P123" s="4"/>
      <c r="Q123" s="4"/>
      <c r="R123" s="4"/>
    </row>
    <row r="124" spans="1:18" x14ac:dyDescent="0.25">
      <c r="A124" s="50" t="s">
        <v>122</v>
      </c>
      <c r="B124" s="7"/>
      <c r="C124" s="17">
        <f t="shared" si="5"/>
        <v>1</v>
      </c>
      <c r="D124" s="10"/>
      <c r="E124" s="21" t="e">
        <f t="shared" si="6"/>
        <v>#N/A</v>
      </c>
      <c r="F124" s="4"/>
      <c r="G124" s="4"/>
      <c r="H124" s="4"/>
      <c r="I124" s="4"/>
      <c r="J124" s="4"/>
      <c r="K124" s="4"/>
      <c r="L124" s="4"/>
      <c r="M124" s="4"/>
      <c r="P124" s="4"/>
      <c r="Q124" s="4"/>
      <c r="R124" s="4"/>
    </row>
    <row r="125" spans="1:18" x14ac:dyDescent="0.25">
      <c r="A125" s="50" t="s">
        <v>122</v>
      </c>
      <c r="B125" s="7"/>
      <c r="C125" s="17">
        <f t="shared" si="5"/>
        <v>1</v>
      </c>
      <c r="D125" s="10"/>
      <c r="E125" s="21" t="e">
        <f t="shared" si="6"/>
        <v>#N/A</v>
      </c>
      <c r="F125" s="4"/>
      <c r="G125" s="4"/>
      <c r="H125" s="4"/>
      <c r="I125" s="4"/>
      <c r="J125" s="4"/>
      <c r="K125" s="4"/>
      <c r="L125" s="4"/>
      <c r="M125" s="4"/>
      <c r="P125" s="4"/>
      <c r="Q125" s="4"/>
      <c r="R125" s="4"/>
    </row>
    <row r="126" spans="1:18" x14ac:dyDescent="0.25">
      <c r="A126" s="50" t="s">
        <v>122</v>
      </c>
      <c r="B126" s="7"/>
      <c r="C126" s="17">
        <f t="shared" si="5"/>
        <v>1</v>
      </c>
      <c r="D126" s="10"/>
      <c r="E126" s="21" t="e">
        <f t="shared" si="6"/>
        <v>#N/A</v>
      </c>
      <c r="F126" s="4"/>
      <c r="G126" s="4"/>
      <c r="H126" s="4"/>
      <c r="I126" s="4"/>
      <c r="J126" s="4"/>
      <c r="K126" s="4"/>
      <c r="L126" s="4"/>
      <c r="M126" s="4"/>
      <c r="P126" s="4"/>
      <c r="Q126" s="4"/>
      <c r="R126" s="4"/>
    </row>
    <row r="127" spans="1:18" x14ac:dyDescent="0.25">
      <c r="A127" s="50" t="s">
        <v>122</v>
      </c>
      <c r="B127" s="7"/>
      <c r="C127" s="17">
        <f t="shared" si="5"/>
        <v>1</v>
      </c>
      <c r="D127" s="10"/>
      <c r="E127" s="21" t="e">
        <f t="shared" si="6"/>
        <v>#N/A</v>
      </c>
      <c r="F127" s="4"/>
      <c r="G127" s="4"/>
      <c r="H127" s="4"/>
      <c r="I127" s="4"/>
      <c r="J127" s="4"/>
      <c r="K127" s="4"/>
      <c r="L127" s="4"/>
      <c r="M127" s="4"/>
      <c r="P127" s="4"/>
      <c r="Q127" s="4"/>
      <c r="R127" s="4"/>
    </row>
    <row r="128" spans="1:18" x14ac:dyDescent="0.25">
      <c r="A128" s="50" t="s">
        <v>122</v>
      </c>
      <c r="B128" s="7"/>
      <c r="C128" s="17">
        <f t="shared" si="5"/>
        <v>1</v>
      </c>
      <c r="D128" s="10"/>
      <c r="E128" s="21" t="e">
        <f t="shared" si="6"/>
        <v>#N/A</v>
      </c>
      <c r="F128" s="4"/>
      <c r="G128" s="4"/>
      <c r="H128" s="4"/>
      <c r="I128" s="4"/>
      <c r="J128" s="4"/>
      <c r="K128" s="4"/>
      <c r="L128" s="4"/>
      <c r="M128" s="4"/>
      <c r="P128" s="4"/>
      <c r="Q128" s="4"/>
      <c r="R128" s="4"/>
    </row>
    <row r="129" spans="1:18" x14ac:dyDescent="0.25">
      <c r="A129" s="50" t="s">
        <v>122</v>
      </c>
      <c r="B129" s="7"/>
      <c r="C129" s="17">
        <f t="shared" si="5"/>
        <v>1</v>
      </c>
      <c r="D129" s="10"/>
      <c r="E129" s="21" t="e">
        <f t="shared" si="6"/>
        <v>#N/A</v>
      </c>
      <c r="F129" s="4"/>
      <c r="G129" s="4"/>
      <c r="H129" s="4"/>
      <c r="I129" s="4"/>
      <c r="J129" s="4"/>
      <c r="K129" s="4"/>
      <c r="L129" s="4"/>
      <c r="M129" s="4"/>
      <c r="P129" s="4"/>
      <c r="Q129" s="4"/>
      <c r="R129" s="4"/>
    </row>
    <row r="130" spans="1:18" x14ac:dyDescent="0.25">
      <c r="A130" s="50" t="s">
        <v>122</v>
      </c>
      <c r="B130" s="7"/>
      <c r="C130" s="17">
        <f t="shared" si="5"/>
        <v>1</v>
      </c>
      <c r="D130" s="10"/>
      <c r="E130" s="21" t="e">
        <f t="shared" si="6"/>
        <v>#N/A</v>
      </c>
      <c r="F130" s="4"/>
      <c r="G130" s="4"/>
      <c r="H130" s="4"/>
      <c r="I130" s="4"/>
      <c r="J130" s="4"/>
      <c r="K130" s="4"/>
      <c r="L130" s="4"/>
      <c r="M130" s="4"/>
      <c r="P130" s="4"/>
      <c r="Q130" s="4"/>
      <c r="R130" s="4"/>
    </row>
    <row r="131" spans="1:18" x14ac:dyDescent="0.25">
      <c r="A131" s="50" t="s">
        <v>122</v>
      </c>
      <c r="B131" s="7"/>
      <c r="C131" s="17">
        <f t="shared" ref="C131:C138" si="7" xml:space="preserve"> 1</f>
        <v>1</v>
      </c>
      <c r="D131" s="10"/>
      <c r="E131" s="21" t="e">
        <f t="shared" ref="E131:E138" si="8">INDEX(N:N,MATCH(B131,O:O,0),1)</f>
        <v>#N/A</v>
      </c>
      <c r="F131" s="4"/>
      <c r="G131" s="4"/>
      <c r="H131" s="4"/>
      <c r="I131" s="4"/>
      <c r="J131" s="4"/>
      <c r="K131" s="4"/>
      <c r="L131" s="4"/>
      <c r="M131" s="4"/>
      <c r="P131" s="4"/>
      <c r="Q131" s="4"/>
      <c r="R131" s="4"/>
    </row>
    <row r="132" spans="1:18" x14ac:dyDescent="0.25">
      <c r="A132" s="50" t="s">
        <v>122</v>
      </c>
      <c r="B132" s="7"/>
      <c r="C132" s="17">
        <f t="shared" si="7"/>
        <v>1</v>
      </c>
      <c r="D132" s="10"/>
      <c r="E132" s="21" t="e">
        <f t="shared" si="8"/>
        <v>#N/A</v>
      </c>
      <c r="F132" s="4"/>
      <c r="G132" s="4"/>
      <c r="H132" s="4"/>
      <c r="I132" s="4"/>
      <c r="J132" s="4"/>
      <c r="K132" s="4"/>
      <c r="L132" s="4"/>
      <c r="M132" s="4"/>
      <c r="P132" s="4"/>
      <c r="Q132" s="4"/>
      <c r="R132" s="4"/>
    </row>
    <row r="133" spans="1:18" x14ac:dyDescent="0.25">
      <c r="A133" s="50" t="s">
        <v>122</v>
      </c>
      <c r="B133" s="7"/>
      <c r="C133" s="17">
        <f t="shared" si="7"/>
        <v>1</v>
      </c>
      <c r="D133" s="10"/>
      <c r="E133" s="21" t="e">
        <f t="shared" si="8"/>
        <v>#N/A</v>
      </c>
      <c r="F133" s="4"/>
      <c r="G133" s="4"/>
      <c r="H133" s="4"/>
      <c r="I133" s="4"/>
      <c r="J133" s="4"/>
      <c r="K133" s="4"/>
      <c r="L133" s="4"/>
      <c r="M133" s="4"/>
      <c r="P133" s="4"/>
      <c r="Q133" s="4"/>
      <c r="R133" s="4"/>
    </row>
    <row r="134" spans="1:18" x14ac:dyDescent="0.25">
      <c r="A134" s="50" t="s">
        <v>122</v>
      </c>
      <c r="B134" s="7"/>
      <c r="C134" s="17">
        <f t="shared" si="7"/>
        <v>1</v>
      </c>
      <c r="D134" s="10"/>
      <c r="E134" s="21" t="e">
        <f t="shared" si="8"/>
        <v>#N/A</v>
      </c>
      <c r="F134" s="4"/>
      <c r="G134" s="4"/>
      <c r="H134" s="4"/>
      <c r="I134" s="4"/>
      <c r="J134" s="4"/>
      <c r="K134" s="4"/>
      <c r="L134" s="4"/>
      <c r="M134" s="4"/>
      <c r="P134" s="4"/>
      <c r="Q134" s="4"/>
      <c r="R134" s="4"/>
    </row>
    <row r="135" spans="1:18" x14ac:dyDescent="0.25">
      <c r="A135" s="50" t="s">
        <v>122</v>
      </c>
      <c r="B135" s="7"/>
      <c r="C135" s="17">
        <f t="shared" si="7"/>
        <v>1</v>
      </c>
      <c r="D135" s="10"/>
      <c r="E135" s="21" t="e">
        <f t="shared" si="8"/>
        <v>#N/A</v>
      </c>
      <c r="F135" s="4"/>
      <c r="G135" s="4"/>
      <c r="H135" s="4"/>
      <c r="I135" s="4"/>
      <c r="J135" s="4"/>
      <c r="K135" s="4"/>
      <c r="L135" s="4"/>
      <c r="M135" s="4"/>
      <c r="P135" s="4"/>
      <c r="Q135" s="4"/>
      <c r="R135" s="4"/>
    </row>
    <row r="136" spans="1:18" x14ac:dyDescent="0.25">
      <c r="A136" s="50" t="s">
        <v>122</v>
      </c>
      <c r="B136" s="7"/>
      <c r="C136" s="17">
        <f t="shared" si="7"/>
        <v>1</v>
      </c>
      <c r="D136" s="10"/>
      <c r="E136" s="21" t="e">
        <f t="shared" si="8"/>
        <v>#N/A</v>
      </c>
      <c r="F136" s="4"/>
      <c r="G136" s="4"/>
      <c r="H136" s="4"/>
      <c r="I136" s="4"/>
      <c r="J136" s="4"/>
      <c r="K136" s="4"/>
      <c r="L136" s="4"/>
      <c r="M136" s="4"/>
      <c r="P136" s="4"/>
      <c r="Q136" s="4"/>
      <c r="R136" s="4"/>
    </row>
    <row r="137" spans="1:18" x14ac:dyDescent="0.25">
      <c r="A137" s="50" t="s">
        <v>122</v>
      </c>
      <c r="B137" s="7"/>
      <c r="C137" s="17">
        <f t="shared" si="7"/>
        <v>1</v>
      </c>
      <c r="D137" s="10"/>
      <c r="E137" s="21" t="e">
        <f t="shared" si="8"/>
        <v>#N/A</v>
      </c>
      <c r="F137" s="4"/>
      <c r="G137" s="4"/>
      <c r="H137" s="4"/>
      <c r="I137" s="4"/>
      <c r="J137" s="4"/>
      <c r="K137" s="4"/>
      <c r="L137" s="4"/>
      <c r="M137" s="4"/>
      <c r="P137" s="4"/>
      <c r="Q137" s="4"/>
      <c r="R137" s="4"/>
    </row>
    <row r="138" spans="1:18" x14ac:dyDescent="0.25">
      <c r="A138" s="50" t="s">
        <v>122</v>
      </c>
      <c r="B138" s="7"/>
      <c r="C138" s="17">
        <f t="shared" si="7"/>
        <v>1</v>
      </c>
      <c r="D138" s="10"/>
      <c r="E138" s="21" t="e">
        <f t="shared" si="8"/>
        <v>#N/A</v>
      </c>
    </row>
  </sheetData>
  <autoFilter ref="N1:O138">
    <sortState ref="N2:O138">
      <sortCondition ref="N1:N138"/>
    </sortState>
  </autoFilter>
  <conditionalFormatting sqref="L2:L46">
    <cfRule type="cellIs" dxfId="249" priority="1" operator="between">
      <formula>90</formula>
      <formula>126</formula>
    </cfRule>
    <cfRule type="cellIs" dxfId="248" priority="2" operator="between">
      <formula>60</formula>
      <formula>90</formula>
    </cfRule>
    <cfRule type="cellIs" dxfId="247" priority="3" operator="between">
      <formula>30</formula>
      <formula>60</formula>
    </cfRule>
    <cfRule type="cellIs" dxfId="246" priority="4" operator="between">
      <formula>2</formula>
      <formula>30</formula>
    </cfRule>
    <cfRule type="cellIs" dxfId="245" priority="5" operator="equal">
      <formula>1</formula>
    </cfRule>
  </conditionalFormatting>
  <pageMargins left="0.7" right="0.7" top="0.75" bottom="0.75" header="0.3" footer="0.3"/>
  <ignoredErrors>
    <ignoredError sqref="J2:J8 J9:J10 J12:J15 J18:J22 J25:J27 J30:J32 J34:J37 J40:J43 J44:J46 J33 J38:J39 J28:J29 J23:J24 J11 J16:J17 H2:H10 H25:H28 H18:H23 H13:H16 H29:H31 H24 H17 H32:H46 H11:H12" emptyCellReference="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Option Button 1">
              <controlPr defaultSize="0" autoFill="0" autoLine="0" autoPict="0" macro="[0]!NONO2">
                <anchor moveWithCells="1">
                  <from>
                    <xdr:col>11</xdr:col>
                    <xdr:colOff>180975</xdr:colOff>
                    <xdr:row>46</xdr:row>
                    <xdr:rowOff>161925</xdr:rowOff>
                  </from>
                  <to>
                    <xdr:col>11</xdr:col>
                    <xdr:colOff>2286000</xdr:colOff>
                    <xdr:row>49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138"/>
  <sheetViews>
    <sheetView zoomScale="60" zoomScaleNormal="60" workbookViewId="0">
      <selection activeCell="L2" sqref="L2"/>
    </sheetView>
  </sheetViews>
  <sheetFormatPr defaultRowHeight="15" x14ac:dyDescent="0.25"/>
  <cols>
    <col min="1" max="1" width="39.42578125" style="1" customWidth="1"/>
    <col min="2" max="2" width="46.85546875" customWidth="1"/>
    <col min="3" max="3" width="11.7109375" style="16" hidden="1" customWidth="1"/>
    <col min="4" max="4" width="37.5703125" customWidth="1"/>
    <col min="5" max="5" width="13.85546875" customWidth="1"/>
    <col min="6" max="6" width="7.42578125" customWidth="1"/>
    <col min="7" max="7" width="38" customWidth="1"/>
    <col min="8" max="8" width="36.85546875" customWidth="1"/>
    <col min="9" max="9" width="34" customWidth="1"/>
    <col min="10" max="10" width="35.28515625" customWidth="1"/>
    <col min="11" max="11" width="31.42578125" customWidth="1"/>
    <col min="12" max="12" width="38" customWidth="1"/>
    <col min="14" max="14" width="9.140625" style="54"/>
    <col min="15" max="15" width="37.140625" style="21" customWidth="1"/>
  </cols>
  <sheetData>
    <row r="1" spans="1:18" ht="15.75" thickBot="1" x14ac:dyDescent="0.3">
      <c r="A1" s="29" t="s">
        <v>126</v>
      </c>
      <c r="B1" s="30" t="s">
        <v>0</v>
      </c>
      <c r="C1" s="30" t="s">
        <v>64</v>
      </c>
      <c r="D1" s="30" t="s">
        <v>66</v>
      </c>
      <c r="E1" s="32" t="s">
        <v>67</v>
      </c>
      <c r="G1" s="29" t="s">
        <v>66</v>
      </c>
      <c r="H1" s="30" t="s">
        <v>134</v>
      </c>
      <c r="I1" s="30" t="s">
        <v>68</v>
      </c>
      <c r="J1" s="30" t="s">
        <v>69</v>
      </c>
      <c r="K1" s="30" t="s">
        <v>2</v>
      </c>
      <c r="L1" s="31" t="s">
        <v>3</v>
      </c>
      <c r="N1" s="51" t="s">
        <v>118</v>
      </c>
      <c r="O1" s="52" t="s">
        <v>119</v>
      </c>
    </row>
    <row r="2" spans="1:18" x14ac:dyDescent="0.25">
      <c r="A2" s="50" t="s">
        <v>122</v>
      </c>
      <c r="B2" s="7"/>
      <c r="C2" s="17">
        <f t="shared" ref="C2:C66" si="0" xml:space="preserve"> 1</f>
        <v>1</v>
      </c>
      <c r="D2" s="10"/>
      <c r="E2" s="21" t="e">
        <f>INDEX(N:N,MATCH(B2,O:O,0),1)</f>
        <v>#N/A</v>
      </c>
      <c r="F2" s="4"/>
      <c r="G2" s="33" t="s">
        <v>71</v>
      </c>
      <c r="H2" s="34">
        <f>SUMIF(D:D,"STI - STR",C:C)</f>
        <v>0</v>
      </c>
      <c r="I2" s="35">
        <f>IF(H2&gt;4, 4,H2)+1</f>
        <v>1</v>
      </c>
      <c r="J2" s="36">
        <f t="shared" ref="J2:J46" si="1">IFERROR(AVERAGEIF($D$2:$D$956,G2,$E$2:$E$956),1)</f>
        <v>1</v>
      </c>
      <c r="K2" s="35">
        <v>1</v>
      </c>
      <c r="L2" s="37">
        <f>I2*J2*K2</f>
        <v>1</v>
      </c>
      <c r="M2" s="4"/>
      <c r="N2" s="56">
        <v>1</v>
      </c>
      <c r="O2" s="57" t="s">
        <v>120</v>
      </c>
      <c r="P2" s="4"/>
      <c r="Q2" s="4"/>
      <c r="R2" s="4"/>
    </row>
    <row r="3" spans="1:18" x14ac:dyDescent="0.25">
      <c r="A3" s="50" t="s">
        <v>122</v>
      </c>
      <c r="B3" s="7"/>
      <c r="C3" s="17">
        <f t="shared" si="0"/>
        <v>1</v>
      </c>
      <c r="D3" s="10"/>
      <c r="E3" s="21" t="e">
        <f t="shared" ref="E3:E66" si="2">INDEX(N:N,MATCH(B3,O:O,0),1)</f>
        <v>#N/A</v>
      </c>
      <c r="F3" s="4"/>
      <c r="G3" s="47" t="s">
        <v>73</v>
      </c>
      <c r="H3" s="38">
        <f>SUMIF(D:D,"STR - PDM",C:C)</f>
        <v>0</v>
      </c>
      <c r="I3" s="39">
        <f t="shared" ref="I3:I46" si="3">IF(H3&gt;4, 4,H3)+1</f>
        <v>1</v>
      </c>
      <c r="J3" s="40">
        <f t="shared" si="1"/>
        <v>1</v>
      </c>
      <c r="K3" s="39">
        <v>1</v>
      </c>
      <c r="L3" s="48">
        <f t="shared" ref="L3:L44" si="4">I3*J3*K3</f>
        <v>1</v>
      </c>
      <c r="M3" s="4"/>
      <c r="N3" s="54">
        <v>1</v>
      </c>
      <c r="O3" s="21" t="s">
        <v>17</v>
      </c>
      <c r="P3" s="4"/>
      <c r="Q3" s="4"/>
      <c r="R3" s="4"/>
    </row>
    <row r="4" spans="1:18" x14ac:dyDescent="0.25">
      <c r="A4" s="50" t="s">
        <v>122</v>
      </c>
      <c r="B4" s="7"/>
      <c r="C4" s="17">
        <f t="shared" si="0"/>
        <v>1</v>
      </c>
      <c r="D4" s="10"/>
      <c r="E4" s="21" t="e">
        <f t="shared" si="2"/>
        <v>#N/A</v>
      </c>
      <c r="F4" s="4"/>
      <c r="G4" s="22" t="s">
        <v>75</v>
      </c>
      <c r="H4" s="18">
        <f>SUMIF(D:D,"PDM - BOC",C:C)</f>
        <v>0</v>
      </c>
      <c r="I4" s="19">
        <f t="shared" si="3"/>
        <v>1</v>
      </c>
      <c r="J4" s="20">
        <f t="shared" si="1"/>
        <v>1</v>
      </c>
      <c r="K4" s="19">
        <v>1</v>
      </c>
      <c r="L4" s="23">
        <f t="shared" si="4"/>
        <v>1</v>
      </c>
      <c r="M4" s="4"/>
      <c r="N4" s="54">
        <v>1</v>
      </c>
      <c r="O4" s="21" t="s">
        <v>16</v>
      </c>
      <c r="P4" s="4"/>
      <c r="Q4" s="4"/>
      <c r="R4" s="4"/>
    </row>
    <row r="5" spans="1:18" x14ac:dyDescent="0.25">
      <c r="A5" s="50" t="s">
        <v>122</v>
      </c>
      <c r="B5" s="7"/>
      <c r="C5" s="17">
        <f t="shared" si="0"/>
        <v>1</v>
      </c>
      <c r="D5" s="10"/>
      <c r="E5" s="21" t="e">
        <f t="shared" si="2"/>
        <v>#N/A</v>
      </c>
      <c r="F5" s="4"/>
      <c r="G5" s="47" t="s">
        <v>76</v>
      </c>
      <c r="H5" s="38">
        <f>SUMIF(D:D,"BOC - DER",C:C)</f>
        <v>0</v>
      </c>
      <c r="I5" s="39">
        <f t="shared" si="3"/>
        <v>1</v>
      </c>
      <c r="J5" s="40">
        <f t="shared" si="1"/>
        <v>1</v>
      </c>
      <c r="K5" s="39">
        <v>1</v>
      </c>
      <c r="L5" s="48">
        <f t="shared" si="4"/>
        <v>1</v>
      </c>
      <c r="M5" s="4"/>
      <c r="N5" s="55">
        <v>2</v>
      </c>
      <c r="O5" s="53" t="s">
        <v>20</v>
      </c>
      <c r="P5" s="4"/>
      <c r="Q5" s="4"/>
      <c r="R5" s="4"/>
    </row>
    <row r="6" spans="1:18" x14ac:dyDescent="0.25">
      <c r="A6" s="50" t="s">
        <v>122</v>
      </c>
      <c r="B6" s="7"/>
      <c r="C6" s="17">
        <f t="shared" si="0"/>
        <v>1</v>
      </c>
      <c r="D6" s="10"/>
      <c r="E6" s="21" t="e">
        <f t="shared" si="2"/>
        <v>#N/A</v>
      </c>
      <c r="F6" s="4"/>
      <c r="G6" s="47" t="s">
        <v>78</v>
      </c>
      <c r="H6" s="38">
        <f>SUMIF(D:D,"DER - LAP",C:C)</f>
        <v>0</v>
      </c>
      <c r="I6" s="39">
        <f t="shared" si="3"/>
        <v>1</v>
      </c>
      <c r="J6" s="40">
        <f t="shared" si="1"/>
        <v>1</v>
      </c>
      <c r="K6" s="39">
        <v>1</v>
      </c>
      <c r="L6" s="48">
        <f t="shared" si="4"/>
        <v>1</v>
      </c>
      <c r="M6" s="4"/>
      <c r="N6" s="55">
        <v>2</v>
      </c>
      <c r="O6" s="53" t="s">
        <v>21</v>
      </c>
      <c r="P6" s="4"/>
      <c r="Q6" s="4"/>
      <c r="R6" s="4"/>
    </row>
    <row r="7" spans="1:18" x14ac:dyDescent="0.25">
      <c r="A7" s="50" t="s">
        <v>122</v>
      </c>
      <c r="B7" s="7"/>
      <c r="C7" s="17">
        <f t="shared" si="0"/>
        <v>1</v>
      </c>
      <c r="D7" s="10"/>
      <c r="E7" s="21" t="e">
        <f t="shared" si="2"/>
        <v>#N/A</v>
      </c>
      <c r="F7" s="4"/>
      <c r="G7" s="22" t="s">
        <v>80</v>
      </c>
      <c r="H7" s="18">
        <f>SUMIF(D:D,"LAP - ALS",C:C)</f>
        <v>0</v>
      </c>
      <c r="I7" s="19">
        <f t="shared" si="3"/>
        <v>1</v>
      </c>
      <c r="J7" s="20">
        <f t="shared" si="1"/>
        <v>1</v>
      </c>
      <c r="K7" s="19">
        <v>1</v>
      </c>
      <c r="L7" s="23">
        <f t="shared" si="4"/>
        <v>1</v>
      </c>
      <c r="M7" s="4"/>
      <c r="N7" s="55">
        <v>2</v>
      </c>
      <c r="O7" s="53" t="s">
        <v>14</v>
      </c>
      <c r="P7" s="4"/>
      <c r="Q7" s="4"/>
      <c r="R7" s="4"/>
    </row>
    <row r="8" spans="1:18" x14ac:dyDescent="0.25">
      <c r="A8" s="50" t="s">
        <v>122</v>
      </c>
      <c r="B8" s="7"/>
      <c r="C8" s="17">
        <f t="shared" si="0"/>
        <v>1</v>
      </c>
      <c r="D8" s="10"/>
      <c r="E8" s="21" t="e">
        <f t="shared" si="2"/>
        <v>#N/A</v>
      </c>
      <c r="F8" s="4"/>
      <c r="G8" s="47" t="s">
        <v>82</v>
      </c>
      <c r="H8" s="38">
        <f>SUMIF(D:D,"ALS - POP",C:C)</f>
        <v>0</v>
      </c>
      <c r="I8" s="39">
        <f t="shared" si="3"/>
        <v>1</v>
      </c>
      <c r="J8" s="40">
        <f t="shared" si="1"/>
        <v>1</v>
      </c>
      <c r="K8" s="39">
        <v>1</v>
      </c>
      <c r="L8" s="48">
        <f t="shared" si="4"/>
        <v>1</v>
      </c>
      <c r="M8" s="4"/>
      <c r="N8" s="55">
        <v>2</v>
      </c>
      <c r="O8" s="53" t="s">
        <v>108</v>
      </c>
      <c r="P8" s="4"/>
      <c r="Q8" s="4"/>
      <c r="R8" s="4"/>
    </row>
    <row r="9" spans="1:18" x14ac:dyDescent="0.25">
      <c r="A9" s="50" t="s">
        <v>122</v>
      </c>
      <c r="B9" s="7"/>
      <c r="C9" s="17">
        <f t="shared" si="0"/>
        <v>1</v>
      </c>
      <c r="D9" s="10"/>
      <c r="E9" s="21" t="e">
        <f t="shared" si="2"/>
        <v>#N/A</v>
      </c>
      <c r="F9" s="4"/>
      <c r="G9" s="61" t="s">
        <v>70</v>
      </c>
      <c r="H9" s="44">
        <f>SUMIF(D:D,"POP - WIQ",C:C)</f>
        <v>0</v>
      </c>
      <c r="I9" s="45">
        <f t="shared" si="3"/>
        <v>1</v>
      </c>
      <c r="J9" s="46">
        <f t="shared" si="1"/>
        <v>1</v>
      </c>
      <c r="K9" s="45">
        <v>1</v>
      </c>
      <c r="L9" s="62">
        <f t="shared" si="4"/>
        <v>1</v>
      </c>
      <c r="M9" s="4"/>
      <c r="N9" s="55">
        <v>2</v>
      </c>
      <c r="O9" s="53" t="s">
        <v>57</v>
      </c>
      <c r="P9" s="4"/>
      <c r="Q9" s="4"/>
      <c r="R9" s="4"/>
    </row>
    <row r="10" spans="1:18" x14ac:dyDescent="0.25">
      <c r="A10" s="50" t="s">
        <v>122</v>
      </c>
      <c r="B10" s="7"/>
      <c r="C10" s="17">
        <f t="shared" si="0"/>
        <v>1</v>
      </c>
      <c r="D10" s="10"/>
      <c r="E10" s="21" t="e">
        <f t="shared" si="2"/>
        <v>#N/A</v>
      </c>
      <c r="F10" s="4"/>
      <c r="G10" s="22" t="s">
        <v>83</v>
      </c>
      <c r="H10" s="18">
        <f>SUMIF(D:D,"WIQ - CAW",C:C)</f>
        <v>0</v>
      </c>
      <c r="I10" s="19">
        <f t="shared" si="3"/>
        <v>1</v>
      </c>
      <c r="J10" s="20">
        <f t="shared" si="1"/>
        <v>1</v>
      </c>
      <c r="K10" s="19">
        <v>1</v>
      </c>
      <c r="L10" s="23">
        <f t="shared" si="4"/>
        <v>1</v>
      </c>
      <c r="M10" s="4"/>
      <c r="N10" s="55">
        <v>2</v>
      </c>
      <c r="O10" s="53" t="s">
        <v>65</v>
      </c>
      <c r="P10" s="4"/>
      <c r="Q10" s="4"/>
      <c r="R10" s="4"/>
    </row>
    <row r="11" spans="1:18" x14ac:dyDescent="0.25">
      <c r="A11" s="50" t="s">
        <v>122</v>
      </c>
      <c r="B11" s="7"/>
      <c r="C11" s="17">
        <f t="shared" si="0"/>
        <v>1</v>
      </c>
      <c r="D11" s="10"/>
      <c r="E11" s="21" t="e">
        <f t="shared" si="2"/>
        <v>#N/A</v>
      </c>
      <c r="F11" s="4"/>
      <c r="G11" s="59" t="s">
        <v>84</v>
      </c>
      <c r="H11" s="41">
        <f>SUMIF(D:D,"CAW - HEQ",C:C)</f>
        <v>0</v>
      </c>
      <c r="I11" s="42">
        <f t="shared" si="3"/>
        <v>1</v>
      </c>
      <c r="J11" s="43">
        <f t="shared" si="1"/>
        <v>1</v>
      </c>
      <c r="K11" s="42">
        <v>1</v>
      </c>
      <c r="L11" s="60">
        <f t="shared" si="4"/>
        <v>1</v>
      </c>
      <c r="M11" s="4"/>
      <c r="N11" s="55">
        <v>3</v>
      </c>
      <c r="O11" s="53" t="s">
        <v>56</v>
      </c>
      <c r="P11" s="4"/>
      <c r="Q11" s="4"/>
      <c r="R11" s="4"/>
    </row>
    <row r="12" spans="1:18" x14ac:dyDescent="0.25">
      <c r="A12" s="50" t="s">
        <v>122</v>
      </c>
      <c r="B12" s="7"/>
      <c r="C12" s="17">
        <f t="shared" si="0"/>
        <v>1</v>
      </c>
      <c r="D12" s="10"/>
      <c r="E12" s="21" t="e">
        <f t="shared" si="2"/>
        <v>#N/A</v>
      </c>
      <c r="F12" s="4"/>
      <c r="G12" s="59" t="s">
        <v>85</v>
      </c>
      <c r="H12" s="41">
        <f>SUMIF(D:D,"HEQ - SOQ",C:C)</f>
        <v>0</v>
      </c>
      <c r="I12" s="42">
        <f t="shared" si="3"/>
        <v>1</v>
      </c>
      <c r="J12" s="43">
        <f t="shared" si="1"/>
        <v>1</v>
      </c>
      <c r="K12" s="42">
        <v>1</v>
      </c>
      <c r="L12" s="60">
        <f t="shared" si="4"/>
        <v>1</v>
      </c>
      <c r="M12" s="4"/>
      <c r="N12" s="55">
        <v>3</v>
      </c>
      <c r="O12" s="53" t="s">
        <v>62</v>
      </c>
      <c r="P12" s="4"/>
      <c r="Q12" s="4"/>
      <c r="R12" s="4"/>
    </row>
    <row r="13" spans="1:18" x14ac:dyDescent="0.25">
      <c r="A13" s="50" t="s">
        <v>122</v>
      </c>
      <c r="B13" s="7"/>
      <c r="C13" s="17">
        <f t="shared" si="0"/>
        <v>1</v>
      </c>
      <c r="D13" s="10"/>
      <c r="E13" s="21" t="e">
        <f t="shared" si="2"/>
        <v>#N/A</v>
      </c>
      <c r="F13" s="4"/>
      <c r="G13" s="59" t="s">
        <v>87</v>
      </c>
      <c r="H13" s="41">
        <f>SUMIF(D:D,"SOQ - CRO",C:C)</f>
        <v>0</v>
      </c>
      <c r="I13" s="42">
        <f t="shared" si="3"/>
        <v>1</v>
      </c>
      <c r="J13" s="43">
        <f t="shared" si="1"/>
        <v>1</v>
      </c>
      <c r="K13" s="42">
        <v>1</v>
      </c>
      <c r="L13" s="60">
        <f t="shared" si="4"/>
        <v>1</v>
      </c>
      <c r="M13" s="4"/>
      <c r="N13" s="55">
        <v>3</v>
      </c>
      <c r="O13" s="53" t="s">
        <v>19</v>
      </c>
      <c r="P13" s="4"/>
      <c r="Q13" s="4"/>
      <c r="R13" s="4"/>
    </row>
    <row r="14" spans="1:18" x14ac:dyDescent="0.25">
      <c r="A14" s="50" t="s">
        <v>122</v>
      </c>
      <c r="B14" s="7"/>
      <c r="C14" s="17">
        <f t="shared" si="0"/>
        <v>1</v>
      </c>
      <c r="D14" s="10"/>
      <c r="E14" s="21" t="e">
        <f t="shared" si="2"/>
        <v>#N/A</v>
      </c>
      <c r="F14" s="4"/>
      <c r="G14" s="59" t="s">
        <v>89</v>
      </c>
      <c r="H14" s="41">
        <f>SUMIF(D:D,"CRO - MUD",C:C)</f>
        <v>0</v>
      </c>
      <c r="I14" s="42">
        <f t="shared" si="3"/>
        <v>1</v>
      </c>
      <c r="J14" s="43">
        <f t="shared" si="1"/>
        <v>1</v>
      </c>
      <c r="K14" s="42">
        <v>1</v>
      </c>
      <c r="L14" s="60">
        <f t="shared" si="4"/>
        <v>1</v>
      </c>
      <c r="M14" s="4"/>
      <c r="N14" s="55">
        <v>3</v>
      </c>
      <c r="O14" s="53" t="s">
        <v>63</v>
      </c>
      <c r="P14" s="4"/>
      <c r="Q14" s="4"/>
      <c r="R14" s="4"/>
    </row>
    <row r="15" spans="1:18" x14ac:dyDescent="0.25">
      <c r="A15" s="50" t="s">
        <v>122</v>
      </c>
      <c r="B15" s="7"/>
      <c r="C15" s="17">
        <f t="shared" si="0"/>
        <v>1</v>
      </c>
      <c r="D15" s="10"/>
      <c r="E15" s="21" t="e">
        <f t="shared" si="2"/>
        <v>#N/A</v>
      </c>
      <c r="F15" s="4"/>
      <c r="G15" s="59" t="s">
        <v>91</v>
      </c>
      <c r="H15" s="41">
        <f>SUMIF(D:D,"MUD - ISG",C:C)</f>
        <v>0</v>
      </c>
      <c r="I15" s="42">
        <f t="shared" si="3"/>
        <v>1</v>
      </c>
      <c r="J15" s="43">
        <f t="shared" si="1"/>
        <v>1</v>
      </c>
      <c r="K15" s="42">
        <v>1</v>
      </c>
      <c r="L15" s="60">
        <f t="shared" si="4"/>
        <v>1</v>
      </c>
      <c r="M15" s="4"/>
      <c r="N15" s="55">
        <v>3</v>
      </c>
      <c r="O15" s="53" t="s">
        <v>58</v>
      </c>
      <c r="P15" s="4"/>
      <c r="Q15" s="4"/>
      <c r="R15" s="4"/>
    </row>
    <row r="16" spans="1:18" x14ac:dyDescent="0.25">
      <c r="A16" s="50" t="s">
        <v>122</v>
      </c>
      <c r="B16" s="7"/>
      <c r="C16" s="17">
        <f t="shared" si="0"/>
        <v>1</v>
      </c>
      <c r="D16" s="10"/>
      <c r="E16" s="21" t="e">
        <f t="shared" si="2"/>
        <v>#N/A</v>
      </c>
      <c r="F16" s="4"/>
      <c r="G16" s="47" t="s">
        <v>92</v>
      </c>
      <c r="H16" s="38">
        <f>SUMIF(D:D,"ISG - CUS",C:C)</f>
        <v>0</v>
      </c>
      <c r="I16" s="39">
        <f t="shared" si="3"/>
        <v>1</v>
      </c>
      <c r="J16" s="40">
        <f t="shared" si="1"/>
        <v>1</v>
      </c>
      <c r="K16" s="39">
        <v>1</v>
      </c>
      <c r="L16" s="48">
        <f t="shared" si="4"/>
        <v>1</v>
      </c>
      <c r="M16" s="4"/>
      <c r="N16" s="54">
        <v>3</v>
      </c>
      <c r="O16" s="21" t="s">
        <v>124</v>
      </c>
      <c r="P16" s="4"/>
      <c r="Q16" s="4"/>
      <c r="R16" s="4"/>
    </row>
    <row r="17" spans="1:18" x14ac:dyDescent="0.25">
      <c r="A17" s="50" t="s">
        <v>122</v>
      </c>
      <c r="B17" s="7"/>
      <c r="C17" s="17">
        <f t="shared" si="0"/>
        <v>1</v>
      </c>
      <c r="D17" s="10"/>
      <c r="E17" s="21" t="e">
        <f t="shared" si="2"/>
        <v>#N/A</v>
      </c>
      <c r="F17" s="4"/>
      <c r="G17" s="47" t="s">
        <v>81</v>
      </c>
      <c r="H17" s="38">
        <f>SUMIF(D:D,"CUS - GRE",C:C)</f>
        <v>0</v>
      </c>
      <c r="I17" s="39">
        <f t="shared" si="3"/>
        <v>1</v>
      </c>
      <c r="J17" s="40">
        <f t="shared" si="1"/>
        <v>1</v>
      </c>
      <c r="K17" s="39">
        <v>1</v>
      </c>
      <c r="L17" s="48">
        <f t="shared" si="4"/>
        <v>1</v>
      </c>
      <c r="M17" s="4"/>
      <c r="N17" s="55">
        <v>4</v>
      </c>
      <c r="O17" s="53" t="s">
        <v>61</v>
      </c>
      <c r="P17" s="4"/>
      <c r="Q17" s="4"/>
      <c r="R17" s="4"/>
    </row>
    <row r="18" spans="1:18" x14ac:dyDescent="0.25">
      <c r="A18" s="50" t="s">
        <v>122</v>
      </c>
      <c r="B18" s="7"/>
      <c r="C18" s="17">
        <f t="shared" si="0"/>
        <v>1</v>
      </c>
      <c r="D18" s="10"/>
      <c r="E18" s="21" t="e">
        <f t="shared" si="2"/>
        <v>#N/A</v>
      </c>
      <c r="F18" s="4"/>
      <c r="G18" s="61" t="s">
        <v>95</v>
      </c>
      <c r="H18" s="44">
        <f>SUMIF(D:D,"GRE - DEB",C:C)</f>
        <v>0</v>
      </c>
      <c r="I18" s="45">
        <f t="shared" si="3"/>
        <v>1</v>
      </c>
      <c r="J18" s="46">
        <f t="shared" si="1"/>
        <v>1</v>
      </c>
      <c r="K18" s="45">
        <v>1</v>
      </c>
      <c r="L18" s="62">
        <f t="shared" si="4"/>
        <v>1</v>
      </c>
      <c r="M18" s="4"/>
      <c r="N18" s="55">
        <v>4</v>
      </c>
      <c r="O18" s="53" t="s">
        <v>18</v>
      </c>
      <c r="P18" s="4"/>
      <c r="Q18" s="4"/>
      <c r="R18" s="4"/>
    </row>
    <row r="19" spans="1:18" x14ac:dyDescent="0.25">
      <c r="A19" s="50" t="s">
        <v>122</v>
      </c>
      <c r="B19" s="7"/>
      <c r="C19" s="17">
        <f t="shared" si="0"/>
        <v>1</v>
      </c>
      <c r="D19" s="10"/>
      <c r="E19" s="21" t="e">
        <f t="shared" si="2"/>
        <v>#N/A</v>
      </c>
      <c r="F19" s="4"/>
      <c r="G19" s="22" t="s">
        <v>96</v>
      </c>
      <c r="H19" s="18">
        <f>SUMIF(D:D,"DEB - ELR",C:C)</f>
        <v>0</v>
      </c>
      <c r="I19" s="19">
        <f t="shared" si="3"/>
        <v>1</v>
      </c>
      <c r="J19" s="20">
        <f t="shared" si="1"/>
        <v>1</v>
      </c>
      <c r="K19" s="19">
        <v>1</v>
      </c>
      <c r="L19" s="23">
        <f t="shared" si="4"/>
        <v>1</v>
      </c>
      <c r="M19" s="4"/>
      <c r="N19" s="55">
        <v>4</v>
      </c>
      <c r="O19" s="53" t="s">
        <v>59</v>
      </c>
      <c r="P19" s="4"/>
      <c r="Q19" s="4"/>
      <c r="R19" s="4"/>
    </row>
    <row r="20" spans="1:18" x14ac:dyDescent="0.25">
      <c r="A20" s="50" t="s">
        <v>122</v>
      </c>
      <c r="B20" s="7"/>
      <c r="C20" s="17">
        <f t="shared" si="0"/>
        <v>1</v>
      </c>
      <c r="D20" s="10"/>
      <c r="E20" s="21" t="e">
        <f t="shared" si="2"/>
        <v>#N/A</v>
      </c>
      <c r="F20" s="4"/>
      <c r="G20" s="59" t="s">
        <v>98</v>
      </c>
      <c r="H20" s="41">
        <f>SUMIF(D:D,"ELR - LEW",C:C)</f>
        <v>0</v>
      </c>
      <c r="I20" s="42">
        <f t="shared" si="3"/>
        <v>1</v>
      </c>
      <c r="J20" s="43">
        <f t="shared" si="1"/>
        <v>1</v>
      </c>
      <c r="K20" s="42">
        <v>1</v>
      </c>
      <c r="L20" s="60">
        <f t="shared" si="4"/>
        <v>1</v>
      </c>
      <c r="M20" s="4"/>
      <c r="N20" s="55">
        <v>4</v>
      </c>
      <c r="O20" s="53" t="s">
        <v>15</v>
      </c>
      <c r="P20" s="4"/>
      <c r="Q20" s="4"/>
      <c r="R20" s="4"/>
    </row>
    <row r="21" spans="1:18" x14ac:dyDescent="0.25">
      <c r="A21" s="50" t="s">
        <v>122</v>
      </c>
      <c r="B21" s="7"/>
      <c r="C21" s="17">
        <f t="shared" si="0"/>
        <v>1</v>
      </c>
      <c r="D21" s="10"/>
      <c r="E21" s="21" t="e">
        <f t="shared" si="2"/>
        <v>#N/A</v>
      </c>
      <c r="F21" s="4"/>
      <c r="G21" s="47" t="s">
        <v>72</v>
      </c>
      <c r="H21" s="38">
        <f>SUMIF(D:D,"TOG - SHA",C:C)</f>
        <v>0</v>
      </c>
      <c r="I21" s="39">
        <f t="shared" si="3"/>
        <v>1</v>
      </c>
      <c r="J21" s="40">
        <f t="shared" si="1"/>
        <v>1</v>
      </c>
      <c r="K21" s="39">
        <v>1</v>
      </c>
      <c r="L21" s="48">
        <f t="shared" si="4"/>
        <v>1</v>
      </c>
      <c r="M21" s="4"/>
      <c r="N21" s="55">
        <v>5</v>
      </c>
      <c r="O21" s="53" t="s">
        <v>22</v>
      </c>
      <c r="P21" s="4"/>
      <c r="Q21" s="4"/>
      <c r="R21" s="4"/>
    </row>
    <row r="22" spans="1:18" x14ac:dyDescent="0.25">
      <c r="A22" s="50" t="s">
        <v>122</v>
      </c>
      <c r="B22" s="7"/>
      <c r="C22" s="17">
        <f t="shared" si="0"/>
        <v>1</v>
      </c>
      <c r="D22" s="10"/>
      <c r="E22" s="21" t="e">
        <f t="shared" si="2"/>
        <v>#N/A</v>
      </c>
      <c r="F22" s="4"/>
      <c r="G22" s="61" t="s">
        <v>97</v>
      </c>
      <c r="H22" s="44">
        <f>SUMIF(D:D,"BAN - SHA",C:C)</f>
        <v>0</v>
      </c>
      <c r="I22" s="45">
        <f t="shared" si="3"/>
        <v>1</v>
      </c>
      <c r="J22" s="46">
        <f t="shared" si="1"/>
        <v>1</v>
      </c>
      <c r="K22" s="45">
        <v>1</v>
      </c>
      <c r="L22" s="62">
        <f t="shared" si="4"/>
        <v>1</v>
      </c>
      <c r="M22" s="4"/>
      <c r="N22" s="55">
        <v>5</v>
      </c>
      <c r="O22" s="53" t="s">
        <v>60</v>
      </c>
      <c r="P22" s="4"/>
      <c r="Q22" s="4"/>
      <c r="R22" s="4"/>
    </row>
    <row r="23" spans="1:18" x14ac:dyDescent="0.25">
      <c r="A23" s="50" t="s">
        <v>122</v>
      </c>
      <c r="B23" s="7"/>
      <c r="C23" s="17">
        <f t="shared" si="0"/>
        <v>1</v>
      </c>
      <c r="D23" s="10"/>
      <c r="E23" s="21" t="e">
        <f t="shared" si="2"/>
        <v>#N/A</v>
      </c>
      <c r="F23" s="4"/>
      <c r="G23" s="47" t="s">
        <v>99</v>
      </c>
      <c r="H23" s="38">
        <f>SUMIF(D:D,"SHA - LIM",C:C)</f>
        <v>0</v>
      </c>
      <c r="I23" s="39">
        <f t="shared" si="3"/>
        <v>1</v>
      </c>
      <c r="J23" s="40">
        <f t="shared" si="1"/>
        <v>1</v>
      </c>
      <c r="K23" s="39">
        <v>1</v>
      </c>
      <c r="L23" s="48">
        <f t="shared" si="4"/>
        <v>1</v>
      </c>
      <c r="M23" s="4"/>
      <c r="P23" s="4"/>
      <c r="Q23" s="4"/>
      <c r="R23" s="4"/>
    </row>
    <row r="24" spans="1:18" x14ac:dyDescent="0.25">
      <c r="A24" s="50" t="s">
        <v>122</v>
      </c>
      <c r="B24" s="7"/>
      <c r="C24" s="17">
        <f t="shared" si="0"/>
        <v>1</v>
      </c>
      <c r="D24" s="10"/>
      <c r="E24" s="21" t="e">
        <f t="shared" si="2"/>
        <v>#N/A</v>
      </c>
      <c r="F24" s="4"/>
      <c r="G24" s="61" t="s">
        <v>74</v>
      </c>
      <c r="H24" s="44">
        <f>SUMIF(D:D,"LIM - WES",C:C)</f>
        <v>0</v>
      </c>
      <c r="I24" s="45">
        <f t="shared" si="3"/>
        <v>1</v>
      </c>
      <c r="J24" s="46">
        <f t="shared" si="1"/>
        <v>1</v>
      </c>
      <c r="K24" s="45">
        <v>1</v>
      </c>
      <c r="L24" s="62">
        <f t="shared" si="4"/>
        <v>1</v>
      </c>
      <c r="M24" s="4"/>
      <c r="P24" s="4"/>
      <c r="Q24" s="4"/>
      <c r="R24" s="4"/>
    </row>
    <row r="25" spans="1:18" x14ac:dyDescent="0.25">
      <c r="A25" s="50" t="s">
        <v>122</v>
      </c>
      <c r="B25" s="7"/>
      <c r="C25" s="17">
        <f t="shared" si="0"/>
        <v>1</v>
      </c>
      <c r="D25" s="10"/>
      <c r="E25" s="21" t="e">
        <f t="shared" si="2"/>
        <v>#N/A</v>
      </c>
      <c r="F25" s="4"/>
      <c r="G25" s="61" t="s">
        <v>100</v>
      </c>
      <c r="H25" s="44">
        <f>SUMIF(D:D,"WES - POP",C:C)</f>
        <v>0</v>
      </c>
      <c r="I25" s="45">
        <f t="shared" si="3"/>
        <v>1</v>
      </c>
      <c r="J25" s="46">
        <f t="shared" si="1"/>
        <v>1</v>
      </c>
      <c r="K25" s="45">
        <v>1</v>
      </c>
      <c r="L25" s="62">
        <f t="shared" si="4"/>
        <v>1</v>
      </c>
      <c r="M25" s="4"/>
      <c r="P25" s="4"/>
      <c r="Q25" s="4"/>
      <c r="R25" s="4"/>
    </row>
    <row r="26" spans="1:18" x14ac:dyDescent="0.25">
      <c r="A26" s="50" t="s">
        <v>122</v>
      </c>
      <c r="B26" s="7"/>
      <c r="C26" s="17">
        <f t="shared" si="0"/>
        <v>1</v>
      </c>
      <c r="D26" s="10"/>
      <c r="E26" s="21" t="e">
        <f t="shared" si="2"/>
        <v>#N/A</v>
      </c>
      <c r="F26" s="4"/>
      <c r="G26" s="61" t="s">
        <v>93</v>
      </c>
      <c r="H26" s="44">
        <f>SUMIF(D:D,"POP - BLA",C:C)</f>
        <v>0</v>
      </c>
      <c r="I26" s="45">
        <f t="shared" si="3"/>
        <v>1</v>
      </c>
      <c r="J26" s="46">
        <f t="shared" si="1"/>
        <v>1</v>
      </c>
      <c r="K26" s="45">
        <v>1</v>
      </c>
      <c r="L26" s="62">
        <f t="shared" si="4"/>
        <v>1</v>
      </c>
      <c r="M26" s="4"/>
      <c r="P26" s="4"/>
      <c r="Q26" s="4"/>
      <c r="R26" s="4"/>
    </row>
    <row r="27" spans="1:18" x14ac:dyDescent="0.25">
      <c r="A27" s="50" t="s">
        <v>122</v>
      </c>
      <c r="B27" s="7"/>
      <c r="C27" s="17">
        <f t="shared" si="0"/>
        <v>1</v>
      </c>
      <c r="D27" s="10"/>
      <c r="E27" s="21" t="e">
        <f t="shared" si="2"/>
        <v>#N/A</v>
      </c>
      <c r="F27" s="4"/>
      <c r="G27" s="47" t="s">
        <v>101</v>
      </c>
      <c r="H27" s="38">
        <f>SUMIF(D:D,"BLA - EAI",C:C)</f>
        <v>0</v>
      </c>
      <c r="I27" s="45">
        <f t="shared" si="3"/>
        <v>1</v>
      </c>
      <c r="J27" s="46">
        <f t="shared" si="1"/>
        <v>1</v>
      </c>
      <c r="K27" s="45">
        <v>1</v>
      </c>
      <c r="L27" s="62">
        <f t="shared" si="4"/>
        <v>1</v>
      </c>
      <c r="M27" s="4"/>
      <c r="P27" s="4"/>
      <c r="Q27" s="4"/>
      <c r="R27" s="4"/>
    </row>
    <row r="28" spans="1:18" x14ac:dyDescent="0.25">
      <c r="A28" s="50" t="s">
        <v>122</v>
      </c>
      <c r="B28" s="7"/>
      <c r="C28" s="17">
        <f t="shared" si="0"/>
        <v>1</v>
      </c>
      <c r="D28" s="10"/>
      <c r="E28" s="21" t="e">
        <f t="shared" si="2"/>
        <v>#N/A</v>
      </c>
      <c r="F28" s="4"/>
      <c r="G28" s="22" t="s">
        <v>90</v>
      </c>
      <c r="H28" s="18">
        <f>SUMIF(D:D,"EAI - CAT",C:C)</f>
        <v>0</v>
      </c>
      <c r="I28" s="19">
        <f t="shared" si="3"/>
        <v>1</v>
      </c>
      <c r="J28" s="20">
        <f t="shared" si="1"/>
        <v>1</v>
      </c>
      <c r="K28" s="19">
        <v>1</v>
      </c>
      <c r="L28" s="23">
        <f t="shared" si="4"/>
        <v>1</v>
      </c>
      <c r="M28" s="4"/>
      <c r="P28" s="4"/>
      <c r="Q28" s="4"/>
      <c r="R28" s="4"/>
    </row>
    <row r="29" spans="1:18" x14ac:dyDescent="0.25">
      <c r="A29" s="50" t="s">
        <v>122</v>
      </c>
      <c r="B29" s="7"/>
      <c r="C29" s="17">
        <f t="shared" si="0"/>
        <v>1</v>
      </c>
      <c r="D29" s="10"/>
      <c r="E29" s="21" t="e">
        <f t="shared" si="2"/>
        <v>#N/A</v>
      </c>
      <c r="F29" s="4"/>
      <c r="G29" s="59" t="s">
        <v>102</v>
      </c>
      <c r="H29" s="41">
        <f>SUMIF(D:D,"CAT - ROV",C:C)</f>
        <v>0</v>
      </c>
      <c r="I29" s="42">
        <f t="shared" si="3"/>
        <v>1</v>
      </c>
      <c r="J29" s="43">
        <f t="shared" si="1"/>
        <v>1</v>
      </c>
      <c r="K29" s="42">
        <v>1</v>
      </c>
      <c r="L29" s="60">
        <f t="shared" si="4"/>
        <v>1</v>
      </c>
      <c r="M29" s="4"/>
      <c r="P29" s="4"/>
      <c r="Q29" s="4"/>
      <c r="R29" s="4"/>
    </row>
    <row r="30" spans="1:18" x14ac:dyDescent="0.25">
      <c r="A30" s="50" t="s">
        <v>122</v>
      </c>
      <c r="B30" s="7"/>
      <c r="C30" s="17">
        <f t="shared" si="0"/>
        <v>1</v>
      </c>
      <c r="D30" s="10"/>
      <c r="E30" s="21" t="e">
        <f t="shared" si="2"/>
        <v>#N/A</v>
      </c>
      <c r="F30" s="4"/>
      <c r="G30" s="47" t="s">
        <v>77</v>
      </c>
      <c r="H30" s="38">
        <f>SUMIF(D:D,"ROV - CUH",C:C)</f>
        <v>0</v>
      </c>
      <c r="I30" s="39">
        <f t="shared" si="3"/>
        <v>1</v>
      </c>
      <c r="J30" s="40">
        <f t="shared" si="1"/>
        <v>1</v>
      </c>
      <c r="K30" s="39">
        <v>1</v>
      </c>
      <c r="L30" s="48">
        <f t="shared" si="4"/>
        <v>1</v>
      </c>
      <c r="M30" s="4"/>
      <c r="P30" s="4"/>
      <c r="Q30" s="4"/>
      <c r="R30" s="4"/>
    </row>
    <row r="31" spans="1:18" x14ac:dyDescent="0.25">
      <c r="A31" s="50" t="s">
        <v>122</v>
      </c>
      <c r="B31" s="7"/>
      <c r="C31" s="17">
        <f t="shared" si="0"/>
        <v>1</v>
      </c>
      <c r="D31" s="10"/>
      <c r="E31" s="21" t="e">
        <f t="shared" si="2"/>
        <v>#N/A</v>
      </c>
      <c r="F31" s="4"/>
      <c r="G31" s="61" t="s">
        <v>103</v>
      </c>
      <c r="H31" s="44">
        <f>SUMIF(D:D,"CUH - PRR",C:C)</f>
        <v>0</v>
      </c>
      <c r="I31" s="45">
        <f t="shared" si="3"/>
        <v>1</v>
      </c>
      <c r="J31" s="46">
        <f t="shared" si="1"/>
        <v>1</v>
      </c>
      <c r="K31" s="45">
        <v>1</v>
      </c>
      <c r="L31" s="62">
        <f t="shared" si="4"/>
        <v>1</v>
      </c>
      <c r="M31" s="4"/>
      <c r="P31" s="4"/>
      <c r="Q31" s="4"/>
      <c r="R31" s="4"/>
    </row>
    <row r="32" spans="1:18" x14ac:dyDescent="0.25">
      <c r="A32" s="50" t="s">
        <v>122</v>
      </c>
      <c r="B32" s="7"/>
      <c r="C32" s="17">
        <f t="shared" si="0"/>
        <v>1</v>
      </c>
      <c r="D32" s="10"/>
      <c r="E32" s="21" t="e">
        <f t="shared" si="2"/>
        <v>#N/A</v>
      </c>
      <c r="F32" s="4"/>
      <c r="G32" s="61" t="s">
        <v>112</v>
      </c>
      <c r="H32" s="44">
        <f>SUMIF(D:D,"PRR - ROA",C:C)</f>
        <v>0</v>
      </c>
      <c r="I32" s="45">
        <f t="shared" si="3"/>
        <v>1</v>
      </c>
      <c r="J32" s="46">
        <f t="shared" si="1"/>
        <v>1</v>
      </c>
      <c r="K32" s="45">
        <v>1</v>
      </c>
      <c r="L32" s="62">
        <f t="shared" si="4"/>
        <v>1</v>
      </c>
      <c r="M32" s="4"/>
      <c r="P32" s="4"/>
      <c r="Q32" s="4"/>
      <c r="R32" s="4"/>
    </row>
    <row r="33" spans="1:18" x14ac:dyDescent="0.25">
      <c r="A33" s="50" t="s">
        <v>122</v>
      </c>
      <c r="B33" s="7"/>
      <c r="C33" s="17">
        <f t="shared" si="0"/>
        <v>1</v>
      </c>
      <c r="D33" s="10"/>
      <c r="E33" s="21" t="e">
        <f t="shared" si="2"/>
        <v>#N/A</v>
      </c>
      <c r="F33" s="4"/>
      <c r="G33" s="47" t="s">
        <v>104</v>
      </c>
      <c r="H33" s="38">
        <f>SUMIF(D:D,"ROA - BEP",C:C)</f>
        <v>0</v>
      </c>
      <c r="I33" s="39">
        <f t="shared" si="3"/>
        <v>1</v>
      </c>
      <c r="J33" s="40">
        <f t="shared" si="1"/>
        <v>1</v>
      </c>
      <c r="K33" s="39">
        <v>1</v>
      </c>
      <c r="L33" s="48">
        <f t="shared" si="4"/>
        <v>1</v>
      </c>
      <c r="M33" s="4"/>
      <c r="P33" s="4"/>
      <c r="Q33" s="4"/>
      <c r="R33" s="4"/>
    </row>
    <row r="34" spans="1:18" x14ac:dyDescent="0.25">
      <c r="A34" s="50" t="s">
        <v>122</v>
      </c>
      <c r="B34" s="7"/>
      <c r="C34" s="17">
        <f t="shared" si="0"/>
        <v>1</v>
      </c>
      <c r="D34" s="10"/>
      <c r="E34" s="21" t="e">
        <f t="shared" si="2"/>
        <v>#N/A</v>
      </c>
      <c r="F34" s="4"/>
      <c r="G34" s="61" t="s">
        <v>86</v>
      </c>
      <c r="H34" s="44">
        <f>SUMIF(D:D,"BEP - CYP",C:C)</f>
        <v>0</v>
      </c>
      <c r="I34" s="45">
        <f t="shared" si="3"/>
        <v>1</v>
      </c>
      <c r="J34" s="46">
        <f t="shared" si="1"/>
        <v>1</v>
      </c>
      <c r="K34" s="45">
        <v>1</v>
      </c>
      <c r="L34" s="62">
        <f t="shared" si="4"/>
        <v>1</v>
      </c>
      <c r="M34" s="4"/>
      <c r="P34" s="4"/>
      <c r="Q34" s="4"/>
      <c r="R34" s="4"/>
    </row>
    <row r="35" spans="1:18" x14ac:dyDescent="0.25">
      <c r="A35" s="50" t="s">
        <v>122</v>
      </c>
      <c r="B35" s="7"/>
      <c r="C35" s="17">
        <f t="shared" si="0"/>
        <v>1</v>
      </c>
      <c r="D35" s="10"/>
      <c r="E35" s="21" t="e">
        <f t="shared" si="2"/>
        <v>#N/A</v>
      </c>
      <c r="F35" s="4"/>
      <c r="G35" s="22" t="s">
        <v>105</v>
      </c>
      <c r="H35" s="18">
        <f>SUMIF(D:D,"CYP - GAR",C:C)</f>
        <v>0</v>
      </c>
      <c r="I35" s="19">
        <f t="shared" si="3"/>
        <v>1</v>
      </c>
      <c r="J35" s="20">
        <f t="shared" si="1"/>
        <v>1</v>
      </c>
      <c r="K35" s="19">
        <v>1</v>
      </c>
      <c r="L35" s="23">
        <f t="shared" si="4"/>
        <v>1</v>
      </c>
      <c r="M35" s="4"/>
      <c r="P35" s="4"/>
      <c r="Q35" s="4"/>
      <c r="R35" s="4"/>
    </row>
    <row r="36" spans="1:18" x14ac:dyDescent="0.25">
      <c r="A36" s="50" t="s">
        <v>122</v>
      </c>
      <c r="B36" s="7"/>
      <c r="C36" s="17">
        <f t="shared" si="0"/>
        <v>1</v>
      </c>
      <c r="D36" s="10"/>
      <c r="E36" s="21" t="e">
        <f t="shared" si="2"/>
        <v>#N/A</v>
      </c>
      <c r="F36" s="4"/>
      <c r="G36" s="47" t="s">
        <v>106</v>
      </c>
      <c r="H36" s="38">
        <f>SUMIF(D:D,"GAR - BEC",C:C)</f>
        <v>0</v>
      </c>
      <c r="I36" s="39">
        <f t="shared" si="3"/>
        <v>1</v>
      </c>
      <c r="J36" s="40">
        <f t="shared" si="1"/>
        <v>1</v>
      </c>
      <c r="K36" s="39">
        <v>1</v>
      </c>
      <c r="L36" s="48">
        <f t="shared" si="4"/>
        <v>1</v>
      </c>
      <c r="M36" s="4"/>
      <c r="P36" s="4"/>
      <c r="Q36" s="4"/>
      <c r="R36" s="4"/>
    </row>
    <row r="37" spans="1:18" x14ac:dyDescent="0.25">
      <c r="A37" s="50" t="s">
        <v>122</v>
      </c>
      <c r="B37" s="7"/>
      <c r="C37" s="17">
        <f t="shared" si="0"/>
        <v>1</v>
      </c>
      <c r="D37" s="10"/>
      <c r="E37" s="21" t="e">
        <f t="shared" si="2"/>
        <v>#N/A</v>
      </c>
      <c r="F37" s="4"/>
      <c r="G37" s="47" t="s">
        <v>94</v>
      </c>
      <c r="H37" s="38">
        <f>SUMIF(D:D,"STR - SHS",C:C)</f>
        <v>0</v>
      </c>
      <c r="I37" s="39">
        <f t="shared" si="3"/>
        <v>1</v>
      </c>
      <c r="J37" s="40">
        <f t="shared" si="1"/>
        <v>1</v>
      </c>
      <c r="K37" s="39">
        <v>1</v>
      </c>
      <c r="L37" s="48">
        <f t="shared" si="4"/>
        <v>1</v>
      </c>
      <c r="M37" s="4"/>
      <c r="P37" s="4"/>
      <c r="Q37" s="4"/>
      <c r="R37" s="4"/>
    </row>
    <row r="38" spans="1:18" x14ac:dyDescent="0.25">
      <c r="A38" s="50" t="s">
        <v>122</v>
      </c>
      <c r="B38" s="7"/>
      <c r="C38" s="17">
        <f t="shared" si="0"/>
        <v>1</v>
      </c>
      <c r="D38" s="10"/>
      <c r="E38" s="21" t="e">
        <f t="shared" si="2"/>
        <v>#N/A</v>
      </c>
      <c r="F38" s="4"/>
      <c r="G38" s="61" t="s">
        <v>116</v>
      </c>
      <c r="H38" s="44">
        <f>SUMIF(D:D,"SHS - ABR",C:C)</f>
        <v>0</v>
      </c>
      <c r="I38" s="45">
        <f t="shared" si="3"/>
        <v>1</v>
      </c>
      <c r="J38" s="46">
        <f t="shared" si="1"/>
        <v>1</v>
      </c>
      <c r="K38" s="45">
        <v>1</v>
      </c>
      <c r="L38" s="62">
        <f t="shared" si="4"/>
        <v>1</v>
      </c>
      <c r="M38" s="4"/>
      <c r="P38" s="4"/>
      <c r="Q38" s="4"/>
      <c r="R38" s="4"/>
    </row>
    <row r="39" spans="1:18" x14ac:dyDescent="0.25">
      <c r="A39" s="50" t="s">
        <v>122</v>
      </c>
      <c r="B39" s="7"/>
      <c r="C39" s="17">
        <f t="shared" si="0"/>
        <v>1</v>
      </c>
      <c r="D39" s="10"/>
      <c r="E39" s="21" t="e">
        <f t="shared" si="2"/>
        <v>#N/A</v>
      </c>
      <c r="F39" s="4"/>
      <c r="G39" s="61" t="s">
        <v>117</v>
      </c>
      <c r="H39" s="44">
        <f>SUMIF(D:D,"ABR - WEH",C:C)</f>
        <v>0</v>
      </c>
      <c r="I39" s="45">
        <f t="shared" si="3"/>
        <v>1</v>
      </c>
      <c r="J39" s="46">
        <f t="shared" si="1"/>
        <v>1</v>
      </c>
      <c r="K39" s="45">
        <v>1</v>
      </c>
      <c r="L39" s="62">
        <f t="shared" si="4"/>
        <v>1</v>
      </c>
      <c r="M39" s="4"/>
      <c r="P39" s="4"/>
      <c r="Q39" s="4"/>
      <c r="R39" s="4"/>
    </row>
    <row r="40" spans="1:18" x14ac:dyDescent="0.25">
      <c r="A40" s="50" t="s">
        <v>122</v>
      </c>
      <c r="B40" s="7"/>
      <c r="C40" s="17">
        <f t="shared" si="0"/>
        <v>1</v>
      </c>
      <c r="D40" s="10"/>
      <c r="E40" s="21" t="e">
        <f t="shared" si="2"/>
        <v>#N/A</v>
      </c>
      <c r="F40" s="4"/>
      <c r="G40" s="61" t="s">
        <v>107</v>
      </c>
      <c r="H40" s="44">
        <f>SUMIF(D:D,"WEH - STL",C:C)</f>
        <v>0</v>
      </c>
      <c r="I40" s="45">
        <f t="shared" si="3"/>
        <v>1</v>
      </c>
      <c r="J40" s="46">
        <f t="shared" si="1"/>
        <v>1</v>
      </c>
      <c r="K40" s="45">
        <v>1</v>
      </c>
      <c r="L40" s="62">
        <f t="shared" si="4"/>
        <v>1</v>
      </c>
      <c r="M40" s="4"/>
      <c r="P40" s="4"/>
      <c r="Q40" s="4"/>
      <c r="R40" s="4"/>
    </row>
    <row r="41" spans="1:18" x14ac:dyDescent="0.25">
      <c r="A41" s="50" t="s">
        <v>122</v>
      </c>
      <c r="B41" s="7"/>
      <c r="C41" s="17">
        <f t="shared" si="0"/>
        <v>1</v>
      </c>
      <c r="D41" s="10"/>
      <c r="E41" s="21" t="e">
        <f t="shared" si="2"/>
        <v>#N/A</v>
      </c>
      <c r="F41" s="4"/>
      <c r="G41" s="47" t="s">
        <v>113</v>
      </c>
      <c r="H41" s="38">
        <f>SUMIF(D:D,"STL - CAT",C:C)</f>
        <v>0</v>
      </c>
      <c r="I41" s="39">
        <f t="shared" si="3"/>
        <v>1</v>
      </c>
      <c r="J41" s="40">
        <f t="shared" si="1"/>
        <v>1</v>
      </c>
      <c r="K41" s="39">
        <v>1</v>
      </c>
      <c r="L41" s="48">
        <f t="shared" si="4"/>
        <v>1</v>
      </c>
      <c r="M41" s="4"/>
      <c r="P41" s="4"/>
      <c r="Q41" s="4"/>
      <c r="R41" s="4"/>
    </row>
    <row r="42" spans="1:18" x14ac:dyDescent="0.25">
      <c r="A42" s="50" t="s">
        <v>122</v>
      </c>
      <c r="B42" s="7"/>
      <c r="C42" s="17">
        <f t="shared" si="0"/>
        <v>1</v>
      </c>
      <c r="D42" s="10"/>
      <c r="E42" s="21" t="e">
        <f t="shared" si="2"/>
        <v>#N/A</v>
      </c>
      <c r="F42" s="4"/>
      <c r="G42" s="61" t="s">
        <v>79</v>
      </c>
      <c r="H42" s="44">
        <f>SUMIF(D:D,"CAT WST",C:C)</f>
        <v>0</v>
      </c>
      <c r="I42" s="45">
        <f t="shared" si="3"/>
        <v>1</v>
      </c>
      <c r="J42" s="46">
        <f t="shared" si="1"/>
        <v>1</v>
      </c>
      <c r="K42" s="45">
        <v>1</v>
      </c>
      <c r="L42" s="62">
        <f t="shared" si="4"/>
        <v>1</v>
      </c>
      <c r="M42" s="4"/>
      <c r="P42" s="4"/>
      <c r="Q42" s="4"/>
      <c r="R42" s="4"/>
    </row>
    <row r="43" spans="1:18" x14ac:dyDescent="0.25">
      <c r="A43" s="50" t="s">
        <v>122</v>
      </c>
      <c r="B43" s="7"/>
      <c r="C43" s="17">
        <f t="shared" si="0"/>
        <v>1</v>
      </c>
      <c r="D43" s="10"/>
      <c r="E43" s="21" t="e">
        <f t="shared" si="2"/>
        <v>#N/A</v>
      </c>
      <c r="F43" s="4"/>
      <c r="G43" s="47" t="s">
        <v>109</v>
      </c>
      <c r="H43" s="38">
        <f>SUMIF(D:D,"WST - PDK",C:C)</f>
        <v>0</v>
      </c>
      <c r="I43" s="39">
        <f t="shared" si="3"/>
        <v>1</v>
      </c>
      <c r="J43" s="40">
        <f t="shared" si="1"/>
        <v>1</v>
      </c>
      <c r="K43" s="39">
        <v>1</v>
      </c>
      <c r="L43" s="48">
        <f t="shared" si="4"/>
        <v>1</v>
      </c>
      <c r="M43" s="4"/>
      <c r="P43" s="4"/>
      <c r="Q43" s="4"/>
      <c r="R43" s="4"/>
    </row>
    <row r="44" spans="1:18" x14ac:dyDescent="0.25">
      <c r="A44" s="50" t="s">
        <v>122</v>
      </c>
      <c r="B44" s="7"/>
      <c r="C44" s="17">
        <f t="shared" si="0"/>
        <v>1</v>
      </c>
      <c r="D44" s="10"/>
      <c r="E44" s="21" t="e">
        <f t="shared" si="2"/>
        <v>#N/A</v>
      </c>
      <c r="F44" s="4"/>
      <c r="G44" s="61" t="s">
        <v>110</v>
      </c>
      <c r="H44" s="44">
        <f>SUMIF(D:D,"PDK - LCA",C:C)</f>
        <v>0</v>
      </c>
      <c r="I44" s="45">
        <f t="shared" si="3"/>
        <v>1</v>
      </c>
      <c r="J44" s="46">
        <f t="shared" si="1"/>
        <v>1</v>
      </c>
      <c r="K44" s="45">
        <v>1</v>
      </c>
      <c r="L44" s="62">
        <f t="shared" si="4"/>
        <v>1</v>
      </c>
      <c r="M44" s="4"/>
      <c r="P44" s="4"/>
      <c r="Q44" s="4"/>
      <c r="R44" s="4"/>
    </row>
    <row r="45" spans="1:18" x14ac:dyDescent="0.25">
      <c r="A45" s="50" t="s">
        <v>122</v>
      </c>
      <c r="B45" s="7"/>
      <c r="C45" s="17">
        <f t="shared" si="0"/>
        <v>1</v>
      </c>
      <c r="D45" s="10"/>
      <c r="E45" s="21" t="e">
        <f t="shared" si="2"/>
        <v>#N/A</v>
      </c>
      <c r="F45" s="4"/>
      <c r="G45" s="47" t="s">
        <v>114</v>
      </c>
      <c r="H45" s="38">
        <f>SUMIF(D:D,"LCA - KGV",C:C)</f>
        <v>0</v>
      </c>
      <c r="I45" s="39">
        <f t="shared" si="3"/>
        <v>1</v>
      </c>
      <c r="J45" s="40">
        <f t="shared" si="1"/>
        <v>1</v>
      </c>
      <c r="K45" s="39">
        <v>1</v>
      </c>
      <c r="L45" s="48">
        <f>I45*J45*K45</f>
        <v>1</v>
      </c>
      <c r="M45" s="4"/>
      <c r="P45" s="4"/>
      <c r="Q45" s="4"/>
      <c r="R45" s="4"/>
    </row>
    <row r="46" spans="1:18" ht="15.75" thickBot="1" x14ac:dyDescent="0.3">
      <c r="A46" s="50" t="s">
        <v>122</v>
      </c>
      <c r="B46" s="7"/>
      <c r="C46" s="17">
        <f t="shared" si="0"/>
        <v>1</v>
      </c>
      <c r="D46" s="10"/>
      <c r="E46" s="21" t="e">
        <f t="shared" si="2"/>
        <v>#N/A</v>
      </c>
      <c r="F46" s="4"/>
      <c r="G46" s="24" t="s">
        <v>88</v>
      </c>
      <c r="H46" s="25">
        <f>SUMIF(D:D,"KGV - WOA",C:C)</f>
        <v>0</v>
      </c>
      <c r="I46" s="26">
        <f t="shared" si="3"/>
        <v>1</v>
      </c>
      <c r="J46" s="26">
        <f t="shared" si="1"/>
        <v>1</v>
      </c>
      <c r="K46" s="26">
        <v>1</v>
      </c>
      <c r="L46" s="27">
        <f>I46*J46*K46</f>
        <v>1</v>
      </c>
      <c r="M46" s="4"/>
      <c r="P46" s="4"/>
      <c r="Q46" s="4"/>
      <c r="R46" s="4"/>
    </row>
    <row r="47" spans="1:18" x14ac:dyDescent="0.25">
      <c r="A47" s="50" t="s">
        <v>122</v>
      </c>
      <c r="B47" s="7"/>
      <c r="C47" s="17">
        <f t="shared" si="0"/>
        <v>1</v>
      </c>
      <c r="D47" s="10"/>
      <c r="E47" s="21" t="e">
        <f t="shared" si="2"/>
        <v>#N/A</v>
      </c>
      <c r="F47" s="4"/>
      <c r="G47" s="2"/>
      <c r="H47" s="2"/>
      <c r="I47" s="2"/>
      <c r="J47" s="2"/>
      <c r="K47" s="2"/>
      <c r="L47" s="2"/>
      <c r="M47" s="4"/>
      <c r="P47" s="4"/>
      <c r="Q47" s="4"/>
      <c r="R47" s="4"/>
    </row>
    <row r="48" spans="1:18" x14ac:dyDescent="0.25">
      <c r="A48" s="50" t="s">
        <v>122</v>
      </c>
      <c r="B48" s="7"/>
      <c r="C48" s="17">
        <f t="shared" si="0"/>
        <v>1</v>
      </c>
      <c r="D48" s="10"/>
      <c r="E48" s="21" t="e">
        <f t="shared" si="2"/>
        <v>#N/A</v>
      </c>
      <c r="F48" s="4"/>
      <c r="G48" s="2"/>
      <c r="H48" s="2"/>
      <c r="I48" s="2"/>
      <c r="J48" s="2"/>
      <c r="K48" s="2"/>
      <c r="L48" s="2"/>
      <c r="M48" s="4"/>
      <c r="P48" s="4"/>
      <c r="Q48" s="4"/>
      <c r="R48" s="4"/>
    </row>
    <row r="49" spans="1:18" ht="15.75" thickBot="1" x14ac:dyDescent="0.3">
      <c r="A49" s="50" t="s">
        <v>122</v>
      </c>
      <c r="B49" s="7"/>
      <c r="C49" s="17">
        <f t="shared" si="0"/>
        <v>1</v>
      </c>
      <c r="D49" s="10"/>
      <c r="E49" s="21" t="e">
        <f t="shared" si="2"/>
        <v>#N/A</v>
      </c>
      <c r="F49" s="4"/>
      <c r="G49" s="2"/>
      <c r="H49" s="2"/>
      <c r="I49" s="2"/>
      <c r="J49" s="2"/>
      <c r="K49" s="2"/>
      <c r="L49" s="2"/>
      <c r="M49" s="4"/>
      <c r="P49" s="4"/>
      <c r="Q49" s="4"/>
      <c r="R49" s="4"/>
    </row>
    <row r="50" spans="1:18" x14ac:dyDescent="0.25">
      <c r="A50" s="50" t="s">
        <v>122</v>
      </c>
      <c r="B50" s="7"/>
      <c r="C50" s="17">
        <f t="shared" si="0"/>
        <v>1</v>
      </c>
      <c r="D50" s="10"/>
      <c r="E50" s="21" t="e">
        <f t="shared" si="2"/>
        <v>#N/A</v>
      </c>
      <c r="F50" s="4"/>
      <c r="G50" s="56"/>
      <c r="H50" s="84"/>
      <c r="I50" s="84"/>
      <c r="J50" s="84"/>
      <c r="K50" s="84"/>
      <c r="L50" s="57"/>
      <c r="M50" s="4"/>
      <c r="P50" s="4"/>
      <c r="Q50" s="4"/>
      <c r="R50" s="4"/>
    </row>
    <row r="51" spans="1:18" ht="21" x14ac:dyDescent="0.35">
      <c r="A51" s="50" t="s">
        <v>122</v>
      </c>
      <c r="B51" s="7"/>
      <c r="C51" s="17">
        <f t="shared" si="0"/>
        <v>1</v>
      </c>
      <c r="D51" s="10"/>
      <c r="E51" s="21" t="e">
        <f t="shared" si="2"/>
        <v>#N/A</v>
      </c>
      <c r="F51" s="4"/>
      <c r="G51" s="77" t="s">
        <v>127</v>
      </c>
      <c r="H51" s="69" t="s">
        <v>131</v>
      </c>
      <c r="I51" s="70"/>
      <c r="J51" s="2"/>
      <c r="K51" s="2"/>
      <c r="L51" s="21"/>
      <c r="M51" s="4"/>
      <c r="P51" s="4"/>
      <c r="Q51" s="4"/>
      <c r="R51" s="4"/>
    </row>
    <row r="52" spans="1:18" ht="20.25" customHeight="1" x14ac:dyDescent="0.35">
      <c r="A52" s="50" t="s">
        <v>122</v>
      </c>
      <c r="B52" s="7"/>
      <c r="C52" s="17">
        <f t="shared" si="0"/>
        <v>1</v>
      </c>
      <c r="D52" s="10"/>
      <c r="E52" s="21" t="e">
        <f t="shared" si="2"/>
        <v>#N/A</v>
      </c>
      <c r="F52" s="4"/>
      <c r="G52" s="77" t="s">
        <v>128</v>
      </c>
      <c r="H52" s="71" t="s">
        <v>151</v>
      </c>
      <c r="I52" s="4"/>
      <c r="J52" s="2"/>
      <c r="K52" s="2"/>
      <c r="L52" s="21"/>
      <c r="M52" s="4"/>
      <c r="P52" s="4"/>
      <c r="Q52" s="4"/>
      <c r="R52" s="4"/>
    </row>
    <row r="53" spans="1:18" ht="21" x14ac:dyDescent="0.35">
      <c r="A53" s="50" t="s">
        <v>122</v>
      </c>
      <c r="B53" s="7"/>
      <c r="C53" s="17">
        <f t="shared" si="0"/>
        <v>1</v>
      </c>
      <c r="D53" s="10"/>
      <c r="E53" s="21" t="e">
        <f t="shared" si="2"/>
        <v>#N/A</v>
      </c>
      <c r="F53" s="4"/>
      <c r="G53" s="78" t="s">
        <v>129</v>
      </c>
      <c r="H53" s="69" t="s">
        <v>132</v>
      </c>
      <c r="I53" s="4"/>
      <c r="J53" s="2"/>
      <c r="K53" s="2"/>
      <c r="L53" s="21"/>
      <c r="M53" s="4"/>
      <c r="P53" s="4"/>
      <c r="Q53" s="4"/>
      <c r="R53" s="4"/>
    </row>
    <row r="54" spans="1:18" ht="21" x14ac:dyDescent="0.35">
      <c r="A54" s="50" t="s">
        <v>122</v>
      </c>
      <c r="B54" s="7"/>
      <c r="C54" s="17">
        <f t="shared" si="0"/>
        <v>1</v>
      </c>
      <c r="D54" s="10"/>
      <c r="E54" s="21" t="e">
        <f t="shared" si="2"/>
        <v>#N/A</v>
      </c>
      <c r="F54" s="4"/>
      <c r="G54" s="78" t="s">
        <v>130</v>
      </c>
      <c r="H54" s="69" t="s">
        <v>133</v>
      </c>
      <c r="I54" s="15"/>
      <c r="J54" s="2"/>
      <c r="K54" s="2"/>
      <c r="L54" s="21"/>
      <c r="M54" s="4"/>
      <c r="P54" s="4"/>
      <c r="Q54" s="4"/>
      <c r="R54" s="4"/>
    </row>
    <row r="55" spans="1:18" x14ac:dyDescent="0.25">
      <c r="A55" s="50" t="s">
        <v>122</v>
      </c>
      <c r="B55" s="7"/>
      <c r="C55" s="17">
        <f t="shared" si="0"/>
        <v>1</v>
      </c>
      <c r="D55" s="10"/>
      <c r="E55" s="21" t="e">
        <f t="shared" si="2"/>
        <v>#N/A</v>
      </c>
      <c r="F55" s="4"/>
      <c r="G55" s="54"/>
      <c r="H55" s="2"/>
      <c r="I55" s="2"/>
      <c r="J55" s="2"/>
      <c r="K55" s="2"/>
      <c r="L55" s="21"/>
      <c r="M55" s="4"/>
      <c r="P55" s="4"/>
      <c r="Q55" s="4"/>
      <c r="R55" s="4"/>
    </row>
    <row r="56" spans="1:18" x14ac:dyDescent="0.25">
      <c r="A56" s="50" t="s">
        <v>122</v>
      </c>
      <c r="B56" s="7"/>
      <c r="C56" s="17">
        <f t="shared" si="0"/>
        <v>1</v>
      </c>
      <c r="D56" s="10"/>
      <c r="E56" s="21" t="e">
        <f t="shared" si="2"/>
        <v>#N/A</v>
      </c>
      <c r="F56" s="4"/>
      <c r="G56" s="54"/>
      <c r="H56" s="2"/>
      <c r="I56" s="2"/>
      <c r="J56" s="2"/>
      <c r="K56" s="2"/>
      <c r="L56" s="21"/>
      <c r="M56" s="4"/>
      <c r="P56" s="4"/>
      <c r="Q56" s="4"/>
      <c r="R56" s="4"/>
    </row>
    <row r="57" spans="1:18" ht="15.75" thickBot="1" x14ac:dyDescent="0.3">
      <c r="A57" s="50" t="s">
        <v>122</v>
      </c>
      <c r="B57" s="7"/>
      <c r="C57" s="17">
        <f t="shared" si="0"/>
        <v>1</v>
      </c>
      <c r="D57" s="10"/>
      <c r="E57" s="21" t="e">
        <f t="shared" si="2"/>
        <v>#N/A</v>
      </c>
      <c r="F57" s="4"/>
      <c r="G57" s="79"/>
      <c r="H57" s="85"/>
      <c r="I57" s="85"/>
      <c r="J57" s="85"/>
      <c r="K57" s="85"/>
      <c r="L57" s="86"/>
      <c r="M57" s="4"/>
      <c r="P57" s="4"/>
      <c r="Q57" s="4"/>
      <c r="R57" s="4"/>
    </row>
    <row r="58" spans="1:18" x14ac:dyDescent="0.25">
      <c r="A58" s="50" t="s">
        <v>122</v>
      </c>
      <c r="B58" s="7"/>
      <c r="C58" s="17">
        <f t="shared" si="0"/>
        <v>1</v>
      </c>
      <c r="D58" s="10"/>
      <c r="E58" s="21" t="e">
        <f t="shared" si="2"/>
        <v>#N/A</v>
      </c>
      <c r="F58" s="4"/>
      <c r="G58" s="2"/>
      <c r="H58" s="2"/>
      <c r="I58" s="2"/>
      <c r="J58" s="2"/>
      <c r="K58" s="2"/>
      <c r="L58" s="2"/>
      <c r="M58" s="4"/>
      <c r="P58" s="4"/>
      <c r="Q58" s="4"/>
      <c r="R58" s="4"/>
    </row>
    <row r="59" spans="1:18" x14ac:dyDescent="0.25">
      <c r="A59" s="50" t="s">
        <v>122</v>
      </c>
      <c r="B59" s="7"/>
      <c r="C59" s="17">
        <f t="shared" si="0"/>
        <v>1</v>
      </c>
      <c r="D59" s="10"/>
      <c r="E59" s="21" t="e">
        <f t="shared" si="2"/>
        <v>#N/A</v>
      </c>
      <c r="F59" s="4"/>
      <c r="G59" s="2"/>
      <c r="H59" s="2"/>
      <c r="I59" s="2"/>
      <c r="J59" s="2"/>
      <c r="K59" s="2"/>
      <c r="L59" s="2"/>
      <c r="M59" s="4"/>
      <c r="P59" s="4"/>
      <c r="Q59" s="4"/>
      <c r="R59" s="4"/>
    </row>
    <row r="60" spans="1:18" x14ac:dyDescent="0.25">
      <c r="A60" s="50" t="s">
        <v>122</v>
      </c>
      <c r="B60" s="7"/>
      <c r="C60" s="17">
        <f t="shared" si="0"/>
        <v>1</v>
      </c>
      <c r="D60" s="10"/>
      <c r="E60" s="21" t="e">
        <f t="shared" si="2"/>
        <v>#N/A</v>
      </c>
      <c r="F60" s="4"/>
      <c r="G60" s="2"/>
      <c r="H60" s="2"/>
      <c r="I60" s="2"/>
      <c r="J60" s="2"/>
      <c r="K60" s="2"/>
      <c r="L60" s="2"/>
      <c r="M60" s="4"/>
      <c r="P60" s="4"/>
      <c r="Q60" s="4"/>
      <c r="R60" s="4"/>
    </row>
    <row r="61" spans="1:18" x14ac:dyDescent="0.25">
      <c r="A61" s="50" t="s">
        <v>122</v>
      </c>
      <c r="B61" s="7"/>
      <c r="C61" s="17">
        <f t="shared" si="0"/>
        <v>1</v>
      </c>
      <c r="D61" s="10"/>
      <c r="E61" s="21" t="e">
        <f t="shared" si="2"/>
        <v>#N/A</v>
      </c>
      <c r="F61" s="4"/>
      <c r="G61" s="2"/>
      <c r="H61" s="2"/>
      <c r="I61" s="2"/>
      <c r="J61" s="2"/>
      <c r="K61" s="2"/>
      <c r="L61" s="2"/>
      <c r="M61" s="4"/>
      <c r="P61" s="4"/>
      <c r="Q61" s="4"/>
      <c r="R61" s="4"/>
    </row>
    <row r="62" spans="1:18" x14ac:dyDescent="0.25">
      <c r="A62" s="50" t="s">
        <v>122</v>
      </c>
      <c r="B62" s="7"/>
      <c r="C62" s="17">
        <f t="shared" si="0"/>
        <v>1</v>
      </c>
      <c r="D62" s="10"/>
      <c r="E62" s="21" t="e">
        <f t="shared" si="2"/>
        <v>#N/A</v>
      </c>
      <c r="F62" s="4"/>
      <c r="G62" s="2"/>
      <c r="H62" s="2"/>
      <c r="I62" s="2"/>
      <c r="J62" s="2"/>
      <c r="K62" s="2"/>
      <c r="L62" s="2"/>
      <c r="M62" s="4"/>
      <c r="P62" s="4"/>
      <c r="Q62" s="4"/>
      <c r="R62" s="4"/>
    </row>
    <row r="63" spans="1:18" x14ac:dyDescent="0.25">
      <c r="A63" s="50" t="s">
        <v>122</v>
      </c>
      <c r="B63" s="7"/>
      <c r="C63" s="17">
        <f t="shared" si="0"/>
        <v>1</v>
      </c>
      <c r="D63" s="10"/>
      <c r="E63" s="21" t="e">
        <f t="shared" si="2"/>
        <v>#N/A</v>
      </c>
      <c r="F63" s="4"/>
      <c r="G63" s="2"/>
      <c r="H63" s="2"/>
      <c r="I63" s="2"/>
      <c r="J63" s="2"/>
      <c r="K63" s="2"/>
      <c r="L63" s="2"/>
      <c r="M63" s="4"/>
      <c r="P63" s="4"/>
      <c r="Q63" s="4"/>
      <c r="R63" s="4"/>
    </row>
    <row r="64" spans="1:18" x14ac:dyDescent="0.25">
      <c r="A64" s="50" t="s">
        <v>122</v>
      </c>
      <c r="B64" s="7"/>
      <c r="C64" s="17">
        <f t="shared" si="0"/>
        <v>1</v>
      </c>
      <c r="D64" s="10"/>
      <c r="E64" s="21" t="e">
        <f t="shared" si="2"/>
        <v>#N/A</v>
      </c>
      <c r="F64" s="4"/>
      <c r="G64" s="2"/>
      <c r="H64" s="2"/>
      <c r="I64" s="2"/>
      <c r="J64" s="2"/>
      <c r="K64" s="2"/>
      <c r="L64" s="2"/>
      <c r="M64" s="4"/>
      <c r="P64" s="4"/>
      <c r="Q64" s="4"/>
      <c r="R64" s="4"/>
    </row>
    <row r="65" spans="1:18" x14ac:dyDescent="0.25">
      <c r="A65" s="50" t="s">
        <v>122</v>
      </c>
      <c r="B65" s="7"/>
      <c r="C65" s="17">
        <f t="shared" si="0"/>
        <v>1</v>
      </c>
      <c r="D65" s="10"/>
      <c r="E65" s="21" t="e">
        <f t="shared" si="2"/>
        <v>#N/A</v>
      </c>
      <c r="F65" s="4"/>
      <c r="G65" s="2"/>
      <c r="H65" s="2"/>
      <c r="I65" s="2"/>
      <c r="J65" s="2"/>
      <c r="K65" s="2"/>
      <c r="L65" s="2"/>
      <c r="M65" s="4"/>
      <c r="P65" s="4"/>
      <c r="Q65" s="4"/>
      <c r="R65" s="4"/>
    </row>
    <row r="66" spans="1:18" x14ac:dyDescent="0.25">
      <c r="A66" s="50" t="s">
        <v>122</v>
      </c>
      <c r="B66" s="7"/>
      <c r="C66" s="17">
        <f t="shared" si="0"/>
        <v>1</v>
      </c>
      <c r="D66" s="10"/>
      <c r="E66" s="21" t="e">
        <f t="shared" si="2"/>
        <v>#N/A</v>
      </c>
      <c r="F66" s="4"/>
      <c r="G66" s="2"/>
      <c r="H66" s="2"/>
      <c r="I66" s="2"/>
      <c r="J66" s="2"/>
      <c r="K66" s="2"/>
      <c r="L66" s="2"/>
      <c r="M66" s="4"/>
      <c r="P66" s="4"/>
      <c r="Q66" s="4"/>
      <c r="R66" s="4"/>
    </row>
    <row r="67" spans="1:18" x14ac:dyDescent="0.25">
      <c r="A67" s="50" t="s">
        <v>122</v>
      </c>
      <c r="B67" s="7"/>
      <c r="C67" s="17">
        <f t="shared" ref="C67:C130" si="5" xml:space="preserve"> 1</f>
        <v>1</v>
      </c>
      <c r="D67" s="10"/>
      <c r="E67" s="21" t="e">
        <f t="shared" ref="E67:E130" si="6">INDEX(N:N,MATCH(B67,O:O,0),1)</f>
        <v>#N/A</v>
      </c>
      <c r="F67" s="4"/>
      <c r="G67" s="2"/>
      <c r="H67" s="2"/>
      <c r="I67" s="2"/>
      <c r="J67" s="2"/>
      <c r="K67" s="2"/>
      <c r="L67" s="2"/>
      <c r="M67" s="4"/>
      <c r="P67" s="4"/>
      <c r="Q67" s="4"/>
      <c r="R67" s="4"/>
    </row>
    <row r="68" spans="1:18" x14ac:dyDescent="0.25">
      <c r="A68" s="50" t="s">
        <v>122</v>
      </c>
      <c r="B68" s="7"/>
      <c r="C68" s="17">
        <f t="shared" si="5"/>
        <v>1</v>
      </c>
      <c r="D68" s="10"/>
      <c r="E68" s="21" t="e">
        <f t="shared" si="6"/>
        <v>#N/A</v>
      </c>
      <c r="F68" s="4"/>
      <c r="G68" s="2"/>
      <c r="H68" s="2"/>
      <c r="I68" s="2"/>
      <c r="J68" s="2"/>
      <c r="K68" s="2"/>
      <c r="L68" s="2"/>
      <c r="M68" s="4"/>
      <c r="P68" s="4"/>
      <c r="Q68" s="4"/>
      <c r="R68" s="4"/>
    </row>
    <row r="69" spans="1:18" x14ac:dyDescent="0.25">
      <c r="A69" s="50" t="s">
        <v>122</v>
      </c>
      <c r="B69" s="7"/>
      <c r="C69" s="17">
        <f t="shared" si="5"/>
        <v>1</v>
      </c>
      <c r="D69" s="10"/>
      <c r="E69" s="21" t="e">
        <f t="shared" si="6"/>
        <v>#N/A</v>
      </c>
      <c r="F69" s="4"/>
      <c r="G69" s="2"/>
      <c r="H69" s="2"/>
      <c r="I69" s="2"/>
      <c r="J69" s="2"/>
      <c r="K69" s="2"/>
      <c r="L69" s="2"/>
      <c r="M69" s="4"/>
      <c r="P69" s="4"/>
      <c r="Q69" s="4"/>
      <c r="R69" s="4"/>
    </row>
    <row r="70" spans="1:18" x14ac:dyDescent="0.25">
      <c r="A70" s="50" t="s">
        <v>122</v>
      </c>
      <c r="B70" s="7"/>
      <c r="C70" s="17">
        <f t="shared" si="5"/>
        <v>1</v>
      </c>
      <c r="D70" s="10"/>
      <c r="E70" s="21" t="e">
        <f t="shared" si="6"/>
        <v>#N/A</v>
      </c>
      <c r="F70" s="4"/>
      <c r="G70" s="2"/>
      <c r="H70" s="2"/>
      <c r="I70" s="2"/>
      <c r="J70" s="2"/>
      <c r="K70" s="2"/>
      <c r="L70" s="2"/>
      <c r="M70" s="4"/>
      <c r="P70" s="4"/>
      <c r="Q70" s="4"/>
      <c r="R70" s="4"/>
    </row>
    <row r="71" spans="1:18" x14ac:dyDescent="0.25">
      <c r="A71" s="50" t="s">
        <v>122</v>
      </c>
      <c r="B71" s="7"/>
      <c r="C71" s="17">
        <f t="shared" si="5"/>
        <v>1</v>
      </c>
      <c r="D71" s="10"/>
      <c r="E71" s="21" t="e">
        <f t="shared" si="6"/>
        <v>#N/A</v>
      </c>
      <c r="F71" s="4"/>
      <c r="G71" s="2"/>
      <c r="H71" s="2"/>
      <c r="I71" s="2"/>
      <c r="J71" s="2"/>
      <c r="K71" s="2"/>
      <c r="L71" s="2"/>
      <c r="M71" s="4"/>
      <c r="P71" s="4"/>
      <c r="Q71" s="4"/>
      <c r="R71" s="4"/>
    </row>
    <row r="72" spans="1:18" x14ac:dyDescent="0.25">
      <c r="A72" s="50" t="s">
        <v>122</v>
      </c>
      <c r="B72" s="7"/>
      <c r="C72" s="17">
        <f t="shared" si="5"/>
        <v>1</v>
      </c>
      <c r="D72" s="10"/>
      <c r="E72" s="21" t="e">
        <f t="shared" si="6"/>
        <v>#N/A</v>
      </c>
      <c r="F72" s="4"/>
      <c r="G72" s="2"/>
      <c r="H72" s="2"/>
      <c r="I72" s="2"/>
      <c r="J72" s="2"/>
      <c r="K72" s="2"/>
      <c r="L72" s="2"/>
      <c r="M72" s="4"/>
      <c r="P72" s="4"/>
      <c r="Q72" s="4"/>
      <c r="R72" s="4"/>
    </row>
    <row r="73" spans="1:18" x14ac:dyDescent="0.25">
      <c r="A73" s="50" t="s">
        <v>122</v>
      </c>
      <c r="B73" s="7"/>
      <c r="C73" s="17">
        <f t="shared" si="5"/>
        <v>1</v>
      </c>
      <c r="D73" s="10"/>
      <c r="E73" s="21" t="e">
        <f t="shared" si="6"/>
        <v>#N/A</v>
      </c>
      <c r="F73" s="4"/>
      <c r="G73" s="2"/>
      <c r="H73" s="2"/>
      <c r="I73" s="2"/>
      <c r="J73" s="2"/>
      <c r="K73" s="2"/>
      <c r="L73" s="2"/>
      <c r="M73" s="4"/>
      <c r="P73" s="4"/>
      <c r="Q73" s="4"/>
      <c r="R73" s="4"/>
    </row>
    <row r="74" spans="1:18" x14ac:dyDescent="0.25">
      <c r="A74" s="50" t="s">
        <v>122</v>
      </c>
      <c r="B74" s="7"/>
      <c r="C74" s="17">
        <f t="shared" si="5"/>
        <v>1</v>
      </c>
      <c r="D74" s="10"/>
      <c r="E74" s="21" t="e">
        <f t="shared" si="6"/>
        <v>#N/A</v>
      </c>
      <c r="F74" s="4"/>
      <c r="G74" s="2"/>
      <c r="H74" s="2"/>
      <c r="I74" s="2"/>
      <c r="J74" s="2"/>
      <c r="K74" s="2"/>
      <c r="L74" s="2"/>
      <c r="M74" s="4"/>
      <c r="P74" s="4"/>
      <c r="Q74" s="4"/>
      <c r="R74" s="4"/>
    </row>
    <row r="75" spans="1:18" x14ac:dyDescent="0.25">
      <c r="A75" s="50" t="s">
        <v>122</v>
      </c>
      <c r="B75" s="7"/>
      <c r="C75" s="17">
        <f t="shared" si="5"/>
        <v>1</v>
      </c>
      <c r="D75" s="10"/>
      <c r="E75" s="21" t="e">
        <f t="shared" si="6"/>
        <v>#N/A</v>
      </c>
      <c r="F75" s="4"/>
      <c r="G75" s="2"/>
      <c r="H75" s="2"/>
      <c r="I75" s="2"/>
      <c r="J75" s="2"/>
      <c r="K75" s="2"/>
      <c r="L75" s="2"/>
      <c r="M75" s="4"/>
      <c r="P75" s="4"/>
      <c r="Q75" s="4"/>
      <c r="R75" s="4"/>
    </row>
    <row r="76" spans="1:18" x14ac:dyDescent="0.25">
      <c r="A76" s="50" t="s">
        <v>122</v>
      </c>
      <c r="B76" s="7"/>
      <c r="C76" s="17">
        <f t="shared" si="5"/>
        <v>1</v>
      </c>
      <c r="D76" s="10"/>
      <c r="E76" s="21" t="e">
        <f t="shared" si="6"/>
        <v>#N/A</v>
      </c>
      <c r="F76" s="4"/>
      <c r="G76" s="2"/>
      <c r="H76" s="2"/>
      <c r="I76" s="2"/>
      <c r="J76" s="2"/>
      <c r="K76" s="2"/>
      <c r="L76" s="2"/>
      <c r="M76" s="4"/>
      <c r="P76" s="4"/>
      <c r="Q76" s="4"/>
      <c r="R76" s="4"/>
    </row>
    <row r="77" spans="1:18" x14ac:dyDescent="0.25">
      <c r="A77" s="50" t="s">
        <v>122</v>
      </c>
      <c r="B77" s="7"/>
      <c r="C77" s="17">
        <f t="shared" si="5"/>
        <v>1</v>
      </c>
      <c r="D77" s="10"/>
      <c r="E77" s="21" t="e">
        <f t="shared" si="6"/>
        <v>#N/A</v>
      </c>
      <c r="F77" s="4"/>
      <c r="G77" s="4"/>
      <c r="H77" s="4"/>
      <c r="I77" s="4"/>
      <c r="J77" s="4"/>
      <c r="K77" s="4"/>
      <c r="L77" s="4"/>
      <c r="M77" s="4"/>
      <c r="P77" s="4"/>
      <c r="Q77" s="4"/>
      <c r="R77" s="4"/>
    </row>
    <row r="78" spans="1:18" x14ac:dyDescent="0.25">
      <c r="A78" s="50" t="s">
        <v>122</v>
      </c>
      <c r="B78" s="7"/>
      <c r="C78" s="17">
        <f t="shared" si="5"/>
        <v>1</v>
      </c>
      <c r="D78" s="10"/>
      <c r="E78" s="21" t="e">
        <f t="shared" si="6"/>
        <v>#N/A</v>
      </c>
      <c r="F78" s="4"/>
      <c r="G78" s="4"/>
      <c r="H78" s="4"/>
      <c r="I78" s="4"/>
      <c r="J78" s="4"/>
      <c r="K78" s="4"/>
      <c r="L78" s="4"/>
      <c r="M78" s="4"/>
      <c r="P78" s="4"/>
      <c r="Q78" s="4"/>
      <c r="R78" s="4"/>
    </row>
    <row r="79" spans="1:18" x14ac:dyDescent="0.25">
      <c r="A79" s="50" t="s">
        <v>122</v>
      </c>
      <c r="B79" s="7"/>
      <c r="C79" s="17">
        <f t="shared" si="5"/>
        <v>1</v>
      </c>
      <c r="D79" s="10"/>
      <c r="E79" s="21" t="e">
        <f t="shared" si="6"/>
        <v>#N/A</v>
      </c>
      <c r="F79" s="4"/>
      <c r="G79" s="4"/>
      <c r="H79" s="4"/>
      <c r="I79" s="4"/>
      <c r="J79" s="4"/>
      <c r="K79" s="4"/>
      <c r="L79" s="4"/>
      <c r="M79" s="4"/>
      <c r="P79" s="4"/>
      <c r="Q79" s="4"/>
      <c r="R79" s="4"/>
    </row>
    <row r="80" spans="1:18" x14ac:dyDescent="0.25">
      <c r="A80" s="50" t="s">
        <v>122</v>
      </c>
      <c r="B80" s="7"/>
      <c r="C80" s="17">
        <f t="shared" si="5"/>
        <v>1</v>
      </c>
      <c r="D80" s="10"/>
      <c r="E80" s="21" t="e">
        <f t="shared" si="6"/>
        <v>#N/A</v>
      </c>
      <c r="F80" s="4"/>
      <c r="G80" s="4"/>
      <c r="H80" s="4"/>
      <c r="I80" s="4"/>
      <c r="J80" s="4"/>
      <c r="K80" s="4"/>
      <c r="L80" s="4"/>
      <c r="M80" s="4"/>
      <c r="P80" s="4"/>
      <c r="Q80" s="4"/>
      <c r="R80" s="4"/>
    </row>
    <row r="81" spans="1:18" x14ac:dyDescent="0.25">
      <c r="A81" s="50" t="s">
        <v>122</v>
      </c>
      <c r="B81" s="7"/>
      <c r="C81" s="17">
        <f t="shared" si="5"/>
        <v>1</v>
      </c>
      <c r="D81" s="10"/>
      <c r="E81" s="21" t="e">
        <f t="shared" si="6"/>
        <v>#N/A</v>
      </c>
      <c r="F81" s="4"/>
      <c r="G81" s="4"/>
      <c r="H81" s="4"/>
      <c r="I81" s="4"/>
      <c r="J81" s="4"/>
      <c r="K81" s="4"/>
      <c r="L81" s="4"/>
      <c r="M81" s="4"/>
      <c r="P81" s="4"/>
      <c r="Q81" s="4"/>
      <c r="R81" s="4"/>
    </row>
    <row r="82" spans="1:18" x14ac:dyDescent="0.25">
      <c r="A82" s="50" t="s">
        <v>122</v>
      </c>
      <c r="B82" s="7"/>
      <c r="C82" s="17">
        <f t="shared" si="5"/>
        <v>1</v>
      </c>
      <c r="D82" s="10"/>
      <c r="E82" s="21" t="e">
        <f t="shared" si="6"/>
        <v>#N/A</v>
      </c>
      <c r="F82" s="4"/>
      <c r="G82" s="4"/>
      <c r="H82" s="4"/>
      <c r="I82" s="4"/>
      <c r="J82" s="4"/>
      <c r="K82" s="4"/>
      <c r="L82" s="4"/>
      <c r="M82" s="4"/>
      <c r="P82" s="4"/>
      <c r="Q82" s="4"/>
      <c r="R82" s="4"/>
    </row>
    <row r="83" spans="1:18" x14ac:dyDescent="0.25">
      <c r="A83" s="50" t="s">
        <v>122</v>
      </c>
      <c r="B83" s="7"/>
      <c r="C83" s="17">
        <f t="shared" si="5"/>
        <v>1</v>
      </c>
      <c r="D83" s="10"/>
      <c r="E83" s="21" t="e">
        <f t="shared" si="6"/>
        <v>#N/A</v>
      </c>
      <c r="F83" s="4"/>
      <c r="G83" s="4"/>
      <c r="H83" s="4"/>
      <c r="I83" s="4"/>
      <c r="J83" s="4"/>
      <c r="K83" s="4"/>
      <c r="L83" s="4"/>
      <c r="M83" s="4"/>
      <c r="P83" s="4"/>
      <c r="Q83" s="4"/>
      <c r="R83" s="4"/>
    </row>
    <row r="84" spans="1:18" x14ac:dyDescent="0.25">
      <c r="A84" s="50" t="s">
        <v>122</v>
      </c>
      <c r="B84" s="7"/>
      <c r="C84" s="17">
        <f t="shared" si="5"/>
        <v>1</v>
      </c>
      <c r="D84" s="10"/>
      <c r="E84" s="21" t="e">
        <f t="shared" si="6"/>
        <v>#N/A</v>
      </c>
      <c r="F84" s="4"/>
      <c r="G84" s="4"/>
      <c r="H84" s="4"/>
      <c r="I84" s="4"/>
      <c r="J84" s="4"/>
      <c r="K84" s="4"/>
      <c r="L84" s="4"/>
      <c r="M84" s="4"/>
      <c r="P84" s="4"/>
      <c r="Q84" s="4"/>
      <c r="R84" s="4"/>
    </row>
    <row r="85" spans="1:18" x14ac:dyDescent="0.25">
      <c r="A85" s="50" t="s">
        <v>122</v>
      </c>
      <c r="B85" s="7"/>
      <c r="C85" s="17">
        <f t="shared" si="5"/>
        <v>1</v>
      </c>
      <c r="D85" s="10"/>
      <c r="E85" s="21" t="e">
        <f t="shared" si="6"/>
        <v>#N/A</v>
      </c>
      <c r="F85" s="4"/>
      <c r="G85" s="4"/>
      <c r="H85" s="4"/>
      <c r="I85" s="4"/>
      <c r="J85" s="4"/>
      <c r="K85" s="4"/>
      <c r="L85" s="4"/>
      <c r="M85" s="4"/>
      <c r="P85" s="4"/>
      <c r="Q85" s="4"/>
      <c r="R85" s="4"/>
    </row>
    <row r="86" spans="1:18" x14ac:dyDescent="0.25">
      <c r="A86" s="50" t="s">
        <v>122</v>
      </c>
      <c r="B86" s="7"/>
      <c r="C86" s="17">
        <f t="shared" si="5"/>
        <v>1</v>
      </c>
      <c r="D86" s="10"/>
      <c r="E86" s="21" t="e">
        <f t="shared" si="6"/>
        <v>#N/A</v>
      </c>
      <c r="F86" s="4"/>
      <c r="G86" s="4"/>
      <c r="H86" s="4"/>
      <c r="I86" s="4"/>
      <c r="J86" s="4"/>
      <c r="K86" s="4"/>
      <c r="L86" s="4"/>
      <c r="M86" s="4"/>
      <c r="P86" s="4"/>
      <c r="Q86" s="4"/>
      <c r="R86" s="4"/>
    </row>
    <row r="87" spans="1:18" x14ac:dyDescent="0.25">
      <c r="A87" s="50" t="s">
        <v>122</v>
      </c>
      <c r="B87" s="7"/>
      <c r="C87" s="17">
        <f t="shared" si="5"/>
        <v>1</v>
      </c>
      <c r="D87" s="10"/>
      <c r="E87" s="21" t="e">
        <f t="shared" si="6"/>
        <v>#N/A</v>
      </c>
      <c r="F87" s="4"/>
      <c r="G87" s="4"/>
      <c r="H87" s="4"/>
      <c r="I87" s="4"/>
      <c r="J87" s="4"/>
      <c r="K87" s="4"/>
      <c r="L87" s="4"/>
      <c r="M87" s="4"/>
      <c r="P87" s="4"/>
      <c r="Q87" s="4"/>
      <c r="R87" s="4"/>
    </row>
    <row r="88" spans="1:18" x14ac:dyDescent="0.25">
      <c r="A88" s="50" t="s">
        <v>122</v>
      </c>
      <c r="B88" s="7"/>
      <c r="C88" s="17">
        <f t="shared" si="5"/>
        <v>1</v>
      </c>
      <c r="D88" s="10"/>
      <c r="E88" s="21" t="e">
        <f t="shared" si="6"/>
        <v>#N/A</v>
      </c>
      <c r="F88" s="4"/>
      <c r="G88" s="4"/>
      <c r="H88" s="4"/>
      <c r="I88" s="4"/>
      <c r="J88" s="4"/>
      <c r="K88" s="4"/>
      <c r="L88" s="4"/>
      <c r="M88" s="4"/>
      <c r="P88" s="4"/>
      <c r="Q88" s="4"/>
      <c r="R88" s="4"/>
    </row>
    <row r="89" spans="1:18" x14ac:dyDescent="0.25">
      <c r="A89" s="50" t="s">
        <v>122</v>
      </c>
      <c r="B89" s="7"/>
      <c r="C89" s="17">
        <f t="shared" si="5"/>
        <v>1</v>
      </c>
      <c r="D89" s="10"/>
      <c r="E89" s="21" t="e">
        <f t="shared" si="6"/>
        <v>#N/A</v>
      </c>
      <c r="F89" s="4"/>
      <c r="G89" s="4"/>
      <c r="H89" s="4"/>
      <c r="I89" s="4"/>
      <c r="J89" s="4"/>
      <c r="K89" s="4"/>
      <c r="L89" s="4"/>
      <c r="M89" s="4"/>
      <c r="P89" s="4"/>
      <c r="Q89" s="4"/>
      <c r="R89" s="4"/>
    </row>
    <row r="90" spans="1:18" x14ac:dyDescent="0.25">
      <c r="A90" s="50" t="s">
        <v>122</v>
      </c>
      <c r="B90" s="7"/>
      <c r="C90" s="17">
        <f t="shared" si="5"/>
        <v>1</v>
      </c>
      <c r="D90" s="10"/>
      <c r="E90" s="21" t="e">
        <f t="shared" si="6"/>
        <v>#N/A</v>
      </c>
      <c r="F90" s="4"/>
      <c r="G90" s="4"/>
      <c r="H90" s="4"/>
      <c r="I90" s="4"/>
      <c r="J90" s="4"/>
      <c r="K90" s="4"/>
      <c r="L90" s="4"/>
      <c r="M90" s="4"/>
      <c r="P90" s="4"/>
      <c r="Q90" s="4"/>
      <c r="R90" s="4"/>
    </row>
    <row r="91" spans="1:18" x14ac:dyDescent="0.25">
      <c r="A91" s="50" t="s">
        <v>122</v>
      </c>
      <c r="B91" s="7"/>
      <c r="C91" s="17">
        <f t="shared" si="5"/>
        <v>1</v>
      </c>
      <c r="D91" s="10"/>
      <c r="E91" s="21" t="e">
        <f t="shared" si="6"/>
        <v>#N/A</v>
      </c>
      <c r="F91" s="4"/>
      <c r="G91" s="4"/>
      <c r="H91" s="4"/>
      <c r="I91" s="4"/>
      <c r="J91" s="4"/>
      <c r="K91" s="4"/>
      <c r="L91" s="4"/>
      <c r="M91" s="4"/>
      <c r="P91" s="4"/>
      <c r="Q91" s="4"/>
      <c r="R91" s="4"/>
    </row>
    <row r="92" spans="1:18" x14ac:dyDescent="0.25">
      <c r="A92" s="50" t="s">
        <v>122</v>
      </c>
      <c r="B92" s="7"/>
      <c r="C92" s="17">
        <f t="shared" si="5"/>
        <v>1</v>
      </c>
      <c r="D92" s="10"/>
      <c r="E92" s="21" t="e">
        <f t="shared" si="6"/>
        <v>#N/A</v>
      </c>
      <c r="F92" s="4"/>
      <c r="G92" s="4"/>
      <c r="H92" s="4"/>
      <c r="I92" s="4"/>
      <c r="J92" s="4"/>
      <c r="K92" s="4"/>
      <c r="L92" s="4"/>
      <c r="M92" s="4"/>
      <c r="P92" s="4"/>
      <c r="Q92" s="4"/>
      <c r="R92" s="4"/>
    </row>
    <row r="93" spans="1:18" x14ac:dyDescent="0.25">
      <c r="A93" s="50" t="s">
        <v>122</v>
      </c>
      <c r="B93" s="7"/>
      <c r="C93" s="17">
        <f t="shared" si="5"/>
        <v>1</v>
      </c>
      <c r="D93" s="10"/>
      <c r="E93" s="21" t="e">
        <f t="shared" si="6"/>
        <v>#N/A</v>
      </c>
      <c r="F93" s="4"/>
      <c r="G93" s="4"/>
      <c r="H93" s="4"/>
      <c r="I93" s="4"/>
      <c r="J93" s="4"/>
      <c r="K93" s="4"/>
      <c r="L93" s="4"/>
      <c r="M93" s="4"/>
      <c r="P93" s="4"/>
      <c r="Q93" s="4"/>
      <c r="R93" s="4"/>
    </row>
    <row r="94" spans="1:18" x14ac:dyDescent="0.25">
      <c r="A94" s="50" t="s">
        <v>122</v>
      </c>
      <c r="B94" s="7"/>
      <c r="C94" s="17">
        <f t="shared" si="5"/>
        <v>1</v>
      </c>
      <c r="D94" s="10"/>
      <c r="E94" s="21" t="e">
        <f t="shared" si="6"/>
        <v>#N/A</v>
      </c>
      <c r="F94" s="4"/>
      <c r="G94" s="4"/>
      <c r="H94" s="4"/>
      <c r="I94" s="4"/>
      <c r="J94" s="4"/>
      <c r="K94" s="4"/>
      <c r="L94" s="4"/>
      <c r="M94" s="4"/>
      <c r="P94" s="4"/>
      <c r="Q94" s="4"/>
      <c r="R94" s="4"/>
    </row>
    <row r="95" spans="1:18" x14ac:dyDescent="0.25">
      <c r="A95" s="50" t="s">
        <v>122</v>
      </c>
      <c r="B95" s="7"/>
      <c r="C95" s="17">
        <f t="shared" si="5"/>
        <v>1</v>
      </c>
      <c r="D95" s="10"/>
      <c r="E95" s="21" t="e">
        <f t="shared" si="6"/>
        <v>#N/A</v>
      </c>
      <c r="F95" s="4"/>
      <c r="G95" s="4"/>
      <c r="H95" s="4"/>
      <c r="I95" s="4"/>
      <c r="J95" s="4"/>
      <c r="K95" s="4"/>
      <c r="L95" s="4"/>
      <c r="M95" s="4"/>
      <c r="P95" s="4"/>
      <c r="Q95" s="4"/>
      <c r="R95" s="4"/>
    </row>
    <row r="96" spans="1:18" x14ac:dyDescent="0.25">
      <c r="A96" s="50" t="s">
        <v>122</v>
      </c>
      <c r="B96" s="7"/>
      <c r="C96" s="17">
        <f t="shared" si="5"/>
        <v>1</v>
      </c>
      <c r="D96" s="10"/>
      <c r="E96" s="21" t="e">
        <f t="shared" si="6"/>
        <v>#N/A</v>
      </c>
      <c r="F96" s="4"/>
      <c r="G96" s="4"/>
      <c r="H96" s="4"/>
      <c r="I96" s="4"/>
      <c r="J96" s="4"/>
      <c r="K96" s="4"/>
      <c r="L96" s="4"/>
      <c r="M96" s="4"/>
      <c r="P96" s="4"/>
      <c r="Q96" s="4"/>
      <c r="R96" s="4"/>
    </row>
    <row r="97" spans="1:18" x14ac:dyDescent="0.25">
      <c r="A97" s="50" t="s">
        <v>122</v>
      </c>
      <c r="B97" s="7"/>
      <c r="C97" s="17">
        <f t="shared" si="5"/>
        <v>1</v>
      </c>
      <c r="D97" s="10"/>
      <c r="E97" s="21" t="e">
        <f t="shared" si="6"/>
        <v>#N/A</v>
      </c>
      <c r="F97" s="4"/>
      <c r="G97" s="4"/>
      <c r="H97" s="4"/>
      <c r="I97" s="4"/>
      <c r="J97" s="4"/>
      <c r="K97" s="4"/>
      <c r="L97" s="4"/>
      <c r="M97" s="4"/>
      <c r="P97" s="4"/>
      <c r="Q97" s="4"/>
      <c r="R97" s="4"/>
    </row>
    <row r="98" spans="1:18" x14ac:dyDescent="0.25">
      <c r="A98" s="50" t="s">
        <v>122</v>
      </c>
      <c r="B98" s="7"/>
      <c r="C98" s="17">
        <f t="shared" si="5"/>
        <v>1</v>
      </c>
      <c r="D98" s="10"/>
      <c r="E98" s="21" t="e">
        <f t="shared" si="6"/>
        <v>#N/A</v>
      </c>
      <c r="F98" s="4"/>
      <c r="G98" s="4"/>
      <c r="H98" s="4"/>
      <c r="I98" s="4"/>
      <c r="J98" s="4"/>
      <c r="K98" s="4"/>
      <c r="L98" s="4"/>
      <c r="M98" s="4"/>
      <c r="P98" s="4"/>
      <c r="Q98" s="4"/>
      <c r="R98" s="4"/>
    </row>
    <row r="99" spans="1:18" x14ac:dyDescent="0.25">
      <c r="A99" s="50" t="s">
        <v>122</v>
      </c>
      <c r="B99" s="7"/>
      <c r="C99" s="17">
        <f t="shared" si="5"/>
        <v>1</v>
      </c>
      <c r="D99" s="10"/>
      <c r="E99" s="21" t="e">
        <f t="shared" si="6"/>
        <v>#N/A</v>
      </c>
      <c r="F99" s="4"/>
      <c r="G99" s="4"/>
      <c r="H99" s="4"/>
      <c r="I99" s="4"/>
      <c r="J99" s="4"/>
      <c r="K99" s="4"/>
      <c r="L99" s="4"/>
      <c r="M99" s="4"/>
      <c r="P99" s="4"/>
      <c r="Q99" s="4"/>
      <c r="R99" s="4"/>
    </row>
    <row r="100" spans="1:18" x14ac:dyDescent="0.25">
      <c r="A100" s="50" t="s">
        <v>122</v>
      </c>
      <c r="B100" s="7"/>
      <c r="C100" s="17">
        <f t="shared" si="5"/>
        <v>1</v>
      </c>
      <c r="D100" s="10"/>
      <c r="E100" s="21" t="e">
        <f t="shared" si="6"/>
        <v>#N/A</v>
      </c>
      <c r="F100" s="4"/>
      <c r="G100" s="4"/>
      <c r="H100" s="4"/>
      <c r="I100" s="4"/>
      <c r="J100" s="4"/>
      <c r="K100" s="4"/>
      <c r="L100" s="4"/>
      <c r="M100" s="4"/>
      <c r="P100" s="4"/>
      <c r="Q100" s="4"/>
      <c r="R100" s="4"/>
    </row>
    <row r="101" spans="1:18" x14ac:dyDescent="0.25">
      <c r="A101" s="50" t="s">
        <v>122</v>
      </c>
      <c r="B101" s="7"/>
      <c r="C101" s="17">
        <f t="shared" si="5"/>
        <v>1</v>
      </c>
      <c r="D101" s="10"/>
      <c r="E101" s="21" t="e">
        <f t="shared" si="6"/>
        <v>#N/A</v>
      </c>
      <c r="F101" s="4"/>
      <c r="G101" s="4"/>
      <c r="H101" s="4"/>
      <c r="I101" s="4"/>
      <c r="J101" s="4"/>
      <c r="K101" s="4"/>
      <c r="L101" s="4"/>
      <c r="M101" s="4"/>
      <c r="P101" s="4"/>
      <c r="Q101" s="4"/>
      <c r="R101" s="4"/>
    </row>
    <row r="102" spans="1:18" x14ac:dyDescent="0.25">
      <c r="A102" s="50" t="s">
        <v>122</v>
      </c>
      <c r="B102" s="7"/>
      <c r="C102" s="17">
        <f t="shared" si="5"/>
        <v>1</v>
      </c>
      <c r="D102" s="10"/>
      <c r="E102" s="21" t="e">
        <f t="shared" si="6"/>
        <v>#N/A</v>
      </c>
      <c r="F102" s="4"/>
      <c r="G102" s="4"/>
      <c r="H102" s="4"/>
      <c r="I102" s="4"/>
      <c r="J102" s="4"/>
      <c r="K102" s="4"/>
      <c r="L102" s="4"/>
      <c r="M102" s="4"/>
      <c r="P102" s="4"/>
      <c r="Q102" s="4"/>
      <c r="R102" s="4"/>
    </row>
    <row r="103" spans="1:18" x14ac:dyDescent="0.25">
      <c r="A103" s="50" t="s">
        <v>122</v>
      </c>
      <c r="B103" s="7"/>
      <c r="C103" s="17">
        <f t="shared" si="5"/>
        <v>1</v>
      </c>
      <c r="D103" s="10"/>
      <c r="E103" s="21" t="e">
        <f t="shared" si="6"/>
        <v>#N/A</v>
      </c>
      <c r="F103" s="4"/>
      <c r="G103" s="4"/>
      <c r="H103" s="4"/>
      <c r="I103" s="4"/>
      <c r="J103" s="4"/>
      <c r="K103" s="4"/>
      <c r="L103" s="4"/>
      <c r="M103" s="4"/>
      <c r="P103" s="4"/>
      <c r="Q103" s="4"/>
      <c r="R103" s="4"/>
    </row>
    <row r="104" spans="1:18" x14ac:dyDescent="0.25">
      <c r="A104" s="50" t="s">
        <v>122</v>
      </c>
      <c r="B104" s="7"/>
      <c r="C104" s="17">
        <f t="shared" si="5"/>
        <v>1</v>
      </c>
      <c r="D104" s="10"/>
      <c r="E104" s="21" t="e">
        <f t="shared" si="6"/>
        <v>#N/A</v>
      </c>
      <c r="F104" s="4"/>
      <c r="G104" s="4"/>
      <c r="H104" s="4"/>
      <c r="I104" s="4"/>
      <c r="J104" s="4"/>
      <c r="K104" s="4"/>
      <c r="L104" s="4"/>
      <c r="M104" s="4"/>
      <c r="P104" s="4"/>
      <c r="Q104" s="4"/>
      <c r="R104" s="4"/>
    </row>
    <row r="105" spans="1:18" x14ac:dyDescent="0.25">
      <c r="A105" s="50" t="s">
        <v>122</v>
      </c>
      <c r="B105" s="7"/>
      <c r="C105" s="17">
        <f t="shared" si="5"/>
        <v>1</v>
      </c>
      <c r="D105" s="10"/>
      <c r="E105" s="21" t="e">
        <f t="shared" si="6"/>
        <v>#N/A</v>
      </c>
      <c r="F105" s="4"/>
      <c r="G105" s="4"/>
      <c r="H105" s="4"/>
      <c r="I105" s="4"/>
      <c r="J105" s="4"/>
      <c r="K105" s="4"/>
      <c r="L105" s="4"/>
      <c r="M105" s="4"/>
      <c r="P105" s="4"/>
      <c r="Q105" s="4"/>
      <c r="R105" s="4"/>
    </row>
    <row r="106" spans="1:18" x14ac:dyDescent="0.25">
      <c r="A106" s="50" t="s">
        <v>122</v>
      </c>
      <c r="B106" s="7"/>
      <c r="C106" s="17">
        <f t="shared" si="5"/>
        <v>1</v>
      </c>
      <c r="D106" s="10"/>
      <c r="E106" s="21" t="e">
        <f t="shared" si="6"/>
        <v>#N/A</v>
      </c>
      <c r="F106" s="4"/>
      <c r="G106" s="4"/>
      <c r="H106" s="4"/>
      <c r="I106" s="4"/>
      <c r="J106" s="4"/>
      <c r="K106" s="4"/>
      <c r="L106" s="4"/>
      <c r="M106" s="4"/>
      <c r="P106" s="4"/>
      <c r="Q106" s="4"/>
      <c r="R106" s="4"/>
    </row>
    <row r="107" spans="1:18" x14ac:dyDescent="0.25">
      <c r="A107" s="50" t="s">
        <v>122</v>
      </c>
      <c r="B107" s="7"/>
      <c r="C107" s="17">
        <f t="shared" si="5"/>
        <v>1</v>
      </c>
      <c r="D107" s="10"/>
      <c r="E107" s="21" t="e">
        <f t="shared" si="6"/>
        <v>#N/A</v>
      </c>
      <c r="F107" s="4"/>
      <c r="G107" s="4"/>
      <c r="H107" s="4"/>
      <c r="I107" s="4"/>
      <c r="J107" s="4"/>
      <c r="K107" s="4"/>
      <c r="L107" s="4"/>
      <c r="M107" s="4"/>
      <c r="P107" s="4"/>
      <c r="Q107" s="4"/>
      <c r="R107" s="4"/>
    </row>
    <row r="108" spans="1:18" x14ac:dyDescent="0.25">
      <c r="A108" s="50" t="s">
        <v>122</v>
      </c>
      <c r="B108" s="7"/>
      <c r="C108" s="17">
        <f t="shared" si="5"/>
        <v>1</v>
      </c>
      <c r="D108" s="10"/>
      <c r="E108" s="21" t="e">
        <f t="shared" si="6"/>
        <v>#N/A</v>
      </c>
      <c r="F108" s="4"/>
      <c r="G108" s="4"/>
      <c r="H108" s="4"/>
      <c r="I108" s="4"/>
      <c r="J108" s="4"/>
      <c r="K108" s="4"/>
      <c r="L108" s="4"/>
      <c r="M108" s="4"/>
      <c r="P108" s="4"/>
      <c r="Q108" s="4"/>
      <c r="R108" s="4"/>
    </row>
    <row r="109" spans="1:18" x14ac:dyDescent="0.25">
      <c r="A109" s="50" t="s">
        <v>122</v>
      </c>
      <c r="B109" s="7"/>
      <c r="C109" s="17">
        <f t="shared" si="5"/>
        <v>1</v>
      </c>
      <c r="D109" s="10"/>
      <c r="E109" s="21" t="e">
        <f t="shared" si="6"/>
        <v>#N/A</v>
      </c>
      <c r="F109" s="4"/>
      <c r="G109" s="4"/>
      <c r="H109" s="4"/>
      <c r="I109" s="4"/>
      <c r="J109" s="4"/>
      <c r="K109" s="4"/>
      <c r="L109" s="4"/>
      <c r="M109" s="4"/>
      <c r="P109" s="4"/>
      <c r="Q109" s="4"/>
      <c r="R109" s="4"/>
    </row>
    <row r="110" spans="1:18" x14ac:dyDescent="0.25">
      <c r="A110" s="50" t="s">
        <v>122</v>
      </c>
      <c r="B110" s="7"/>
      <c r="C110" s="17">
        <f t="shared" si="5"/>
        <v>1</v>
      </c>
      <c r="D110" s="10"/>
      <c r="E110" s="21" t="e">
        <f t="shared" si="6"/>
        <v>#N/A</v>
      </c>
      <c r="F110" s="4"/>
      <c r="G110" s="4"/>
      <c r="H110" s="4"/>
      <c r="I110" s="4"/>
      <c r="J110" s="4"/>
      <c r="K110" s="4"/>
      <c r="L110" s="4"/>
      <c r="M110" s="4"/>
      <c r="P110" s="4"/>
      <c r="Q110" s="4"/>
      <c r="R110" s="4"/>
    </row>
    <row r="111" spans="1:18" x14ac:dyDescent="0.25">
      <c r="A111" s="50" t="s">
        <v>122</v>
      </c>
      <c r="B111" s="7"/>
      <c r="C111" s="17">
        <f t="shared" si="5"/>
        <v>1</v>
      </c>
      <c r="D111" s="10"/>
      <c r="E111" s="21" t="e">
        <f t="shared" si="6"/>
        <v>#N/A</v>
      </c>
      <c r="F111" s="4"/>
      <c r="G111" s="4"/>
      <c r="H111" s="4"/>
      <c r="I111" s="4"/>
      <c r="J111" s="4"/>
      <c r="K111" s="4"/>
      <c r="L111" s="4"/>
      <c r="M111" s="4"/>
      <c r="P111" s="4"/>
      <c r="Q111" s="4"/>
      <c r="R111" s="4"/>
    </row>
    <row r="112" spans="1:18" x14ac:dyDescent="0.25">
      <c r="A112" s="50" t="s">
        <v>122</v>
      </c>
      <c r="B112" s="7"/>
      <c r="C112" s="17">
        <f t="shared" si="5"/>
        <v>1</v>
      </c>
      <c r="D112" s="10"/>
      <c r="E112" s="21" t="e">
        <f t="shared" si="6"/>
        <v>#N/A</v>
      </c>
      <c r="F112" s="4"/>
      <c r="G112" s="4"/>
      <c r="H112" s="4"/>
      <c r="I112" s="4"/>
      <c r="J112" s="4"/>
      <c r="K112" s="4"/>
      <c r="L112" s="4"/>
      <c r="M112" s="4"/>
      <c r="P112" s="4"/>
      <c r="Q112" s="4"/>
      <c r="R112" s="4"/>
    </row>
    <row r="113" spans="1:18" x14ac:dyDescent="0.25">
      <c r="A113" s="50" t="s">
        <v>122</v>
      </c>
      <c r="B113" s="7"/>
      <c r="C113" s="17">
        <f t="shared" si="5"/>
        <v>1</v>
      </c>
      <c r="D113" s="10"/>
      <c r="E113" s="21" t="e">
        <f t="shared" si="6"/>
        <v>#N/A</v>
      </c>
      <c r="F113" s="4"/>
      <c r="G113" s="4"/>
      <c r="H113" s="4"/>
      <c r="I113" s="4"/>
      <c r="J113" s="4"/>
      <c r="K113" s="4"/>
      <c r="L113" s="4"/>
      <c r="M113" s="4"/>
      <c r="P113" s="4"/>
      <c r="Q113" s="4"/>
      <c r="R113" s="4"/>
    </row>
    <row r="114" spans="1:18" x14ac:dyDescent="0.25">
      <c r="A114" s="50" t="s">
        <v>122</v>
      </c>
      <c r="B114" s="7"/>
      <c r="C114" s="17">
        <f t="shared" si="5"/>
        <v>1</v>
      </c>
      <c r="D114" s="10"/>
      <c r="E114" s="21" t="e">
        <f t="shared" si="6"/>
        <v>#N/A</v>
      </c>
      <c r="F114" s="4"/>
      <c r="G114" s="4"/>
      <c r="H114" s="4"/>
      <c r="I114" s="4"/>
      <c r="J114" s="4"/>
      <c r="K114" s="4"/>
      <c r="L114" s="4"/>
      <c r="M114" s="4"/>
      <c r="P114" s="4"/>
      <c r="Q114" s="4"/>
      <c r="R114" s="4"/>
    </row>
    <row r="115" spans="1:18" x14ac:dyDescent="0.25">
      <c r="A115" s="50" t="s">
        <v>122</v>
      </c>
      <c r="B115" s="7"/>
      <c r="C115" s="17">
        <f t="shared" si="5"/>
        <v>1</v>
      </c>
      <c r="D115" s="10"/>
      <c r="E115" s="21" t="e">
        <f t="shared" si="6"/>
        <v>#N/A</v>
      </c>
      <c r="F115" s="4"/>
      <c r="G115" s="4"/>
      <c r="H115" s="4"/>
      <c r="I115" s="4"/>
      <c r="J115" s="4"/>
      <c r="K115" s="4"/>
      <c r="L115" s="4"/>
      <c r="M115" s="4"/>
      <c r="P115" s="4"/>
      <c r="Q115" s="4"/>
      <c r="R115" s="4"/>
    </row>
    <row r="116" spans="1:18" x14ac:dyDescent="0.25">
      <c r="A116" s="50" t="s">
        <v>122</v>
      </c>
      <c r="B116" s="7"/>
      <c r="C116" s="17">
        <f t="shared" si="5"/>
        <v>1</v>
      </c>
      <c r="D116" s="10"/>
      <c r="E116" s="21" t="e">
        <f t="shared" si="6"/>
        <v>#N/A</v>
      </c>
      <c r="F116" s="4"/>
      <c r="G116" s="4"/>
      <c r="H116" s="4"/>
      <c r="I116" s="4"/>
      <c r="J116" s="4"/>
      <c r="K116" s="4"/>
      <c r="L116" s="4"/>
      <c r="M116" s="4"/>
      <c r="P116" s="4"/>
      <c r="Q116" s="4"/>
      <c r="R116" s="4"/>
    </row>
    <row r="117" spans="1:18" x14ac:dyDescent="0.25">
      <c r="A117" s="50" t="s">
        <v>122</v>
      </c>
      <c r="B117" s="7"/>
      <c r="C117" s="17">
        <f t="shared" si="5"/>
        <v>1</v>
      </c>
      <c r="D117" s="10"/>
      <c r="E117" s="21" t="e">
        <f t="shared" si="6"/>
        <v>#N/A</v>
      </c>
      <c r="F117" s="4"/>
      <c r="G117" s="4"/>
      <c r="H117" s="4"/>
      <c r="I117" s="4"/>
      <c r="J117" s="4"/>
      <c r="K117" s="4"/>
      <c r="L117" s="4"/>
      <c r="M117" s="4"/>
      <c r="P117" s="4"/>
      <c r="Q117" s="4"/>
      <c r="R117" s="4"/>
    </row>
    <row r="118" spans="1:18" x14ac:dyDescent="0.25">
      <c r="A118" s="50" t="s">
        <v>122</v>
      </c>
      <c r="B118" s="7"/>
      <c r="C118" s="17">
        <f t="shared" si="5"/>
        <v>1</v>
      </c>
      <c r="D118" s="10"/>
      <c r="E118" s="21" t="e">
        <f t="shared" si="6"/>
        <v>#N/A</v>
      </c>
      <c r="F118" s="4"/>
      <c r="G118" s="4"/>
      <c r="H118" s="4"/>
      <c r="I118" s="4"/>
      <c r="J118" s="4"/>
      <c r="K118" s="4"/>
      <c r="L118" s="4"/>
      <c r="M118" s="4"/>
      <c r="P118" s="4"/>
      <c r="Q118" s="4"/>
      <c r="R118" s="4"/>
    </row>
    <row r="119" spans="1:18" x14ac:dyDescent="0.25">
      <c r="A119" s="50" t="s">
        <v>122</v>
      </c>
      <c r="B119" s="7"/>
      <c r="C119" s="17">
        <f t="shared" si="5"/>
        <v>1</v>
      </c>
      <c r="D119" s="10"/>
      <c r="E119" s="21" t="e">
        <f t="shared" si="6"/>
        <v>#N/A</v>
      </c>
      <c r="F119" s="4"/>
      <c r="G119" s="4"/>
      <c r="H119" s="4"/>
      <c r="I119" s="4"/>
      <c r="J119" s="4"/>
      <c r="K119" s="4"/>
      <c r="L119" s="4"/>
      <c r="M119" s="4"/>
      <c r="P119" s="4"/>
      <c r="Q119" s="4"/>
      <c r="R119" s="4"/>
    </row>
    <row r="120" spans="1:18" x14ac:dyDescent="0.25">
      <c r="A120" s="50" t="s">
        <v>122</v>
      </c>
      <c r="B120" s="7"/>
      <c r="C120" s="17">
        <f t="shared" si="5"/>
        <v>1</v>
      </c>
      <c r="D120" s="10"/>
      <c r="E120" s="21" t="e">
        <f t="shared" si="6"/>
        <v>#N/A</v>
      </c>
      <c r="F120" s="4"/>
      <c r="G120" s="4"/>
      <c r="H120" s="4"/>
      <c r="I120" s="4"/>
      <c r="J120" s="4"/>
      <c r="K120" s="4"/>
      <c r="L120" s="4"/>
      <c r="M120" s="4"/>
      <c r="P120" s="4"/>
      <c r="Q120" s="4"/>
      <c r="R120" s="4"/>
    </row>
    <row r="121" spans="1:18" x14ac:dyDescent="0.25">
      <c r="A121" s="50" t="s">
        <v>122</v>
      </c>
      <c r="B121" s="7"/>
      <c r="C121" s="17">
        <f t="shared" si="5"/>
        <v>1</v>
      </c>
      <c r="D121" s="10"/>
      <c r="E121" s="21" t="e">
        <f t="shared" si="6"/>
        <v>#N/A</v>
      </c>
      <c r="F121" s="4"/>
      <c r="G121" s="4"/>
      <c r="H121" s="4"/>
      <c r="I121" s="4"/>
      <c r="J121" s="4"/>
      <c r="K121" s="4"/>
      <c r="L121" s="4"/>
      <c r="M121" s="4"/>
      <c r="P121" s="4"/>
      <c r="Q121" s="4"/>
      <c r="R121" s="4"/>
    </row>
    <row r="122" spans="1:18" x14ac:dyDescent="0.25">
      <c r="A122" s="50" t="s">
        <v>122</v>
      </c>
      <c r="B122" s="7"/>
      <c r="C122" s="17">
        <f t="shared" si="5"/>
        <v>1</v>
      </c>
      <c r="D122" s="10"/>
      <c r="E122" s="21" t="e">
        <f t="shared" si="6"/>
        <v>#N/A</v>
      </c>
      <c r="F122" s="4"/>
      <c r="G122" s="4"/>
      <c r="H122" s="4"/>
      <c r="I122" s="4"/>
      <c r="J122" s="4"/>
      <c r="K122" s="4"/>
      <c r="L122" s="4"/>
      <c r="M122" s="4"/>
      <c r="P122" s="4"/>
      <c r="Q122" s="4"/>
      <c r="R122" s="4"/>
    </row>
    <row r="123" spans="1:18" x14ac:dyDescent="0.25">
      <c r="A123" s="50" t="s">
        <v>122</v>
      </c>
      <c r="B123" s="7"/>
      <c r="C123" s="17">
        <f t="shared" si="5"/>
        <v>1</v>
      </c>
      <c r="D123" s="10"/>
      <c r="E123" s="21" t="e">
        <f t="shared" si="6"/>
        <v>#N/A</v>
      </c>
      <c r="F123" s="4"/>
      <c r="G123" s="4"/>
      <c r="H123" s="4"/>
      <c r="I123" s="4"/>
      <c r="J123" s="4"/>
      <c r="K123" s="4"/>
      <c r="L123" s="4"/>
      <c r="M123" s="4"/>
      <c r="P123" s="4"/>
      <c r="Q123" s="4"/>
      <c r="R123" s="4"/>
    </row>
    <row r="124" spans="1:18" x14ac:dyDescent="0.25">
      <c r="A124" s="50" t="s">
        <v>122</v>
      </c>
      <c r="B124" s="7"/>
      <c r="C124" s="17">
        <f t="shared" si="5"/>
        <v>1</v>
      </c>
      <c r="D124" s="10"/>
      <c r="E124" s="21" t="e">
        <f t="shared" si="6"/>
        <v>#N/A</v>
      </c>
      <c r="F124" s="4"/>
      <c r="G124" s="4"/>
      <c r="H124" s="4"/>
      <c r="I124" s="4"/>
      <c r="J124" s="4"/>
      <c r="K124" s="4"/>
      <c r="L124" s="4"/>
      <c r="M124" s="4"/>
      <c r="P124" s="4"/>
      <c r="Q124" s="4"/>
      <c r="R124" s="4"/>
    </row>
    <row r="125" spans="1:18" x14ac:dyDescent="0.25">
      <c r="A125" s="50" t="s">
        <v>122</v>
      </c>
      <c r="B125" s="7"/>
      <c r="C125" s="17">
        <f t="shared" si="5"/>
        <v>1</v>
      </c>
      <c r="D125" s="10"/>
      <c r="E125" s="21" t="e">
        <f t="shared" si="6"/>
        <v>#N/A</v>
      </c>
      <c r="F125" s="4"/>
      <c r="G125" s="4"/>
      <c r="H125" s="4"/>
      <c r="I125" s="4"/>
      <c r="J125" s="4"/>
      <c r="K125" s="4"/>
      <c r="L125" s="4"/>
      <c r="M125" s="4"/>
      <c r="P125" s="4"/>
      <c r="Q125" s="4"/>
      <c r="R125" s="4"/>
    </row>
    <row r="126" spans="1:18" x14ac:dyDescent="0.25">
      <c r="A126" s="50" t="s">
        <v>122</v>
      </c>
      <c r="B126" s="7"/>
      <c r="C126" s="17">
        <f t="shared" si="5"/>
        <v>1</v>
      </c>
      <c r="D126" s="10"/>
      <c r="E126" s="21" t="e">
        <f t="shared" si="6"/>
        <v>#N/A</v>
      </c>
      <c r="F126" s="4"/>
      <c r="G126" s="4"/>
      <c r="H126" s="4"/>
      <c r="I126" s="4"/>
      <c r="J126" s="4"/>
      <c r="K126" s="4"/>
      <c r="L126" s="4"/>
      <c r="M126" s="4"/>
      <c r="P126" s="4"/>
      <c r="Q126" s="4"/>
      <c r="R126" s="4"/>
    </row>
    <row r="127" spans="1:18" x14ac:dyDescent="0.25">
      <c r="A127" s="50" t="s">
        <v>122</v>
      </c>
      <c r="B127" s="7"/>
      <c r="C127" s="17">
        <f t="shared" si="5"/>
        <v>1</v>
      </c>
      <c r="D127" s="10"/>
      <c r="E127" s="21" t="e">
        <f t="shared" si="6"/>
        <v>#N/A</v>
      </c>
      <c r="F127" s="4"/>
      <c r="G127" s="4"/>
      <c r="H127" s="4"/>
      <c r="I127" s="4"/>
      <c r="J127" s="4"/>
      <c r="K127" s="4"/>
      <c r="L127" s="4"/>
      <c r="M127" s="4"/>
      <c r="P127" s="4"/>
      <c r="Q127" s="4"/>
      <c r="R127" s="4"/>
    </row>
    <row r="128" spans="1:18" x14ac:dyDescent="0.25">
      <c r="A128" s="50" t="s">
        <v>122</v>
      </c>
      <c r="B128" s="7"/>
      <c r="C128" s="17">
        <f t="shared" si="5"/>
        <v>1</v>
      </c>
      <c r="D128" s="10"/>
      <c r="E128" s="21" t="e">
        <f t="shared" si="6"/>
        <v>#N/A</v>
      </c>
      <c r="F128" s="4"/>
      <c r="G128" s="4"/>
      <c r="H128" s="4"/>
      <c r="I128" s="4"/>
      <c r="J128" s="4"/>
      <c r="K128" s="4"/>
      <c r="L128" s="4"/>
      <c r="M128" s="4"/>
      <c r="P128" s="4"/>
      <c r="Q128" s="4"/>
      <c r="R128" s="4"/>
    </row>
    <row r="129" spans="1:18" x14ac:dyDescent="0.25">
      <c r="A129" s="50" t="s">
        <v>122</v>
      </c>
      <c r="B129" s="7"/>
      <c r="C129" s="17">
        <f t="shared" si="5"/>
        <v>1</v>
      </c>
      <c r="D129" s="10"/>
      <c r="E129" s="21" t="e">
        <f t="shared" si="6"/>
        <v>#N/A</v>
      </c>
      <c r="F129" s="4"/>
      <c r="G129" s="4"/>
      <c r="H129" s="4"/>
      <c r="I129" s="4"/>
      <c r="J129" s="4"/>
      <c r="K129" s="4"/>
      <c r="L129" s="4"/>
      <c r="M129" s="4"/>
      <c r="P129" s="4"/>
      <c r="Q129" s="4"/>
      <c r="R129" s="4"/>
    </row>
    <row r="130" spans="1:18" x14ac:dyDescent="0.25">
      <c r="A130" s="50" t="s">
        <v>122</v>
      </c>
      <c r="B130" s="7"/>
      <c r="C130" s="17">
        <f t="shared" si="5"/>
        <v>1</v>
      </c>
      <c r="D130" s="10"/>
      <c r="E130" s="21" t="e">
        <f t="shared" si="6"/>
        <v>#N/A</v>
      </c>
      <c r="F130" s="4"/>
      <c r="G130" s="4"/>
      <c r="H130" s="4"/>
      <c r="I130" s="4"/>
      <c r="J130" s="4"/>
      <c r="K130" s="4"/>
      <c r="L130" s="4"/>
      <c r="M130" s="4"/>
      <c r="P130" s="4"/>
      <c r="Q130" s="4"/>
      <c r="R130" s="4"/>
    </row>
    <row r="131" spans="1:18" x14ac:dyDescent="0.25">
      <c r="A131" s="50" t="s">
        <v>122</v>
      </c>
      <c r="B131" s="7"/>
      <c r="C131" s="17">
        <f t="shared" ref="C131:C138" si="7" xml:space="preserve"> 1</f>
        <v>1</v>
      </c>
      <c r="D131" s="10"/>
      <c r="E131" s="21" t="e">
        <f t="shared" ref="E131:E138" si="8">INDEX(N:N,MATCH(B131,O:O,0),1)</f>
        <v>#N/A</v>
      </c>
      <c r="F131" s="4"/>
      <c r="G131" s="4"/>
      <c r="H131" s="4"/>
      <c r="I131" s="4"/>
      <c r="J131" s="4"/>
      <c r="K131" s="4"/>
      <c r="L131" s="4"/>
      <c r="M131" s="4"/>
      <c r="P131" s="4"/>
      <c r="Q131" s="4"/>
      <c r="R131" s="4"/>
    </row>
    <row r="132" spans="1:18" x14ac:dyDescent="0.25">
      <c r="A132" s="50" t="s">
        <v>122</v>
      </c>
      <c r="B132" s="7"/>
      <c r="C132" s="17">
        <f t="shared" si="7"/>
        <v>1</v>
      </c>
      <c r="D132" s="10"/>
      <c r="E132" s="21" t="e">
        <f t="shared" si="8"/>
        <v>#N/A</v>
      </c>
      <c r="F132" s="4"/>
      <c r="G132" s="4"/>
      <c r="H132" s="4"/>
      <c r="I132" s="4"/>
      <c r="J132" s="4"/>
      <c r="K132" s="4"/>
      <c r="L132" s="4"/>
      <c r="M132" s="4"/>
      <c r="P132" s="4"/>
      <c r="Q132" s="4"/>
      <c r="R132" s="4"/>
    </row>
    <row r="133" spans="1:18" x14ac:dyDescent="0.25">
      <c r="A133" s="50" t="s">
        <v>122</v>
      </c>
      <c r="B133" s="7"/>
      <c r="C133" s="17">
        <f t="shared" si="7"/>
        <v>1</v>
      </c>
      <c r="D133" s="10"/>
      <c r="E133" s="21" t="e">
        <f t="shared" si="8"/>
        <v>#N/A</v>
      </c>
      <c r="F133" s="4"/>
      <c r="G133" s="4"/>
      <c r="H133" s="4"/>
      <c r="I133" s="4"/>
      <c r="J133" s="4"/>
      <c r="K133" s="4"/>
      <c r="L133" s="4"/>
      <c r="M133" s="4"/>
      <c r="P133" s="4"/>
      <c r="Q133" s="4"/>
      <c r="R133" s="4"/>
    </row>
    <row r="134" spans="1:18" x14ac:dyDescent="0.25">
      <c r="A134" s="50" t="s">
        <v>122</v>
      </c>
      <c r="B134" s="7"/>
      <c r="C134" s="17">
        <f t="shared" si="7"/>
        <v>1</v>
      </c>
      <c r="D134" s="10"/>
      <c r="E134" s="21" t="e">
        <f t="shared" si="8"/>
        <v>#N/A</v>
      </c>
      <c r="F134" s="4"/>
      <c r="G134" s="4"/>
      <c r="H134" s="4"/>
      <c r="I134" s="4"/>
      <c r="J134" s="4"/>
      <c r="K134" s="4"/>
      <c r="L134" s="4"/>
      <c r="M134" s="4"/>
      <c r="P134" s="4"/>
      <c r="Q134" s="4"/>
      <c r="R134" s="4"/>
    </row>
    <row r="135" spans="1:18" x14ac:dyDescent="0.25">
      <c r="A135" s="50" t="s">
        <v>122</v>
      </c>
      <c r="B135" s="7"/>
      <c r="C135" s="17">
        <f t="shared" si="7"/>
        <v>1</v>
      </c>
      <c r="D135" s="10"/>
      <c r="E135" s="21" t="e">
        <f t="shared" si="8"/>
        <v>#N/A</v>
      </c>
      <c r="F135" s="4"/>
      <c r="G135" s="4"/>
      <c r="H135" s="4"/>
      <c r="I135" s="4"/>
      <c r="J135" s="4"/>
      <c r="K135" s="4"/>
      <c r="L135" s="4"/>
      <c r="M135" s="4"/>
      <c r="P135" s="4"/>
      <c r="Q135" s="4"/>
      <c r="R135" s="4"/>
    </row>
    <row r="136" spans="1:18" x14ac:dyDescent="0.25">
      <c r="A136" s="50" t="s">
        <v>122</v>
      </c>
      <c r="B136" s="7"/>
      <c r="C136" s="17">
        <f t="shared" si="7"/>
        <v>1</v>
      </c>
      <c r="D136" s="10"/>
      <c r="E136" s="21" t="e">
        <f t="shared" si="8"/>
        <v>#N/A</v>
      </c>
      <c r="F136" s="4"/>
      <c r="G136" s="4"/>
      <c r="H136" s="4"/>
      <c r="I136" s="4"/>
      <c r="J136" s="4"/>
      <c r="K136" s="4"/>
      <c r="L136" s="4"/>
      <c r="M136" s="4"/>
      <c r="P136" s="4"/>
      <c r="Q136" s="4"/>
      <c r="R136" s="4"/>
    </row>
    <row r="137" spans="1:18" x14ac:dyDescent="0.25">
      <c r="A137" s="50" t="s">
        <v>122</v>
      </c>
      <c r="B137" s="7"/>
      <c r="C137" s="17">
        <f t="shared" si="7"/>
        <v>1</v>
      </c>
      <c r="D137" s="10"/>
      <c r="E137" s="21" t="e">
        <f t="shared" si="8"/>
        <v>#N/A</v>
      </c>
      <c r="F137" s="4"/>
      <c r="G137" s="4"/>
      <c r="H137" s="4"/>
      <c r="I137" s="4"/>
      <c r="J137" s="4"/>
      <c r="K137" s="4"/>
      <c r="L137" s="4"/>
      <c r="M137" s="4"/>
      <c r="P137" s="4"/>
      <c r="Q137" s="4"/>
      <c r="R137" s="4"/>
    </row>
    <row r="138" spans="1:18" x14ac:dyDescent="0.25">
      <c r="A138" s="50" t="s">
        <v>122</v>
      </c>
      <c r="B138" s="7"/>
      <c r="C138" s="17">
        <f t="shared" si="7"/>
        <v>1</v>
      </c>
      <c r="D138" s="10"/>
      <c r="E138" s="21" t="e">
        <f t="shared" si="8"/>
        <v>#N/A</v>
      </c>
    </row>
  </sheetData>
  <conditionalFormatting sqref="L2:L46">
    <cfRule type="cellIs" dxfId="244" priority="1" operator="between">
      <formula>90</formula>
      <formula>126</formula>
    </cfRule>
    <cfRule type="cellIs" dxfId="243" priority="2" operator="between">
      <formula>60</formula>
      <formula>90</formula>
    </cfRule>
    <cfRule type="cellIs" dxfId="242" priority="3" operator="between">
      <formula>30</formula>
      <formula>60</formula>
    </cfRule>
    <cfRule type="cellIs" dxfId="241" priority="4" operator="between">
      <formula>2</formula>
      <formula>30</formula>
    </cfRule>
    <cfRule type="cellIs" dxfId="240" priority="5" operator="equal">
      <formula>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3" name="Option Button 1">
              <controlPr defaultSize="0" autoFill="0" autoLine="0" autoPict="0" macro="[0]!NONO2">
                <anchor moveWithCells="1">
                  <from>
                    <xdr:col>11</xdr:col>
                    <xdr:colOff>180975</xdr:colOff>
                    <xdr:row>46</xdr:row>
                    <xdr:rowOff>161925</xdr:rowOff>
                  </from>
                  <to>
                    <xdr:col>11</xdr:col>
                    <xdr:colOff>2286000</xdr:colOff>
                    <xdr:row>49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7"/>
  <sheetViews>
    <sheetView zoomScale="80" zoomScaleNormal="80" workbookViewId="0">
      <selection activeCell="I41" sqref="I41"/>
    </sheetView>
  </sheetViews>
  <sheetFormatPr defaultRowHeight="15" x14ac:dyDescent="0.25"/>
  <cols>
    <col min="1" max="1" width="13.7109375" customWidth="1"/>
    <col min="16" max="16" width="10.140625" customWidth="1"/>
    <col min="35" max="35" width="11.7109375" customWidth="1"/>
    <col min="38" max="38" width="14" customWidth="1"/>
    <col min="39" max="39" width="12.7109375" customWidth="1"/>
    <col min="42" max="42" width="11.28515625" customWidth="1"/>
    <col min="43" max="43" width="12" customWidth="1"/>
    <col min="46" max="47" width="11.28515625" customWidth="1"/>
  </cols>
  <sheetData>
    <row r="1" spans="1:48" ht="19.5" thickBot="1" x14ac:dyDescent="0.35">
      <c r="A1" s="87" t="s">
        <v>137</v>
      </c>
      <c r="P1" s="87"/>
    </row>
    <row r="2" spans="1:48" ht="15.75" thickBot="1" x14ac:dyDescent="0.3">
      <c r="B2" s="88" t="s">
        <v>138</v>
      </c>
      <c r="C2" s="90" t="s">
        <v>139</v>
      </c>
      <c r="D2" s="90"/>
      <c r="F2" s="90" t="s">
        <v>139</v>
      </c>
      <c r="G2" s="90" t="s">
        <v>140</v>
      </c>
      <c r="H2" s="90"/>
      <c r="J2" s="90" t="s">
        <v>140</v>
      </c>
      <c r="K2" s="90" t="s">
        <v>141</v>
      </c>
      <c r="L2" s="90"/>
      <c r="N2" s="90" t="s">
        <v>141</v>
      </c>
      <c r="O2" s="90" t="s">
        <v>142</v>
      </c>
      <c r="P2" s="90"/>
      <c r="R2" s="90" t="s">
        <v>142</v>
      </c>
      <c r="S2" s="90" t="s">
        <v>143</v>
      </c>
      <c r="T2" s="90"/>
      <c r="V2" s="90" t="s">
        <v>143</v>
      </c>
      <c r="W2" s="90" t="s">
        <v>144</v>
      </c>
      <c r="X2" s="90"/>
      <c r="Z2" s="90" t="s">
        <v>144</v>
      </c>
      <c r="AA2" s="90" t="s">
        <v>145</v>
      </c>
      <c r="AB2" s="90"/>
      <c r="AD2" s="88" t="s">
        <v>145</v>
      </c>
      <c r="AE2" s="90" t="s">
        <v>146</v>
      </c>
      <c r="AF2" s="89"/>
      <c r="AH2" s="88" t="s">
        <v>146</v>
      </c>
      <c r="AI2" s="90" t="s">
        <v>147</v>
      </c>
      <c r="AJ2" s="89"/>
      <c r="AL2" s="90" t="s">
        <v>147</v>
      </c>
      <c r="AM2" s="90" t="s">
        <v>148</v>
      </c>
      <c r="AN2" s="89"/>
      <c r="AP2" s="90" t="s">
        <v>148</v>
      </c>
      <c r="AQ2" s="90" t="s">
        <v>149</v>
      </c>
      <c r="AR2" s="90"/>
      <c r="AT2" s="90" t="s">
        <v>149</v>
      </c>
      <c r="AU2" s="90" t="s">
        <v>150</v>
      </c>
      <c r="AV2" s="90"/>
    </row>
    <row r="3" spans="1:48" x14ac:dyDescent="0.25">
      <c r="A3" s="10" t="s">
        <v>115</v>
      </c>
      <c r="B3" s="94">
        <f>'Station P1'!L3</f>
        <v>100</v>
      </c>
      <c r="C3" s="23">
        <f>'Station P2'!L3</f>
        <v>1</v>
      </c>
      <c r="D3" s="67"/>
      <c r="F3" s="94">
        <f>'Station P2'!L3</f>
        <v>1</v>
      </c>
      <c r="G3" s="23" t="e">
        <f>#REF!</f>
        <v>#REF!</v>
      </c>
      <c r="H3" s="67"/>
      <c r="J3" s="94" t="e">
        <f>#REF!</f>
        <v>#REF!</v>
      </c>
      <c r="K3" s="23">
        <f>'Station P4'!L3</f>
        <v>1</v>
      </c>
      <c r="L3" s="67"/>
      <c r="N3" s="94">
        <f>'Station P4'!L3</f>
        <v>1</v>
      </c>
      <c r="O3" s="23" t="e">
        <f>#REF!</f>
        <v>#REF!</v>
      </c>
      <c r="P3" s="67"/>
      <c r="R3" s="94" t="e">
        <f>#REF!</f>
        <v>#REF!</v>
      </c>
      <c r="S3" s="23" t="e">
        <f>#REF!</f>
        <v>#REF!</v>
      </c>
      <c r="T3" s="67"/>
      <c r="V3" s="94" t="e">
        <f>#REF!</f>
        <v>#REF!</v>
      </c>
      <c r="W3" s="23" t="e">
        <f>#REF!</f>
        <v>#REF!</v>
      </c>
      <c r="X3" s="67"/>
      <c r="Z3" s="94" t="e">
        <f>#REF!</f>
        <v>#REF!</v>
      </c>
      <c r="AA3" s="23" t="e">
        <f>#REF!</f>
        <v>#REF!</v>
      </c>
      <c r="AB3" s="67"/>
      <c r="AD3" s="94" t="e">
        <f>#REF!</f>
        <v>#REF!</v>
      </c>
      <c r="AE3" s="23" t="e">
        <f>#REF!</f>
        <v>#REF!</v>
      </c>
      <c r="AF3" s="67"/>
      <c r="AH3" s="94" t="e">
        <f>#REF!</f>
        <v>#REF!</v>
      </c>
      <c r="AI3" s="23" t="e">
        <f>#REF!</f>
        <v>#REF!</v>
      </c>
      <c r="AJ3" s="67"/>
      <c r="AL3" s="94" t="e">
        <f>#REF!</f>
        <v>#REF!</v>
      </c>
      <c r="AM3" s="23" t="e">
        <f>#REF!</f>
        <v>#REF!</v>
      </c>
      <c r="AN3" s="67"/>
      <c r="AP3" s="94" t="e">
        <f>#REF!</f>
        <v>#REF!</v>
      </c>
      <c r="AQ3" s="23" t="e">
        <f>#REF!</f>
        <v>#REF!</v>
      </c>
      <c r="AR3" s="67"/>
      <c r="AT3" s="94" t="e">
        <f>#REF!</f>
        <v>#REF!</v>
      </c>
      <c r="AU3" s="23" t="e">
        <f>#REF!</f>
        <v>#REF!</v>
      </c>
      <c r="AV3" s="67"/>
    </row>
    <row r="4" spans="1:48" x14ac:dyDescent="0.25">
      <c r="A4" s="10" t="s">
        <v>23</v>
      </c>
      <c r="B4" s="94">
        <f>'Station P1'!L4</f>
        <v>1</v>
      </c>
      <c r="C4" s="23">
        <f>'Station P2'!L4</f>
        <v>1</v>
      </c>
      <c r="D4" s="67"/>
      <c r="F4" s="94">
        <f>'Station P2'!L4</f>
        <v>1</v>
      </c>
      <c r="G4" s="23" t="e">
        <f>#REF!</f>
        <v>#REF!</v>
      </c>
      <c r="H4" s="67"/>
      <c r="J4" s="94" t="e">
        <f>#REF!</f>
        <v>#REF!</v>
      </c>
      <c r="K4" s="23">
        <f>'Station P4'!L4</f>
        <v>1</v>
      </c>
      <c r="L4" s="67"/>
      <c r="N4" s="94">
        <f>'Station P4'!L4</f>
        <v>1</v>
      </c>
      <c r="O4" s="23" t="e">
        <f>#REF!</f>
        <v>#REF!</v>
      </c>
      <c r="P4" s="67"/>
      <c r="R4" s="94" t="e">
        <f>#REF!</f>
        <v>#REF!</v>
      </c>
      <c r="S4" s="23" t="e">
        <f>#REF!</f>
        <v>#REF!</v>
      </c>
      <c r="T4" s="67"/>
      <c r="V4" s="94" t="e">
        <f>#REF!</f>
        <v>#REF!</v>
      </c>
      <c r="W4" s="23" t="e">
        <f>#REF!</f>
        <v>#REF!</v>
      </c>
      <c r="X4" s="67"/>
      <c r="Z4" s="94" t="e">
        <f>#REF!</f>
        <v>#REF!</v>
      </c>
      <c r="AA4" s="23" t="e">
        <f>#REF!</f>
        <v>#REF!</v>
      </c>
      <c r="AB4" s="67"/>
      <c r="AD4" s="94" t="e">
        <f>#REF!</f>
        <v>#REF!</v>
      </c>
      <c r="AE4" s="23" t="e">
        <f>#REF!</f>
        <v>#REF!</v>
      </c>
      <c r="AF4" s="67"/>
      <c r="AH4" s="94" t="e">
        <f>#REF!</f>
        <v>#REF!</v>
      </c>
      <c r="AI4" s="23" t="e">
        <f>#REF!</f>
        <v>#REF!</v>
      </c>
      <c r="AJ4" s="67"/>
      <c r="AL4" s="94" t="e">
        <f>#REF!</f>
        <v>#REF!</v>
      </c>
      <c r="AM4" s="23" t="e">
        <f>#REF!</f>
        <v>#REF!</v>
      </c>
      <c r="AN4" s="67"/>
      <c r="AP4" s="94" t="e">
        <f>#REF!</f>
        <v>#REF!</v>
      </c>
      <c r="AQ4" s="23" t="e">
        <f>#REF!</f>
        <v>#REF!</v>
      </c>
      <c r="AR4" s="67"/>
      <c r="AT4" s="94" t="e">
        <f>#REF!</f>
        <v>#REF!</v>
      </c>
      <c r="AU4" s="23" t="e">
        <f>#REF!</f>
        <v>#REF!</v>
      </c>
      <c r="AV4" s="67"/>
    </row>
    <row r="5" spans="1:48" x14ac:dyDescent="0.25">
      <c r="A5" s="10" t="s">
        <v>5</v>
      </c>
      <c r="B5" s="94">
        <f>'Station P1'!L5</f>
        <v>1</v>
      </c>
      <c r="C5" s="23">
        <f>'Station P2'!L5</f>
        <v>1</v>
      </c>
      <c r="D5" s="67"/>
      <c r="F5" s="94">
        <f>'Station P2'!L5</f>
        <v>1</v>
      </c>
      <c r="G5" s="23" t="e">
        <f>#REF!</f>
        <v>#REF!</v>
      </c>
      <c r="H5" s="67"/>
      <c r="J5" s="94" t="e">
        <f>#REF!</f>
        <v>#REF!</v>
      </c>
      <c r="K5" s="23">
        <f>'Station P4'!L5</f>
        <v>1</v>
      </c>
      <c r="L5" s="67"/>
      <c r="N5" s="94">
        <f>'Station P4'!L5</f>
        <v>1</v>
      </c>
      <c r="O5" s="23" t="e">
        <f>#REF!</f>
        <v>#REF!</v>
      </c>
      <c r="P5" s="67"/>
      <c r="R5" s="94" t="e">
        <f>#REF!</f>
        <v>#REF!</v>
      </c>
      <c r="S5" s="23" t="e">
        <f>#REF!</f>
        <v>#REF!</v>
      </c>
      <c r="T5" s="67"/>
      <c r="V5" s="94" t="e">
        <f>#REF!</f>
        <v>#REF!</v>
      </c>
      <c r="W5" s="23" t="e">
        <f>#REF!</f>
        <v>#REF!</v>
      </c>
      <c r="X5" s="67"/>
      <c r="Z5" s="94" t="e">
        <f>#REF!</f>
        <v>#REF!</v>
      </c>
      <c r="AA5" s="23" t="e">
        <f>#REF!</f>
        <v>#REF!</v>
      </c>
      <c r="AB5" s="67"/>
      <c r="AD5" s="94" t="e">
        <f>#REF!</f>
        <v>#REF!</v>
      </c>
      <c r="AE5" s="23" t="e">
        <f>#REF!</f>
        <v>#REF!</v>
      </c>
      <c r="AF5" s="67"/>
      <c r="AH5" s="94" t="e">
        <f>#REF!</f>
        <v>#REF!</v>
      </c>
      <c r="AI5" s="23" t="e">
        <f>#REF!</f>
        <v>#REF!</v>
      </c>
      <c r="AJ5" s="67"/>
      <c r="AL5" s="94" t="e">
        <f>#REF!</f>
        <v>#REF!</v>
      </c>
      <c r="AM5" s="23" t="e">
        <f>#REF!</f>
        <v>#REF!</v>
      </c>
      <c r="AN5" s="67"/>
      <c r="AP5" s="94" t="e">
        <f>#REF!</f>
        <v>#REF!</v>
      </c>
      <c r="AQ5" s="23" t="e">
        <f>#REF!</f>
        <v>#REF!</v>
      </c>
      <c r="AR5" s="67"/>
      <c r="AT5" s="94" t="e">
        <f>#REF!</f>
        <v>#REF!</v>
      </c>
      <c r="AU5" s="23" t="e">
        <f>#REF!</f>
        <v>#REF!</v>
      </c>
      <c r="AV5" s="67"/>
    </row>
    <row r="6" spans="1:48" x14ac:dyDescent="0.25">
      <c r="A6" s="10" t="s">
        <v>24</v>
      </c>
      <c r="B6" s="94">
        <f>'Station P1'!L6</f>
        <v>1</v>
      </c>
      <c r="C6" s="23">
        <f>'Station P2'!L6</f>
        <v>1</v>
      </c>
      <c r="D6" s="67"/>
      <c r="F6" s="94">
        <f>'Station P2'!L6</f>
        <v>1</v>
      </c>
      <c r="G6" s="23" t="e">
        <f>#REF!</f>
        <v>#REF!</v>
      </c>
      <c r="H6" s="67"/>
      <c r="J6" s="94" t="e">
        <f>#REF!</f>
        <v>#REF!</v>
      </c>
      <c r="K6" s="23">
        <f>'Station P4'!L6</f>
        <v>1</v>
      </c>
      <c r="L6" s="67"/>
      <c r="N6" s="94">
        <f>'Station P4'!L6</f>
        <v>1</v>
      </c>
      <c r="O6" s="23" t="e">
        <f>#REF!</f>
        <v>#REF!</v>
      </c>
      <c r="P6" s="67"/>
      <c r="R6" s="94" t="e">
        <f>#REF!</f>
        <v>#REF!</v>
      </c>
      <c r="S6" s="23" t="e">
        <f>#REF!</f>
        <v>#REF!</v>
      </c>
      <c r="T6" s="67"/>
      <c r="V6" s="94" t="e">
        <f>#REF!</f>
        <v>#REF!</v>
      </c>
      <c r="W6" s="23" t="e">
        <f>#REF!</f>
        <v>#REF!</v>
      </c>
      <c r="X6" s="67"/>
      <c r="Z6" s="94" t="e">
        <f>#REF!</f>
        <v>#REF!</v>
      </c>
      <c r="AA6" s="23" t="e">
        <f>#REF!</f>
        <v>#REF!</v>
      </c>
      <c r="AB6" s="67"/>
      <c r="AD6" s="94" t="e">
        <f>#REF!</f>
        <v>#REF!</v>
      </c>
      <c r="AE6" s="23" t="e">
        <f>#REF!</f>
        <v>#REF!</v>
      </c>
      <c r="AF6" s="67"/>
      <c r="AH6" s="94" t="e">
        <f>#REF!</f>
        <v>#REF!</v>
      </c>
      <c r="AI6" s="23" t="e">
        <f>#REF!</f>
        <v>#REF!</v>
      </c>
      <c r="AJ6" s="67"/>
      <c r="AL6" s="94" t="e">
        <f>#REF!</f>
        <v>#REF!</v>
      </c>
      <c r="AM6" s="23" t="e">
        <f>#REF!</f>
        <v>#REF!</v>
      </c>
      <c r="AN6" s="67"/>
      <c r="AP6" s="94" t="e">
        <f>#REF!</f>
        <v>#REF!</v>
      </c>
      <c r="AQ6" s="23" t="e">
        <f>#REF!</f>
        <v>#REF!</v>
      </c>
      <c r="AR6" s="67"/>
      <c r="AT6" s="94" t="e">
        <f>#REF!</f>
        <v>#REF!</v>
      </c>
      <c r="AU6" s="23" t="e">
        <f>#REF!</f>
        <v>#REF!</v>
      </c>
      <c r="AV6" s="67"/>
    </row>
    <row r="7" spans="1:48" x14ac:dyDescent="0.25">
      <c r="A7" s="10" t="s">
        <v>25</v>
      </c>
      <c r="B7" s="94">
        <f>'Station P1'!L7</f>
        <v>1</v>
      </c>
      <c r="C7" s="23">
        <f>'Station P2'!L7</f>
        <v>1</v>
      </c>
      <c r="D7" s="67"/>
      <c r="F7" s="94">
        <f>'Station P2'!L7</f>
        <v>1</v>
      </c>
      <c r="G7" s="23" t="e">
        <f>#REF!</f>
        <v>#REF!</v>
      </c>
      <c r="H7" s="67"/>
      <c r="J7" s="94" t="e">
        <f>#REF!</f>
        <v>#REF!</v>
      </c>
      <c r="K7" s="23">
        <f>'Station P4'!L7</f>
        <v>1</v>
      </c>
      <c r="L7" s="67"/>
      <c r="N7" s="94">
        <f>'Station P4'!L7</f>
        <v>1</v>
      </c>
      <c r="O7" s="23" t="e">
        <f>#REF!</f>
        <v>#REF!</v>
      </c>
      <c r="P7" s="67"/>
      <c r="R7" s="94" t="e">
        <f>#REF!</f>
        <v>#REF!</v>
      </c>
      <c r="S7" s="23" t="e">
        <f>#REF!</f>
        <v>#REF!</v>
      </c>
      <c r="T7" s="67"/>
      <c r="V7" s="94" t="e">
        <f>#REF!</f>
        <v>#REF!</v>
      </c>
      <c r="W7" s="23" t="e">
        <f>#REF!</f>
        <v>#REF!</v>
      </c>
      <c r="X7" s="67"/>
      <c r="Z7" s="94" t="e">
        <f>#REF!</f>
        <v>#REF!</v>
      </c>
      <c r="AA7" s="23" t="e">
        <f>#REF!</f>
        <v>#REF!</v>
      </c>
      <c r="AB7" s="67"/>
      <c r="AD7" s="94" t="e">
        <f>#REF!</f>
        <v>#REF!</v>
      </c>
      <c r="AE7" s="23" t="e">
        <f>#REF!</f>
        <v>#REF!</v>
      </c>
      <c r="AF7" s="67"/>
      <c r="AH7" s="94" t="e">
        <f>#REF!</f>
        <v>#REF!</v>
      </c>
      <c r="AI7" s="23" t="e">
        <f>#REF!</f>
        <v>#REF!</v>
      </c>
      <c r="AJ7" s="67"/>
      <c r="AL7" s="94" t="e">
        <f>#REF!</f>
        <v>#REF!</v>
      </c>
      <c r="AM7" s="23" t="e">
        <f>#REF!</f>
        <v>#REF!</v>
      </c>
      <c r="AN7" s="67"/>
      <c r="AP7" s="94" t="e">
        <f>#REF!</f>
        <v>#REF!</v>
      </c>
      <c r="AQ7" s="23" t="e">
        <f>#REF!</f>
        <v>#REF!</v>
      </c>
      <c r="AR7" s="67"/>
      <c r="AT7" s="94" t="e">
        <f>#REF!</f>
        <v>#REF!</v>
      </c>
      <c r="AU7" s="23" t="e">
        <f>#REF!</f>
        <v>#REF!</v>
      </c>
      <c r="AV7" s="67"/>
    </row>
    <row r="8" spans="1:48" x14ac:dyDescent="0.25">
      <c r="A8" s="10" t="s">
        <v>26</v>
      </c>
      <c r="B8" s="94">
        <f>'Station P1'!L8</f>
        <v>1</v>
      </c>
      <c r="C8" s="23">
        <f>'Station P2'!L8</f>
        <v>1</v>
      </c>
      <c r="D8" s="67"/>
      <c r="F8" s="94">
        <f>'Station P2'!L8</f>
        <v>1</v>
      </c>
      <c r="G8" s="23" t="e">
        <f>#REF!</f>
        <v>#REF!</v>
      </c>
      <c r="H8" s="67"/>
      <c r="J8" s="94" t="e">
        <f>#REF!</f>
        <v>#REF!</v>
      </c>
      <c r="K8" s="23">
        <f>'Station P4'!L8</f>
        <v>1</v>
      </c>
      <c r="L8" s="67"/>
      <c r="N8" s="94">
        <f>'Station P4'!L8</f>
        <v>1</v>
      </c>
      <c r="O8" s="23" t="e">
        <f>#REF!</f>
        <v>#REF!</v>
      </c>
      <c r="P8" s="67"/>
      <c r="R8" s="94" t="e">
        <f>#REF!</f>
        <v>#REF!</v>
      </c>
      <c r="S8" s="23" t="e">
        <f>#REF!</f>
        <v>#REF!</v>
      </c>
      <c r="T8" s="67"/>
      <c r="V8" s="94" t="e">
        <f>#REF!</f>
        <v>#REF!</v>
      </c>
      <c r="W8" s="23" t="e">
        <f>#REF!</f>
        <v>#REF!</v>
      </c>
      <c r="X8" s="67"/>
      <c r="Z8" s="94" t="e">
        <f>#REF!</f>
        <v>#REF!</v>
      </c>
      <c r="AA8" s="23" t="e">
        <f>#REF!</f>
        <v>#REF!</v>
      </c>
      <c r="AB8" s="67"/>
      <c r="AD8" s="94" t="e">
        <f>#REF!</f>
        <v>#REF!</v>
      </c>
      <c r="AE8" s="23" t="e">
        <f>#REF!</f>
        <v>#REF!</v>
      </c>
      <c r="AF8" s="67"/>
      <c r="AH8" s="94" t="e">
        <f>#REF!</f>
        <v>#REF!</v>
      </c>
      <c r="AI8" s="23" t="e">
        <f>#REF!</f>
        <v>#REF!</v>
      </c>
      <c r="AJ8" s="67"/>
      <c r="AL8" s="94" t="e">
        <f>#REF!</f>
        <v>#REF!</v>
      </c>
      <c r="AM8" s="23" t="e">
        <f>#REF!</f>
        <v>#REF!</v>
      </c>
      <c r="AN8" s="67"/>
      <c r="AP8" s="94" t="e">
        <f>#REF!</f>
        <v>#REF!</v>
      </c>
      <c r="AQ8" s="23" t="e">
        <f>#REF!</f>
        <v>#REF!</v>
      </c>
      <c r="AR8" s="67"/>
      <c r="AT8" s="94" t="e">
        <f>#REF!</f>
        <v>#REF!</v>
      </c>
      <c r="AU8" s="23" t="e">
        <f>#REF!</f>
        <v>#REF!</v>
      </c>
      <c r="AV8" s="67"/>
    </row>
    <row r="9" spans="1:48" x14ac:dyDescent="0.25">
      <c r="A9" s="10" t="s">
        <v>27</v>
      </c>
      <c r="B9" s="94">
        <f>'Station P1'!L9</f>
        <v>1</v>
      </c>
      <c r="C9" s="23">
        <f>'Station P2'!L9</f>
        <v>1</v>
      </c>
      <c r="D9" s="67"/>
      <c r="F9" s="94">
        <f>'Station P2'!L9</f>
        <v>1</v>
      </c>
      <c r="G9" s="23" t="e">
        <f>#REF!</f>
        <v>#REF!</v>
      </c>
      <c r="H9" s="67"/>
      <c r="J9" s="94" t="e">
        <f>#REF!</f>
        <v>#REF!</v>
      </c>
      <c r="K9" s="23">
        <f>'Station P4'!L9</f>
        <v>1</v>
      </c>
      <c r="L9" s="67"/>
      <c r="N9" s="94">
        <f>'Station P4'!L9</f>
        <v>1</v>
      </c>
      <c r="O9" s="23" t="e">
        <f>#REF!</f>
        <v>#REF!</v>
      </c>
      <c r="P9" s="67"/>
      <c r="R9" s="94" t="e">
        <f>#REF!</f>
        <v>#REF!</v>
      </c>
      <c r="S9" s="23" t="e">
        <f>#REF!</f>
        <v>#REF!</v>
      </c>
      <c r="T9" s="67"/>
      <c r="V9" s="94" t="e">
        <f>#REF!</f>
        <v>#REF!</v>
      </c>
      <c r="W9" s="23" t="e">
        <f>#REF!</f>
        <v>#REF!</v>
      </c>
      <c r="X9" s="67"/>
      <c r="Z9" s="94" t="e">
        <f>#REF!</f>
        <v>#REF!</v>
      </c>
      <c r="AA9" s="23" t="e">
        <f>#REF!</f>
        <v>#REF!</v>
      </c>
      <c r="AB9" s="67"/>
      <c r="AD9" s="94" t="e">
        <f>#REF!</f>
        <v>#REF!</v>
      </c>
      <c r="AE9" s="23" t="e">
        <f>#REF!</f>
        <v>#REF!</v>
      </c>
      <c r="AF9" s="67"/>
      <c r="AH9" s="94" t="e">
        <f>#REF!</f>
        <v>#REF!</v>
      </c>
      <c r="AI9" s="23" t="e">
        <f>#REF!</f>
        <v>#REF!</v>
      </c>
      <c r="AJ9" s="67"/>
      <c r="AL9" s="94" t="e">
        <f>#REF!</f>
        <v>#REF!</v>
      </c>
      <c r="AM9" s="23" t="e">
        <f>#REF!</f>
        <v>#REF!</v>
      </c>
      <c r="AN9" s="67"/>
      <c r="AP9" s="94" t="e">
        <f>#REF!</f>
        <v>#REF!</v>
      </c>
      <c r="AQ9" s="23" t="e">
        <f>#REF!</f>
        <v>#REF!</v>
      </c>
      <c r="AR9" s="67"/>
      <c r="AT9" s="94" t="e">
        <f>#REF!</f>
        <v>#REF!</v>
      </c>
      <c r="AU9" s="23" t="e">
        <f>#REF!</f>
        <v>#REF!</v>
      </c>
      <c r="AV9" s="67"/>
    </row>
    <row r="10" spans="1:48" x14ac:dyDescent="0.25">
      <c r="A10" s="10" t="s">
        <v>28</v>
      </c>
      <c r="B10" s="94">
        <f>'Station P1'!L10</f>
        <v>1</v>
      </c>
      <c r="C10" s="23">
        <f>'Station P2'!L10</f>
        <v>1</v>
      </c>
      <c r="D10" s="67"/>
      <c r="F10" s="94">
        <f>'Station P2'!L10</f>
        <v>1</v>
      </c>
      <c r="G10" s="23" t="e">
        <f>#REF!</f>
        <v>#REF!</v>
      </c>
      <c r="H10" s="67"/>
      <c r="J10" s="94" t="e">
        <f>#REF!</f>
        <v>#REF!</v>
      </c>
      <c r="K10" s="23">
        <f>'Station P4'!L10</f>
        <v>1</v>
      </c>
      <c r="L10" s="67"/>
      <c r="N10" s="94">
        <f>'Station P4'!L10</f>
        <v>1</v>
      </c>
      <c r="O10" s="23" t="e">
        <f>#REF!</f>
        <v>#REF!</v>
      </c>
      <c r="P10" s="67"/>
      <c r="R10" s="94" t="e">
        <f>#REF!</f>
        <v>#REF!</v>
      </c>
      <c r="S10" s="23" t="e">
        <f>#REF!</f>
        <v>#REF!</v>
      </c>
      <c r="T10" s="67"/>
      <c r="V10" s="94" t="e">
        <f>#REF!</f>
        <v>#REF!</v>
      </c>
      <c r="W10" s="23" t="e">
        <f>#REF!</f>
        <v>#REF!</v>
      </c>
      <c r="X10" s="67"/>
      <c r="Z10" s="94" t="e">
        <f>#REF!</f>
        <v>#REF!</v>
      </c>
      <c r="AA10" s="23" t="e">
        <f>#REF!</f>
        <v>#REF!</v>
      </c>
      <c r="AB10" s="67"/>
      <c r="AD10" s="94" t="e">
        <f>#REF!</f>
        <v>#REF!</v>
      </c>
      <c r="AE10" s="23" t="e">
        <f>#REF!</f>
        <v>#REF!</v>
      </c>
      <c r="AF10" s="67"/>
      <c r="AH10" s="94" t="e">
        <f>#REF!</f>
        <v>#REF!</v>
      </c>
      <c r="AI10" s="23" t="e">
        <f>#REF!</f>
        <v>#REF!</v>
      </c>
      <c r="AJ10" s="67"/>
      <c r="AL10" s="94" t="e">
        <f>#REF!</f>
        <v>#REF!</v>
      </c>
      <c r="AM10" s="23" t="e">
        <f>#REF!</f>
        <v>#REF!</v>
      </c>
      <c r="AN10" s="67"/>
      <c r="AP10" s="94" t="e">
        <f>#REF!</f>
        <v>#REF!</v>
      </c>
      <c r="AQ10" s="23" t="e">
        <f>#REF!</f>
        <v>#REF!</v>
      </c>
      <c r="AR10" s="67"/>
      <c r="AT10" s="94" t="e">
        <f>#REF!</f>
        <v>#REF!</v>
      </c>
      <c r="AU10" s="23" t="e">
        <f>#REF!</f>
        <v>#REF!</v>
      </c>
      <c r="AV10" s="67"/>
    </row>
    <row r="11" spans="1:48" x14ac:dyDescent="0.25">
      <c r="A11" s="10" t="s">
        <v>29</v>
      </c>
      <c r="B11" s="94">
        <f>'Station P1'!L11</f>
        <v>1</v>
      </c>
      <c r="C11" s="23">
        <f>'Station P2'!L11</f>
        <v>1</v>
      </c>
      <c r="D11" s="67"/>
      <c r="F11" s="94">
        <f>'Station P2'!L11</f>
        <v>1</v>
      </c>
      <c r="G11" s="23" t="e">
        <f>#REF!</f>
        <v>#REF!</v>
      </c>
      <c r="H11" s="67"/>
      <c r="J11" s="94" t="e">
        <f>#REF!</f>
        <v>#REF!</v>
      </c>
      <c r="K11" s="23">
        <f>'Station P4'!L11</f>
        <v>1</v>
      </c>
      <c r="L11" s="67"/>
      <c r="N11" s="94">
        <f>'Station P4'!L11</f>
        <v>1</v>
      </c>
      <c r="O11" s="23" t="e">
        <f>#REF!</f>
        <v>#REF!</v>
      </c>
      <c r="P11" s="67"/>
      <c r="R11" s="94" t="e">
        <f>#REF!</f>
        <v>#REF!</v>
      </c>
      <c r="S11" s="23" t="e">
        <f>#REF!</f>
        <v>#REF!</v>
      </c>
      <c r="T11" s="67"/>
      <c r="V11" s="94" t="e">
        <f>#REF!</f>
        <v>#REF!</v>
      </c>
      <c r="W11" s="23" t="e">
        <f>#REF!</f>
        <v>#REF!</v>
      </c>
      <c r="X11" s="67"/>
      <c r="Z11" s="94" t="e">
        <f>#REF!</f>
        <v>#REF!</v>
      </c>
      <c r="AA11" s="23" t="e">
        <f>#REF!</f>
        <v>#REF!</v>
      </c>
      <c r="AB11" s="67"/>
      <c r="AD11" s="94" t="e">
        <f>#REF!</f>
        <v>#REF!</v>
      </c>
      <c r="AE11" s="23" t="e">
        <f>#REF!</f>
        <v>#REF!</v>
      </c>
      <c r="AF11" s="67"/>
      <c r="AH11" s="94" t="e">
        <f>#REF!</f>
        <v>#REF!</v>
      </c>
      <c r="AI11" s="23" t="e">
        <f>#REF!</f>
        <v>#REF!</v>
      </c>
      <c r="AJ11" s="67"/>
      <c r="AL11" s="94" t="e">
        <f>#REF!</f>
        <v>#REF!</v>
      </c>
      <c r="AM11" s="23" t="e">
        <f>#REF!</f>
        <v>#REF!</v>
      </c>
      <c r="AN11" s="67"/>
      <c r="AP11" s="94" t="e">
        <f>#REF!</f>
        <v>#REF!</v>
      </c>
      <c r="AQ11" s="23" t="e">
        <f>#REF!</f>
        <v>#REF!</v>
      </c>
      <c r="AR11" s="67"/>
      <c r="AT11" s="94" t="e">
        <f>#REF!</f>
        <v>#REF!</v>
      </c>
      <c r="AU11" s="23" t="e">
        <f>#REF!</f>
        <v>#REF!</v>
      </c>
      <c r="AV11" s="67"/>
    </row>
    <row r="12" spans="1:48" x14ac:dyDescent="0.25">
      <c r="A12" s="10" t="s">
        <v>30</v>
      </c>
      <c r="B12" s="94">
        <f>'Station P1'!L12</f>
        <v>1</v>
      </c>
      <c r="C12" s="23">
        <f>'Station P2'!L12</f>
        <v>1</v>
      </c>
      <c r="D12" s="67"/>
      <c r="F12" s="94">
        <f>'Station P2'!L12</f>
        <v>1</v>
      </c>
      <c r="G12" s="23" t="e">
        <f>#REF!</f>
        <v>#REF!</v>
      </c>
      <c r="H12" s="67"/>
      <c r="J12" s="94" t="e">
        <f>#REF!</f>
        <v>#REF!</v>
      </c>
      <c r="K12" s="23">
        <f>'Station P4'!L12</f>
        <v>1</v>
      </c>
      <c r="L12" s="67"/>
      <c r="N12" s="94">
        <f>'Station P4'!L12</f>
        <v>1</v>
      </c>
      <c r="O12" s="23" t="e">
        <f>#REF!</f>
        <v>#REF!</v>
      </c>
      <c r="P12" s="67"/>
      <c r="R12" s="94" t="e">
        <f>#REF!</f>
        <v>#REF!</v>
      </c>
      <c r="S12" s="23" t="e">
        <f>#REF!</f>
        <v>#REF!</v>
      </c>
      <c r="T12" s="67"/>
      <c r="V12" s="94" t="e">
        <f>#REF!</f>
        <v>#REF!</v>
      </c>
      <c r="W12" s="23" t="e">
        <f>#REF!</f>
        <v>#REF!</v>
      </c>
      <c r="X12" s="67"/>
      <c r="Z12" s="94" t="e">
        <f>#REF!</f>
        <v>#REF!</v>
      </c>
      <c r="AA12" s="23" t="e">
        <f>#REF!</f>
        <v>#REF!</v>
      </c>
      <c r="AB12" s="67"/>
      <c r="AD12" s="94" t="e">
        <f>#REF!</f>
        <v>#REF!</v>
      </c>
      <c r="AE12" s="23" t="e">
        <f>#REF!</f>
        <v>#REF!</v>
      </c>
      <c r="AF12" s="67"/>
      <c r="AH12" s="94" t="e">
        <f>#REF!</f>
        <v>#REF!</v>
      </c>
      <c r="AI12" s="23" t="e">
        <f>#REF!</f>
        <v>#REF!</v>
      </c>
      <c r="AJ12" s="67"/>
      <c r="AL12" s="94" t="e">
        <f>#REF!</f>
        <v>#REF!</v>
      </c>
      <c r="AM12" s="23" t="e">
        <f>#REF!</f>
        <v>#REF!</v>
      </c>
      <c r="AN12" s="67"/>
      <c r="AP12" s="94" t="e">
        <f>#REF!</f>
        <v>#REF!</v>
      </c>
      <c r="AQ12" s="23" t="e">
        <f>#REF!</f>
        <v>#REF!</v>
      </c>
      <c r="AR12" s="67"/>
      <c r="AT12" s="94" t="e">
        <f>#REF!</f>
        <v>#REF!</v>
      </c>
      <c r="AU12" s="23" t="e">
        <f>#REF!</f>
        <v>#REF!</v>
      </c>
      <c r="AV12" s="67"/>
    </row>
    <row r="13" spans="1:48" x14ac:dyDescent="0.25">
      <c r="A13" s="10" t="s">
        <v>31</v>
      </c>
      <c r="B13" s="94">
        <f>'Station P1'!L13</f>
        <v>1</v>
      </c>
      <c r="C13" s="23">
        <f>'Station P2'!L13</f>
        <v>1</v>
      </c>
      <c r="D13" s="67"/>
      <c r="F13" s="94">
        <f>'Station P2'!L13</f>
        <v>1</v>
      </c>
      <c r="G13" s="23" t="e">
        <f>#REF!</f>
        <v>#REF!</v>
      </c>
      <c r="H13" s="67"/>
      <c r="J13" s="94" t="e">
        <f>#REF!</f>
        <v>#REF!</v>
      </c>
      <c r="K13" s="23">
        <f>'Station P4'!L13</f>
        <v>1</v>
      </c>
      <c r="L13" s="67"/>
      <c r="N13" s="94">
        <f>'Station P4'!L13</f>
        <v>1</v>
      </c>
      <c r="O13" s="23" t="e">
        <f>#REF!</f>
        <v>#REF!</v>
      </c>
      <c r="P13" s="67"/>
      <c r="R13" s="94" t="e">
        <f>#REF!</f>
        <v>#REF!</v>
      </c>
      <c r="S13" s="23" t="e">
        <f>#REF!</f>
        <v>#REF!</v>
      </c>
      <c r="T13" s="67"/>
      <c r="V13" s="94" t="e">
        <f>#REF!</f>
        <v>#REF!</v>
      </c>
      <c r="W13" s="23" t="e">
        <f>#REF!</f>
        <v>#REF!</v>
      </c>
      <c r="X13" s="67"/>
      <c r="Z13" s="94" t="e">
        <f>#REF!</f>
        <v>#REF!</v>
      </c>
      <c r="AA13" s="23" t="e">
        <f>#REF!</f>
        <v>#REF!</v>
      </c>
      <c r="AB13" s="67"/>
      <c r="AD13" s="94" t="e">
        <f>#REF!</f>
        <v>#REF!</v>
      </c>
      <c r="AE13" s="23" t="e">
        <f>#REF!</f>
        <v>#REF!</v>
      </c>
      <c r="AF13" s="67"/>
      <c r="AH13" s="94" t="e">
        <f>#REF!</f>
        <v>#REF!</v>
      </c>
      <c r="AI13" s="23" t="e">
        <f>#REF!</f>
        <v>#REF!</v>
      </c>
      <c r="AJ13" s="67"/>
      <c r="AL13" s="94" t="e">
        <f>#REF!</f>
        <v>#REF!</v>
      </c>
      <c r="AM13" s="23" t="e">
        <f>#REF!</f>
        <v>#REF!</v>
      </c>
      <c r="AN13" s="67"/>
      <c r="AP13" s="94" t="e">
        <f>#REF!</f>
        <v>#REF!</v>
      </c>
      <c r="AQ13" s="23" t="e">
        <f>#REF!</f>
        <v>#REF!</v>
      </c>
      <c r="AR13" s="67"/>
      <c r="AT13" s="94" t="e">
        <f>#REF!</f>
        <v>#REF!</v>
      </c>
      <c r="AU13" s="23" t="e">
        <f>#REF!</f>
        <v>#REF!</v>
      </c>
      <c r="AV13" s="67"/>
    </row>
    <row r="14" spans="1:48" x14ac:dyDescent="0.25">
      <c r="A14" s="10" t="s">
        <v>32</v>
      </c>
      <c r="B14" s="94">
        <f>'Station P1'!L14</f>
        <v>1</v>
      </c>
      <c r="C14" s="23">
        <f>'Station P2'!L14</f>
        <v>1</v>
      </c>
      <c r="D14" s="67"/>
      <c r="F14" s="94">
        <f>'Station P2'!L14</f>
        <v>1</v>
      </c>
      <c r="G14" s="23" t="e">
        <f>#REF!</f>
        <v>#REF!</v>
      </c>
      <c r="H14" s="67"/>
      <c r="J14" s="94" t="e">
        <f>#REF!</f>
        <v>#REF!</v>
      </c>
      <c r="K14" s="23">
        <f>'Station P4'!L14</f>
        <v>1</v>
      </c>
      <c r="L14" s="67"/>
      <c r="N14" s="94">
        <f>'Station P4'!L14</f>
        <v>1</v>
      </c>
      <c r="O14" s="23" t="e">
        <f>#REF!</f>
        <v>#REF!</v>
      </c>
      <c r="P14" s="67"/>
      <c r="R14" s="94" t="e">
        <f>#REF!</f>
        <v>#REF!</v>
      </c>
      <c r="S14" s="23" t="e">
        <f>#REF!</f>
        <v>#REF!</v>
      </c>
      <c r="T14" s="67"/>
      <c r="V14" s="94" t="e">
        <f>#REF!</f>
        <v>#REF!</v>
      </c>
      <c r="W14" s="23" t="e">
        <f>#REF!</f>
        <v>#REF!</v>
      </c>
      <c r="X14" s="67"/>
      <c r="Z14" s="94" t="e">
        <f>#REF!</f>
        <v>#REF!</v>
      </c>
      <c r="AA14" s="23" t="e">
        <f>#REF!</f>
        <v>#REF!</v>
      </c>
      <c r="AB14" s="67"/>
      <c r="AD14" s="94" t="e">
        <f>#REF!</f>
        <v>#REF!</v>
      </c>
      <c r="AE14" s="23" t="e">
        <f>#REF!</f>
        <v>#REF!</v>
      </c>
      <c r="AF14" s="67"/>
      <c r="AH14" s="94" t="e">
        <f>#REF!</f>
        <v>#REF!</v>
      </c>
      <c r="AI14" s="23" t="e">
        <f>#REF!</f>
        <v>#REF!</v>
      </c>
      <c r="AJ14" s="67"/>
      <c r="AL14" s="94" t="e">
        <f>#REF!</f>
        <v>#REF!</v>
      </c>
      <c r="AM14" s="23" t="e">
        <f>#REF!</f>
        <v>#REF!</v>
      </c>
      <c r="AN14" s="67"/>
      <c r="AP14" s="94" t="e">
        <f>#REF!</f>
        <v>#REF!</v>
      </c>
      <c r="AQ14" s="23" t="e">
        <f>#REF!</f>
        <v>#REF!</v>
      </c>
      <c r="AR14" s="67"/>
      <c r="AT14" s="94" t="e">
        <f>#REF!</f>
        <v>#REF!</v>
      </c>
      <c r="AU14" s="23" t="e">
        <f>#REF!</f>
        <v>#REF!</v>
      </c>
      <c r="AV14" s="67"/>
    </row>
    <row r="15" spans="1:48" x14ac:dyDescent="0.25">
      <c r="A15" s="10" t="s">
        <v>33</v>
      </c>
      <c r="B15" s="94">
        <f>'Station P1'!L15</f>
        <v>1</v>
      </c>
      <c r="C15" s="23">
        <f>'Station P2'!L15</f>
        <v>1</v>
      </c>
      <c r="D15" s="67"/>
      <c r="F15" s="94">
        <f>'Station P2'!L15</f>
        <v>1</v>
      </c>
      <c r="G15" s="23" t="e">
        <f>#REF!</f>
        <v>#REF!</v>
      </c>
      <c r="H15" s="67"/>
      <c r="J15" s="94" t="e">
        <f>#REF!</f>
        <v>#REF!</v>
      </c>
      <c r="K15" s="23">
        <f>'Station P4'!L15</f>
        <v>1</v>
      </c>
      <c r="L15" s="67"/>
      <c r="N15" s="94">
        <f>'Station P4'!L15</f>
        <v>1</v>
      </c>
      <c r="O15" s="23" t="e">
        <f>#REF!</f>
        <v>#REF!</v>
      </c>
      <c r="P15" s="67"/>
      <c r="R15" s="94" t="e">
        <f>#REF!</f>
        <v>#REF!</v>
      </c>
      <c r="S15" s="23" t="e">
        <f>#REF!</f>
        <v>#REF!</v>
      </c>
      <c r="T15" s="67"/>
      <c r="V15" s="94" t="e">
        <f>#REF!</f>
        <v>#REF!</v>
      </c>
      <c r="W15" s="23" t="e">
        <f>#REF!</f>
        <v>#REF!</v>
      </c>
      <c r="X15" s="67"/>
      <c r="Z15" s="94" t="e">
        <f>#REF!</f>
        <v>#REF!</v>
      </c>
      <c r="AA15" s="23" t="e">
        <f>#REF!</f>
        <v>#REF!</v>
      </c>
      <c r="AB15" s="67"/>
      <c r="AD15" s="94" t="e">
        <f>#REF!</f>
        <v>#REF!</v>
      </c>
      <c r="AE15" s="23" t="e">
        <f>#REF!</f>
        <v>#REF!</v>
      </c>
      <c r="AF15" s="67"/>
      <c r="AH15" s="94" t="e">
        <f>#REF!</f>
        <v>#REF!</v>
      </c>
      <c r="AI15" s="23" t="e">
        <f>#REF!</f>
        <v>#REF!</v>
      </c>
      <c r="AJ15" s="67"/>
      <c r="AL15" s="94" t="e">
        <f>#REF!</f>
        <v>#REF!</v>
      </c>
      <c r="AM15" s="23" t="e">
        <f>#REF!</f>
        <v>#REF!</v>
      </c>
      <c r="AN15" s="67"/>
      <c r="AP15" s="94" t="e">
        <f>#REF!</f>
        <v>#REF!</v>
      </c>
      <c r="AQ15" s="23" t="e">
        <f>#REF!</f>
        <v>#REF!</v>
      </c>
      <c r="AR15" s="67"/>
      <c r="AT15" s="94" t="e">
        <f>#REF!</f>
        <v>#REF!</v>
      </c>
      <c r="AU15" s="23" t="e">
        <f>#REF!</f>
        <v>#REF!</v>
      </c>
      <c r="AV15" s="67"/>
    </row>
    <row r="16" spans="1:48" x14ac:dyDescent="0.25">
      <c r="A16" s="10" t="s">
        <v>34</v>
      </c>
      <c r="B16" s="94">
        <f>'Station P1'!L16</f>
        <v>1</v>
      </c>
      <c r="C16" s="23">
        <f>'Station P2'!L16</f>
        <v>1</v>
      </c>
      <c r="D16" s="67"/>
      <c r="F16" s="94">
        <f>'Station P2'!L16</f>
        <v>1</v>
      </c>
      <c r="G16" s="23" t="e">
        <f>#REF!</f>
        <v>#REF!</v>
      </c>
      <c r="H16" s="67"/>
      <c r="J16" s="94" t="e">
        <f>#REF!</f>
        <v>#REF!</v>
      </c>
      <c r="K16" s="23">
        <f>'Station P4'!L16</f>
        <v>1</v>
      </c>
      <c r="L16" s="67"/>
      <c r="N16" s="94">
        <f>'Station P4'!L16</f>
        <v>1</v>
      </c>
      <c r="O16" s="23" t="e">
        <f>#REF!</f>
        <v>#REF!</v>
      </c>
      <c r="P16" s="67"/>
      <c r="R16" s="94" t="e">
        <f>#REF!</f>
        <v>#REF!</v>
      </c>
      <c r="S16" s="23" t="e">
        <f>#REF!</f>
        <v>#REF!</v>
      </c>
      <c r="T16" s="67"/>
      <c r="V16" s="94" t="e">
        <f>#REF!</f>
        <v>#REF!</v>
      </c>
      <c r="W16" s="23" t="e">
        <f>#REF!</f>
        <v>#REF!</v>
      </c>
      <c r="X16" s="67"/>
      <c r="Z16" s="94" t="e">
        <f>#REF!</f>
        <v>#REF!</v>
      </c>
      <c r="AA16" s="23" t="e">
        <f>#REF!</f>
        <v>#REF!</v>
      </c>
      <c r="AB16" s="67"/>
      <c r="AD16" s="94" t="e">
        <f>#REF!</f>
        <v>#REF!</v>
      </c>
      <c r="AE16" s="23" t="e">
        <f>#REF!</f>
        <v>#REF!</v>
      </c>
      <c r="AF16" s="67"/>
      <c r="AH16" s="94" t="e">
        <f>#REF!</f>
        <v>#REF!</v>
      </c>
      <c r="AI16" s="23" t="e">
        <f>#REF!</f>
        <v>#REF!</v>
      </c>
      <c r="AJ16" s="67"/>
      <c r="AL16" s="94" t="e">
        <f>#REF!</f>
        <v>#REF!</v>
      </c>
      <c r="AM16" s="23" t="e">
        <f>#REF!</f>
        <v>#REF!</v>
      </c>
      <c r="AN16" s="67"/>
      <c r="AP16" s="94" t="e">
        <f>#REF!</f>
        <v>#REF!</v>
      </c>
      <c r="AQ16" s="23" t="e">
        <f>#REF!</f>
        <v>#REF!</v>
      </c>
      <c r="AR16" s="67"/>
      <c r="AT16" s="94" t="e">
        <f>#REF!</f>
        <v>#REF!</v>
      </c>
      <c r="AU16" s="23" t="e">
        <f>#REF!</f>
        <v>#REF!</v>
      </c>
      <c r="AV16" s="67"/>
    </row>
    <row r="17" spans="1:48" x14ac:dyDescent="0.25">
      <c r="A17" s="10" t="s">
        <v>35</v>
      </c>
      <c r="B17" s="94">
        <f>'Station P1'!L17</f>
        <v>1</v>
      </c>
      <c r="C17" s="23">
        <f>'Station P2'!L17</f>
        <v>1</v>
      </c>
      <c r="D17" s="67"/>
      <c r="F17" s="94">
        <f>'Station P2'!L17</f>
        <v>1</v>
      </c>
      <c r="G17" s="23" t="e">
        <f>#REF!</f>
        <v>#REF!</v>
      </c>
      <c r="H17" s="67"/>
      <c r="J17" s="94" t="e">
        <f>#REF!</f>
        <v>#REF!</v>
      </c>
      <c r="K17" s="23">
        <f>'Station P4'!L17</f>
        <v>1</v>
      </c>
      <c r="L17" s="67"/>
      <c r="N17" s="94">
        <f>'Station P4'!L17</f>
        <v>1</v>
      </c>
      <c r="O17" s="23" t="e">
        <f>#REF!</f>
        <v>#REF!</v>
      </c>
      <c r="P17" s="67"/>
      <c r="R17" s="94" t="e">
        <f>#REF!</f>
        <v>#REF!</v>
      </c>
      <c r="S17" s="23" t="e">
        <f>#REF!</f>
        <v>#REF!</v>
      </c>
      <c r="T17" s="67"/>
      <c r="V17" s="94" t="e">
        <f>#REF!</f>
        <v>#REF!</v>
      </c>
      <c r="W17" s="23" t="e">
        <f>#REF!</f>
        <v>#REF!</v>
      </c>
      <c r="X17" s="67"/>
      <c r="Z17" s="94" t="e">
        <f>#REF!</f>
        <v>#REF!</v>
      </c>
      <c r="AA17" s="23" t="e">
        <f>#REF!</f>
        <v>#REF!</v>
      </c>
      <c r="AB17" s="67"/>
      <c r="AD17" s="94" t="e">
        <f>#REF!</f>
        <v>#REF!</v>
      </c>
      <c r="AE17" s="23" t="e">
        <f>#REF!</f>
        <v>#REF!</v>
      </c>
      <c r="AF17" s="67"/>
      <c r="AH17" s="94" t="e">
        <f>#REF!</f>
        <v>#REF!</v>
      </c>
      <c r="AI17" s="23" t="e">
        <f>#REF!</f>
        <v>#REF!</v>
      </c>
      <c r="AJ17" s="67"/>
      <c r="AL17" s="94" t="e">
        <f>#REF!</f>
        <v>#REF!</v>
      </c>
      <c r="AM17" s="23" t="e">
        <f>#REF!</f>
        <v>#REF!</v>
      </c>
      <c r="AN17" s="67"/>
      <c r="AP17" s="94" t="e">
        <f>#REF!</f>
        <v>#REF!</v>
      </c>
      <c r="AQ17" s="23" t="e">
        <f>#REF!</f>
        <v>#REF!</v>
      </c>
      <c r="AR17" s="67"/>
      <c r="AT17" s="94" t="e">
        <f>#REF!</f>
        <v>#REF!</v>
      </c>
      <c r="AU17" s="23" t="e">
        <f>#REF!</f>
        <v>#REF!</v>
      </c>
      <c r="AV17" s="67"/>
    </row>
    <row r="18" spans="1:48" x14ac:dyDescent="0.25">
      <c r="A18" s="10" t="s">
        <v>36</v>
      </c>
      <c r="B18" s="94">
        <f>'Station P1'!L18</f>
        <v>1</v>
      </c>
      <c r="C18" s="23">
        <f>'Station P2'!L18</f>
        <v>1</v>
      </c>
      <c r="D18" s="67"/>
      <c r="F18" s="94">
        <f>'Station P2'!L18</f>
        <v>1</v>
      </c>
      <c r="G18" s="23" t="e">
        <f>#REF!</f>
        <v>#REF!</v>
      </c>
      <c r="H18" s="67"/>
      <c r="J18" s="94" t="e">
        <f>#REF!</f>
        <v>#REF!</v>
      </c>
      <c r="K18" s="23">
        <f>'Station P4'!L18</f>
        <v>1</v>
      </c>
      <c r="L18" s="67"/>
      <c r="N18" s="94">
        <f>'Station P4'!L18</f>
        <v>1</v>
      </c>
      <c r="O18" s="23" t="e">
        <f>#REF!</f>
        <v>#REF!</v>
      </c>
      <c r="P18" s="67"/>
      <c r="R18" s="94" t="e">
        <f>#REF!</f>
        <v>#REF!</v>
      </c>
      <c r="S18" s="23" t="e">
        <f>#REF!</f>
        <v>#REF!</v>
      </c>
      <c r="T18" s="67"/>
      <c r="V18" s="94" t="e">
        <f>#REF!</f>
        <v>#REF!</v>
      </c>
      <c r="W18" s="23" t="e">
        <f>#REF!</f>
        <v>#REF!</v>
      </c>
      <c r="X18" s="67"/>
      <c r="Z18" s="94" t="e">
        <f>#REF!</f>
        <v>#REF!</v>
      </c>
      <c r="AA18" s="23" t="e">
        <f>#REF!</f>
        <v>#REF!</v>
      </c>
      <c r="AB18" s="67"/>
      <c r="AD18" s="94" t="e">
        <f>#REF!</f>
        <v>#REF!</v>
      </c>
      <c r="AE18" s="23" t="e">
        <f>#REF!</f>
        <v>#REF!</v>
      </c>
      <c r="AF18" s="67"/>
      <c r="AH18" s="94" t="e">
        <f>#REF!</f>
        <v>#REF!</v>
      </c>
      <c r="AI18" s="23" t="e">
        <f>#REF!</f>
        <v>#REF!</v>
      </c>
      <c r="AJ18" s="67"/>
      <c r="AL18" s="94" t="e">
        <f>#REF!</f>
        <v>#REF!</v>
      </c>
      <c r="AM18" s="23" t="e">
        <f>#REF!</f>
        <v>#REF!</v>
      </c>
      <c r="AN18" s="67"/>
      <c r="AP18" s="94" t="e">
        <f>#REF!</f>
        <v>#REF!</v>
      </c>
      <c r="AQ18" s="23" t="e">
        <f>#REF!</f>
        <v>#REF!</v>
      </c>
      <c r="AR18" s="67"/>
      <c r="AT18" s="94" t="e">
        <f>#REF!</f>
        <v>#REF!</v>
      </c>
      <c r="AU18" s="23" t="e">
        <f>#REF!</f>
        <v>#REF!</v>
      </c>
      <c r="AV18" s="67"/>
    </row>
    <row r="19" spans="1:48" x14ac:dyDescent="0.25">
      <c r="A19" s="10" t="s">
        <v>37</v>
      </c>
      <c r="B19" s="94">
        <f>'Station P1'!L19</f>
        <v>1</v>
      </c>
      <c r="C19" s="23">
        <f>'Station P2'!L19</f>
        <v>1</v>
      </c>
      <c r="D19" s="67"/>
      <c r="F19" s="94">
        <f>'Station P2'!L19</f>
        <v>1</v>
      </c>
      <c r="G19" s="23" t="e">
        <f>#REF!</f>
        <v>#REF!</v>
      </c>
      <c r="H19" s="67"/>
      <c r="J19" s="94" t="e">
        <f>#REF!</f>
        <v>#REF!</v>
      </c>
      <c r="K19" s="23">
        <f>'Station P4'!L19</f>
        <v>1</v>
      </c>
      <c r="L19" s="67"/>
      <c r="N19" s="94">
        <f>'Station P4'!L19</f>
        <v>1</v>
      </c>
      <c r="O19" s="23" t="e">
        <f>#REF!</f>
        <v>#REF!</v>
      </c>
      <c r="P19" s="67"/>
      <c r="R19" s="94" t="e">
        <f>#REF!</f>
        <v>#REF!</v>
      </c>
      <c r="S19" s="23" t="e">
        <f>#REF!</f>
        <v>#REF!</v>
      </c>
      <c r="T19" s="67"/>
      <c r="V19" s="94" t="e">
        <f>#REF!</f>
        <v>#REF!</v>
      </c>
      <c r="W19" s="23" t="e">
        <f>#REF!</f>
        <v>#REF!</v>
      </c>
      <c r="X19" s="67"/>
      <c r="Z19" s="94" t="e">
        <f>#REF!</f>
        <v>#REF!</v>
      </c>
      <c r="AA19" s="23" t="e">
        <f>#REF!</f>
        <v>#REF!</v>
      </c>
      <c r="AB19" s="67"/>
      <c r="AD19" s="94" t="e">
        <f>#REF!</f>
        <v>#REF!</v>
      </c>
      <c r="AE19" s="23" t="e">
        <f>#REF!</f>
        <v>#REF!</v>
      </c>
      <c r="AF19" s="67"/>
      <c r="AH19" s="94" t="e">
        <f>#REF!</f>
        <v>#REF!</v>
      </c>
      <c r="AI19" s="23" t="e">
        <f>#REF!</f>
        <v>#REF!</v>
      </c>
      <c r="AJ19" s="67"/>
      <c r="AL19" s="94" t="e">
        <f>#REF!</f>
        <v>#REF!</v>
      </c>
      <c r="AM19" s="23" t="e">
        <f>#REF!</f>
        <v>#REF!</v>
      </c>
      <c r="AN19" s="67"/>
      <c r="AP19" s="94" t="e">
        <f>#REF!</f>
        <v>#REF!</v>
      </c>
      <c r="AQ19" s="23" t="e">
        <f>#REF!</f>
        <v>#REF!</v>
      </c>
      <c r="AR19" s="67"/>
      <c r="AT19" s="94" t="e">
        <f>#REF!</f>
        <v>#REF!</v>
      </c>
      <c r="AU19" s="23" t="e">
        <f>#REF!</f>
        <v>#REF!</v>
      </c>
      <c r="AV19" s="67"/>
    </row>
    <row r="20" spans="1:48" x14ac:dyDescent="0.25">
      <c r="A20" s="10" t="s">
        <v>38</v>
      </c>
      <c r="B20" s="94">
        <f>'Station P1'!L20</f>
        <v>1</v>
      </c>
      <c r="C20" s="23">
        <f>'Station P2'!L20</f>
        <v>1</v>
      </c>
      <c r="D20" s="67"/>
      <c r="F20" s="94">
        <f>'Station P2'!L20</f>
        <v>1</v>
      </c>
      <c r="G20" s="23" t="e">
        <f>#REF!</f>
        <v>#REF!</v>
      </c>
      <c r="H20" s="67"/>
      <c r="J20" s="94" t="e">
        <f>#REF!</f>
        <v>#REF!</v>
      </c>
      <c r="K20" s="23">
        <f>'Station P4'!L20</f>
        <v>1</v>
      </c>
      <c r="L20" s="67"/>
      <c r="N20" s="94">
        <f>'Station P4'!L20</f>
        <v>1</v>
      </c>
      <c r="O20" s="23" t="e">
        <f>#REF!</f>
        <v>#REF!</v>
      </c>
      <c r="P20" s="67"/>
      <c r="R20" s="94" t="e">
        <f>#REF!</f>
        <v>#REF!</v>
      </c>
      <c r="S20" s="23" t="e">
        <f>#REF!</f>
        <v>#REF!</v>
      </c>
      <c r="T20" s="67"/>
      <c r="V20" s="94" t="e">
        <f>#REF!</f>
        <v>#REF!</v>
      </c>
      <c r="W20" s="23" t="e">
        <f>#REF!</f>
        <v>#REF!</v>
      </c>
      <c r="X20" s="67"/>
      <c r="Z20" s="94" t="e">
        <f>#REF!</f>
        <v>#REF!</v>
      </c>
      <c r="AA20" s="23" t="e">
        <f>#REF!</f>
        <v>#REF!</v>
      </c>
      <c r="AB20" s="67"/>
      <c r="AD20" s="94" t="e">
        <f>#REF!</f>
        <v>#REF!</v>
      </c>
      <c r="AE20" s="23" t="e">
        <f>#REF!</f>
        <v>#REF!</v>
      </c>
      <c r="AF20" s="67"/>
      <c r="AH20" s="94" t="e">
        <f>#REF!</f>
        <v>#REF!</v>
      </c>
      <c r="AI20" s="23" t="e">
        <f>#REF!</f>
        <v>#REF!</v>
      </c>
      <c r="AJ20" s="67"/>
      <c r="AL20" s="94" t="e">
        <f>#REF!</f>
        <v>#REF!</v>
      </c>
      <c r="AM20" s="23" t="e">
        <f>#REF!</f>
        <v>#REF!</v>
      </c>
      <c r="AN20" s="67"/>
      <c r="AP20" s="94" t="e">
        <f>#REF!</f>
        <v>#REF!</v>
      </c>
      <c r="AQ20" s="23" t="e">
        <f>#REF!</f>
        <v>#REF!</v>
      </c>
      <c r="AR20" s="67"/>
      <c r="AT20" s="94" t="e">
        <f>#REF!</f>
        <v>#REF!</v>
      </c>
      <c r="AU20" s="23" t="e">
        <f>#REF!</f>
        <v>#REF!</v>
      </c>
      <c r="AV20" s="67"/>
    </row>
    <row r="21" spans="1:48" x14ac:dyDescent="0.25">
      <c r="A21" s="10" t="s">
        <v>39</v>
      </c>
      <c r="B21" s="94">
        <f>'Station P1'!L21</f>
        <v>1</v>
      </c>
      <c r="C21" s="23">
        <f>'Station P2'!L21</f>
        <v>1</v>
      </c>
      <c r="D21" s="67"/>
      <c r="F21" s="94">
        <f>'Station P2'!L21</f>
        <v>1</v>
      </c>
      <c r="G21" s="23" t="e">
        <f>#REF!</f>
        <v>#REF!</v>
      </c>
      <c r="H21" s="67"/>
      <c r="J21" s="94" t="e">
        <f>#REF!</f>
        <v>#REF!</v>
      </c>
      <c r="K21" s="23">
        <f>'Station P4'!L21</f>
        <v>1</v>
      </c>
      <c r="L21" s="67"/>
      <c r="N21" s="94">
        <f>'Station P4'!L21</f>
        <v>1</v>
      </c>
      <c r="O21" s="23" t="e">
        <f>#REF!</f>
        <v>#REF!</v>
      </c>
      <c r="P21" s="67"/>
      <c r="R21" s="94" t="e">
        <f>#REF!</f>
        <v>#REF!</v>
      </c>
      <c r="S21" s="23" t="e">
        <f>#REF!</f>
        <v>#REF!</v>
      </c>
      <c r="T21" s="67"/>
      <c r="V21" s="94" t="e">
        <f>#REF!</f>
        <v>#REF!</v>
      </c>
      <c r="W21" s="23" t="e">
        <f>#REF!</f>
        <v>#REF!</v>
      </c>
      <c r="X21" s="67"/>
      <c r="Z21" s="94" t="e">
        <f>#REF!</f>
        <v>#REF!</v>
      </c>
      <c r="AA21" s="23" t="e">
        <f>#REF!</f>
        <v>#REF!</v>
      </c>
      <c r="AB21" s="67"/>
      <c r="AD21" s="94" t="e">
        <f>#REF!</f>
        <v>#REF!</v>
      </c>
      <c r="AE21" s="23" t="e">
        <f>#REF!</f>
        <v>#REF!</v>
      </c>
      <c r="AF21" s="67"/>
      <c r="AH21" s="94" t="e">
        <f>#REF!</f>
        <v>#REF!</v>
      </c>
      <c r="AI21" s="23" t="e">
        <f>#REF!</f>
        <v>#REF!</v>
      </c>
      <c r="AJ21" s="67"/>
      <c r="AL21" s="94" t="e">
        <f>#REF!</f>
        <v>#REF!</v>
      </c>
      <c r="AM21" s="23" t="e">
        <f>#REF!</f>
        <v>#REF!</v>
      </c>
      <c r="AN21" s="67"/>
      <c r="AP21" s="94" t="e">
        <f>#REF!</f>
        <v>#REF!</v>
      </c>
      <c r="AQ21" s="23" t="e">
        <f>#REF!</f>
        <v>#REF!</v>
      </c>
      <c r="AR21" s="67"/>
      <c r="AT21" s="94" t="e">
        <f>#REF!</f>
        <v>#REF!</v>
      </c>
      <c r="AU21" s="23" t="e">
        <f>#REF!</f>
        <v>#REF!</v>
      </c>
      <c r="AV21" s="67"/>
    </row>
    <row r="22" spans="1:48" x14ac:dyDescent="0.25">
      <c r="A22" s="10" t="s">
        <v>40</v>
      </c>
      <c r="B22" s="94">
        <f>'Station P1'!L22</f>
        <v>1</v>
      </c>
      <c r="C22" s="23">
        <f>'Station P2'!L22</f>
        <v>1</v>
      </c>
      <c r="D22" s="67"/>
      <c r="F22" s="94">
        <f>'Station P2'!L22</f>
        <v>1</v>
      </c>
      <c r="G22" s="23" t="e">
        <f>#REF!</f>
        <v>#REF!</v>
      </c>
      <c r="H22" s="67"/>
      <c r="J22" s="94" t="e">
        <f>#REF!</f>
        <v>#REF!</v>
      </c>
      <c r="K22" s="23">
        <f>'Station P4'!L22</f>
        <v>1</v>
      </c>
      <c r="L22" s="67"/>
      <c r="N22" s="94">
        <f>'Station P4'!L22</f>
        <v>1</v>
      </c>
      <c r="O22" s="23" t="e">
        <f>#REF!</f>
        <v>#REF!</v>
      </c>
      <c r="P22" s="67"/>
      <c r="R22" s="94" t="e">
        <f>#REF!</f>
        <v>#REF!</v>
      </c>
      <c r="S22" s="23" t="e">
        <f>#REF!</f>
        <v>#REF!</v>
      </c>
      <c r="T22" s="67"/>
      <c r="V22" s="94" t="e">
        <f>#REF!</f>
        <v>#REF!</v>
      </c>
      <c r="W22" s="23" t="e">
        <f>#REF!</f>
        <v>#REF!</v>
      </c>
      <c r="X22" s="67"/>
      <c r="Z22" s="94" t="e">
        <f>#REF!</f>
        <v>#REF!</v>
      </c>
      <c r="AA22" s="23" t="e">
        <f>#REF!</f>
        <v>#REF!</v>
      </c>
      <c r="AB22" s="67"/>
      <c r="AD22" s="94" t="e">
        <f>#REF!</f>
        <v>#REF!</v>
      </c>
      <c r="AE22" s="23" t="e">
        <f>#REF!</f>
        <v>#REF!</v>
      </c>
      <c r="AF22" s="67"/>
      <c r="AH22" s="94" t="e">
        <f>#REF!</f>
        <v>#REF!</v>
      </c>
      <c r="AI22" s="23" t="e">
        <f>#REF!</f>
        <v>#REF!</v>
      </c>
      <c r="AJ22" s="67"/>
      <c r="AL22" s="94" t="e">
        <f>#REF!</f>
        <v>#REF!</v>
      </c>
      <c r="AM22" s="23" t="e">
        <f>#REF!</f>
        <v>#REF!</v>
      </c>
      <c r="AN22" s="67"/>
      <c r="AP22" s="94" t="e">
        <f>#REF!</f>
        <v>#REF!</v>
      </c>
      <c r="AQ22" s="23" t="e">
        <f>#REF!</f>
        <v>#REF!</v>
      </c>
      <c r="AR22" s="67"/>
      <c r="AT22" s="94" t="e">
        <f>#REF!</f>
        <v>#REF!</v>
      </c>
      <c r="AU22" s="23" t="e">
        <f>#REF!</f>
        <v>#REF!</v>
      </c>
      <c r="AV22" s="67"/>
    </row>
    <row r="23" spans="1:48" x14ac:dyDescent="0.25">
      <c r="A23" s="10" t="s">
        <v>41</v>
      </c>
      <c r="B23" s="94">
        <f>'Station P1'!L23</f>
        <v>1</v>
      </c>
      <c r="C23" s="23">
        <f>'Station P2'!L23</f>
        <v>1</v>
      </c>
      <c r="D23" s="67"/>
      <c r="F23" s="94">
        <f>'Station P2'!L23</f>
        <v>1</v>
      </c>
      <c r="G23" s="23" t="e">
        <f>#REF!</f>
        <v>#REF!</v>
      </c>
      <c r="H23" s="67"/>
      <c r="J23" s="94" t="e">
        <f>#REF!</f>
        <v>#REF!</v>
      </c>
      <c r="K23" s="23">
        <f>'Station P4'!L23</f>
        <v>1</v>
      </c>
      <c r="L23" s="67"/>
      <c r="N23" s="94">
        <f>'Station P4'!L23</f>
        <v>1</v>
      </c>
      <c r="O23" s="23" t="e">
        <f>#REF!</f>
        <v>#REF!</v>
      </c>
      <c r="P23" s="67"/>
      <c r="R23" s="94" t="e">
        <f>#REF!</f>
        <v>#REF!</v>
      </c>
      <c r="S23" s="23" t="e">
        <f>#REF!</f>
        <v>#REF!</v>
      </c>
      <c r="T23" s="67"/>
      <c r="V23" s="94" t="e">
        <f>#REF!</f>
        <v>#REF!</v>
      </c>
      <c r="W23" s="23" t="e">
        <f>#REF!</f>
        <v>#REF!</v>
      </c>
      <c r="X23" s="67"/>
      <c r="Z23" s="94" t="e">
        <f>#REF!</f>
        <v>#REF!</v>
      </c>
      <c r="AA23" s="23" t="e">
        <f>#REF!</f>
        <v>#REF!</v>
      </c>
      <c r="AB23" s="67"/>
      <c r="AD23" s="94" t="e">
        <f>#REF!</f>
        <v>#REF!</v>
      </c>
      <c r="AE23" s="23" t="e">
        <f>#REF!</f>
        <v>#REF!</v>
      </c>
      <c r="AF23" s="67"/>
      <c r="AH23" s="94" t="e">
        <f>#REF!</f>
        <v>#REF!</v>
      </c>
      <c r="AI23" s="23" t="e">
        <f>#REF!</f>
        <v>#REF!</v>
      </c>
      <c r="AJ23" s="67"/>
      <c r="AL23" s="94" t="e">
        <f>#REF!</f>
        <v>#REF!</v>
      </c>
      <c r="AM23" s="23" t="e">
        <f>#REF!</f>
        <v>#REF!</v>
      </c>
      <c r="AN23" s="67"/>
      <c r="AP23" s="94" t="e">
        <f>#REF!</f>
        <v>#REF!</v>
      </c>
      <c r="AQ23" s="23" t="e">
        <f>#REF!</f>
        <v>#REF!</v>
      </c>
      <c r="AR23" s="67"/>
      <c r="AT23" s="94" t="e">
        <f>#REF!</f>
        <v>#REF!</v>
      </c>
      <c r="AU23" s="23" t="e">
        <f>#REF!</f>
        <v>#REF!</v>
      </c>
      <c r="AV23" s="67"/>
    </row>
    <row r="24" spans="1:48" x14ac:dyDescent="0.25">
      <c r="A24" s="10" t="s">
        <v>42</v>
      </c>
      <c r="B24" s="94">
        <f>'Station P1'!L24</f>
        <v>1</v>
      </c>
      <c r="C24" s="23">
        <f>'Station P2'!L24</f>
        <v>1</v>
      </c>
      <c r="D24" s="67"/>
      <c r="F24" s="94">
        <f>'Station P2'!L24</f>
        <v>1</v>
      </c>
      <c r="G24" s="23" t="e">
        <f>#REF!</f>
        <v>#REF!</v>
      </c>
      <c r="H24" s="67"/>
      <c r="J24" s="94" t="e">
        <f>#REF!</f>
        <v>#REF!</v>
      </c>
      <c r="K24" s="23">
        <f>'Station P4'!L24</f>
        <v>1</v>
      </c>
      <c r="L24" s="67"/>
      <c r="N24" s="94">
        <f>'Station P4'!L24</f>
        <v>1</v>
      </c>
      <c r="O24" s="23" t="e">
        <f>#REF!</f>
        <v>#REF!</v>
      </c>
      <c r="P24" s="67"/>
      <c r="R24" s="94" t="e">
        <f>#REF!</f>
        <v>#REF!</v>
      </c>
      <c r="S24" s="23" t="e">
        <f>#REF!</f>
        <v>#REF!</v>
      </c>
      <c r="T24" s="67"/>
      <c r="V24" s="94" t="e">
        <f>#REF!</f>
        <v>#REF!</v>
      </c>
      <c r="W24" s="23" t="e">
        <f>#REF!</f>
        <v>#REF!</v>
      </c>
      <c r="X24" s="67"/>
      <c r="Z24" s="94" t="e">
        <f>#REF!</f>
        <v>#REF!</v>
      </c>
      <c r="AA24" s="23" t="e">
        <f>#REF!</f>
        <v>#REF!</v>
      </c>
      <c r="AB24" s="67"/>
      <c r="AD24" s="94" t="e">
        <f>#REF!</f>
        <v>#REF!</v>
      </c>
      <c r="AE24" s="23" t="e">
        <f>#REF!</f>
        <v>#REF!</v>
      </c>
      <c r="AF24" s="67"/>
      <c r="AH24" s="94" t="e">
        <f>#REF!</f>
        <v>#REF!</v>
      </c>
      <c r="AI24" s="23" t="e">
        <f>#REF!</f>
        <v>#REF!</v>
      </c>
      <c r="AJ24" s="67"/>
      <c r="AL24" s="94" t="e">
        <f>#REF!</f>
        <v>#REF!</v>
      </c>
      <c r="AM24" s="23" t="e">
        <f>#REF!</f>
        <v>#REF!</v>
      </c>
      <c r="AN24" s="67"/>
      <c r="AP24" s="94" t="e">
        <f>#REF!</f>
        <v>#REF!</v>
      </c>
      <c r="AQ24" s="23" t="e">
        <f>#REF!</f>
        <v>#REF!</v>
      </c>
      <c r="AR24" s="67"/>
      <c r="AT24" s="94" t="e">
        <f>#REF!</f>
        <v>#REF!</v>
      </c>
      <c r="AU24" s="23" t="e">
        <f>#REF!</f>
        <v>#REF!</v>
      </c>
      <c r="AV24" s="67"/>
    </row>
    <row r="25" spans="1:48" x14ac:dyDescent="0.25">
      <c r="A25" s="10" t="s">
        <v>43</v>
      </c>
      <c r="B25" s="94">
        <f>'Station P1'!L25</f>
        <v>1</v>
      </c>
      <c r="C25" s="23">
        <f>'Station P2'!L25</f>
        <v>1</v>
      </c>
      <c r="D25" s="67"/>
      <c r="F25" s="94">
        <f>'Station P2'!L25</f>
        <v>1</v>
      </c>
      <c r="G25" s="23" t="e">
        <f>#REF!</f>
        <v>#REF!</v>
      </c>
      <c r="H25" s="67"/>
      <c r="J25" s="94" t="e">
        <f>#REF!</f>
        <v>#REF!</v>
      </c>
      <c r="K25" s="23">
        <f>'Station P4'!L25</f>
        <v>1</v>
      </c>
      <c r="L25" s="67"/>
      <c r="N25" s="94">
        <f>'Station P4'!L25</f>
        <v>1</v>
      </c>
      <c r="O25" s="23" t="e">
        <f>#REF!</f>
        <v>#REF!</v>
      </c>
      <c r="P25" s="67"/>
      <c r="R25" s="94" t="e">
        <f>#REF!</f>
        <v>#REF!</v>
      </c>
      <c r="S25" s="23" t="e">
        <f>#REF!</f>
        <v>#REF!</v>
      </c>
      <c r="T25" s="67"/>
      <c r="V25" s="94" t="e">
        <f>#REF!</f>
        <v>#REF!</v>
      </c>
      <c r="W25" s="23" t="e">
        <f>#REF!</f>
        <v>#REF!</v>
      </c>
      <c r="X25" s="67"/>
      <c r="Z25" s="94" t="e">
        <f>#REF!</f>
        <v>#REF!</v>
      </c>
      <c r="AA25" s="23" t="e">
        <f>#REF!</f>
        <v>#REF!</v>
      </c>
      <c r="AB25" s="67"/>
      <c r="AD25" s="94" t="e">
        <f>#REF!</f>
        <v>#REF!</v>
      </c>
      <c r="AE25" s="23" t="e">
        <f>#REF!</f>
        <v>#REF!</v>
      </c>
      <c r="AF25" s="67"/>
      <c r="AH25" s="94" t="e">
        <f>#REF!</f>
        <v>#REF!</v>
      </c>
      <c r="AI25" s="23" t="e">
        <f>#REF!</f>
        <v>#REF!</v>
      </c>
      <c r="AJ25" s="67"/>
      <c r="AL25" s="94" t="e">
        <f>#REF!</f>
        <v>#REF!</v>
      </c>
      <c r="AM25" s="23" t="e">
        <f>#REF!</f>
        <v>#REF!</v>
      </c>
      <c r="AN25" s="67"/>
      <c r="AP25" s="94" t="e">
        <f>#REF!</f>
        <v>#REF!</v>
      </c>
      <c r="AQ25" s="23" t="e">
        <f>#REF!</f>
        <v>#REF!</v>
      </c>
      <c r="AR25" s="67"/>
      <c r="AT25" s="94" t="e">
        <f>#REF!</f>
        <v>#REF!</v>
      </c>
      <c r="AU25" s="23" t="e">
        <f>#REF!</f>
        <v>#REF!</v>
      </c>
      <c r="AV25" s="67"/>
    </row>
    <row r="26" spans="1:48" x14ac:dyDescent="0.25">
      <c r="A26" s="10" t="s">
        <v>44</v>
      </c>
      <c r="B26" s="94">
        <f>'Station P1'!L26</f>
        <v>1</v>
      </c>
      <c r="C26" s="23">
        <f>'Station P2'!L26</f>
        <v>1</v>
      </c>
      <c r="D26" s="67"/>
      <c r="F26" s="94">
        <f>'Station P2'!L26</f>
        <v>1</v>
      </c>
      <c r="G26" s="23" t="e">
        <f>#REF!</f>
        <v>#REF!</v>
      </c>
      <c r="H26" s="67"/>
      <c r="J26" s="94" t="e">
        <f>#REF!</f>
        <v>#REF!</v>
      </c>
      <c r="K26" s="23">
        <f>'Station P4'!L26</f>
        <v>1</v>
      </c>
      <c r="L26" s="67"/>
      <c r="N26" s="94">
        <f>'Station P4'!L26</f>
        <v>1</v>
      </c>
      <c r="O26" s="23" t="e">
        <f>#REF!</f>
        <v>#REF!</v>
      </c>
      <c r="P26" s="67"/>
      <c r="R26" s="94" t="e">
        <f>#REF!</f>
        <v>#REF!</v>
      </c>
      <c r="S26" s="23" t="e">
        <f>#REF!</f>
        <v>#REF!</v>
      </c>
      <c r="T26" s="67"/>
      <c r="V26" s="94" t="e">
        <f>#REF!</f>
        <v>#REF!</v>
      </c>
      <c r="W26" s="23" t="e">
        <f>#REF!</f>
        <v>#REF!</v>
      </c>
      <c r="X26" s="67"/>
      <c r="Z26" s="94" t="e">
        <f>#REF!</f>
        <v>#REF!</v>
      </c>
      <c r="AA26" s="23" t="e">
        <f>#REF!</f>
        <v>#REF!</v>
      </c>
      <c r="AB26" s="67"/>
      <c r="AD26" s="94" t="e">
        <f>#REF!</f>
        <v>#REF!</v>
      </c>
      <c r="AE26" s="23" t="e">
        <f>#REF!</f>
        <v>#REF!</v>
      </c>
      <c r="AF26" s="67"/>
      <c r="AH26" s="94" t="e">
        <f>#REF!</f>
        <v>#REF!</v>
      </c>
      <c r="AI26" s="23" t="e">
        <f>#REF!</f>
        <v>#REF!</v>
      </c>
      <c r="AJ26" s="67"/>
      <c r="AL26" s="94" t="e">
        <f>#REF!</f>
        <v>#REF!</v>
      </c>
      <c r="AM26" s="23" t="e">
        <f>#REF!</f>
        <v>#REF!</v>
      </c>
      <c r="AN26" s="67"/>
      <c r="AP26" s="94" t="e">
        <f>#REF!</f>
        <v>#REF!</v>
      </c>
      <c r="AQ26" s="23" t="e">
        <f>#REF!</f>
        <v>#REF!</v>
      </c>
      <c r="AR26" s="67"/>
      <c r="AT26" s="94" t="e">
        <f>#REF!</f>
        <v>#REF!</v>
      </c>
      <c r="AU26" s="23" t="e">
        <f>#REF!</f>
        <v>#REF!</v>
      </c>
      <c r="AV26" s="67"/>
    </row>
    <row r="27" spans="1:48" x14ac:dyDescent="0.25">
      <c r="A27" s="10" t="s">
        <v>45</v>
      </c>
      <c r="B27" s="94">
        <f>'Station P1'!L27</f>
        <v>1</v>
      </c>
      <c r="C27" s="23">
        <f>'Station P2'!L27</f>
        <v>1</v>
      </c>
      <c r="D27" s="67"/>
      <c r="F27" s="94">
        <f>'Station P2'!L27</f>
        <v>1</v>
      </c>
      <c r="G27" s="23" t="e">
        <f>#REF!</f>
        <v>#REF!</v>
      </c>
      <c r="H27" s="67"/>
      <c r="J27" s="94" t="e">
        <f>#REF!</f>
        <v>#REF!</v>
      </c>
      <c r="K27" s="23">
        <f>'Station P4'!L27</f>
        <v>1</v>
      </c>
      <c r="L27" s="67"/>
      <c r="N27" s="94">
        <f>'Station P4'!L27</f>
        <v>1</v>
      </c>
      <c r="O27" s="23" t="e">
        <f>#REF!</f>
        <v>#REF!</v>
      </c>
      <c r="P27" s="67"/>
      <c r="R27" s="94" t="e">
        <f>#REF!</f>
        <v>#REF!</v>
      </c>
      <c r="S27" s="23" t="e">
        <f>#REF!</f>
        <v>#REF!</v>
      </c>
      <c r="T27" s="67"/>
      <c r="V27" s="94" t="e">
        <f>#REF!</f>
        <v>#REF!</v>
      </c>
      <c r="W27" s="23" t="e">
        <f>#REF!</f>
        <v>#REF!</v>
      </c>
      <c r="X27" s="67"/>
      <c r="Z27" s="94" t="e">
        <f>#REF!</f>
        <v>#REF!</v>
      </c>
      <c r="AA27" s="23" t="e">
        <f>#REF!</f>
        <v>#REF!</v>
      </c>
      <c r="AB27" s="67"/>
      <c r="AD27" s="94" t="e">
        <f>#REF!</f>
        <v>#REF!</v>
      </c>
      <c r="AE27" s="23" t="e">
        <f>#REF!</f>
        <v>#REF!</v>
      </c>
      <c r="AF27" s="67"/>
      <c r="AH27" s="94" t="e">
        <f>#REF!</f>
        <v>#REF!</v>
      </c>
      <c r="AI27" s="23" t="e">
        <f>#REF!</f>
        <v>#REF!</v>
      </c>
      <c r="AJ27" s="67"/>
      <c r="AL27" s="94" t="e">
        <f>#REF!</f>
        <v>#REF!</v>
      </c>
      <c r="AM27" s="23" t="e">
        <f>#REF!</f>
        <v>#REF!</v>
      </c>
      <c r="AN27" s="67"/>
      <c r="AP27" s="94" t="e">
        <f>#REF!</f>
        <v>#REF!</v>
      </c>
      <c r="AQ27" s="23" t="e">
        <f>#REF!</f>
        <v>#REF!</v>
      </c>
      <c r="AR27" s="67"/>
      <c r="AT27" s="94" t="e">
        <f>#REF!</f>
        <v>#REF!</v>
      </c>
      <c r="AU27" s="23" t="e">
        <f>#REF!</f>
        <v>#REF!</v>
      </c>
      <c r="AV27" s="67"/>
    </row>
    <row r="28" spans="1:48" x14ac:dyDescent="0.25">
      <c r="A28" s="10" t="s">
        <v>6</v>
      </c>
      <c r="B28" s="94">
        <f>'Station P1'!L28</f>
        <v>1</v>
      </c>
      <c r="C28" s="23">
        <f>'Station P2'!L28</f>
        <v>1</v>
      </c>
      <c r="D28" s="67"/>
      <c r="F28" s="94">
        <f>'Station P2'!L28</f>
        <v>1</v>
      </c>
      <c r="G28" s="23" t="e">
        <f>#REF!</f>
        <v>#REF!</v>
      </c>
      <c r="H28" s="67"/>
      <c r="J28" s="94" t="e">
        <f>#REF!</f>
        <v>#REF!</v>
      </c>
      <c r="K28" s="23">
        <f>'Station P4'!L28</f>
        <v>1</v>
      </c>
      <c r="L28" s="67"/>
      <c r="N28" s="94">
        <f>'Station P4'!L28</f>
        <v>1</v>
      </c>
      <c r="O28" s="23" t="e">
        <f>#REF!</f>
        <v>#REF!</v>
      </c>
      <c r="P28" s="67"/>
      <c r="R28" s="94" t="e">
        <f>#REF!</f>
        <v>#REF!</v>
      </c>
      <c r="S28" s="23" t="e">
        <f>#REF!</f>
        <v>#REF!</v>
      </c>
      <c r="T28" s="67"/>
      <c r="V28" s="94" t="e">
        <f>#REF!</f>
        <v>#REF!</v>
      </c>
      <c r="W28" s="23" t="e">
        <f>#REF!</f>
        <v>#REF!</v>
      </c>
      <c r="X28" s="67"/>
      <c r="Z28" s="94" t="e">
        <f>#REF!</f>
        <v>#REF!</v>
      </c>
      <c r="AA28" s="23" t="e">
        <f>#REF!</f>
        <v>#REF!</v>
      </c>
      <c r="AB28" s="67"/>
      <c r="AD28" s="94" t="e">
        <f>#REF!</f>
        <v>#REF!</v>
      </c>
      <c r="AE28" s="23" t="e">
        <f>#REF!</f>
        <v>#REF!</v>
      </c>
      <c r="AF28" s="67"/>
      <c r="AH28" s="94" t="e">
        <f>#REF!</f>
        <v>#REF!</v>
      </c>
      <c r="AI28" s="23" t="e">
        <f>#REF!</f>
        <v>#REF!</v>
      </c>
      <c r="AJ28" s="67"/>
      <c r="AL28" s="94" t="e">
        <f>#REF!</f>
        <v>#REF!</v>
      </c>
      <c r="AM28" s="23" t="e">
        <f>#REF!</f>
        <v>#REF!</v>
      </c>
      <c r="AN28" s="67"/>
      <c r="AP28" s="94" t="e">
        <f>#REF!</f>
        <v>#REF!</v>
      </c>
      <c r="AQ28" s="23" t="e">
        <f>#REF!</f>
        <v>#REF!</v>
      </c>
      <c r="AR28" s="67"/>
      <c r="AT28" s="94" t="e">
        <f>#REF!</f>
        <v>#REF!</v>
      </c>
      <c r="AU28" s="23" t="e">
        <f>#REF!</f>
        <v>#REF!</v>
      </c>
      <c r="AV28" s="67"/>
    </row>
    <row r="29" spans="1:48" x14ac:dyDescent="0.25">
      <c r="A29" s="10" t="s">
        <v>46</v>
      </c>
      <c r="B29" s="94">
        <f>'Station P1'!L29</f>
        <v>1</v>
      </c>
      <c r="C29" s="23">
        <f>'Station P2'!L29</f>
        <v>1</v>
      </c>
      <c r="D29" s="67"/>
      <c r="F29" s="94">
        <f>'Station P2'!L29</f>
        <v>1</v>
      </c>
      <c r="G29" s="23" t="e">
        <f>#REF!</f>
        <v>#REF!</v>
      </c>
      <c r="H29" s="67"/>
      <c r="J29" s="94" t="e">
        <f>#REF!</f>
        <v>#REF!</v>
      </c>
      <c r="K29" s="23">
        <f>'Station P4'!L29</f>
        <v>1</v>
      </c>
      <c r="L29" s="67"/>
      <c r="N29" s="94">
        <f>'Station P4'!L29</f>
        <v>1</v>
      </c>
      <c r="O29" s="23" t="e">
        <f>#REF!</f>
        <v>#REF!</v>
      </c>
      <c r="P29" s="67"/>
      <c r="R29" s="94" t="e">
        <f>#REF!</f>
        <v>#REF!</v>
      </c>
      <c r="S29" s="23" t="e">
        <f>#REF!</f>
        <v>#REF!</v>
      </c>
      <c r="T29" s="67"/>
      <c r="V29" s="94" t="e">
        <f>#REF!</f>
        <v>#REF!</v>
      </c>
      <c r="W29" s="23" t="e">
        <f>#REF!</f>
        <v>#REF!</v>
      </c>
      <c r="X29" s="67"/>
      <c r="Z29" s="94" t="e">
        <f>#REF!</f>
        <v>#REF!</v>
      </c>
      <c r="AA29" s="23" t="e">
        <f>#REF!</f>
        <v>#REF!</v>
      </c>
      <c r="AB29" s="67"/>
      <c r="AD29" s="94" t="e">
        <f>#REF!</f>
        <v>#REF!</v>
      </c>
      <c r="AE29" s="23" t="e">
        <f>#REF!</f>
        <v>#REF!</v>
      </c>
      <c r="AF29" s="67"/>
      <c r="AH29" s="94" t="e">
        <f>#REF!</f>
        <v>#REF!</v>
      </c>
      <c r="AI29" s="23" t="e">
        <f>#REF!</f>
        <v>#REF!</v>
      </c>
      <c r="AJ29" s="67"/>
      <c r="AL29" s="94" t="e">
        <f>#REF!</f>
        <v>#REF!</v>
      </c>
      <c r="AM29" s="23" t="e">
        <f>#REF!</f>
        <v>#REF!</v>
      </c>
      <c r="AN29" s="67"/>
      <c r="AP29" s="94" t="e">
        <f>#REF!</f>
        <v>#REF!</v>
      </c>
      <c r="AQ29" s="23" t="e">
        <f>#REF!</f>
        <v>#REF!</v>
      </c>
      <c r="AR29" s="67"/>
      <c r="AT29" s="94" t="e">
        <f>#REF!</f>
        <v>#REF!</v>
      </c>
      <c r="AU29" s="23" t="e">
        <f>#REF!</f>
        <v>#REF!</v>
      </c>
      <c r="AV29" s="67"/>
    </row>
    <row r="30" spans="1:48" x14ac:dyDescent="0.25">
      <c r="A30" s="10" t="s">
        <v>47</v>
      </c>
      <c r="B30" s="94">
        <f>'Station P1'!L30</f>
        <v>1</v>
      </c>
      <c r="C30" s="23">
        <f>'Station P2'!L30</f>
        <v>1</v>
      </c>
      <c r="D30" s="67"/>
      <c r="F30" s="94">
        <f>'Station P2'!L30</f>
        <v>1</v>
      </c>
      <c r="G30" s="23" t="e">
        <f>#REF!</f>
        <v>#REF!</v>
      </c>
      <c r="H30" s="67"/>
      <c r="J30" s="94" t="e">
        <f>#REF!</f>
        <v>#REF!</v>
      </c>
      <c r="K30" s="23">
        <f>'Station P4'!L30</f>
        <v>1</v>
      </c>
      <c r="L30" s="67"/>
      <c r="N30" s="94">
        <f>'Station P4'!L30</f>
        <v>1</v>
      </c>
      <c r="O30" s="23" t="e">
        <f>#REF!</f>
        <v>#REF!</v>
      </c>
      <c r="P30" s="67"/>
      <c r="R30" s="94" t="e">
        <f>#REF!</f>
        <v>#REF!</v>
      </c>
      <c r="S30" s="23" t="e">
        <f>#REF!</f>
        <v>#REF!</v>
      </c>
      <c r="T30" s="67"/>
      <c r="V30" s="94" t="e">
        <f>#REF!</f>
        <v>#REF!</v>
      </c>
      <c r="W30" s="23" t="e">
        <f>#REF!</f>
        <v>#REF!</v>
      </c>
      <c r="X30" s="67"/>
      <c r="Z30" s="94" t="e">
        <f>#REF!</f>
        <v>#REF!</v>
      </c>
      <c r="AA30" s="23" t="e">
        <f>#REF!</f>
        <v>#REF!</v>
      </c>
      <c r="AB30" s="67"/>
      <c r="AD30" s="94" t="e">
        <f>#REF!</f>
        <v>#REF!</v>
      </c>
      <c r="AE30" s="23" t="e">
        <f>#REF!</f>
        <v>#REF!</v>
      </c>
      <c r="AF30" s="67"/>
      <c r="AH30" s="94" t="e">
        <f>#REF!</f>
        <v>#REF!</v>
      </c>
      <c r="AI30" s="23" t="e">
        <f>#REF!</f>
        <v>#REF!</v>
      </c>
      <c r="AJ30" s="67"/>
      <c r="AL30" s="94" t="e">
        <f>#REF!</f>
        <v>#REF!</v>
      </c>
      <c r="AM30" s="23" t="e">
        <f>#REF!</f>
        <v>#REF!</v>
      </c>
      <c r="AN30" s="67"/>
      <c r="AP30" s="94" t="e">
        <f>#REF!</f>
        <v>#REF!</v>
      </c>
      <c r="AQ30" s="23" t="e">
        <f>#REF!</f>
        <v>#REF!</v>
      </c>
      <c r="AR30" s="67"/>
      <c r="AT30" s="94" t="e">
        <f>#REF!</f>
        <v>#REF!</v>
      </c>
      <c r="AU30" s="23" t="e">
        <f>#REF!</f>
        <v>#REF!</v>
      </c>
      <c r="AV30" s="67"/>
    </row>
    <row r="31" spans="1:48" x14ac:dyDescent="0.25">
      <c r="A31" s="10" t="s">
        <v>48</v>
      </c>
      <c r="B31" s="94">
        <f>'Station P1'!L31</f>
        <v>1</v>
      </c>
      <c r="C31" s="23">
        <f>'Station P2'!L31</f>
        <v>1</v>
      </c>
      <c r="D31" s="67"/>
      <c r="F31" s="94">
        <f>'Station P2'!L31</f>
        <v>1</v>
      </c>
      <c r="G31" s="23" t="e">
        <f>#REF!</f>
        <v>#REF!</v>
      </c>
      <c r="H31" s="67"/>
      <c r="J31" s="94" t="e">
        <f>#REF!</f>
        <v>#REF!</v>
      </c>
      <c r="K31" s="23">
        <f>'Station P4'!L31</f>
        <v>1</v>
      </c>
      <c r="L31" s="67"/>
      <c r="N31" s="94">
        <f>'Station P4'!L31</f>
        <v>1</v>
      </c>
      <c r="O31" s="23" t="e">
        <f>#REF!</f>
        <v>#REF!</v>
      </c>
      <c r="P31" s="67"/>
      <c r="R31" s="94" t="e">
        <f>#REF!</f>
        <v>#REF!</v>
      </c>
      <c r="S31" s="23" t="e">
        <f>#REF!</f>
        <v>#REF!</v>
      </c>
      <c r="T31" s="67"/>
      <c r="V31" s="94" t="e">
        <f>#REF!</f>
        <v>#REF!</v>
      </c>
      <c r="W31" s="23" t="e">
        <f>#REF!</f>
        <v>#REF!</v>
      </c>
      <c r="X31" s="67"/>
      <c r="Z31" s="94" t="e">
        <f>#REF!</f>
        <v>#REF!</v>
      </c>
      <c r="AA31" s="23" t="e">
        <f>#REF!</f>
        <v>#REF!</v>
      </c>
      <c r="AB31" s="67"/>
      <c r="AD31" s="94" t="e">
        <f>#REF!</f>
        <v>#REF!</v>
      </c>
      <c r="AE31" s="23" t="e">
        <f>#REF!</f>
        <v>#REF!</v>
      </c>
      <c r="AF31" s="67"/>
      <c r="AH31" s="94" t="e">
        <f>#REF!</f>
        <v>#REF!</v>
      </c>
      <c r="AI31" s="23" t="e">
        <f>#REF!</f>
        <v>#REF!</v>
      </c>
      <c r="AJ31" s="67"/>
      <c r="AL31" s="94" t="e">
        <f>#REF!</f>
        <v>#REF!</v>
      </c>
      <c r="AM31" s="23" t="e">
        <f>#REF!</f>
        <v>#REF!</v>
      </c>
      <c r="AN31" s="67"/>
      <c r="AP31" s="94" t="e">
        <f>#REF!</f>
        <v>#REF!</v>
      </c>
      <c r="AQ31" s="23" t="e">
        <f>#REF!</f>
        <v>#REF!</v>
      </c>
      <c r="AR31" s="67"/>
      <c r="AT31" s="94" t="e">
        <f>#REF!</f>
        <v>#REF!</v>
      </c>
      <c r="AU31" s="23" t="e">
        <f>#REF!</f>
        <v>#REF!</v>
      </c>
      <c r="AV31" s="67"/>
    </row>
    <row r="32" spans="1:48" x14ac:dyDescent="0.25">
      <c r="A32" s="10" t="s">
        <v>9</v>
      </c>
      <c r="B32" s="94">
        <f>'Station P1'!L32</f>
        <v>1</v>
      </c>
      <c r="C32" s="23">
        <f>'Station P2'!L32</f>
        <v>1</v>
      </c>
      <c r="D32" s="67"/>
      <c r="F32" s="94">
        <f>'Station P2'!L32</f>
        <v>1</v>
      </c>
      <c r="G32" s="23" t="e">
        <f>#REF!</f>
        <v>#REF!</v>
      </c>
      <c r="H32" s="67"/>
      <c r="J32" s="94" t="e">
        <f>#REF!</f>
        <v>#REF!</v>
      </c>
      <c r="K32" s="23">
        <f>'Station P4'!L32</f>
        <v>1</v>
      </c>
      <c r="L32" s="67"/>
      <c r="N32" s="94">
        <f>'Station P4'!L32</f>
        <v>1</v>
      </c>
      <c r="O32" s="23" t="e">
        <f>#REF!</f>
        <v>#REF!</v>
      </c>
      <c r="P32" s="67"/>
      <c r="R32" s="94" t="e">
        <f>#REF!</f>
        <v>#REF!</v>
      </c>
      <c r="S32" s="23" t="e">
        <f>#REF!</f>
        <v>#REF!</v>
      </c>
      <c r="T32" s="67"/>
      <c r="V32" s="94" t="e">
        <f>#REF!</f>
        <v>#REF!</v>
      </c>
      <c r="W32" s="23" t="e">
        <f>#REF!</f>
        <v>#REF!</v>
      </c>
      <c r="X32" s="67"/>
      <c r="Z32" s="94" t="e">
        <f>#REF!</f>
        <v>#REF!</v>
      </c>
      <c r="AA32" s="23" t="e">
        <f>#REF!</f>
        <v>#REF!</v>
      </c>
      <c r="AB32" s="67"/>
      <c r="AD32" s="94" t="e">
        <f>#REF!</f>
        <v>#REF!</v>
      </c>
      <c r="AE32" s="23" t="e">
        <f>#REF!</f>
        <v>#REF!</v>
      </c>
      <c r="AF32" s="67"/>
      <c r="AH32" s="94" t="e">
        <f>#REF!</f>
        <v>#REF!</v>
      </c>
      <c r="AI32" s="23" t="e">
        <f>#REF!</f>
        <v>#REF!</v>
      </c>
      <c r="AJ32" s="67"/>
      <c r="AL32" s="94" t="e">
        <f>#REF!</f>
        <v>#REF!</v>
      </c>
      <c r="AM32" s="23" t="e">
        <f>#REF!</f>
        <v>#REF!</v>
      </c>
      <c r="AN32" s="67"/>
      <c r="AP32" s="94" t="e">
        <f>#REF!</f>
        <v>#REF!</v>
      </c>
      <c r="AQ32" s="23" t="e">
        <f>#REF!</f>
        <v>#REF!</v>
      </c>
      <c r="AR32" s="67"/>
      <c r="AT32" s="94" t="e">
        <f>#REF!</f>
        <v>#REF!</v>
      </c>
      <c r="AU32" s="23" t="e">
        <f>#REF!</f>
        <v>#REF!</v>
      </c>
      <c r="AV32" s="67"/>
    </row>
    <row r="33" spans="1:48" x14ac:dyDescent="0.25">
      <c r="A33" s="10" t="s">
        <v>125</v>
      </c>
      <c r="B33" s="94">
        <f>'Station P1'!L33</f>
        <v>1</v>
      </c>
      <c r="C33" s="23">
        <f>'Station P2'!L33</f>
        <v>1</v>
      </c>
      <c r="D33" s="67"/>
      <c r="F33" s="94">
        <f>'Station P2'!L33</f>
        <v>1</v>
      </c>
      <c r="G33" s="23" t="e">
        <f>#REF!</f>
        <v>#REF!</v>
      </c>
      <c r="H33" s="67"/>
      <c r="J33" s="94" t="e">
        <f>#REF!</f>
        <v>#REF!</v>
      </c>
      <c r="K33" s="23">
        <f>'Station P4'!L33</f>
        <v>1</v>
      </c>
      <c r="L33" s="67"/>
      <c r="N33" s="94">
        <f>'Station P4'!L33</f>
        <v>1</v>
      </c>
      <c r="O33" s="23" t="e">
        <f>#REF!</f>
        <v>#REF!</v>
      </c>
      <c r="P33" s="67"/>
      <c r="R33" s="94" t="e">
        <f>#REF!</f>
        <v>#REF!</v>
      </c>
      <c r="S33" s="23" t="e">
        <f>#REF!</f>
        <v>#REF!</v>
      </c>
      <c r="T33" s="67"/>
      <c r="V33" s="94" t="e">
        <f>#REF!</f>
        <v>#REF!</v>
      </c>
      <c r="W33" s="23" t="e">
        <f>#REF!</f>
        <v>#REF!</v>
      </c>
      <c r="X33" s="67"/>
      <c r="Z33" s="94" t="e">
        <f>#REF!</f>
        <v>#REF!</v>
      </c>
      <c r="AA33" s="23" t="e">
        <f>#REF!</f>
        <v>#REF!</v>
      </c>
      <c r="AB33" s="67"/>
      <c r="AD33" s="94" t="e">
        <f>#REF!</f>
        <v>#REF!</v>
      </c>
      <c r="AE33" s="23" t="e">
        <f>#REF!</f>
        <v>#REF!</v>
      </c>
      <c r="AF33" s="67"/>
      <c r="AH33" s="94" t="e">
        <f>#REF!</f>
        <v>#REF!</v>
      </c>
      <c r="AI33" s="23" t="e">
        <f>#REF!</f>
        <v>#REF!</v>
      </c>
      <c r="AJ33" s="67"/>
      <c r="AL33" s="94" t="e">
        <f>#REF!</f>
        <v>#REF!</v>
      </c>
      <c r="AM33" s="23" t="e">
        <f>#REF!</f>
        <v>#REF!</v>
      </c>
      <c r="AN33" s="67"/>
      <c r="AP33" s="94" t="e">
        <f>#REF!</f>
        <v>#REF!</v>
      </c>
      <c r="AQ33" s="23" t="e">
        <f>#REF!</f>
        <v>#REF!</v>
      </c>
      <c r="AR33" s="67"/>
      <c r="AT33" s="94" t="e">
        <f>#REF!</f>
        <v>#REF!</v>
      </c>
      <c r="AU33" s="23" t="e">
        <f>#REF!</f>
        <v>#REF!</v>
      </c>
      <c r="AV33" s="67"/>
    </row>
    <row r="34" spans="1:48" x14ac:dyDescent="0.25">
      <c r="A34" s="10" t="s">
        <v>49</v>
      </c>
      <c r="B34" s="94">
        <f>'Station P1'!L34</f>
        <v>1</v>
      </c>
      <c r="C34" s="23">
        <f>'Station P2'!L34</f>
        <v>1</v>
      </c>
      <c r="D34" s="67"/>
      <c r="F34" s="94">
        <f>'Station P2'!L34</f>
        <v>1</v>
      </c>
      <c r="G34" s="23" t="e">
        <f>#REF!</f>
        <v>#REF!</v>
      </c>
      <c r="H34" s="67"/>
      <c r="J34" s="94" t="e">
        <f>#REF!</f>
        <v>#REF!</v>
      </c>
      <c r="K34" s="23">
        <f>'Station P4'!L34</f>
        <v>1</v>
      </c>
      <c r="L34" s="67"/>
      <c r="N34" s="94">
        <f>'Station P4'!L34</f>
        <v>1</v>
      </c>
      <c r="O34" s="23" t="e">
        <f>#REF!</f>
        <v>#REF!</v>
      </c>
      <c r="P34" s="67"/>
      <c r="R34" s="94" t="e">
        <f>#REF!</f>
        <v>#REF!</v>
      </c>
      <c r="S34" s="23" t="e">
        <f>#REF!</f>
        <v>#REF!</v>
      </c>
      <c r="T34" s="67"/>
      <c r="V34" s="94" t="e">
        <f>#REF!</f>
        <v>#REF!</v>
      </c>
      <c r="W34" s="23" t="e">
        <f>#REF!</f>
        <v>#REF!</v>
      </c>
      <c r="X34" s="67"/>
      <c r="Z34" s="94" t="e">
        <f>#REF!</f>
        <v>#REF!</v>
      </c>
      <c r="AA34" s="23" t="e">
        <f>#REF!</f>
        <v>#REF!</v>
      </c>
      <c r="AB34" s="67"/>
      <c r="AD34" s="94" t="e">
        <f>#REF!</f>
        <v>#REF!</v>
      </c>
      <c r="AE34" s="23" t="e">
        <f>#REF!</f>
        <v>#REF!</v>
      </c>
      <c r="AF34" s="67"/>
      <c r="AH34" s="94" t="e">
        <f>#REF!</f>
        <v>#REF!</v>
      </c>
      <c r="AI34" s="23" t="e">
        <f>#REF!</f>
        <v>#REF!</v>
      </c>
      <c r="AJ34" s="67"/>
      <c r="AL34" s="94" t="e">
        <f>#REF!</f>
        <v>#REF!</v>
      </c>
      <c r="AM34" s="23" t="e">
        <f>#REF!</f>
        <v>#REF!</v>
      </c>
      <c r="AN34" s="67"/>
      <c r="AP34" s="94" t="e">
        <f>#REF!</f>
        <v>#REF!</v>
      </c>
      <c r="AQ34" s="23" t="e">
        <f>#REF!</f>
        <v>#REF!</v>
      </c>
      <c r="AR34" s="67"/>
      <c r="AT34" s="94" t="e">
        <f>#REF!</f>
        <v>#REF!</v>
      </c>
      <c r="AU34" s="23" t="e">
        <f>#REF!</f>
        <v>#REF!</v>
      </c>
      <c r="AV34" s="67"/>
    </row>
    <row r="35" spans="1:48" x14ac:dyDescent="0.25">
      <c r="A35" s="10" t="s">
        <v>7</v>
      </c>
      <c r="B35" s="94">
        <f>'Station P1'!L35</f>
        <v>1</v>
      </c>
      <c r="C35" s="23">
        <f>'Station P2'!L35</f>
        <v>1</v>
      </c>
      <c r="D35" s="67"/>
      <c r="F35" s="94">
        <f>'Station P2'!L35</f>
        <v>1</v>
      </c>
      <c r="G35" s="23" t="e">
        <f>#REF!</f>
        <v>#REF!</v>
      </c>
      <c r="H35" s="67"/>
      <c r="J35" s="94" t="e">
        <f>#REF!</f>
        <v>#REF!</v>
      </c>
      <c r="K35" s="23">
        <f>'Station P4'!L35</f>
        <v>1</v>
      </c>
      <c r="L35" s="67"/>
      <c r="N35" s="94">
        <f>'Station P4'!L35</f>
        <v>1</v>
      </c>
      <c r="O35" s="23" t="e">
        <f>#REF!</f>
        <v>#REF!</v>
      </c>
      <c r="P35" s="67"/>
      <c r="R35" s="94" t="e">
        <f>#REF!</f>
        <v>#REF!</v>
      </c>
      <c r="S35" s="23" t="e">
        <f>#REF!</f>
        <v>#REF!</v>
      </c>
      <c r="T35" s="67"/>
      <c r="V35" s="94" t="e">
        <f>#REF!</f>
        <v>#REF!</v>
      </c>
      <c r="W35" s="23" t="e">
        <f>#REF!</f>
        <v>#REF!</v>
      </c>
      <c r="X35" s="67"/>
      <c r="Z35" s="94" t="e">
        <f>#REF!</f>
        <v>#REF!</v>
      </c>
      <c r="AA35" s="23" t="e">
        <f>#REF!</f>
        <v>#REF!</v>
      </c>
      <c r="AB35" s="67"/>
      <c r="AD35" s="94" t="e">
        <f>#REF!</f>
        <v>#REF!</v>
      </c>
      <c r="AE35" s="23" t="e">
        <f>#REF!</f>
        <v>#REF!</v>
      </c>
      <c r="AF35" s="67"/>
      <c r="AH35" s="94" t="e">
        <f>#REF!</f>
        <v>#REF!</v>
      </c>
      <c r="AI35" s="23" t="e">
        <f>#REF!</f>
        <v>#REF!</v>
      </c>
      <c r="AJ35" s="67"/>
      <c r="AL35" s="94" t="e">
        <f>#REF!</f>
        <v>#REF!</v>
      </c>
      <c r="AM35" s="23" t="e">
        <f>#REF!</f>
        <v>#REF!</v>
      </c>
      <c r="AN35" s="67"/>
      <c r="AP35" s="94" t="e">
        <f>#REF!</f>
        <v>#REF!</v>
      </c>
      <c r="AQ35" s="23" t="e">
        <f>#REF!</f>
        <v>#REF!</v>
      </c>
      <c r="AR35" s="67"/>
      <c r="AT35" s="94" t="e">
        <f>#REF!</f>
        <v>#REF!</v>
      </c>
      <c r="AU35" s="23" t="e">
        <f>#REF!</f>
        <v>#REF!</v>
      </c>
      <c r="AV35" s="67"/>
    </row>
    <row r="36" spans="1:48" x14ac:dyDescent="0.25">
      <c r="A36" s="10" t="s">
        <v>12</v>
      </c>
      <c r="B36" s="94">
        <f>'Station P1'!L36</f>
        <v>1</v>
      </c>
      <c r="C36" s="23">
        <f>'Station P2'!L36</f>
        <v>1</v>
      </c>
      <c r="D36" s="67"/>
      <c r="F36" s="94">
        <f>'Station P2'!L36</f>
        <v>1</v>
      </c>
      <c r="G36" s="23" t="e">
        <f>#REF!</f>
        <v>#REF!</v>
      </c>
      <c r="H36" s="67"/>
      <c r="J36" s="94" t="e">
        <f>#REF!</f>
        <v>#REF!</v>
      </c>
      <c r="K36" s="23">
        <f>'Station P4'!L36</f>
        <v>1</v>
      </c>
      <c r="L36" s="67"/>
      <c r="N36" s="94">
        <f>'Station P4'!L36</f>
        <v>1</v>
      </c>
      <c r="O36" s="23" t="e">
        <f>#REF!</f>
        <v>#REF!</v>
      </c>
      <c r="P36" s="67"/>
      <c r="R36" s="94" t="e">
        <f>#REF!</f>
        <v>#REF!</v>
      </c>
      <c r="S36" s="23" t="e">
        <f>#REF!</f>
        <v>#REF!</v>
      </c>
      <c r="T36" s="67"/>
      <c r="V36" s="94" t="e">
        <f>#REF!</f>
        <v>#REF!</v>
      </c>
      <c r="W36" s="23" t="e">
        <f>#REF!</f>
        <v>#REF!</v>
      </c>
      <c r="X36" s="67"/>
      <c r="Z36" s="94" t="e">
        <f>#REF!</f>
        <v>#REF!</v>
      </c>
      <c r="AA36" s="23" t="e">
        <f>#REF!</f>
        <v>#REF!</v>
      </c>
      <c r="AB36" s="67"/>
      <c r="AD36" s="94" t="e">
        <f>#REF!</f>
        <v>#REF!</v>
      </c>
      <c r="AE36" s="23" t="e">
        <f>#REF!</f>
        <v>#REF!</v>
      </c>
      <c r="AF36" s="67"/>
      <c r="AH36" s="94" t="e">
        <f>#REF!</f>
        <v>#REF!</v>
      </c>
      <c r="AI36" s="23" t="e">
        <f>#REF!</f>
        <v>#REF!</v>
      </c>
      <c r="AJ36" s="67"/>
      <c r="AL36" s="94" t="e">
        <f>#REF!</f>
        <v>#REF!</v>
      </c>
      <c r="AM36" s="23" t="e">
        <f>#REF!</f>
        <v>#REF!</v>
      </c>
      <c r="AN36" s="67"/>
      <c r="AP36" s="94" t="e">
        <f>#REF!</f>
        <v>#REF!</v>
      </c>
      <c r="AQ36" s="23" t="e">
        <f>#REF!</f>
        <v>#REF!</v>
      </c>
      <c r="AR36" s="67"/>
      <c r="AT36" s="94" t="e">
        <f>#REF!</f>
        <v>#REF!</v>
      </c>
      <c r="AU36" s="23" t="e">
        <f>#REF!</f>
        <v>#REF!</v>
      </c>
      <c r="AV36" s="67"/>
    </row>
    <row r="37" spans="1:48" x14ac:dyDescent="0.25">
      <c r="A37" s="10" t="s">
        <v>50</v>
      </c>
      <c r="B37" s="94">
        <f>'Station P1'!L37</f>
        <v>1</v>
      </c>
      <c r="C37" s="23">
        <f>'Station P2'!L37</f>
        <v>1</v>
      </c>
      <c r="D37" s="67"/>
      <c r="F37" s="94">
        <f>'Station P2'!L37</f>
        <v>1</v>
      </c>
      <c r="G37" s="23" t="e">
        <f>#REF!</f>
        <v>#REF!</v>
      </c>
      <c r="H37" s="67"/>
      <c r="J37" s="94" t="e">
        <f>#REF!</f>
        <v>#REF!</v>
      </c>
      <c r="K37" s="23">
        <f>'Station P4'!L37</f>
        <v>1</v>
      </c>
      <c r="L37" s="67"/>
      <c r="N37" s="94">
        <f>'Station P4'!L37</f>
        <v>1</v>
      </c>
      <c r="O37" s="23" t="e">
        <f>#REF!</f>
        <v>#REF!</v>
      </c>
      <c r="P37" s="67"/>
      <c r="R37" s="94" t="e">
        <f>#REF!</f>
        <v>#REF!</v>
      </c>
      <c r="S37" s="23" t="e">
        <f>#REF!</f>
        <v>#REF!</v>
      </c>
      <c r="T37" s="67"/>
      <c r="V37" s="94" t="e">
        <f>#REF!</f>
        <v>#REF!</v>
      </c>
      <c r="W37" s="23" t="e">
        <f>#REF!</f>
        <v>#REF!</v>
      </c>
      <c r="X37" s="67"/>
      <c r="Z37" s="94" t="e">
        <f>#REF!</f>
        <v>#REF!</v>
      </c>
      <c r="AA37" s="23" t="e">
        <f>#REF!</f>
        <v>#REF!</v>
      </c>
      <c r="AB37" s="67"/>
      <c r="AD37" s="94" t="e">
        <f>#REF!</f>
        <v>#REF!</v>
      </c>
      <c r="AE37" s="23" t="e">
        <f>#REF!</f>
        <v>#REF!</v>
      </c>
      <c r="AF37" s="67"/>
      <c r="AH37" s="94" t="e">
        <f>#REF!</f>
        <v>#REF!</v>
      </c>
      <c r="AI37" s="23" t="e">
        <f>#REF!</f>
        <v>#REF!</v>
      </c>
      <c r="AJ37" s="67"/>
      <c r="AL37" s="94" t="e">
        <f>#REF!</f>
        <v>#REF!</v>
      </c>
      <c r="AM37" s="23" t="e">
        <f>#REF!</f>
        <v>#REF!</v>
      </c>
      <c r="AN37" s="67"/>
      <c r="AP37" s="94" t="e">
        <f>#REF!</f>
        <v>#REF!</v>
      </c>
      <c r="AQ37" s="23" t="e">
        <f>#REF!</f>
        <v>#REF!</v>
      </c>
      <c r="AR37" s="67"/>
      <c r="AT37" s="94" t="e">
        <f>#REF!</f>
        <v>#REF!</v>
      </c>
      <c r="AU37" s="23" t="e">
        <f>#REF!</f>
        <v>#REF!</v>
      </c>
      <c r="AV37" s="67"/>
    </row>
    <row r="38" spans="1:48" x14ac:dyDescent="0.25">
      <c r="A38" s="10" t="s">
        <v>51</v>
      </c>
      <c r="B38" s="94">
        <f>'Station P1'!L38</f>
        <v>1</v>
      </c>
      <c r="C38" s="23">
        <f>'Station P2'!L38</f>
        <v>1</v>
      </c>
      <c r="D38" s="67"/>
      <c r="F38" s="94">
        <f>'Station P2'!L38</f>
        <v>1</v>
      </c>
      <c r="G38" s="23" t="e">
        <f>#REF!</f>
        <v>#REF!</v>
      </c>
      <c r="H38" s="67"/>
      <c r="J38" s="94" t="e">
        <f>#REF!</f>
        <v>#REF!</v>
      </c>
      <c r="K38" s="23">
        <f>'Station P4'!L38</f>
        <v>1</v>
      </c>
      <c r="L38" s="67"/>
      <c r="N38" s="94">
        <f>'Station P4'!L38</f>
        <v>1</v>
      </c>
      <c r="O38" s="23" t="e">
        <f>#REF!</f>
        <v>#REF!</v>
      </c>
      <c r="P38" s="67"/>
      <c r="R38" s="94" t="e">
        <f>#REF!</f>
        <v>#REF!</v>
      </c>
      <c r="S38" s="23" t="e">
        <f>#REF!</f>
        <v>#REF!</v>
      </c>
      <c r="T38" s="67"/>
      <c r="V38" s="94" t="e">
        <f>#REF!</f>
        <v>#REF!</v>
      </c>
      <c r="W38" s="23" t="e">
        <f>#REF!</f>
        <v>#REF!</v>
      </c>
      <c r="X38" s="67"/>
      <c r="Z38" s="94" t="e">
        <f>#REF!</f>
        <v>#REF!</v>
      </c>
      <c r="AA38" s="23" t="e">
        <f>#REF!</f>
        <v>#REF!</v>
      </c>
      <c r="AB38" s="67"/>
      <c r="AD38" s="94" t="e">
        <f>#REF!</f>
        <v>#REF!</v>
      </c>
      <c r="AE38" s="23" t="e">
        <f>#REF!</f>
        <v>#REF!</v>
      </c>
      <c r="AF38" s="67"/>
      <c r="AH38" s="94" t="e">
        <f>#REF!</f>
        <v>#REF!</v>
      </c>
      <c r="AI38" s="23" t="e">
        <f>#REF!</f>
        <v>#REF!</v>
      </c>
      <c r="AJ38" s="67"/>
      <c r="AL38" s="94" t="e">
        <f>#REF!</f>
        <v>#REF!</v>
      </c>
      <c r="AM38" s="23" t="e">
        <f>#REF!</f>
        <v>#REF!</v>
      </c>
      <c r="AN38" s="67"/>
      <c r="AP38" s="94" t="e">
        <f>#REF!</f>
        <v>#REF!</v>
      </c>
      <c r="AQ38" s="23" t="e">
        <f>#REF!</f>
        <v>#REF!</v>
      </c>
      <c r="AR38" s="67"/>
      <c r="AT38" s="94" t="e">
        <f>#REF!</f>
        <v>#REF!</v>
      </c>
      <c r="AU38" s="23" t="e">
        <f>#REF!</f>
        <v>#REF!</v>
      </c>
      <c r="AV38" s="67"/>
    </row>
    <row r="39" spans="1:48" x14ac:dyDescent="0.25">
      <c r="A39" s="10" t="s">
        <v>52</v>
      </c>
      <c r="B39" s="94">
        <f>'Station P1'!L39</f>
        <v>1</v>
      </c>
      <c r="C39" s="23">
        <f>'Station P2'!L39</f>
        <v>1</v>
      </c>
      <c r="D39" s="67"/>
      <c r="F39" s="94">
        <f>'Station P2'!L39</f>
        <v>1</v>
      </c>
      <c r="G39" s="23" t="e">
        <f>#REF!</f>
        <v>#REF!</v>
      </c>
      <c r="H39" s="67"/>
      <c r="J39" s="94" t="e">
        <f>#REF!</f>
        <v>#REF!</v>
      </c>
      <c r="K39" s="23">
        <f>'Station P4'!L39</f>
        <v>1</v>
      </c>
      <c r="L39" s="67"/>
      <c r="N39" s="94">
        <f>'Station P4'!L39</f>
        <v>1</v>
      </c>
      <c r="O39" s="23" t="e">
        <f>#REF!</f>
        <v>#REF!</v>
      </c>
      <c r="P39" s="67"/>
      <c r="R39" s="94" t="e">
        <f>#REF!</f>
        <v>#REF!</v>
      </c>
      <c r="S39" s="23" t="e">
        <f>#REF!</f>
        <v>#REF!</v>
      </c>
      <c r="T39" s="67"/>
      <c r="V39" s="94" t="e">
        <f>#REF!</f>
        <v>#REF!</v>
      </c>
      <c r="W39" s="23" t="e">
        <f>#REF!</f>
        <v>#REF!</v>
      </c>
      <c r="X39" s="67"/>
      <c r="Z39" s="94" t="e">
        <f>#REF!</f>
        <v>#REF!</v>
      </c>
      <c r="AA39" s="23" t="e">
        <f>#REF!</f>
        <v>#REF!</v>
      </c>
      <c r="AB39" s="67"/>
      <c r="AD39" s="94" t="e">
        <f>#REF!</f>
        <v>#REF!</v>
      </c>
      <c r="AE39" s="23" t="e">
        <f>#REF!</f>
        <v>#REF!</v>
      </c>
      <c r="AF39" s="67"/>
      <c r="AH39" s="94" t="e">
        <f>#REF!</f>
        <v>#REF!</v>
      </c>
      <c r="AI39" s="23" t="e">
        <f>#REF!</f>
        <v>#REF!</v>
      </c>
      <c r="AJ39" s="67"/>
      <c r="AL39" s="94" t="e">
        <f>#REF!</f>
        <v>#REF!</v>
      </c>
      <c r="AM39" s="23" t="e">
        <f>#REF!</f>
        <v>#REF!</v>
      </c>
      <c r="AN39" s="67"/>
      <c r="AP39" s="94" t="e">
        <f>#REF!</f>
        <v>#REF!</v>
      </c>
      <c r="AQ39" s="23" t="e">
        <f>#REF!</f>
        <v>#REF!</v>
      </c>
      <c r="AR39" s="67"/>
      <c r="AT39" s="94" t="e">
        <f>#REF!</f>
        <v>#REF!</v>
      </c>
      <c r="AU39" s="23" t="e">
        <f>#REF!</f>
        <v>#REF!</v>
      </c>
      <c r="AV39" s="67"/>
    </row>
    <row r="40" spans="1:48" x14ac:dyDescent="0.25">
      <c r="A40" s="10" t="s">
        <v>8</v>
      </c>
      <c r="B40" s="94">
        <f>'Station P1'!L40</f>
        <v>1</v>
      </c>
      <c r="C40" s="23">
        <f>'Station P2'!L40</f>
        <v>1</v>
      </c>
      <c r="D40" s="67"/>
      <c r="F40" s="94">
        <f>'Station P2'!L40</f>
        <v>1</v>
      </c>
      <c r="G40" s="23" t="e">
        <f>#REF!</f>
        <v>#REF!</v>
      </c>
      <c r="H40" s="67"/>
      <c r="J40" s="94" t="e">
        <f>#REF!</f>
        <v>#REF!</v>
      </c>
      <c r="K40" s="23">
        <f>'Station P4'!L40</f>
        <v>1</v>
      </c>
      <c r="L40" s="67"/>
      <c r="N40" s="94">
        <f>'Station P4'!L40</f>
        <v>1</v>
      </c>
      <c r="O40" s="23" t="e">
        <f>#REF!</f>
        <v>#REF!</v>
      </c>
      <c r="P40" s="67"/>
      <c r="R40" s="94" t="e">
        <f>#REF!</f>
        <v>#REF!</v>
      </c>
      <c r="S40" s="23" t="e">
        <f>#REF!</f>
        <v>#REF!</v>
      </c>
      <c r="T40" s="67"/>
      <c r="V40" s="94" t="e">
        <f>#REF!</f>
        <v>#REF!</v>
      </c>
      <c r="W40" s="23" t="e">
        <f>#REF!</f>
        <v>#REF!</v>
      </c>
      <c r="X40" s="67"/>
      <c r="Z40" s="94" t="e">
        <f>#REF!</f>
        <v>#REF!</v>
      </c>
      <c r="AA40" s="23" t="e">
        <f>#REF!</f>
        <v>#REF!</v>
      </c>
      <c r="AB40" s="67"/>
      <c r="AD40" s="94" t="e">
        <f>#REF!</f>
        <v>#REF!</v>
      </c>
      <c r="AE40" s="23" t="e">
        <f>#REF!</f>
        <v>#REF!</v>
      </c>
      <c r="AF40" s="67"/>
      <c r="AH40" s="94" t="e">
        <f>#REF!</f>
        <v>#REF!</v>
      </c>
      <c r="AI40" s="23" t="e">
        <f>#REF!</f>
        <v>#REF!</v>
      </c>
      <c r="AJ40" s="67"/>
      <c r="AL40" s="94" t="e">
        <f>#REF!</f>
        <v>#REF!</v>
      </c>
      <c r="AM40" s="23" t="e">
        <f>#REF!</f>
        <v>#REF!</v>
      </c>
      <c r="AN40" s="67"/>
      <c r="AP40" s="94" t="e">
        <f>#REF!</f>
        <v>#REF!</v>
      </c>
      <c r="AQ40" s="23" t="e">
        <f>#REF!</f>
        <v>#REF!</v>
      </c>
      <c r="AR40" s="67"/>
      <c r="AT40" s="94" t="e">
        <f>#REF!</f>
        <v>#REF!</v>
      </c>
      <c r="AU40" s="23" t="e">
        <f>#REF!</f>
        <v>#REF!</v>
      </c>
      <c r="AV40" s="67"/>
    </row>
    <row r="41" spans="1:48" x14ac:dyDescent="0.25">
      <c r="A41" s="10" t="s">
        <v>53</v>
      </c>
      <c r="B41" s="94">
        <f>'Station P1'!L41</f>
        <v>1</v>
      </c>
      <c r="C41" s="23">
        <f>'Station P2'!L41</f>
        <v>1</v>
      </c>
      <c r="D41" s="67"/>
      <c r="F41" s="94">
        <f>'Station P2'!L41</f>
        <v>1</v>
      </c>
      <c r="G41" s="23" t="e">
        <f>#REF!</f>
        <v>#REF!</v>
      </c>
      <c r="H41" s="67"/>
      <c r="J41" s="94" t="e">
        <f>#REF!</f>
        <v>#REF!</v>
      </c>
      <c r="K41" s="23">
        <f>'Station P4'!L41</f>
        <v>1</v>
      </c>
      <c r="L41" s="67"/>
      <c r="N41" s="94">
        <f>'Station P4'!L41</f>
        <v>1</v>
      </c>
      <c r="O41" s="23" t="e">
        <f>#REF!</f>
        <v>#REF!</v>
      </c>
      <c r="P41" s="67"/>
      <c r="R41" s="94" t="e">
        <f>#REF!</f>
        <v>#REF!</v>
      </c>
      <c r="S41" s="23" t="e">
        <f>#REF!</f>
        <v>#REF!</v>
      </c>
      <c r="T41" s="67"/>
      <c r="V41" s="94" t="e">
        <f>#REF!</f>
        <v>#REF!</v>
      </c>
      <c r="W41" s="23" t="e">
        <f>#REF!</f>
        <v>#REF!</v>
      </c>
      <c r="X41" s="67"/>
      <c r="Z41" s="94" t="e">
        <f>#REF!</f>
        <v>#REF!</v>
      </c>
      <c r="AA41" s="23" t="e">
        <f>#REF!</f>
        <v>#REF!</v>
      </c>
      <c r="AB41" s="67"/>
      <c r="AD41" s="94" t="e">
        <f>#REF!</f>
        <v>#REF!</v>
      </c>
      <c r="AE41" s="23" t="e">
        <f>#REF!</f>
        <v>#REF!</v>
      </c>
      <c r="AF41" s="67"/>
      <c r="AH41" s="94" t="e">
        <f>#REF!</f>
        <v>#REF!</v>
      </c>
      <c r="AI41" s="23" t="e">
        <f>#REF!</f>
        <v>#REF!</v>
      </c>
      <c r="AJ41" s="67"/>
      <c r="AL41" s="94" t="e">
        <f>#REF!</f>
        <v>#REF!</v>
      </c>
      <c r="AM41" s="23" t="e">
        <f>#REF!</f>
        <v>#REF!</v>
      </c>
      <c r="AN41" s="67"/>
      <c r="AP41" s="94" t="e">
        <f>#REF!</f>
        <v>#REF!</v>
      </c>
      <c r="AQ41" s="23" t="e">
        <f>#REF!</f>
        <v>#REF!</v>
      </c>
      <c r="AR41" s="67"/>
      <c r="AT41" s="94" t="e">
        <f>#REF!</f>
        <v>#REF!</v>
      </c>
      <c r="AU41" s="23" t="e">
        <f>#REF!</f>
        <v>#REF!</v>
      </c>
      <c r="AV41" s="67"/>
    </row>
    <row r="42" spans="1:48" x14ac:dyDescent="0.25">
      <c r="A42" s="10" t="s">
        <v>11</v>
      </c>
      <c r="B42" s="94">
        <f>'Station P1'!L42</f>
        <v>1</v>
      </c>
      <c r="C42" s="23">
        <f>'Station P2'!L42</f>
        <v>1</v>
      </c>
      <c r="D42" s="67"/>
      <c r="F42" s="94">
        <f>'Station P2'!L42</f>
        <v>1</v>
      </c>
      <c r="G42" s="23" t="e">
        <f>#REF!</f>
        <v>#REF!</v>
      </c>
      <c r="H42" s="67"/>
      <c r="J42" s="94" t="e">
        <f>#REF!</f>
        <v>#REF!</v>
      </c>
      <c r="K42" s="23">
        <f>'Station P4'!L42</f>
        <v>1</v>
      </c>
      <c r="L42" s="67"/>
      <c r="N42" s="94">
        <f>'Station P4'!L42</f>
        <v>1</v>
      </c>
      <c r="O42" s="23" t="e">
        <f>#REF!</f>
        <v>#REF!</v>
      </c>
      <c r="P42" s="67"/>
      <c r="R42" s="94" t="e">
        <f>#REF!</f>
        <v>#REF!</v>
      </c>
      <c r="S42" s="23" t="e">
        <f>#REF!</f>
        <v>#REF!</v>
      </c>
      <c r="T42" s="67"/>
      <c r="V42" s="94" t="e">
        <f>#REF!</f>
        <v>#REF!</v>
      </c>
      <c r="W42" s="23" t="e">
        <f>#REF!</f>
        <v>#REF!</v>
      </c>
      <c r="X42" s="67"/>
      <c r="Z42" s="94" t="e">
        <f>#REF!</f>
        <v>#REF!</v>
      </c>
      <c r="AA42" s="23" t="e">
        <f>#REF!</f>
        <v>#REF!</v>
      </c>
      <c r="AB42" s="67"/>
      <c r="AD42" s="94" t="e">
        <f>#REF!</f>
        <v>#REF!</v>
      </c>
      <c r="AE42" s="23" t="e">
        <f>#REF!</f>
        <v>#REF!</v>
      </c>
      <c r="AF42" s="67"/>
      <c r="AH42" s="94" t="e">
        <f>#REF!</f>
        <v>#REF!</v>
      </c>
      <c r="AI42" s="23" t="e">
        <f>#REF!</f>
        <v>#REF!</v>
      </c>
      <c r="AJ42" s="67"/>
      <c r="AL42" s="94" t="e">
        <f>#REF!</f>
        <v>#REF!</v>
      </c>
      <c r="AM42" s="23" t="e">
        <f>#REF!</f>
        <v>#REF!</v>
      </c>
      <c r="AN42" s="67"/>
      <c r="AP42" s="94" t="e">
        <f>#REF!</f>
        <v>#REF!</v>
      </c>
      <c r="AQ42" s="23" t="e">
        <f>#REF!</f>
        <v>#REF!</v>
      </c>
      <c r="AR42" s="67"/>
      <c r="AT42" s="94" t="e">
        <f>#REF!</f>
        <v>#REF!</v>
      </c>
      <c r="AU42" s="23" t="e">
        <f>#REF!</f>
        <v>#REF!</v>
      </c>
      <c r="AV42" s="67"/>
    </row>
    <row r="43" spans="1:48" x14ac:dyDescent="0.25">
      <c r="A43" s="10" t="s">
        <v>54</v>
      </c>
      <c r="B43" s="94">
        <f>'Station P1'!L43</f>
        <v>1</v>
      </c>
      <c r="C43" s="23">
        <f>'Station P2'!L43</f>
        <v>1</v>
      </c>
      <c r="D43" s="67"/>
      <c r="F43" s="94">
        <f>'Station P2'!L43</f>
        <v>1</v>
      </c>
      <c r="G43" s="23" t="e">
        <f>#REF!</f>
        <v>#REF!</v>
      </c>
      <c r="H43" s="67"/>
      <c r="J43" s="94" t="e">
        <f>#REF!</f>
        <v>#REF!</v>
      </c>
      <c r="K43" s="23">
        <f>'Station P4'!L43</f>
        <v>1</v>
      </c>
      <c r="L43" s="67"/>
      <c r="N43" s="94">
        <f>'Station P4'!L43</f>
        <v>1</v>
      </c>
      <c r="O43" s="23" t="e">
        <f>#REF!</f>
        <v>#REF!</v>
      </c>
      <c r="P43" s="67"/>
      <c r="R43" s="94" t="e">
        <f>#REF!</f>
        <v>#REF!</v>
      </c>
      <c r="S43" s="23" t="e">
        <f>#REF!</f>
        <v>#REF!</v>
      </c>
      <c r="T43" s="67"/>
      <c r="V43" s="94" t="e">
        <f>#REF!</f>
        <v>#REF!</v>
      </c>
      <c r="W43" s="23" t="e">
        <f>#REF!</f>
        <v>#REF!</v>
      </c>
      <c r="X43" s="67"/>
      <c r="Z43" s="94" t="e">
        <f>#REF!</f>
        <v>#REF!</v>
      </c>
      <c r="AA43" s="23" t="e">
        <f>#REF!</f>
        <v>#REF!</v>
      </c>
      <c r="AB43" s="67"/>
      <c r="AD43" s="94" t="e">
        <f>#REF!</f>
        <v>#REF!</v>
      </c>
      <c r="AE43" s="23" t="e">
        <f>#REF!</f>
        <v>#REF!</v>
      </c>
      <c r="AF43" s="67"/>
      <c r="AH43" s="94" t="e">
        <f>#REF!</f>
        <v>#REF!</v>
      </c>
      <c r="AI43" s="23" t="e">
        <f>#REF!</f>
        <v>#REF!</v>
      </c>
      <c r="AJ43" s="67"/>
      <c r="AL43" s="94" t="e">
        <f>#REF!</f>
        <v>#REF!</v>
      </c>
      <c r="AM43" s="23" t="e">
        <f>#REF!</f>
        <v>#REF!</v>
      </c>
      <c r="AN43" s="67"/>
      <c r="AP43" s="94" t="e">
        <f>#REF!</f>
        <v>#REF!</v>
      </c>
      <c r="AQ43" s="23" t="e">
        <f>#REF!</f>
        <v>#REF!</v>
      </c>
      <c r="AR43" s="67"/>
      <c r="AT43" s="94" t="e">
        <f>#REF!</f>
        <v>#REF!</v>
      </c>
      <c r="AU43" s="23" t="e">
        <f>#REF!</f>
        <v>#REF!</v>
      </c>
      <c r="AV43" s="67"/>
    </row>
    <row r="44" spans="1:48" x14ac:dyDescent="0.25">
      <c r="A44" s="10" t="s">
        <v>55</v>
      </c>
      <c r="B44" s="94">
        <f>'Station P1'!L44</f>
        <v>1</v>
      </c>
      <c r="C44" s="23">
        <f>'Station P2'!L44</f>
        <v>1</v>
      </c>
      <c r="D44" s="67"/>
      <c r="F44" s="94">
        <f>'Station P2'!L44</f>
        <v>1</v>
      </c>
      <c r="G44" s="23" t="e">
        <f>#REF!</f>
        <v>#REF!</v>
      </c>
      <c r="H44" s="67"/>
      <c r="J44" s="94" t="e">
        <f>#REF!</f>
        <v>#REF!</v>
      </c>
      <c r="K44" s="23">
        <f>'Station P4'!L44</f>
        <v>1</v>
      </c>
      <c r="L44" s="67"/>
      <c r="N44" s="94">
        <f>'Station P4'!L44</f>
        <v>1</v>
      </c>
      <c r="O44" s="23" t="e">
        <f>#REF!</f>
        <v>#REF!</v>
      </c>
      <c r="P44" s="67"/>
      <c r="R44" s="94" t="e">
        <f>#REF!</f>
        <v>#REF!</v>
      </c>
      <c r="S44" s="23" t="e">
        <f>#REF!</f>
        <v>#REF!</v>
      </c>
      <c r="T44" s="67"/>
      <c r="V44" s="94" t="e">
        <f>#REF!</f>
        <v>#REF!</v>
      </c>
      <c r="W44" s="23" t="e">
        <f>#REF!</f>
        <v>#REF!</v>
      </c>
      <c r="X44" s="67"/>
      <c r="Z44" s="94" t="e">
        <f>#REF!</f>
        <v>#REF!</v>
      </c>
      <c r="AA44" s="23" t="e">
        <f>#REF!</f>
        <v>#REF!</v>
      </c>
      <c r="AB44" s="67"/>
      <c r="AD44" s="94" t="e">
        <f>#REF!</f>
        <v>#REF!</v>
      </c>
      <c r="AE44" s="23" t="e">
        <f>#REF!</f>
        <v>#REF!</v>
      </c>
      <c r="AF44" s="67"/>
      <c r="AH44" s="94" t="e">
        <f>#REF!</f>
        <v>#REF!</v>
      </c>
      <c r="AI44" s="23" t="e">
        <f>#REF!</f>
        <v>#REF!</v>
      </c>
      <c r="AJ44" s="67"/>
      <c r="AL44" s="94" t="e">
        <f>#REF!</f>
        <v>#REF!</v>
      </c>
      <c r="AM44" s="23" t="e">
        <f>#REF!</f>
        <v>#REF!</v>
      </c>
      <c r="AN44" s="67"/>
      <c r="AP44" s="94" t="e">
        <f>#REF!</f>
        <v>#REF!</v>
      </c>
      <c r="AQ44" s="23" t="e">
        <f>#REF!</f>
        <v>#REF!</v>
      </c>
      <c r="AR44" s="67"/>
      <c r="AT44" s="94" t="e">
        <f>#REF!</f>
        <v>#REF!</v>
      </c>
      <c r="AU44" s="23" t="e">
        <f>#REF!</f>
        <v>#REF!</v>
      </c>
      <c r="AV44" s="67"/>
    </row>
    <row r="45" spans="1:48" x14ac:dyDescent="0.25">
      <c r="A45" s="10" t="s">
        <v>4</v>
      </c>
      <c r="B45" s="94">
        <f>'Station P1'!L45</f>
        <v>1</v>
      </c>
      <c r="C45" s="23">
        <f>'Station P2'!L45</f>
        <v>1</v>
      </c>
      <c r="D45" s="67"/>
      <c r="F45" s="94">
        <f>'Station P2'!L45</f>
        <v>1</v>
      </c>
      <c r="G45" s="23" t="e">
        <f>#REF!</f>
        <v>#REF!</v>
      </c>
      <c r="H45" s="67"/>
      <c r="J45" s="94" t="e">
        <f>#REF!</f>
        <v>#REF!</v>
      </c>
      <c r="K45" s="23">
        <f>'Station P4'!L45</f>
        <v>1</v>
      </c>
      <c r="L45" s="67"/>
      <c r="N45" s="94">
        <f>'Station P4'!L45</f>
        <v>1</v>
      </c>
      <c r="O45" s="23" t="e">
        <f>#REF!</f>
        <v>#REF!</v>
      </c>
      <c r="P45" s="67"/>
      <c r="R45" s="94" t="e">
        <f>#REF!</f>
        <v>#REF!</v>
      </c>
      <c r="S45" s="23" t="e">
        <f>#REF!</f>
        <v>#REF!</v>
      </c>
      <c r="T45" s="67"/>
      <c r="V45" s="94" t="e">
        <f>#REF!</f>
        <v>#REF!</v>
      </c>
      <c r="W45" s="23" t="e">
        <f>#REF!</f>
        <v>#REF!</v>
      </c>
      <c r="X45" s="67"/>
      <c r="Z45" s="94" t="e">
        <f>#REF!</f>
        <v>#REF!</v>
      </c>
      <c r="AA45" s="23" t="e">
        <f>#REF!</f>
        <v>#REF!</v>
      </c>
      <c r="AB45" s="67"/>
      <c r="AD45" s="94" t="e">
        <f>#REF!</f>
        <v>#REF!</v>
      </c>
      <c r="AE45" s="23" t="e">
        <f>#REF!</f>
        <v>#REF!</v>
      </c>
      <c r="AF45" s="67"/>
      <c r="AH45" s="94" t="e">
        <f>#REF!</f>
        <v>#REF!</v>
      </c>
      <c r="AI45" s="23" t="e">
        <f>#REF!</f>
        <v>#REF!</v>
      </c>
      <c r="AJ45" s="67"/>
      <c r="AL45" s="94" t="e">
        <f>#REF!</f>
        <v>#REF!</v>
      </c>
      <c r="AM45" s="23" t="e">
        <f>#REF!</f>
        <v>#REF!</v>
      </c>
      <c r="AN45" s="67"/>
      <c r="AP45" s="94" t="e">
        <f>#REF!</f>
        <v>#REF!</v>
      </c>
      <c r="AQ45" s="23" t="e">
        <f>#REF!</f>
        <v>#REF!</v>
      </c>
      <c r="AR45" s="67"/>
      <c r="AT45" s="94" t="e">
        <f>#REF!</f>
        <v>#REF!</v>
      </c>
      <c r="AU45" s="23" t="e">
        <f>#REF!</f>
        <v>#REF!</v>
      </c>
      <c r="AV45" s="67"/>
    </row>
    <row r="46" spans="1:48" x14ac:dyDescent="0.25">
      <c r="A46" s="10" t="s">
        <v>10</v>
      </c>
      <c r="B46" s="94">
        <f>'Station P1'!L46</f>
        <v>1</v>
      </c>
      <c r="C46" s="23">
        <f>'Station P2'!L46</f>
        <v>1</v>
      </c>
      <c r="D46" s="67"/>
      <c r="F46" s="94">
        <f>'Station P2'!L46</f>
        <v>1</v>
      </c>
      <c r="G46" s="23" t="e">
        <f>#REF!</f>
        <v>#REF!</v>
      </c>
      <c r="H46" s="67"/>
      <c r="J46" s="94" t="e">
        <f>#REF!</f>
        <v>#REF!</v>
      </c>
      <c r="K46" s="23">
        <f>'Station P4'!L46</f>
        <v>1</v>
      </c>
      <c r="L46" s="67"/>
      <c r="N46" s="94">
        <f>'Station P4'!L46</f>
        <v>1</v>
      </c>
      <c r="O46" s="23" t="e">
        <f>#REF!</f>
        <v>#REF!</v>
      </c>
      <c r="P46" s="67"/>
      <c r="R46" s="94" t="e">
        <f>#REF!</f>
        <v>#REF!</v>
      </c>
      <c r="S46" s="23" t="e">
        <f>#REF!</f>
        <v>#REF!</v>
      </c>
      <c r="T46" s="67"/>
      <c r="V46" s="94" t="e">
        <f>#REF!</f>
        <v>#REF!</v>
      </c>
      <c r="W46" s="23" t="e">
        <f>#REF!</f>
        <v>#REF!</v>
      </c>
      <c r="X46" s="67"/>
      <c r="Z46" s="94" t="e">
        <f>#REF!</f>
        <v>#REF!</v>
      </c>
      <c r="AA46" s="23" t="e">
        <f>#REF!</f>
        <v>#REF!</v>
      </c>
      <c r="AB46" s="67"/>
      <c r="AD46" s="94" t="e">
        <f>#REF!</f>
        <v>#REF!</v>
      </c>
      <c r="AE46" s="23" t="e">
        <f>#REF!</f>
        <v>#REF!</v>
      </c>
      <c r="AF46" s="67"/>
      <c r="AH46" s="94" t="e">
        <f>#REF!</f>
        <v>#REF!</v>
      </c>
      <c r="AI46" s="23" t="e">
        <f>#REF!</f>
        <v>#REF!</v>
      </c>
      <c r="AJ46" s="67"/>
      <c r="AL46" s="94" t="e">
        <f>#REF!</f>
        <v>#REF!</v>
      </c>
      <c r="AM46" s="23" t="e">
        <f>#REF!</f>
        <v>#REF!</v>
      </c>
      <c r="AN46" s="67"/>
      <c r="AP46" s="94" t="e">
        <f>#REF!</f>
        <v>#REF!</v>
      </c>
      <c r="AQ46" s="23" t="e">
        <f>#REF!</f>
        <v>#REF!</v>
      </c>
      <c r="AR46" s="67"/>
      <c r="AT46" s="94" t="e">
        <f>#REF!</f>
        <v>#REF!</v>
      </c>
      <c r="AU46" s="23" t="e">
        <f>#REF!</f>
        <v>#REF!</v>
      </c>
      <c r="AV46" s="67"/>
    </row>
    <row r="47" spans="1:48" ht="15.75" thickBot="1" x14ac:dyDescent="0.3">
      <c r="A47" s="10" t="s">
        <v>13</v>
      </c>
      <c r="B47" s="95">
        <f>'Station P1'!L47</f>
        <v>1</v>
      </c>
      <c r="C47" s="27">
        <f>'Station P2'!L47</f>
        <v>1</v>
      </c>
      <c r="D47" s="82"/>
      <c r="F47" s="95">
        <f>'Station P2'!L47</f>
        <v>1</v>
      </c>
      <c r="G47" s="27" t="e">
        <f>#REF!</f>
        <v>#REF!</v>
      </c>
      <c r="H47" s="82"/>
      <c r="J47" s="95" t="e">
        <f>#REF!</f>
        <v>#REF!</v>
      </c>
      <c r="K47" s="27">
        <f>'Station P4'!L47</f>
        <v>1</v>
      </c>
      <c r="L47" s="82"/>
      <c r="N47" s="95">
        <f>'Station P4'!L47</f>
        <v>1</v>
      </c>
      <c r="O47" s="27" t="e">
        <f>#REF!</f>
        <v>#REF!</v>
      </c>
      <c r="P47" s="82"/>
      <c r="R47" s="95" t="e">
        <f>#REF!</f>
        <v>#REF!</v>
      </c>
      <c r="S47" s="27" t="e">
        <f>#REF!</f>
        <v>#REF!</v>
      </c>
      <c r="T47" s="82"/>
      <c r="V47" s="95" t="e">
        <f>#REF!</f>
        <v>#REF!</v>
      </c>
      <c r="W47" s="27" t="e">
        <f>#REF!</f>
        <v>#REF!</v>
      </c>
      <c r="X47" s="82"/>
      <c r="Z47" s="95" t="e">
        <f>#REF!</f>
        <v>#REF!</v>
      </c>
      <c r="AA47" s="27" t="e">
        <f>#REF!</f>
        <v>#REF!</v>
      </c>
      <c r="AB47" s="82"/>
      <c r="AD47" s="95" t="e">
        <f>#REF!</f>
        <v>#REF!</v>
      </c>
      <c r="AE47" s="27" t="e">
        <f>#REF!</f>
        <v>#REF!</v>
      </c>
      <c r="AF47" s="82"/>
      <c r="AH47" s="95" t="e">
        <f>#REF!</f>
        <v>#REF!</v>
      </c>
      <c r="AI47" s="27" t="e">
        <f>#REF!</f>
        <v>#REF!</v>
      </c>
      <c r="AJ47" s="82"/>
      <c r="AL47" s="95" t="e">
        <f>#REF!</f>
        <v>#REF!</v>
      </c>
      <c r="AM47" s="27" t="e">
        <f>#REF!</f>
        <v>#REF!</v>
      </c>
      <c r="AN47" s="82"/>
      <c r="AP47" s="95" t="e">
        <f>#REF!</f>
        <v>#REF!</v>
      </c>
      <c r="AQ47" s="27" t="e">
        <f>#REF!</f>
        <v>#REF!</v>
      </c>
      <c r="AR47" s="82"/>
      <c r="AT47" s="95" t="e">
        <f>#REF!</f>
        <v>#REF!</v>
      </c>
      <c r="AU47" s="27" t="e">
        <f>#REF!</f>
        <v>#REF!</v>
      </c>
      <c r="AV47" s="82"/>
    </row>
  </sheetData>
  <conditionalFormatting sqref="B3:B47">
    <cfRule type="cellIs" dxfId="239" priority="116" stopIfTrue="1" operator="greaterThanOrEqual">
      <formula>90</formula>
    </cfRule>
    <cfRule type="cellIs" dxfId="238" priority="117" stopIfTrue="1" operator="between">
      <formula>60</formula>
      <formula>90</formula>
    </cfRule>
    <cfRule type="cellIs" dxfId="237" priority="118" stopIfTrue="1" operator="between">
      <formula>30</formula>
      <formula>60</formula>
    </cfRule>
    <cfRule type="cellIs" dxfId="236" priority="119" stopIfTrue="1" operator="between">
      <formula>2</formula>
      <formula>30</formula>
    </cfRule>
    <cfRule type="cellIs" dxfId="235" priority="120" stopIfTrue="1" operator="equal">
      <formula>1</formula>
    </cfRule>
  </conditionalFormatting>
  <conditionalFormatting sqref="C3:C47">
    <cfRule type="cellIs" dxfId="234" priority="111" operator="greaterThanOrEqual">
      <formula>90</formula>
    </cfRule>
    <cfRule type="cellIs" dxfId="233" priority="112" operator="between">
      <formula>60</formula>
      <formula>90</formula>
    </cfRule>
    <cfRule type="cellIs" dxfId="232" priority="113" operator="between">
      <formula>30</formula>
      <formula>60</formula>
    </cfRule>
    <cfRule type="cellIs" dxfId="231" priority="114" operator="between">
      <formula>2</formula>
      <formula>30</formula>
    </cfRule>
    <cfRule type="cellIs" dxfId="230" priority="115" operator="equal">
      <formula>1</formula>
    </cfRule>
  </conditionalFormatting>
  <conditionalFormatting sqref="F3:F47">
    <cfRule type="cellIs" dxfId="229" priority="106" operator="greaterThanOrEqual">
      <formula>90</formula>
    </cfRule>
    <cfRule type="cellIs" dxfId="228" priority="107" operator="between">
      <formula>60</formula>
      <formula>90</formula>
    </cfRule>
    <cfRule type="cellIs" dxfId="227" priority="108" operator="between">
      <formula>30</formula>
      <formula>60</formula>
    </cfRule>
    <cfRule type="cellIs" dxfId="226" priority="109" operator="between">
      <formula>2</formula>
      <formula>30</formula>
    </cfRule>
    <cfRule type="cellIs" dxfId="225" priority="110" operator="equal">
      <formula>1</formula>
    </cfRule>
  </conditionalFormatting>
  <conditionalFormatting sqref="G3:G47">
    <cfRule type="cellIs" dxfId="224" priority="101" operator="greaterThanOrEqual">
      <formula>90</formula>
    </cfRule>
    <cfRule type="cellIs" dxfId="223" priority="102" operator="between">
      <formula>60</formula>
      <formula>90</formula>
    </cfRule>
    <cfRule type="cellIs" dxfId="222" priority="103" operator="between">
      <formula>30</formula>
      <formula>60</formula>
    </cfRule>
    <cfRule type="cellIs" dxfId="221" priority="104" operator="between">
      <formula>2</formula>
      <formula>30</formula>
    </cfRule>
    <cfRule type="cellIs" dxfId="220" priority="105" operator="equal">
      <formula>1</formula>
    </cfRule>
  </conditionalFormatting>
  <conditionalFormatting sqref="J3:J47">
    <cfRule type="cellIs" dxfId="219" priority="96" operator="greaterThanOrEqual">
      <formula>90</formula>
    </cfRule>
    <cfRule type="cellIs" dxfId="218" priority="97" operator="between">
      <formula>60</formula>
      <formula>90</formula>
    </cfRule>
    <cfRule type="cellIs" dxfId="217" priority="98" operator="between">
      <formula>30</formula>
      <formula>60</formula>
    </cfRule>
    <cfRule type="cellIs" dxfId="216" priority="99" operator="between">
      <formula>2</formula>
      <formula>30</formula>
    </cfRule>
    <cfRule type="cellIs" dxfId="215" priority="100" operator="equal">
      <formula>1</formula>
    </cfRule>
  </conditionalFormatting>
  <conditionalFormatting sqref="K3:K47">
    <cfRule type="cellIs" dxfId="214" priority="91" operator="greaterThanOrEqual">
      <formula>90</formula>
    </cfRule>
    <cfRule type="cellIs" dxfId="213" priority="92" operator="between">
      <formula>60</formula>
      <formula>90</formula>
    </cfRule>
    <cfRule type="cellIs" dxfId="212" priority="93" operator="between">
      <formula>30</formula>
      <formula>60</formula>
    </cfRule>
    <cfRule type="cellIs" dxfId="211" priority="94" operator="between">
      <formula>2</formula>
      <formula>30</formula>
    </cfRule>
    <cfRule type="cellIs" dxfId="210" priority="95" operator="equal">
      <formula>1</formula>
    </cfRule>
  </conditionalFormatting>
  <conditionalFormatting sqref="N3:N47">
    <cfRule type="cellIs" dxfId="209" priority="86" operator="greaterThanOrEqual">
      <formula>90</formula>
    </cfRule>
    <cfRule type="cellIs" dxfId="208" priority="87" operator="between">
      <formula>60</formula>
      <formula>90</formula>
    </cfRule>
    <cfRule type="cellIs" dxfId="207" priority="88" operator="between">
      <formula>30</formula>
      <formula>60</formula>
    </cfRule>
    <cfRule type="cellIs" dxfId="206" priority="89" operator="between">
      <formula>2</formula>
      <formula>30</formula>
    </cfRule>
    <cfRule type="cellIs" dxfId="205" priority="90" operator="equal">
      <formula>1</formula>
    </cfRule>
  </conditionalFormatting>
  <conditionalFormatting sqref="O3:O47">
    <cfRule type="cellIs" dxfId="204" priority="81" operator="greaterThanOrEqual">
      <formula>90</formula>
    </cfRule>
    <cfRule type="cellIs" dxfId="203" priority="82" operator="between">
      <formula>60</formula>
      <formula>90</formula>
    </cfRule>
    <cfRule type="cellIs" dxfId="202" priority="83" operator="between">
      <formula>30</formula>
      <formula>60</formula>
    </cfRule>
    <cfRule type="cellIs" dxfId="201" priority="84" operator="between">
      <formula>2</formula>
      <formula>30</formula>
    </cfRule>
    <cfRule type="cellIs" dxfId="200" priority="85" operator="equal">
      <formula>1</formula>
    </cfRule>
  </conditionalFormatting>
  <conditionalFormatting sqref="R3:R47">
    <cfRule type="cellIs" dxfId="199" priority="76" operator="greaterThanOrEqual">
      <formula>90</formula>
    </cfRule>
    <cfRule type="cellIs" dxfId="198" priority="77" operator="between">
      <formula>60</formula>
      <formula>90</formula>
    </cfRule>
    <cfRule type="cellIs" dxfId="197" priority="78" operator="between">
      <formula>30</formula>
      <formula>60</formula>
    </cfRule>
    <cfRule type="cellIs" dxfId="196" priority="79" operator="between">
      <formula>2</formula>
      <formula>30</formula>
    </cfRule>
    <cfRule type="cellIs" dxfId="195" priority="80" operator="equal">
      <formula>1</formula>
    </cfRule>
  </conditionalFormatting>
  <conditionalFormatting sqref="S3:S47">
    <cfRule type="cellIs" dxfId="194" priority="71" operator="greaterThanOrEqual">
      <formula>90</formula>
    </cfRule>
    <cfRule type="cellIs" dxfId="193" priority="72" operator="between">
      <formula>60</formula>
      <formula>90</formula>
    </cfRule>
    <cfRule type="cellIs" dxfId="192" priority="73" operator="between">
      <formula>30</formula>
      <formula>60</formula>
    </cfRule>
    <cfRule type="cellIs" dxfId="191" priority="74" operator="between">
      <formula>2</formula>
      <formula>30</formula>
    </cfRule>
    <cfRule type="cellIs" dxfId="190" priority="75" operator="equal">
      <formula>1</formula>
    </cfRule>
  </conditionalFormatting>
  <conditionalFormatting sqref="V3:V47">
    <cfRule type="cellIs" dxfId="189" priority="66" operator="greaterThanOrEqual">
      <formula>90</formula>
    </cfRule>
    <cfRule type="cellIs" dxfId="188" priority="67" operator="between">
      <formula>60</formula>
      <formula>90</formula>
    </cfRule>
    <cfRule type="cellIs" dxfId="187" priority="68" operator="between">
      <formula>30</formula>
      <formula>60</formula>
    </cfRule>
    <cfRule type="cellIs" dxfId="186" priority="69" operator="between">
      <formula>2</formula>
      <formula>30</formula>
    </cfRule>
    <cfRule type="cellIs" dxfId="185" priority="70" operator="equal">
      <formula>1</formula>
    </cfRule>
  </conditionalFormatting>
  <conditionalFormatting sqref="W3:W47">
    <cfRule type="cellIs" dxfId="184" priority="61" operator="greaterThanOrEqual">
      <formula>90</formula>
    </cfRule>
    <cfRule type="cellIs" dxfId="183" priority="62" operator="between">
      <formula>60</formula>
      <formula>90</formula>
    </cfRule>
    <cfRule type="cellIs" dxfId="182" priority="63" operator="between">
      <formula>30</formula>
      <formula>60</formula>
    </cfRule>
    <cfRule type="cellIs" dxfId="181" priority="64" operator="between">
      <formula>2</formula>
      <formula>30</formula>
    </cfRule>
    <cfRule type="cellIs" dxfId="180" priority="65" operator="equal">
      <formula>1</formula>
    </cfRule>
  </conditionalFormatting>
  <conditionalFormatting sqref="Z3:Z47">
    <cfRule type="cellIs" dxfId="179" priority="56" operator="greaterThanOrEqual">
      <formula>90</formula>
    </cfRule>
    <cfRule type="cellIs" dxfId="178" priority="57" operator="between">
      <formula>60</formula>
      <formula>90</formula>
    </cfRule>
    <cfRule type="cellIs" dxfId="177" priority="58" operator="between">
      <formula>30</formula>
      <formula>60</formula>
    </cfRule>
    <cfRule type="cellIs" dxfId="176" priority="59" operator="between">
      <formula>2</formula>
      <formula>30</formula>
    </cfRule>
    <cfRule type="cellIs" dxfId="175" priority="60" operator="equal">
      <formula>1</formula>
    </cfRule>
  </conditionalFormatting>
  <conditionalFormatting sqref="AA3:AA47">
    <cfRule type="cellIs" dxfId="174" priority="51" operator="greaterThanOrEqual">
      <formula>90</formula>
    </cfRule>
    <cfRule type="cellIs" dxfId="173" priority="52" operator="between">
      <formula>60</formula>
      <formula>90</formula>
    </cfRule>
    <cfRule type="cellIs" dxfId="172" priority="53" operator="between">
      <formula>30</formula>
      <formula>60</formula>
    </cfRule>
    <cfRule type="cellIs" dxfId="171" priority="54" operator="between">
      <formula>2</formula>
      <formula>30</formula>
    </cfRule>
    <cfRule type="cellIs" dxfId="170" priority="55" operator="equal">
      <formula>1</formula>
    </cfRule>
  </conditionalFormatting>
  <conditionalFormatting sqref="AD3:AD47">
    <cfRule type="cellIs" dxfId="169" priority="46" operator="greaterThanOrEqual">
      <formula>90</formula>
    </cfRule>
    <cfRule type="cellIs" dxfId="168" priority="47" operator="between">
      <formula>60</formula>
      <formula>90</formula>
    </cfRule>
    <cfRule type="cellIs" dxfId="167" priority="48" operator="between">
      <formula>30</formula>
      <formula>60</formula>
    </cfRule>
    <cfRule type="cellIs" dxfId="166" priority="49" operator="between">
      <formula>2</formula>
      <formula>30</formula>
    </cfRule>
    <cfRule type="cellIs" dxfId="165" priority="50" operator="equal">
      <formula>1</formula>
    </cfRule>
  </conditionalFormatting>
  <conditionalFormatting sqref="AE3:AE47">
    <cfRule type="cellIs" dxfId="164" priority="41" operator="greaterThanOrEqual">
      <formula>90</formula>
    </cfRule>
    <cfRule type="cellIs" dxfId="163" priority="42" operator="between">
      <formula>60</formula>
      <formula>90</formula>
    </cfRule>
    <cfRule type="cellIs" dxfId="162" priority="43" operator="between">
      <formula>30</formula>
      <formula>60</formula>
    </cfRule>
    <cfRule type="cellIs" dxfId="161" priority="44" operator="between">
      <formula>2</formula>
      <formula>30</formula>
    </cfRule>
    <cfRule type="cellIs" dxfId="160" priority="45" operator="equal">
      <formula>1</formula>
    </cfRule>
  </conditionalFormatting>
  <conditionalFormatting sqref="AH3:AH47">
    <cfRule type="cellIs" dxfId="159" priority="36" operator="greaterThanOrEqual">
      <formula>90</formula>
    </cfRule>
    <cfRule type="cellIs" dxfId="158" priority="37" operator="between">
      <formula>60</formula>
      <formula>90</formula>
    </cfRule>
    <cfRule type="cellIs" dxfId="157" priority="38" operator="between">
      <formula>30</formula>
      <formula>60</formula>
    </cfRule>
    <cfRule type="cellIs" dxfId="156" priority="39" operator="between">
      <formula>2</formula>
      <formula>30</formula>
    </cfRule>
    <cfRule type="cellIs" dxfId="155" priority="40" operator="equal">
      <formula>1</formula>
    </cfRule>
  </conditionalFormatting>
  <conditionalFormatting sqref="AI3:AI47">
    <cfRule type="cellIs" dxfId="154" priority="31" operator="greaterThanOrEqual">
      <formula>90</formula>
    </cfRule>
    <cfRule type="cellIs" dxfId="153" priority="32" operator="between">
      <formula>60</formula>
      <formula>90</formula>
    </cfRule>
    <cfRule type="cellIs" dxfId="152" priority="33" operator="between">
      <formula>30</formula>
      <formula>60</formula>
    </cfRule>
    <cfRule type="cellIs" dxfId="151" priority="34" operator="between">
      <formula>2</formula>
      <formula>30</formula>
    </cfRule>
    <cfRule type="cellIs" dxfId="150" priority="35" operator="equal">
      <formula>1</formula>
    </cfRule>
  </conditionalFormatting>
  <conditionalFormatting sqref="AL3:AL47">
    <cfRule type="cellIs" dxfId="149" priority="26" operator="greaterThanOrEqual">
      <formula>90</formula>
    </cfRule>
    <cfRule type="cellIs" dxfId="148" priority="27" operator="between">
      <formula>60</formula>
      <formula>90</formula>
    </cfRule>
    <cfRule type="cellIs" dxfId="147" priority="28" operator="between">
      <formula>30</formula>
      <formula>60</formula>
    </cfRule>
    <cfRule type="cellIs" dxfId="146" priority="29" operator="between">
      <formula>2</formula>
      <formula>30</formula>
    </cfRule>
    <cfRule type="cellIs" dxfId="145" priority="30" operator="equal">
      <formula>1</formula>
    </cfRule>
  </conditionalFormatting>
  <conditionalFormatting sqref="AM3:AM47">
    <cfRule type="cellIs" dxfId="144" priority="21" operator="greaterThanOrEqual">
      <formula>90</formula>
    </cfRule>
    <cfRule type="cellIs" dxfId="143" priority="22" operator="between">
      <formula>60</formula>
      <formula>90</formula>
    </cfRule>
    <cfRule type="cellIs" dxfId="142" priority="23" operator="between">
      <formula>30</formula>
      <formula>60</formula>
    </cfRule>
    <cfRule type="cellIs" dxfId="141" priority="24" operator="between">
      <formula>2</formula>
      <formula>30</formula>
    </cfRule>
    <cfRule type="cellIs" dxfId="140" priority="25" operator="equal">
      <formula>1</formula>
    </cfRule>
  </conditionalFormatting>
  <conditionalFormatting sqref="AP3:AP47">
    <cfRule type="cellIs" dxfId="139" priority="16" operator="greaterThanOrEqual">
      <formula>90</formula>
    </cfRule>
    <cfRule type="cellIs" dxfId="138" priority="17" operator="between">
      <formula>60</formula>
      <formula>90</formula>
    </cfRule>
    <cfRule type="cellIs" dxfId="137" priority="18" operator="between">
      <formula>30</formula>
      <formula>60</formula>
    </cfRule>
    <cfRule type="cellIs" dxfId="136" priority="19" operator="between">
      <formula>2</formula>
      <formula>30</formula>
    </cfRule>
    <cfRule type="cellIs" dxfId="135" priority="20" operator="equal">
      <formula>1</formula>
    </cfRule>
  </conditionalFormatting>
  <conditionalFormatting sqref="AQ3:AQ47">
    <cfRule type="cellIs" dxfId="134" priority="11" operator="greaterThanOrEqual">
      <formula>90</formula>
    </cfRule>
    <cfRule type="cellIs" dxfId="133" priority="12" operator="between">
      <formula>60</formula>
      <formula>90</formula>
    </cfRule>
    <cfRule type="cellIs" dxfId="132" priority="13" operator="between">
      <formula>30</formula>
      <formula>60</formula>
    </cfRule>
    <cfRule type="cellIs" dxfId="131" priority="14" operator="between">
      <formula>2</formula>
      <formula>30</formula>
    </cfRule>
    <cfRule type="cellIs" dxfId="130" priority="15" operator="equal">
      <formula>1</formula>
    </cfRule>
  </conditionalFormatting>
  <conditionalFormatting sqref="AT3:AT47">
    <cfRule type="cellIs" dxfId="129" priority="6" operator="greaterThanOrEqual">
      <formula>90</formula>
    </cfRule>
    <cfRule type="cellIs" dxfId="128" priority="7" operator="between">
      <formula>60</formula>
      <formula>90</formula>
    </cfRule>
    <cfRule type="cellIs" dxfId="127" priority="8" operator="between">
      <formula>30</formula>
      <formula>60</formula>
    </cfRule>
    <cfRule type="cellIs" dxfId="126" priority="9" operator="between">
      <formula>2</formula>
      <formula>30</formula>
    </cfRule>
    <cfRule type="cellIs" dxfId="125" priority="10" operator="equal">
      <formula>1</formula>
    </cfRule>
  </conditionalFormatting>
  <conditionalFormatting sqref="AU3:AU47">
    <cfRule type="cellIs" dxfId="124" priority="1" operator="greaterThanOrEqual">
      <formula>90</formula>
    </cfRule>
    <cfRule type="cellIs" dxfId="123" priority="2" operator="between">
      <formula>60</formula>
      <formula>90</formula>
    </cfRule>
    <cfRule type="cellIs" dxfId="122" priority="3" operator="between">
      <formula>30</formula>
      <formula>60</formula>
    </cfRule>
    <cfRule type="cellIs" dxfId="121" priority="4" operator="between">
      <formula>2</formula>
      <formula>30</formula>
    </cfRule>
    <cfRule type="cellIs" dxfId="120" priority="5" operator="equal">
      <formula>1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8"/>
  <sheetViews>
    <sheetView zoomScale="80" zoomScaleNormal="80" workbookViewId="0">
      <selection sqref="A1:XFD1048576"/>
    </sheetView>
  </sheetViews>
  <sheetFormatPr defaultRowHeight="15" x14ac:dyDescent="0.25"/>
  <cols>
    <col min="1" max="1" width="13.7109375" customWidth="1"/>
    <col min="16" max="16" width="10.140625" customWidth="1"/>
    <col min="35" max="35" width="10.7109375" customWidth="1"/>
    <col min="38" max="38" width="10.28515625" customWidth="1"/>
    <col min="39" max="39" width="12.85546875" customWidth="1"/>
    <col min="42" max="42" width="12" customWidth="1"/>
    <col min="43" max="43" width="11.28515625" customWidth="1"/>
    <col min="46" max="46" width="13.28515625" customWidth="1"/>
    <col min="47" max="47" width="11.28515625" customWidth="1"/>
  </cols>
  <sheetData>
    <row r="1" spans="1:48" ht="19.5" thickBot="1" x14ac:dyDescent="0.35">
      <c r="A1" s="87" t="s">
        <v>66</v>
      </c>
      <c r="P1" s="87"/>
    </row>
    <row r="2" spans="1:48" ht="15.75" thickBot="1" x14ac:dyDescent="0.3">
      <c r="B2" s="88" t="s">
        <v>138</v>
      </c>
      <c r="C2" s="90" t="s">
        <v>139</v>
      </c>
      <c r="D2" s="90"/>
      <c r="F2" s="90" t="s">
        <v>139</v>
      </c>
      <c r="G2" s="90" t="s">
        <v>140</v>
      </c>
      <c r="H2" s="90"/>
      <c r="J2" s="90" t="s">
        <v>140</v>
      </c>
      <c r="K2" s="90" t="s">
        <v>141</v>
      </c>
      <c r="L2" s="90"/>
      <c r="N2" s="90" t="s">
        <v>141</v>
      </c>
      <c r="O2" s="90" t="s">
        <v>142</v>
      </c>
      <c r="P2" s="90"/>
      <c r="R2" s="90" t="s">
        <v>142</v>
      </c>
      <c r="S2" s="90" t="s">
        <v>143</v>
      </c>
      <c r="T2" s="90"/>
      <c r="V2" s="90" t="s">
        <v>143</v>
      </c>
      <c r="W2" s="90" t="s">
        <v>144</v>
      </c>
      <c r="X2" s="90"/>
      <c r="Z2" s="90" t="s">
        <v>144</v>
      </c>
      <c r="AA2" s="90" t="s">
        <v>145</v>
      </c>
      <c r="AB2" s="90"/>
      <c r="AD2" s="88" t="s">
        <v>145</v>
      </c>
      <c r="AE2" s="90" t="s">
        <v>146</v>
      </c>
      <c r="AF2" s="89"/>
      <c r="AH2" s="88" t="s">
        <v>146</v>
      </c>
      <c r="AI2" s="90" t="s">
        <v>147</v>
      </c>
      <c r="AJ2" s="89"/>
      <c r="AL2" s="90" t="s">
        <v>147</v>
      </c>
      <c r="AM2" s="90" t="s">
        <v>148</v>
      </c>
      <c r="AN2" s="89"/>
      <c r="AP2" s="90" t="s">
        <v>148</v>
      </c>
      <c r="AQ2" s="90" t="s">
        <v>149</v>
      </c>
      <c r="AR2" s="90"/>
      <c r="AT2" s="90" t="s">
        <v>149</v>
      </c>
      <c r="AU2" s="90" t="s">
        <v>150</v>
      </c>
      <c r="AV2" s="90"/>
    </row>
    <row r="3" spans="1:48" ht="15.75" thickBot="1" x14ac:dyDescent="0.3">
      <c r="A3" s="33" t="s">
        <v>71</v>
      </c>
      <c r="B3" s="92">
        <f>'Route P1'!L2</f>
        <v>100</v>
      </c>
      <c r="C3" s="37">
        <f>'route P2'!L2</f>
        <v>1</v>
      </c>
      <c r="D3" s="67"/>
      <c r="F3" s="92">
        <f>'route P2'!L2</f>
        <v>1</v>
      </c>
      <c r="G3" s="37" t="e">
        <f>#REF!</f>
        <v>#REF!</v>
      </c>
      <c r="H3" s="67"/>
      <c r="J3" s="92" t="e">
        <f>#REF!</f>
        <v>#REF!</v>
      </c>
      <c r="K3" s="37" t="e">
        <f>#REF!</f>
        <v>#REF!</v>
      </c>
      <c r="L3" s="67"/>
      <c r="N3" s="92" t="e">
        <f>#REF!</f>
        <v>#REF!</v>
      </c>
      <c r="O3" s="37" t="e">
        <f>#REF!</f>
        <v>#REF!</v>
      </c>
      <c r="P3" s="67"/>
      <c r="R3" s="92" t="e">
        <f>#REF!</f>
        <v>#REF!</v>
      </c>
      <c r="S3" s="37" t="e">
        <f>#REF!</f>
        <v>#REF!</v>
      </c>
      <c r="T3" s="67"/>
      <c r="V3" s="92" t="e">
        <f>#REF!</f>
        <v>#REF!</v>
      </c>
      <c r="W3" s="37" t="e">
        <f>#REF!</f>
        <v>#REF!</v>
      </c>
      <c r="X3" s="67"/>
      <c r="Z3" s="92" t="e">
        <f>#REF!</f>
        <v>#REF!</v>
      </c>
      <c r="AA3" s="37" t="e">
        <f>#REF!</f>
        <v>#REF!</v>
      </c>
      <c r="AB3" s="67"/>
      <c r="AD3" s="92" t="e">
        <f>#REF!</f>
        <v>#REF!</v>
      </c>
      <c r="AE3" s="37" t="e">
        <f>#REF!</f>
        <v>#REF!</v>
      </c>
      <c r="AF3" s="67"/>
      <c r="AH3" s="92" t="e">
        <f>#REF!</f>
        <v>#REF!</v>
      </c>
      <c r="AI3" s="37" t="e">
        <f>#REF!</f>
        <v>#REF!</v>
      </c>
      <c r="AJ3" s="67"/>
      <c r="AL3" s="92" t="e">
        <f>#REF!</f>
        <v>#REF!</v>
      </c>
      <c r="AM3" s="37" t="e">
        <f>#REF!</f>
        <v>#REF!</v>
      </c>
      <c r="AN3" s="67"/>
      <c r="AP3" s="92" t="e">
        <f>#REF!</f>
        <v>#REF!</v>
      </c>
      <c r="AQ3" s="37" t="e">
        <f>#REF!</f>
        <v>#REF!</v>
      </c>
      <c r="AR3" s="67"/>
      <c r="AT3" s="92" t="e">
        <f>#REF!</f>
        <v>#REF!</v>
      </c>
      <c r="AU3" s="37" t="e">
        <f>#REF!</f>
        <v>#REF!</v>
      </c>
      <c r="AV3" s="67"/>
    </row>
    <row r="4" spans="1:48" ht="15.75" thickBot="1" x14ac:dyDescent="0.3">
      <c r="A4" s="47" t="s">
        <v>73</v>
      </c>
      <c r="B4" s="92">
        <f>'Route P1'!L3</f>
        <v>1</v>
      </c>
      <c r="C4" s="37">
        <f>'route P2'!L3</f>
        <v>1</v>
      </c>
      <c r="D4" s="67"/>
      <c r="F4" s="92">
        <f>'route P2'!L3</f>
        <v>1</v>
      </c>
      <c r="G4" s="37" t="e">
        <f>#REF!</f>
        <v>#REF!</v>
      </c>
      <c r="H4" s="67"/>
      <c r="J4" s="92" t="e">
        <f>#REF!</f>
        <v>#REF!</v>
      </c>
      <c r="K4" s="37" t="e">
        <f>#REF!</f>
        <v>#REF!</v>
      </c>
      <c r="L4" s="67"/>
      <c r="N4" s="92" t="e">
        <f>#REF!</f>
        <v>#REF!</v>
      </c>
      <c r="O4" s="37" t="e">
        <f>#REF!</f>
        <v>#REF!</v>
      </c>
      <c r="P4" s="67"/>
      <c r="R4" s="92" t="e">
        <f>#REF!</f>
        <v>#REF!</v>
      </c>
      <c r="S4" s="37" t="e">
        <f>#REF!</f>
        <v>#REF!</v>
      </c>
      <c r="T4" s="67"/>
      <c r="V4" s="92" t="e">
        <f>#REF!</f>
        <v>#REF!</v>
      </c>
      <c r="W4" s="37" t="e">
        <f>#REF!</f>
        <v>#REF!</v>
      </c>
      <c r="X4" s="67"/>
      <c r="Z4" s="92" t="e">
        <f>#REF!</f>
        <v>#REF!</v>
      </c>
      <c r="AA4" s="37" t="e">
        <f>#REF!</f>
        <v>#REF!</v>
      </c>
      <c r="AB4" s="67"/>
      <c r="AD4" s="92" t="e">
        <f>#REF!</f>
        <v>#REF!</v>
      </c>
      <c r="AE4" s="37" t="e">
        <f>#REF!</f>
        <v>#REF!</v>
      </c>
      <c r="AF4" s="67"/>
      <c r="AH4" s="92" t="e">
        <f>#REF!</f>
        <v>#REF!</v>
      </c>
      <c r="AI4" s="37" t="e">
        <f>#REF!</f>
        <v>#REF!</v>
      </c>
      <c r="AJ4" s="67"/>
      <c r="AL4" s="92" t="e">
        <f>#REF!</f>
        <v>#REF!</v>
      </c>
      <c r="AM4" s="37" t="e">
        <f>#REF!</f>
        <v>#REF!</v>
      </c>
      <c r="AN4" s="67"/>
      <c r="AP4" s="92" t="e">
        <f>#REF!</f>
        <v>#REF!</v>
      </c>
      <c r="AQ4" s="37" t="e">
        <f>#REF!</f>
        <v>#REF!</v>
      </c>
      <c r="AR4" s="67"/>
      <c r="AT4" s="92" t="e">
        <f>#REF!</f>
        <v>#REF!</v>
      </c>
      <c r="AU4" s="37" t="e">
        <f>#REF!</f>
        <v>#REF!</v>
      </c>
      <c r="AV4" s="67"/>
    </row>
    <row r="5" spans="1:48" ht="15.75" thickBot="1" x14ac:dyDescent="0.3">
      <c r="A5" s="22" t="s">
        <v>75</v>
      </c>
      <c r="B5" s="92">
        <f>'Route P1'!L4</f>
        <v>1</v>
      </c>
      <c r="C5" s="37">
        <f>'route P2'!L4</f>
        <v>1</v>
      </c>
      <c r="D5" s="67"/>
      <c r="F5" s="92">
        <f>'route P2'!L4</f>
        <v>1</v>
      </c>
      <c r="G5" s="37" t="e">
        <f>#REF!</f>
        <v>#REF!</v>
      </c>
      <c r="H5" s="67"/>
      <c r="J5" s="92" t="e">
        <f>#REF!</f>
        <v>#REF!</v>
      </c>
      <c r="K5" s="37" t="e">
        <f>#REF!</f>
        <v>#REF!</v>
      </c>
      <c r="L5" s="67"/>
      <c r="N5" s="92" t="e">
        <f>#REF!</f>
        <v>#REF!</v>
      </c>
      <c r="O5" s="37" t="e">
        <f>#REF!</f>
        <v>#REF!</v>
      </c>
      <c r="P5" s="67"/>
      <c r="R5" s="92" t="e">
        <f>#REF!</f>
        <v>#REF!</v>
      </c>
      <c r="S5" s="37" t="e">
        <f>#REF!</f>
        <v>#REF!</v>
      </c>
      <c r="T5" s="67"/>
      <c r="V5" s="92" t="e">
        <f>#REF!</f>
        <v>#REF!</v>
      </c>
      <c r="W5" s="37" t="e">
        <f>#REF!</f>
        <v>#REF!</v>
      </c>
      <c r="X5" s="67"/>
      <c r="Z5" s="92" t="e">
        <f>#REF!</f>
        <v>#REF!</v>
      </c>
      <c r="AA5" s="37" t="e">
        <f>#REF!</f>
        <v>#REF!</v>
      </c>
      <c r="AB5" s="67"/>
      <c r="AD5" s="92" t="e">
        <f>#REF!</f>
        <v>#REF!</v>
      </c>
      <c r="AE5" s="37" t="e">
        <f>#REF!</f>
        <v>#REF!</v>
      </c>
      <c r="AF5" s="67"/>
      <c r="AH5" s="92" t="e">
        <f>#REF!</f>
        <v>#REF!</v>
      </c>
      <c r="AI5" s="37" t="e">
        <f>#REF!</f>
        <v>#REF!</v>
      </c>
      <c r="AJ5" s="67"/>
      <c r="AL5" s="92" t="e">
        <f>#REF!</f>
        <v>#REF!</v>
      </c>
      <c r="AM5" s="37" t="e">
        <f>#REF!</f>
        <v>#REF!</v>
      </c>
      <c r="AN5" s="67"/>
      <c r="AP5" s="92" t="e">
        <f>#REF!</f>
        <v>#REF!</v>
      </c>
      <c r="AQ5" s="37" t="e">
        <f>#REF!</f>
        <v>#REF!</v>
      </c>
      <c r="AR5" s="67"/>
      <c r="AT5" s="92" t="e">
        <f>#REF!</f>
        <v>#REF!</v>
      </c>
      <c r="AU5" s="37" t="e">
        <f>#REF!</f>
        <v>#REF!</v>
      </c>
      <c r="AV5" s="67"/>
    </row>
    <row r="6" spans="1:48" ht="15.75" thickBot="1" x14ac:dyDescent="0.3">
      <c r="A6" s="47" t="s">
        <v>76</v>
      </c>
      <c r="B6" s="92">
        <f>'Route P1'!L5</f>
        <v>1</v>
      </c>
      <c r="C6" s="37">
        <f>'route P2'!L5</f>
        <v>1</v>
      </c>
      <c r="D6" s="67"/>
      <c r="F6" s="92">
        <f>'route P2'!L5</f>
        <v>1</v>
      </c>
      <c r="G6" s="37" t="e">
        <f>#REF!</f>
        <v>#REF!</v>
      </c>
      <c r="H6" s="67"/>
      <c r="J6" s="92" t="e">
        <f>#REF!</f>
        <v>#REF!</v>
      </c>
      <c r="K6" s="37" t="e">
        <f>#REF!</f>
        <v>#REF!</v>
      </c>
      <c r="L6" s="67"/>
      <c r="N6" s="92" t="e">
        <f>#REF!</f>
        <v>#REF!</v>
      </c>
      <c r="O6" s="37" t="e">
        <f>#REF!</f>
        <v>#REF!</v>
      </c>
      <c r="P6" s="67"/>
      <c r="R6" s="92" t="e">
        <f>#REF!</f>
        <v>#REF!</v>
      </c>
      <c r="S6" s="37" t="e">
        <f>#REF!</f>
        <v>#REF!</v>
      </c>
      <c r="T6" s="67"/>
      <c r="V6" s="92" t="e">
        <f>#REF!</f>
        <v>#REF!</v>
      </c>
      <c r="W6" s="37" t="e">
        <f>#REF!</f>
        <v>#REF!</v>
      </c>
      <c r="X6" s="67"/>
      <c r="Z6" s="92" t="e">
        <f>#REF!</f>
        <v>#REF!</v>
      </c>
      <c r="AA6" s="37" t="e">
        <f>#REF!</f>
        <v>#REF!</v>
      </c>
      <c r="AB6" s="67"/>
      <c r="AD6" s="92" t="e">
        <f>#REF!</f>
        <v>#REF!</v>
      </c>
      <c r="AE6" s="37" t="e">
        <f>#REF!</f>
        <v>#REF!</v>
      </c>
      <c r="AF6" s="67"/>
      <c r="AH6" s="92" t="e">
        <f>#REF!</f>
        <v>#REF!</v>
      </c>
      <c r="AI6" s="37" t="e">
        <f>#REF!</f>
        <v>#REF!</v>
      </c>
      <c r="AJ6" s="67"/>
      <c r="AL6" s="92" t="e">
        <f>#REF!</f>
        <v>#REF!</v>
      </c>
      <c r="AM6" s="37" t="e">
        <f>#REF!</f>
        <v>#REF!</v>
      </c>
      <c r="AN6" s="67"/>
      <c r="AP6" s="92" t="e">
        <f>#REF!</f>
        <v>#REF!</v>
      </c>
      <c r="AQ6" s="37" t="e">
        <f>#REF!</f>
        <v>#REF!</v>
      </c>
      <c r="AR6" s="67"/>
      <c r="AT6" s="92" t="e">
        <f>#REF!</f>
        <v>#REF!</v>
      </c>
      <c r="AU6" s="37" t="e">
        <f>#REF!</f>
        <v>#REF!</v>
      </c>
      <c r="AV6" s="67"/>
    </row>
    <row r="7" spans="1:48" ht="15.75" thickBot="1" x14ac:dyDescent="0.3">
      <c r="A7" s="47" t="s">
        <v>78</v>
      </c>
      <c r="B7" s="92">
        <f>'Route P1'!L6</f>
        <v>1</v>
      </c>
      <c r="C7" s="37">
        <f>'route P2'!L6</f>
        <v>1</v>
      </c>
      <c r="D7" s="67"/>
      <c r="F7" s="92">
        <f>'route P2'!L6</f>
        <v>1</v>
      </c>
      <c r="G7" s="37" t="e">
        <f>#REF!</f>
        <v>#REF!</v>
      </c>
      <c r="H7" s="67"/>
      <c r="J7" s="92" t="e">
        <f>#REF!</f>
        <v>#REF!</v>
      </c>
      <c r="K7" s="37" t="e">
        <f>#REF!</f>
        <v>#REF!</v>
      </c>
      <c r="L7" s="67"/>
      <c r="N7" s="92" t="e">
        <f>#REF!</f>
        <v>#REF!</v>
      </c>
      <c r="O7" s="37" t="e">
        <f>#REF!</f>
        <v>#REF!</v>
      </c>
      <c r="P7" s="67"/>
      <c r="R7" s="92" t="e">
        <f>#REF!</f>
        <v>#REF!</v>
      </c>
      <c r="S7" s="37" t="e">
        <f>#REF!</f>
        <v>#REF!</v>
      </c>
      <c r="T7" s="67"/>
      <c r="V7" s="92" t="e">
        <f>#REF!</f>
        <v>#REF!</v>
      </c>
      <c r="W7" s="37" t="e">
        <f>#REF!</f>
        <v>#REF!</v>
      </c>
      <c r="X7" s="67"/>
      <c r="Z7" s="92" t="e">
        <f>#REF!</f>
        <v>#REF!</v>
      </c>
      <c r="AA7" s="37" t="e">
        <f>#REF!</f>
        <v>#REF!</v>
      </c>
      <c r="AB7" s="67"/>
      <c r="AD7" s="92" t="e">
        <f>#REF!</f>
        <v>#REF!</v>
      </c>
      <c r="AE7" s="37" t="e">
        <f>#REF!</f>
        <v>#REF!</v>
      </c>
      <c r="AF7" s="67"/>
      <c r="AH7" s="92" t="e">
        <f>#REF!</f>
        <v>#REF!</v>
      </c>
      <c r="AI7" s="37" t="e">
        <f>#REF!</f>
        <v>#REF!</v>
      </c>
      <c r="AJ7" s="67"/>
      <c r="AL7" s="92" t="e">
        <f>#REF!</f>
        <v>#REF!</v>
      </c>
      <c r="AM7" s="37" t="e">
        <f>#REF!</f>
        <v>#REF!</v>
      </c>
      <c r="AN7" s="67"/>
      <c r="AP7" s="92" t="e">
        <f>#REF!</f>
        <v>#REF!</v>
      </c>
      <c r="AQ7" s="37" t="e">
        <f>#REF!</f>
        <v>#REF!</v>
      </c>
      <c r="AR7" s="67"/>
      <c r="AT7" s="92" t="e">
        <f>#REF!</f>
        <v>#REF!</v>
      </c>
      <c r="AU7" s="37" t="e">
        <f>#REF!</f>
        <v>#REF!</v>
      </c>
      <c r="AV7" s="67"/>
    </row>
    <row r="8" spans="1:48" ht="15.75" thickBot="1" x14ac:dyDescent="0.3">
      <c r="A8" s="22" t="s">
        <v>80</v>
      </c>
      <c r="B8" s="92">
        <f>'Route P1'!L7</f>
        <v>1</v>
      </c>
      <c r="C8" s="37">
        <f>'route P2'!L7</f>
        <v>1</v>
      </c>
      <c r="D8" s="67"/>
      <c r="F8" s="92">
        <f>'route P2'!L7</f>
        <v>1</v>
      </c>
      <c r="G8" s="37" t="e">
        <f>#REF!</f>
        <v>#REF!</v>
      </c>
      <c r="H8" s="67"/>
      <c r="J8" s="92" t="e">
        <f>#REF!</f>
        <v>#REF!</v>
      </c>
      <c r="K8" s="37" t="e">
        <f>#REF!</f>
        <v>#REF!</v>
      </c>
      <c r="L8" s="67"/>
      <c r="N8" s="92" t="e">
        <f>#REF!</f>
        <v>#REF!</v>
      </c>
      <c r="O8" s="37" t="e">
        <f>#REF!</f>
        <v>#REF!</v>
      </c>
      <c r="P8" s="67"/>
      <c r="R8" s="92" t="e">
        <f>#REF!</f>
        <v>#REF!</v>
      </c>
      <c r="S8" s="37" t="e">
        <f>#REF!</f>
        <v>#REF!</v>
      </c>
      <c r="T8" s="67"/>
      <c r="V8" s="92" t="e">
        <f>#REF!</f>
        <v>#REF!</v>
      </c>
      <c r="W8" s="37" t="e">
        <f>#REF!</f>
        <v>#REF!</v>
      </c>
      <c r="X8" s="67"/>
      <c r="Z8" s="92" t="e">
        <f>#REF!</f>
        <v>#REF!</v>
      </c>
      <c r="AA8" s="37" t="e">
        <f>#REF!</f>
        <v>#REF!</v>
      </c>
      <c r="AB8" s="67"/>
      <c r="AD8" s="92" t="e">
        <f>#REF!</f>
        <v>#REF!</v>
      </c>
      <c r="AE8" s="37" t="e">
        <f>#REF!</f>
        <v>#REF!</v>
      </c>
      <c r="AF8" s="67"/>
      <c r="AH8" s="92" t="e">
        <f>#REF!</f>
        <v>#REF!</v>
      </c>
      <c r="AI8" s="37" t="e">
        <f>#REF!</f>
        <v>#REF!</v>
      </c>
      <c r="AJ8" s="67"/>
      <c r="AL8" s="92" t="e">
        <f>#REF!</f>
        <v>#REF!</v>
      </c>
      <c r="AM8" s="37" t="e">
        <f>#REF!</f>
        <v>#REF!</v>
      </c>
      <c r="AN8" s="67"/>
      <c r="AP8" s="92" t="e">
        <f>#REF!</f>
        <v>#REF!</v>
      </c>
      <c r="AQ8" s="37" t="e">
        <f>#REF!</f>
        <v>#REF!</v>
      </c>
      <c r="AR8" s="67"/>
      <c r="AT8" s="92" t="e">
        <f>#REF!</f>
        <v>#REF!</v>
      </c>
      <c r="AU8" s="37" t="e">
        <f>#REF!</f>
        <v>#REF!</v>
      </c>
      <c r="AV8" s="67"/>
    </row>
    <row r="9" spans="1:48" ht="15.75" thickBot="1" x14ac:dyDescent="0.3">
      <c r="A9" s="47" t="s">
        <v>82</v>
      </c>
      <c r="B9" s="92">
        <f>'Route P1'!L8</f>
        <v>1</v>
      </c>
      <c r="C9" s="37">
        <f>'route P2'!L8</f>
        <v>1</v>
      </c>
      <c r="D9" s="67"/>
      <c r="F9" s="92">
        <f>'route P2'!L8</f>
        <v>1</v>
      </c>
      <c r="G9" s="37" t="e">
        <f>#REF!</f>
        <v>#REF!</v>
      </c>
      <c r="H9" s="67"/>
      <c r="J9" s="92" t="e">
        <f>#REF!</f>
        <v>#REF!</v>
      </c>
      <c r="K9" s="37" t="e">
        <f>#REF!</f>
        <v>#REF!</v>
      </c>
      <c r="L9" s="67"/>
      <c r="N9" s="92" t="e">
        <f>#REF!</f>
        <v>#REF!</v>
      </c>
      <c r="O9" s="37" t="e">
        <f>#REF!</f>
        <v>#REF!</v>
      </c>
      <c r="P9" s="67"/>
      <c r="R9" s="92" t="e">
        <f>#REF!</f>
        <v>#REF!</v>
      </c>
      <c r="S9" s="37" t="e">
        <f>#REF!</f>
        <v>#REF!</v>
      </c>
      <c r="T9" s="67"/>
      <c r="V9" s="92" t="e">
        <f>#REF!</f>
        <v>#REF!</v>
      </c>
      <c r="W9" s="37" t="e">
        <f>#REF!</f>
        <v>#REF!</v>
      </c>
      <c r="X9" s="67"/>
      <c r="Z9" s="92" t="e">
        <f>#REF!</f>
        <v>#REF!</v>
      </c>
      <c r="AA9" s="37" t="e">
        <f>#REF!</f>
        <v>#REF!</v>
      </c>
      <c r="AB9" s="67"/>
      <c r="AD9" s="92" t="e">
        <f>#REF!</f>
        <v>#REF!</v>
      </c>
      <c r="AE9" s="37" t="e">
        <f>#REF!</f>
        <v>#REF!</v>
      </c>
      <c r="AF9" s="67"/>
      <c r="AH9" s="92" t="e">
        <f>#REF!</f>
        <v>#REF!</v>
      </c>
      <c r="AI9" s="37" t="e">
        <f>#REF!</f>
        <v>#REF!</v>
      </c>
      <c r="AJ9" s="67"/>
      <c r="AL9" s="92" t="e">
        <f>#REF!</f>
        <v>#REF!</v>
      </c>
      <c r="AM9" s="37" t="e">
        <f>#REF!</f>
        <v>#REF!</v>
      </c>
      <c r="AN9" s="67"/>
      <c r="AP9" s="92" t="e">
        <f>#REF!</f>
        <v>#REF!</v>
      </c>
      <c r="AQ9" s="37" t="e">
        <f>#REF!</f>
        <v>#REF!</v>
      </c>
      <c r="AR9" s="67"/>
      <c r="AT9" s="92" t="e">
        <f>#REF!</f>
        <v>#REF!</v>
      </c>
      <c r="AU9" s="37" t="e">
        <f>#REF!</f>
        <v>#REF!</v>
      </c>
      <c r="AV9" s="67"/>
    </row>
    <row r="10" spans="1:48" ht="15.75" thickBot="1" x14ac:dyDescent="0.3">
      <c r="A10" s="61" t="s">
        <v>70</v>
      </c>
      <c r="B10" s="92">
        <f>'Route P1'!L9</f>
        <v>1</v>
      </c>
      <c r="C10" s="37">
        <f>'route P2'!L9</f>
        <v>1</v>
      </c>
      <c r="D10" s="67"/>
      <c r="F10" s="92">
        <f>'route P2'!L9</f>
        <v>1</v>
      </c>
      <c r="G10" s="37" t="e">
        <f>#REF!</f>
        <v>#REF!</v>
      </c>
      <c r="H10" s="67"/>
      <c r="J10" s="92" t="e">
        <f>#REF!</f>
        <v>#REF!</v>
      </c>
      <c r="K10" s="37" t="e">
        <f>#REF!</f>
        <v>#REF!</v>
      </c>
      <c r="L10" s="67"/>
      <c r="N10" s="92" t="e">
        <f>#REF!</f>
        <v>#REF!</v>
      </c>
      <c r="O10" s="37" t="e">
        <f>#REF!</f>
        <v>#REF!</v>
      </c>
      <c r="P10" s="67"/>
      <c r="R10" s="92" t="e">
        <f>#REF!</f>
        <v>#REF!</v>
      </c>
      <c r="S10" s="37" t="e">
        <f>#REF!</f>
        <v>#REF!</v>
      </c>
      <c r="T10" s="67"/>
      <c r="V10" s="92" t="e">
        <f>#REF!</f>
        <v>#REF!</v>
      </c>
      <c r="W10" s="37" t="e">
        <f>#REF!</f>
        <v>#REF!</v>
      </c>
      <c r="X10" s="67"/>
      <c r="Z10" s="92" t="e">
        <f>#REF!</f>
        <v>#REF!</v>
      </c>
      <c r="AA10" s="37" t="e">
        <f>#REF!</f>
        <v>#REF!</v>
      </c>
      <c r="AB10" s="67"/>
      <c r="AD10" s="92" t="e">
        <f>#REF!</f>
        <v>#REF!</v>
      </c>
      <c r="AE10" s="37" t="e">
        <f>#REF!</f>
        <v>#REF!</v>
      </c>
      <c r="AF10" s="67"/>
      <c r="AH10" s="92" t="e">
        <f>#REF!</f>
        <v>#REF!</v>
      </c>
      <c r="AI10" s="37" t="e">
        <f>#REF!</f>
        <v>#REF!</v>
      </c>
      <c r="AJ10" s="67"/>
      <c r="AL10" s="92" t="e">
        <f>#REF!</f>
        <v>#REF!</v>
      </c>
      <c r="AM10" s="37" t="e">
        <f>#REF!</f>
        <v>#REF!</v>
      </c>
      <c r="AN10" s="67"/>
      <c r="AP10" s="92" t="e">
        <f>#REF!</f>
        <v>#REF!</v>
      </c>
      <c r="AQ10" s="37" t="e">
        <f>#REF!</f>
        <v>#REF!</v>
      </c>
      <c r="AR10" s="67"/>
      <c r="AT10" s="92" t="e">
        <f>#REF!</f>
        <v>#REF!</v>
      </c>
      <c r="AU10" s="37" t="e">
        <f>#REF!</f>
        <v>#REF!</v>
      </c>
      <c r="AV10" s="67"/>
    </row>
    <row r="11" spans="1:48" ht="15.75" thickBot="1" x14ac:dyDescent="0.3">
      <c r="A11" s="22" t="s">
        <v>83</v>
      </c>
      <c r="B11" s="92">
        <f>'Route P1'!L10</f>
        <v>1</v>
      </c>
      <c r="C11" s="37">
        <f>'route P2'!L10</f>
        <v>1</v>
      </c>
      <c r="D11" s="67"/>
      <c r="F11" s="92">
        <f>'route P2'!L10</f>
        <v>1</v>
      </c>
      <c r="G11" s="37" t="e">
        <f>#REF!</f>
        <v>#REF!</v>
      </c>
      <c r="H11" s="67"/>
      <c r="J11" s="92" t="e">
        <f>#REF!</f>
        <v>#REF!</v>
      </c>
      <c r="K11" s="37" t="e">
        <f>#REF!</f>
        <v>#REF!</v>
      </c>
      <c r="L11" s="67"/>
      <c r="N11" s="92" t="e">
        <f>#REF!</f>
        <v>#REF!</v>
      </c>
      <c r="O11" s="37" t="e">
        <f>#REF!</f>
        <v>#REF!</v>
      </c>
      <c r="P11" s="67"/>
      <c r="R11" s="92" t="e">
        <f>#REF!</f>
        <v>#REF!</v>
      </c>
      <c r="S11" s="37" t="e">
        <f>#REF!</f>
        <v>#REF!</v>
      </c>
      <c r="T11" s="67"/>
      <c r="V11" s="92" t="e">
        <f>#REF!</f>
        <v>#REF!</v>
      </c>
      <c r="W11" s="37" t="e">
        <f>#REF!</f>
        <v>#REF!</v>
      </c>
      <c r="X11" s="67"/>
      <c r="Z11" s="92" t="e">
        <f>#REF!</f>
        <v>#REF!</v>
      </c>
      <c r="AA11" s="37" t="e">
        <f>#REF!</f>
        <v>#REF!</v>
      </c>
      <c r="AB11" s="67"/>
      <c r="AD11" s="92" t="e">
        <f>#REF!</f>
        <v>#REF!</v>
      </c>
      <c r="AE11" s="37" t="e">
        <f>#REF!</f>
        <v>#REF!</v>
      </c>
      <c r="AF11" s="67"/>
      <c r="AH11" s="92" t="e">
        <f>#REF!</f>
        <v>#REF!</v>
      </c>
      <c r="AI11" s="37" t="e">
        <f>#REF!</f>
        <v>#REF!</v>
      </c>
      <c r="AJ11" s="67"/>
      <c r="AL11" s="92" t="e">
        <f>#REF!</f>
        <v>#REF!</v>
      </c>
      <c r="AM11" s="37" t="e">
        <f>#REF!</f>
        <v>#REF!</v>
      </c>
      <c r="AN11" s="67"/>
      <c r="AP11" s="92" t="e">
        <f>#REF!</f>
        <v>#REF!</v>
      </c>
      <c r="AQ11" s="37" t="e">
        <f>#REF!</f>
        <v>#REF!</v>
      </c>
      <c r="AR11" s="67"/>
      <c r="AT11" s="92" t="e">
        <f>#REF!</f>
        <v>#REF!</v>
      </c>
      <c r="AU11" s="37" t="e">
        <f>#REF!</f>
        <v>#REF!</v>
      </c>
      <c r="AV11" s="67"/>
    </row>
    <row r="12" spans="1:48" ht="15.75" thickBot="1" x14ac:dyDescent="0.3">
      <c r="A12" s="59" t="s">
        <v>84</v>
      </c>
      <c r="B12" s="92">
        <f>'Route P1'!L11</f>
        <v>1</v>
      </c>
      <c r="C12" s="37">
        <f>'route P2'!L11</f>
        <v>1</v>
      </c>
      <c r="D12" s="67"/>
      <c r="F12" s="92">
        <f>'route P2'!L11</f>
        <v>1</v>
      </c>
      <c r="G12" s="37" t="e">
        <f>#REF!</f>
        <v>#REF!</v>
      </c>
      <c r="H12" s="67"/>
      <c r="J12" s="92" t="e">
        <f>#REF!</f>
        <v>#REF!</v>
      </c>
      <c r="K12" s="37" t="e">
        <f>#REF!</f>
        <v>#REF!</v>
      </c>
      <c r="L12" s="67"/>
      <c r="N12" s="92" t="e">
        <f>#REF!</f>
        <v>#REF!</v>
      </c>
      <c r="O12" s="37" t="e">
        <f>#REF!</f>
        <v>#REF!</v>
      </c>
      <c r="P12" s="67"/>
      <c r="R12" s="92" t="e">
        <f>#REF!</f>
        <v>#REF!</v>
      </c>
      <c r="S12" s="37" t="e">
        <f>#REF!</f>
        <v>#REF!</v>
      </c>
      <c r="T12" s="67"/>
      <c r="V12" s="92" t="e">
        <f>#REF!</f>
        <v>#REF!</v>
      </c>
      <c r="W12" s="37" t="e">
        <f>#REF!</f>
        <v>#REF!</v>
      </c>
      <c r="X12" s="67"/>
      <c r="Z12" s="92" t="e">
        <f>#REF!</f>
        <v>#REF!</v>
      </c>
      <c r="AA12" s="37" t="e">
        <f>#REF!</f>
        <v>#REF!</v>
      </c>
      <c r="AB12" s="67"/>
      <c r="AD12" s="92" t="e">
        <f>#REF!</f>
        <v>#REF!</v>
      </c>
      <c r="AE12" s="37" t="e">
        <f>#REF!</f>
        <v>#REF!</v>
      </c>
      <c r="AF12" s="67"/>
      <c r="AH12" s="92" t="e">
        <f>#REF!</f>
        <v>#REF!</v>
      </c>
      <c r="AI12" s="37" t="e">
        <f>#REF!</f>
        <v>#REF!</v>
      </c>
      <c r="AJ12" s="67"/>
      <c r="AL12" s="92" t="e">
        <f>#REF!</f>
        <v>#REF!</v>
      </c>
      <c r="AM12" s="37" t="e">
        <f>#REF!</f>
        <v>#REF!</v>
      </c>
      <c r="AN12" s="67"/>
      <c r="AP12" s="92" t="e">
        <f>#REF!</f>
        <v>#REF!</v>
      </c>
      <c r="AQ12" s="37" t="e">
        <f>#REF!</f>
        <v>#REF!</v>
      </c>
      <c r="AR12" s="67"/>
      <c r="AT12" s="92" t="e">
        <f>#REF!</f>
        <v>#REF!</v>
      </c>
      <c r="AU12" s="37" t="e">
        <f>#REF!</f>
        <v>#REF!</v>
      </c>
      <c r="AV12" s="67"/>
    </row>
    <row r="13" spans="1:48" ht="15.75" thickBot="1" x14ac:dyDescent="0.3">
      <c r="A13" s="59" t="s">
        <v>85</v>
      </c>
      <c r="B13" s="92">
        <f>'Route P1'!L12</f>
        <v>1</v>
      </c>
      <c r="C13" s="37">
        <f>'route P2'!L12</f>
        <v>1</v>
      </c>
      <c r="D13" s="67"/>
      <c r="F13" s="92">
        <f>'route P2'!L12</f>
        <v>1</v>
      </c>
      <c r="G13" s="37" t="e">
        <f>#REF!</f>
        <v>#REF!</v>
      </c>
      <c r="H13" s="67"/>
      <c r="J13" s="92" t="e">
        <f>#REF!</f>
        <v>#REF!</v>
      </c>
      <c r="K13" s="37" t="e">
        <f>#REF!</f>
        <v>#REF!</v>
      </c>
      <c r="L13" s="67"/>
      <c r="N13" s="92" t="e">
        <f>#REF!</f>
        <v>#REF!</v>
      </c>
      <c r="O13" s="37" t="e">
        <f>#REF!</f>
        <v>#REF!</v>
      </c>
      <c r="P13" s="67"/>
      <c r="R13" s="92" t="e">
        <f>#REF!</f>
        <v>#REF!</v>
      </c>
      <c r="S13" s="37" t="e">
        <f>#REF!</f>
        <v>#REF!</v>
      </c>
      <c r="T13" s="67"/>
      <c r="V13" s="92" t="e">
        <f>#REF!</f>
        <v>#REF!</v>
      </c>
      <c r="W13" s="37" t="e">
        <f>#REF!</f>
        <v>#REF!</v>
      </c>
      <c r="X13" s="67"/>
      <c r="Z13" s="92" t="e">
        <f>#REF!</f>
        <v>#REF!</v>
      </c>
      <c r="AA13" s="37" t="e">
        <f>#REF!</f>
        <v>#REF!</v>
      </c>
      <c r="AB13" s="67"/>
      <c r="AD13" s="92" t="e">
        <f>#REF!</f>
        <v>#REF!</v>
      </c>
      <c r="AE13" s="37" t="e">
        <f>#REF!</f>
        <v>#REF!</v>
      </c>
      <c r="AF13" s="67"/>
      <c r="AH13" s="92" t="e">
        <f>#REF!</f>
        <v>#REF!</v>
      </c>
      <c r="AI13" s="37" t="e">
        <f>#REF!</f>
        <v>#REF!</v>
      </c>
      <c r="AJ13" s="67"/>
      <c r="AL13" s="92" t="e">
        <f>#REF!</f>
        <v>#REF!</v>
      </c>
      <c r="AM13" s="37" t="e">
        <f>#REF!</f>
        <v>#REF!</v>
      </c>
      <c r="AN13" s="67"/>
      <c r="AP13" s="92" t="e">
        <f>#REF!</f>
        <v>#REF!</v>
      </c>
      <c r="AQ13" s="37" t="e">
        <f>#REF!</f>
        <v>#REF!</v>
      </c>
      <c r="AR13" s="67"/>
      <c r="AT13" s="92" t="e">
        <f>#REF!</f>
        <v>#REF!</v>
      </c>
      <c r="AU13" s="37" t="e">
        <f>#REF!</f>
        <v>#REF!</v>
      </c>
      <c r="AV13" s="67"/>
    </row>
    <row r="14" spans="1:48" ht="15.75" thickBot="1" x14ac:dyDescent="0.3">
      <c r="A14" s="59" t="s">
        <v>87</v>
      </c>
      <c r="B14" s="92">
        <f>'Route P1'!L13</f>
        <v>1</v>
      </c>
      <c r="C14" s="37">
        <f>'route P2'!L13</f>
        <v>1</v>
      </c>
      <c r="D14" s="67"/>
      <c r="F14" s="92">
        <f>'route P2'!L13</f>
        <v>1</v>
      </c>
      <c r="G14" s="37" t="e">
        <f>#REF!</f>
        <v>#REF!</v>
      </c>
      <c r="H14" s="67"/>
      <c r="J14" s="92" t="e">
        <f>#REF!</f>
        <v>#REF!</v>
      </c>
      <c r="K14" s="37" t="e">
        <f>#REF!</f>
        <v>#REF!</v>
      </c>
      <c r="L14" s="67"/>
      <c r="N14" s="92" t="e">
        <f>#REF!</f>
        <v>#REF!</v>
      </c>
      <c r="O14" s="37" t="e">
        <f>#REF!</f>
        <v>#REF!</v>
      </c>
      <c r="P14" s="67"/>
      <c r="R14" s="92" t="e">
        <f>#REF!</f>
        <v>#REF!</v>
      </c>
      <c r="S14" s="37" t="e">
        <f>#REF!</f>
        <v>#REF!</v>
      </c>
      <c r="T14" s="67"/>
      <c r="V14" s="92" t="e">
        <f>#REF!</f>
        <v>#REF!</v>
      </c>
      <c r="W14" s="37" t="e">
        <f>#REF!</f>
        <v>#REF!</v>
      </c>
      <c r="X14" s="67"/>
      <c r="Z14" s="92" t="e">
        <f>#REF!</f>
        <v>#REF!</v>
      </c>
      <c r="AA14" s="37" t="e">
        <f>#REF!</f>
        <v>#REF!</v>
      </c>
      <c r="AB14" s="67"/>
      <c r="AD14" s="92" t="e">
        <f>#REF!</f>
        <v>#REF!</v>
      </c>
      <c r="AE14" s="37" t="e">
        <f>#REF!</f>
        <v>#REF!</v>
      </c>
      <c r="AF14" s="67"/>
      <c r="AH14" s="92" t="e">
        <f>#REF!</f>
        <v>#REF!</v>
      </c>
      <c r="AI14" s="37" t="e">
        <f>#REF!</f>
        <v>#REF!</v>
      </c>
      <c r="AJ14" s="67"/>
      <c r="AL14" s="92" t="e">
        <f>#REF!</f>
        <v>#REF!</v>
      </c>
      <c r="AM14" s="37" t="e">
        <f>#REF!</f>
        <v>#REF!</v>
      </c>
      <c r="AN14" s="67"/>
      <c r="AP14" s="92" t="e">
        <f>#REF!</f>
        <v>#REF!</v>
      </c>
      <c r="AQ14" s="37" t="e">
        <f>#REF!</f>
        <v>#REF!</v>
      </c>
      <c r="AR14" s="67"/>
      <c r="AT14" s="92" t="e">
        <f>#REF!</f>
        <v>#REF!</v>
      </c>
      <c r="AU14" s="37" t="e">
        <f>#REF!</f>
        <v>#REF!</v>
      </c>
      <c r="AV14" s="67"/>
    </row>
    <row r="15" spans="1:48" ht="15.75" thickBot="1" x14ac:dyDescent="0.3">
      <c r="A15" s="59" t="s">
        <v>89</v>
      </c>
      <c r="B15" s="92">
        <f>'Route P1'!L14</f>
        <v>1</v>
      </c>
      <c r="C15" s="37">
        <f>'route P2'!L14</f>
        <v>1</v>
      </c>
      <c r="D15" s="67"/>
      <c r="F15" s="92">
        <f>'route P2'!L14</f>
        <v>1</v>
      </c>
      <c r="G15" s="37" t="e">
        <f>#REF!</f>
        <v>#REF!</v>
      </c>
      <c r="H15" s="67"/>
      <c r="J15" s="92" t="e">
        <f>#REF!</f>
        <v>#REF!</v>
      </c>
      <c r="K15" s="37" t="e">
        <f>#REF!</f>
        <v>#REF!</v>
      </c>
      <c r="L15" s="67"/>
      <c r="N15" s="92" t="e">
        <f>#REF!</f>
        <v>#REF!</v>
      </c>
      <c r="O15" s="37" t="e">
        <f>#REF!</f>
        <v>#REF!</v>
      </c>
      <c r="P15" s="67"/>
      <c r="R15" s="92" t="e">
        <f>#REF!</f>
        <v>#REF!</v>
      </c>
      <c r="S15" s="37" t="e">
        <f>#REF!</f>
        <v>#REF!</v>
      </c>
      <c r="T15" s="67"/>
      <c r="V15" s="92" t="e">
        <f>#REF!</f>
        <v>#REF!</v>
      </c>
      <c r="W15" s="37" t="e">
        <f>#REF!</f>
        <v>#REF!</v>
      </c>
      <c r="X15" s="67"/>
      <c r="Z15" s="92" t="e">
        <f>#REF!</f>
        <v>#REF!</v>
      </c>
      <c r="AA15" s="37" t="e">
        <f>#REF!</f>
        <v>#REF!</v>
      </c>
      <c r="AB15" s="67"/>
      <c r="AD15" s="92" t="e">
        <f>#REF!</f>
        <v>#REF!</v>
      </c>
      <c r="AE15" s="37" t="e">
        <f>#REF!</f>
        <v>#REF!</v>
      </c>
      <c r="AF15" s="67"/>
      <c r="AH15" s="92" t="e">
        <f>#REF!</f>
        <v>#REF!</v>
      </c>
      <c r="AI15" s="37" t="e">
        <f>#REF!</f>
        <v>#REF!</v>
      </c>
      <c r="AJ15" s="67"/>
      <c r="AL15" s="92" t="e">
        <f>#REF!</f>
        <v>#REF!</v>
      </c>
      <c r="AM15" s="37" t="e">
        <f>#REF!</f>
        <v>#REF!</v>
      </c>
      <c r="AN15" s="67"/>
      <c r="AP15" s="92" t="e">
        <f>#REF!</f>
        <v>#REF!</v>
      </c>
      <c r="AQ15" s="37" t="e">
        <f>#REF!</f>
        <v>#REF!</v>
      </c>
      <c r="AR15" s="67"/>
      <c r="AT15" s="92" t="e">
        <f>#REF!</f>
        <v>#REF!</v>
      </c>
      <c r="AU15" s="37" t="e">
        <f>#REF!</f>
        <v>#REF!</v>
      </c>
      <c r="AV15" s="67"/>
    </row>
    <row r="16" spans="1:48" ht="15.75" thickBot="1" x14ac:dyDescent="0.3">
      <c r="A16" s="59" t="s">
        <v>91</v>
      </c>
      <c r="B16" s="92">
        <f>'Route P1'!L15</f>
        <v>1</v>
      </c>
      <c r="C16" s="37">
        <f>'route P2'!L15</f>
        <v>1</v>
      </c>
      <c r="D16" s="67"/>
      <c r="F16" s="92">
        <f>'route P2'!L15</f>
        <v>1</v>
      </c>
      <c r="G16" s="37" t="e">
        <f>#REF!</f>
        <v>#REF!</v>
      </c>
      <c r="H16" s="67"/>
      <c r="J16" s="92" t="e">
        <f>#REF!</f>
        <v>#REF!</v>
      </c>
      <c r="K16" s="37" t="e">
        <f>#REF!</f>
        <v>#REF!</v>
      </c>
      <c r="L16" s="67"/>
      <c r="N16" s="92" t="e">
        <f>#REF!</f>
        <v>#REF!</v>
      </c>
      <c r="O16" s="37" t="e">
        <f>#REF!</f>
        <v>#REF!</v>
      </c>
      <c r="P16" s="67"/>
      <c r="R16" s="92" t="e">
        <f>#REF!</f>
        <v>#REF!</v>
      </c>
      <c r="S16" s="37" t="e">
        <f>#REF!</f>
        <v>#REF!</v>
      </c>
      <c r="T16" s="67"/>
      <c r="V16" s="92" t="e">
        <f>#REF!</f>
        <v>#REF!</v>
      </c>
      <c r="W16" s="37" t="e">
        <f>#REF!</f>
        <v>#REF!</v>
      </c>
      <c r="X16" s="67"/>
      <c r="Z16" s="92" t="e">
        <f>#REF!</f>
        <v>#REF!</v>
      </c>
      <c r="AA16" s="37" t="e">
        <f>#REF!</f>
        <v>#REF!</v>
      </c>
      <c r="AB16" s="67"/>
      <c r="AD16" s="92" t="e">
        <f>#REF!</f>
        <v>#REF!</v>
      </c>
      <c r="AE16" s="37" t="e">
        <f>#REF!</f>
        <v>#REF!</v>
      </c>
      <c r="AF16" s="67"/>
      <c r="AH16" s="92" t="e">
        <f>#REF!</f>
        <v>#REF!</v>
      </c>
      <c r="AI16" s="37" t="e">
        <f>#REF!</f>
        <v>#REF!</v>
      </c>
      <c r="AJ16" s="67"/>
      <c r="AL16" s="92" t="e">
        <f>#REF!</f>
        <v>#REF!</v>
      </c>
      <c r="AM16" s="37" t="e">
        <f>#REF!</f>
        <v>#REF!</v>
      </c>
      <c r="AN16" s="67"/>
      <c r="AP16" s="92" t="e">
        <f>#REF!</f>
        <v>#REF!</v>
      </c>
      <c r="AQ16" s="37" t="e">
        <f>#REF!</f>
        <v>#REF!</v>
      </c>
      <c r="AR16" s="67"/>
      <c r="AT16" s="92" t="e">
        <f>#REF!</f>
        <v>#REF!</v>
      </c>
      <c r="AU16" s="37" t="e">
        <f>#REF!</f>
        <v>#REF!</v>
      </c>
      <c r="AV16" s="67"/>
    </row>
    <row r="17" spans="1:48" ht="15.75" thickBot="1" x14ac:dyDescent="0.3">
      <c r="A17" s="47" t="s">
        <v>92</v>
      </c>
      <c r="B17" s="92">
        <f>'Route P1'!L16</f>
        <v>1</v>
      </c>
      <c r="C17" s="37">
        <f>'route P2'!L16</f>
        <v>1</v>
      </c>
      <c r="D17" s="67"/>
      <c r="F17" s="92">
        <f>'route P2'!L16</f>
        <v>1</v>
      </c>
      <c r="G17" s="37" t="e">
        <f>#REF!</f>
        <v>#REF!</v>
      </c>
      <c r="H17" s="67"/>
      <c r="J17" s="92" t="e">
        <f>#REF!</f>
        <v>#REF!</v>
      </c>
      <c r="K17" s="37" t="e">
        <f>#REF!</f>
        <v>#REF!</v>
      </c>
      <c r="L17" s="67"/>
      <c r="N17" s="92" t="e">
        <f>#REF!</f>
        <v>#REF!</v>
      </c>
      <c r="O17" s="37" t="e">
        <f>#REF!</f>
        <v>#REF!</v>
      </c>
      <c r="P17" s="67"/>
      <c r="R17" s="92" t="e">
        <f>#REF!</f>
        <v>#REF!</v>
      </c>
      <c r="S17" s="37" t="e">
        <f>#REF!</f>
        <v>#REF!</v>
      </c>
      <c r="T17" s="67"/>
      <c r="V17" s="92" t="e">
        <f>#REF!</f>
        <v>#REF!</v>
      </c>
      <c r="W17" s="37" t="e">
        <f>#REF!</f>
        <v>#REF!</v>
      </c>
      <c r="X17" s="67"/>
      <c r="Z17" s="92" t="e">
        <f>#REF!</f>
        <v>#REF!</v>
      </c>
      <c r="AA17" s="37" t="e">
        <f>#REF!</f>
        <v>#REF!</v>
      </c>
      <c r="AB17" s="67"/>
      <c r="AD17" s="92" t="e">
        <f>#REF!</f>
        <v>#REF!</v>
      </c>
      <c r="AE17" s="37" t="e">
        <f>#REF!</f>
        <v>#REF!</v>
      </c>
      <c r="AF17" s="67"/>
      <c r="AH17" s="92" t="e">
        <f>#REF!</f>
        <v>#REF!</v>
      </c>
      <c r="AI17" s="37" t="e">
        <f>#REF!</f>
        <v>#REF!</v>
      </c>
      <c r="AJ17" s="67"/>
      <c r="AL17" s="92" t="e">
        <f>#REF!</f>
        <v>#REF!</v>
      </c>
      <c r="AM17" s="37" t="e">
        <f>#REF!</f>
        <v>#REF!</v>
      </c>
      <c r="AN17" s="67"/>
      <c r="AP17" s="92" t="e">
        <f>#REF!</f>
        <v>#REF!</v>
      </c>
      <c r="AQ17" s="37" t="e">
        <f>#REF!</f>
        <v>#REF!</v>
      </c>
      <c r="AR17" s="67"/>
      <c r="AT17" s="92" t="e">
        <f>#REF!</f>
        <v>#REF!</v>
      </c>
      <c r="AU17" s="37" t="e">
        <f>#REF!</f>
        <v>#REF!</v>
      </c>
      <c r="AV17" s="67"/>
    </row>
    <row r="18" spans="1:48" ht="15.75" thickBot="1" x14ac:dyDescent="0.3">
      <c r="A18" s="47" t="s">
        <v>81</v>
      </c>
      <c r="B18" s="92">
        <f>'Route P1'!L17</f>
        <v>1</v>
      </c>
      <c r="C18" s="37">
        <f>'route P2'!L17</f>
        <v>1</v>
      </c>
      <c r="D18" s="67"/>
      <c r="F18" s="92">
        <f>'route P2'!L17</f>
        <v>1</v>
      </c>
      <c r="G18" s="37" t="e">
        <f>#REF!</f>
        <v>#REF!</v>
      </c>
      <c r="H18" s="67"/>
      <c r="J18" s="92" t="e">
        <f>#REF!</f>
        <v>#REF!</v>
      </c>
      <c r="K18" s="37" t="e">
        <f>#REF!</f>
        <v>#REF!</v>
      </c>
      <c r="L18" s="67"/>
      <c r="N18" s="92" t="e">
        <f>#REF!</f>
        <v>#REF!</v>
      </c>
      <c r="O18" s="37" t="e">
        <f>#REF!</f>
        <v>#REF!</v>
      </c>
      <c r="P18" s="67"/>
      <c r="R18" s="92" t="e">
        <f>#REF!</f>
        <v>#REF!</v>
      </c>
      <c r="S18" s="37" t="e">
        <f>#REF!</f>
        <v>#REF!</v>
      </c>
      <c r="T18" s="67"/>
      <c r="V18" s="92" t="e">
        <f>#REF!</f>
        <v>#REF!</v>
      </c>
      <c r="W18" s="37" t="e">
        <f>#REF!</f>
        <v>#REF!</v>
      </c>
      <c r="X18" s="67"/>
      <c r="Z18" s="92" t="e">
        <f>#REF!</f>
        <v>#REF!</v>
      </c>
      <c r="AA18" s="37" t="e">
        <f>#REF!</f>
        <v>#REF!</v>
      </c>
      <c r="AB18" s="67"/>
      <c r="AD18" s="92" t="e">
        <f>#REF!</f>
        <v>#REF!</v>
      </c>
      <c r="AE18" s="37" t="e">
        <f>#REF!</f>
        <v>#REF!</v>
      </c>
      <c r="AF18" s="67"/>
      <c r="AH18" s="92" t="e">
        <f>#REF!</f>
        <v>#REF!</v>
      </c>
      <c r="AI18" s="37" t="e">
        <f>#REF!</f>
        <v>#REF!</v>
      </c>
      <c r="AJ18" s="67"/>
      <c r="AL18" s="92" t="e">
        <f>#REF!</f>
        <v>#REF!</v>
      </c>
      <c r="AM18" s="37" t="e">
        <f>#REF!</f>
        <v>#REF!</v>
      </c>
      <c r="AN18" s="67"/>
      <c r="AP18" s="92" t="e">
        <f>#REF!</f>
        <v>#REF!</v>
      </c>
      <c r="AQ18" s="37" t="e">
        <f>#REF!</f>
        <v>#REF!</v>
      </c>
      <c r="AR18" s="67"/>
      <c r="AT18" s="92" t="e">
        <f>#REF!</f>
        <v>#REF!</v>
      </c>
      <c r="AU18" s="37" t="e">
        <f>#REF!</f>
        <v>#REF!</v>
      </c>
      <c r="AV18" s="67"/>
    </row>
    <row r="19" spans="1:48" ht="15.75" thickBot="1" x14ac:dyDescent="0.3">
      <c r="A19" s="61" t="s">
        <v>95</v>
      </c>
      <c r="B19" s="92">
        <f>'Route P1'!L18</f>
        <v>1</v>
      </c>
      <c r="C19" s="37">
        <f>'route P2'!L18</f>
        <v>1</v>
      </c>
      <c r="D19" s="67"/>
      <c r="F19" s="92">
        <f>'route P2'!L18</f>
        <v>1</v>
      </c>
      <c r="G19" s="37" t="e">
        <f>#REF!</f>
        <v>#REF!</v>
      </c>
      <c r="H19" s="67"/>
      <c r="J19" s="92" t="e">
        <f>#REF!</f>
        <v>#REF!</v>
      </c>
      <c r="K19" s="37" t="e">
        <f>#REF!</f>
        <v>#REF!</v>
      </c>
      <c r="L19" s="67"/>
      <c r="N19" s="92" t="e">
        <f>#REF!</f>
        <v>#REF!</v>
      </c>
      <c r="O19" s="37" t="e">
        <f>#REF!</f>
        <v>#REF!</v>
      </c>
      <c r="P19" s="67"/>
      <c r="R19" s="92" t="e">
        <f>#REF!</f>
        <v>#REF!</v>
      </c>
      <c r="S19" s="37" t="e">
        <f>#REF!</f>
        <v>#REF!</v>
      </c>
      <c r="T19" s="67"/>
      <c r="V19" s="92" t="e">
        <f>#REF!</f>
        <v>#REF!</v>
      </c>
      <c r="W19" s="37" t="e">
        <f>#REF!</f>
        <v>#REF!</v>
      </c>
      <c r="X19" s="67"/>
      <c r="Z19" s="92" t="e">
        <f>#REF!</f>
        <v>#REF!</v>
      </c>
      <c r="AA19" s="37" t="e">
        <f>#REF!</f>
        <v>#REF!</v>
      </c>
      <c r="AB19" s="67"/>
      <c r="AD19" s="92" t="e">
        <f>#REF!</f>
        <v>#REF!</v>
      </c>
      <c r="AE19" s="37" t="e">
        <f>#REF!</f>
        <v>#REF!</v>
      </c>
      <c r="AF19" s="67"/>
      <c r="AH19" s="92" t="e">
        <f>#REF!</f>
        <v>#REF!</v>
      </c>
      <c r="AI19" s="37" t="e">
        <f>#REF!</f>
        <v>#REF!</v>
      </c>
      <c r="AJ19" s="67"/>
      <c r="AL19" s="92" t="e">
        <f>#REF!</f>
        <v>#REF!</v>
      </c>
      <c r="AM19" s="37" t="e">
        <f>#REF!</f>
        <v>#REF!</v>
      </c>
      <c r="AN19" s="67"/>
      <c r="AP19" s="92" t="e">
        <f>#REF!</f>
        <v>#REF!</v>
      </c>
      <c r="AQ19" s="37" t="e">
        <f>#REF!</f>
        <v>#REF!</v>
      </c>
      <c r="AR19" s="67"/>
      <c r="AT19" s="92" t="e">
        <f>#REF!</f>
        <v>#REF!</v>
      </c>
      <c r="AU19" s="37" t="e">
        <f>#REF!</f>
        <v>#REF!</v>
      </c>
      <c r="AV19" s="67"/>
    </row>
    <row r="20" spans="1:48" ht="15.75" thickBot="1" x14ac:dyDescent="0.3">
      <c r="A20" s="22" t="s">
        <v>96</v>
      </c>
      <c r="B20" s="92">
        <f>'Route P1'!L19</f>
        <v>1</v>
      </c>
      <c r="C20" s="37">
        <f>'route P2'!L19</f>
        <v>1</v>
      </c>
      <c r="D20" s="67"/>
      <c r="F20" s="92">
        <f>'route P2'!L19</f>
        <v>1</v>
      </c>
      <c r="G20" s="37" t="e">
        <f>#REF!</f>
        <v>#REF!</v>
      </c>
      <c r="H20" s="67"/>
      <c r="J20" s="92" t="e">
        <f>#REF!</f>
        <v>#REF!</v>
      </c>
      <c r="K20" s="37" t="e">
        <f>#REF!</f>
        <v>#REF!</v>
      </c>
      <c r="L20" s="67"/>
      <c r="N20" s="92" t="e">
        <f>#REF!</f>
        <v>#REF!</v>
      </c>
      <c r="O20" s="37" t="e">
        <f>#REF!</f>
        <v>#REF!</v>
      </c>
      <c r="P20" s="67"/>
      <c r="R20" s="92" t="e">
        <f>#REF!</f>
        <v>#REF!</v>
      </c>
      <c r="S20" s="37" t="e">
        <f>#REF!</f>
        <v>#REF!</v>
      </c>
      <c r="T20" s="67"/>
      <c r="V20" s="92" t="e">
        <f>#REF!</f>
        <v>#REF!</v>
      </c>
      <c r="W20" s="37" t="e">
        <f>#REF!</f>
        <v>#REF!</v>
      </c>
      <c r="X20" s="67"/>
      <c r="Z20" s="92" t="e">
        <f>#REF!</f>
        <v>#REF!</v>
      </c>
      <c r="AA20" s="37" t="e">
        <f>#REF!</f>
        <v>#REF!</v>
      </c>
      <c r="AB20" s="67"/>
      <c r="AD20" s="92" t="e">
        <f>#REF!</f>
        <v>#REF!</v>
      </c>
      <c r="AE20" s="37" t="e">
        <f>#REF!</f>
        <v>#REF!</v>
      </c>
      <c r="AF20" s="67"/>
      <c r="AH20" s="92" t="e">
        <f>#REF!</f>
        <v>#REF!</v>
      </c>
      <c r="AI20" s="37" t="e">
        <f>#REF!</f>
        <v>#REF!</v>
      </c>
      <c r="AJ20" s="67"/>
      <c r="AL20" s="92" t="e">
        <f>#REF!</f>
        <v>#REF!</v>
      </c>
      <c r="AM20" s="37" t="e">
        <f>#REF!</f>
        <v>#REF!</v>
      </c>
      <c r="AN20" s="67"/>
      <c r="AP20" s="92" t="e">
        <f>#REF!</f>
        <v>#REF!</v>
      </c>
      <c r="AQ20" s="37" t="e">
        <f>#REF!</f>
        <v>#REF!</v>
      </c>
      <c r="AR20" s="67"/>
      <c r="AT20" s="92" t="e">
        <f>#REF!</f>
        <v>#REF!</v>
      </c>
      <c r="AU20" s="37" t="e">
        <f>#REF!</f>
        <v>#REF!</v>
      </c>
      <c r="AV20" s="67"/>
    </row>
    <row r="21" spans="1:48" ht="15.75" thickBot="1" x14ac:dyDescent="0.3">
      <c r="A21" s="59" t="s">
        <v>98</v>
      </c>
      <c r="B21" s="92">
        <f>'Route P1'!L20</f>
        <v>1</v>
      </c>
      <c r="C21" s="37">
        <f>'route P2'!L20</f>
        <v>1</v>
      </c>
      <c r="D21" s="67"/>
      <c r="F21" s="92">
        <f>'route P2'!L20</f>
        <v>1</v>
      </c>
      <c r="G21" s="37" t="e">
        <f>#REF!</f>
        <v>#REF!</v>
      </c>
      <c r="H21" s="67"/>
      <c r="J21" s="92" t="e">
        <f>#REF!</f>
        <v>#REF!</v>
      </c>
      <c r="K21" s="37" t="e">
        <f>#REF!</f>
        <v>#REF!</v>
      </c>
      <c r="L21" s="67"/>
      <c r="N21" s="92" t="e">
        <f>#REF!</f>
        <v>#REF!</v>
      </c>
      <c r="O21" s="37" t="e">
        <f>#REF!</f>
        <v>#REF!</v>
      </c>
      <c r="P21" s="67"/>
      <c r="R21" s="92" t="e">
        <f>#REF!</f>
        <v>#REF!</v>
      </c>
      <c r="S21" s="37" t="e">
        <f>#REF!</f>
        <v>#REF!</v>
      </c>
      <c r="T21" s="67"/>
      <c r="V21" s="92" t="e">
        <f>#REF!</f>
        <v>#REF!</v>
      </c>
      <c r="W21" s="37" t="e">
        <f>#REF!</f>
        <v>#REF!</v>
      </c>
      <c r="X21" s="67"/>
      <c r="Z21" s="92" t="e">
        <f>#REF!</f>
        <v>#REF!</v>
      </c>
      <c r="AA21" s="37" t="e">
        <f>#REF!</f>
        <v>#REF!</v>
      </c>
      <c r="AB21" s="67"/>
      <c r="AD21" s="92" t="e">
        <f>#REF!</f>
        <v>#REF!</v>
      </c>
      <c r="AE21" s="37" t="e">
        <f>#REF!</f>
        <v>#REF!</v>
      </c>
      <c r="AF21" s="67"/>
      <c r="AH21" s="92" t="e">
        <f>#REF!</f>
        <v>#REF!</v>
      </c>
      <c r="AI21" s="37" t="e">
        <f>#REF!</f>
        <v>#REF!</v>
      </c>
      <c r="AJ21" s="67"/>
      <c r="AL21" s="92" t="e">
        <f>#REF!</f>
        <v>#REF!</v>
      </c>
      <c r="AM21" s="37" t="e">
        <f>#REF!</f>
        <v>#REF!</v>
      </c>
      <c r="AN21" s="67"/>
      <c r="AP21" s="92" t="e">
        <f>#REF!</f>
        <v>#REF!</v>
      </c>
      <c r="AQ21" s="37" t="e">
        <f>#REF!</f>
        <v>#REF!</v>
      </c>
      <c r="AR21" s="67"/>
      <c r="AT21" s="92" t="e">
        <f>#REF!</f>
        <v>#REF!</v>
      </c>
      <c r="AU21" s="37" t="e">
        <f>#REF!</f>
        <v>#REF!</v>
      </c>
      <c r="AV21" s="67"/>
    </row>
    <row r="22" spans="1:48" ht="15.75" thickBot="1" x14ac:dyDescent="0.3">
      <c r="A22" s="47" t="s">
        <v>72</v>
      </c>
      <c r="B22" s="92">
        <f>'Route P1'!L21</f>
        <v>1</v>
      </c>
      <c r="C22" s="37">
        <f>'route P2'!L21</f>
        <v>1</v>
      </c>
      <c r="D22" s="67"/>
      <c r="F22" s="92">
        <f>'route P2'!L21</f>
        <v>1</v>
      </c>
      <c r="G22" s="37" t="e">
        <f>#REF!</f>
        <v>#REF!</v>
      </c>
      <c r="H22" s="67"/>
      <c r="J22" s="92" t="e">
        <f>#REF!</f>
        <v>#REF!</v>
      </c>
      <c r="K22" s="37" t="e">
        <f>#REF!</f>
        <v>#REF!</v>
      </c>
      <c r="L22" s="67"/>
      <c r="N22" s="92" t="e">
        <f>#REF!</f>
        <v>#REF!</v>
      </c>
      <c r="O22" s="37" t="e">
        <f>#REF!</f>
        <v>#REF!</v>
      </c>
      <c r="P22" s="67"/>
      <c r="R22" s="92" t="e">
        <f>#REF!</f>
        <v>#REF!</v>
      </c>
      <c r="S22" s="37" t="e">
        <f>#REF!</f>
        <v>#REF!</v>
      </c>
      <c r="T22" s="67"/>
      <c r="V22" s="92" t="e">
        <f>#REF!</f>
        <v>#REF!</v>
      </c>
      <c r="W22" s="37" t="e">
        <f>#REF!</f>
        <v>#REF!</v>
      </c>
      <c r="X22" s="67"/>
      <c r="Z22" s="92" t="e">
        <f>#REF!</f>
        <v>#REF!</v>
      </c>
      <c r="AA22" s="37" t="e">
        <f>#REF!</f>
        <v>#REF!</v>
      </c>
      <c r="AB22" s="67"/>
      <c r="AD22" s="92" t="e">
        <f>#REF!</f>
        <v>#REF!</v>
      </c>
      <c r="AE22" s="37" t="e">
        <f>#REF!</f>
        <v>#REF!</v>
      </c>
      <c r="AF22" s="67"/>
      <c r="AH22" s="92" t="e">
        <f>#REF!</f>
        <v>#REF!</v>
      </c>
      <c r="AI22" s="37" t="e">
        <f>#REF!</f>
        <v>#REF!</v>
      </c>
      <c r="AJ22" s="67"/>
      <c r="AL22" s="92" t="e">
        <f>#REF!</f>
        <v>#REF!</v>
      </c>
      <c r="AM22" s="37" t="e">
        <f>#REF!</f>
        <v>#REF!</v>
      </c>
      <c r="AN22" s="67"/>
      <c r="AP22" s="92" t="e">
        <f>#REF!</f>
        <v>#REF!</v>
      </c>
      <c r="AQ22" s="37" t="e">
        <f>#REF!</f>
        <v>#REF!</v>
      </c>
      <c r="AR22" s="67"/>
      <c r="AT22" s="92" t="e">
        <f>#REF!</f>
        <v>#REF!</v>
      </c>
      <c r="AU22" s="37" t="e">
        <f>#REF!</f>
        <v>#REF!</v>
      </c>
      <c r="AV22" s="67"/>
    </row>
    <row r="23" spans="1:48" ht="15.75" thickBot="1" x14ac:dyDescent="0.3">
      <c r="A23" s="61" t="s">
        <v>97</v>
      </c>
      <c r="B23" s="92">
        <f>'Route P1'!L22</f>
        <v>1</v>
      </c>
      <c r="C23" s="37">
        <f>'route P2'!L22</f>
        <v>1</v>
      </c>
      <c r="D23" s="67"/>
      <c r="F23" s="92">
        <f>'route P2'!L22</f>
        <v>1</v>
      </c>
      <c r="G23" s="37" t="e">
        <f>#REF!</f>
        <v>#REF!</v>
      </c>
      <c r="H23" s="67"/>
      <c r="J23" s="92" t="e">
        <f>#REF!</f>
        <v>#REF!</v>
      </c>
      <c r="K23" s="37" t="e">
        <f>#REF!</f>
        <v>#REF!</v>
      </c>
      <c r="L23" s="67"/>
      <c r="N23" s="92" t="e">
        <f>#REF!</f>
        <v>#REF!</v>
      </c>
      <c r="O23" s="37" t="e">
        <f>#REF!</f>
        <v>#REF!</v>
      </c>
      <c r="P23" s="67"/>
      <c r="R23" s="92" t="e">
        <f>#REF!</f>
        <v>#REF!</v>
      </c>
      <c r="S23" s="37" t="e">
        <f>#REF!</f>
        <v>#REF!</v>
      </c>
      <c r="T23" s="67"/>
      <c r="V23" s="92" t="e">
        <f>#REF!</f>
        <v>#REF!</v>
      </c>
      <c r="W23" s="37" t="e">
        <f>#REF!</f>
        <v>#REF!</v>
      </c>
      <c r="X23" s="67"/>
      <c r="Z23" s="92" t="e">
        <f>#REF!</f>
        <v>#REF!</v>
      </c>
      <c r="AA23" s="37" t="e">
        <f>#REF!</f>
        <v>#REF!</v>
      </c>
      <c r="AB23" s="67"/>
      <c r="AD23" s="92" t="e">
        <f>#REF!</f>
        <v>#REF!</v>
      </c>
      <c r="AE23" s="37" t="e">
        <f>#REF!</f>
        <v>#REF!</v>
      </c>
      <c r="AF23" s="67"/>
      <c r="AH23" s="92" t="e">
        <f>#REF!</f>
        <v>#REF!</v>
      </c>
      <c r="AI23" s="37" t="e">
        <f>#REF!</f>
        <v>#REF!</v>
      </c>
      <c r="AJ23" s="67"/>
      <c r="AL23" s="92" t="e">
        <f>#REF!</f>
        <v>#REF!</v>
      </c>
      <c r="AM23" s="37" t="e">
        <f>#REF!</f>
        <v>#REF!</v>
      </c>
      <c r="AN23" s="67"/>
      <c r="AP23" s="92" t="e">
        <f>#REF!</f>
        <v>#REF!</v>
      </c>
      <c r="AQ23" s="37" t="e">
        <f>#REF!</f>
        <v>#REF!</v>
      </c>
      <c r="AR23" s="67"/>
      <c r="AT23" s="92" t="e">
        <f>#REF!</f>
        <v>#REF!</v>
      </c>
      <c r="AU23" s="37" t="e">
        <f>#REF!</f>
        <v>#REF!</v>
      </c>
      <c r="AV23" s="67"/>
    </row>
    <row r="24" spans="1:48" ht="15.75" thickBot="1" x14ac:dyDescent="0.3">
      <c r="A24" s="47" t="s">
        <v>99</v>
      </c>
      <c r="B24" s="92">
        <f>'Route P1'!L23</f>
        <v>1</v>
      </c>
      <c r="C24" s="37">
        <f>'route P2'!L23</f>
        <v>1</v>
      </c>
      <c r="D24" s="67"/>
      <c r="F24" s="92">
        <f>'route P2'!L23</f>
        <v>1</v>
      </c>
      <c r="G24" s="37" t="e">
        <f>#REF!</f>
        <v>#REF!</v>
      </c>
      <c r="H24" s="67"/>
      <c r="J24" s="92" t="e">
        <f>#REF!</f>
        <v>#REF!</v>
      </c>
      <c r="K24" s="37" t="e">
        <f>#REF!</f>
        <v>#REF!</v>
      </c>
      <c r="L24" s="67"/>
      <c r="N24" s="92" t="e">
        <f>#REF!</f>
        <v>#REF!</v>
      </c>
      <c r="O24" s="37" t="e">
        <f>#REF!</f>
        <v>#REF!</v>
      </c>
      <c r="P24" s="67"/>
      <c r="R24" s="92" t="e">
        <f>#REF!</f>
        <v>#REF!</v>
      </c>
      <c r="S24" s="37" t="e">
        <f>#REF!</f>
        <v>#REF!</v>
      </c>
      <c r="T24" s="67"/>
      <c r="V24" s="92" t="e">
        <f>#REF!</f>
        <v>#REF!</v>
      </c>
      <c r="W24" s="37" t="e">
        <f>#REF!</f>
        <v>#REF!</v>
      </c>
      <c r="X24" s="67"/>
      <c r="Z24" s="92" t="e">
        <f>#REF!</f>
        <v>#REF!</v>
      </c>
      <c r="AA24" s="37" t="e">
        <f>#REF!</f>
        <v>#REF!</v>
      </c>
      <c r="AB24" s="67"/>
      <c r="AD24" s="92" t="e">
        <f>#REF!</f>
        <v>#REF!</v>
      </c>
      <c r="AE24" s="37" t="e">
        <f>#REF!</f>
        <v>#REF!</v>
      </c>
      <c r="AF24" s="67"/>
      <c r="AH24" s="92" t="e">
        <f>#REF!</f>
        <v>#REF!</v>
      </c>
      <c r="AI24" s="37" t="e">
        <f>#REF!</f>
        <v>#REF!</v>
      </c>
      <c r="AJ24" s="67"/>
      <c r="AL24" s="92" t="e">
        <f>#REF!</f>
        <v>#REF!</v>
      </c>
      <c r="AM24" s="37" t="e">
        <f>#REF!</f>
        <v>#REF!</v>
      </c>
      <c r="AN24" s="67"/>
      <c r="AP24" s="92" t="e">
        <f>#REF!</f>
        <v>#REF!</v>
      </c>
      <c r="AQ24" s="37" t="e">
        <f>#REF!</f>
        <v>#REF!</v>
      </c>
      <c r="AR24" s="67"/>
      <c r="AT24" s="92" t="e">
        <f>#REF!</f>
        <v>#REF!</v>
      </c>
      <c r="AU24" s="37" t="e">
        <f>#REF!</f>
        <v>#REF!</v>
      </c>
      <c r="AV24" s="67"/>
    </row>
    <row r="25" spans="1:48" ht="15.75" thickBot="1" x14ac:dyDescent="0.3">
      <c r="A25" s="61" t="s">
        <v>74</v>
      </c>
      <c r="B25" s="92">
        <f>'Route P1'!L24</f>
        <v>1</v>
      </c>
      <c r="C25" s="37">
        <f>'route P2'!L24</f>
        <v>1</v>
      </c>
      <c r="D25" s="67"/>
      <c r="F25" s="92">
        <f>'route P2'!L24</f>
        <v>1</v>
      </c>
      <c r="G25" s="37" t="e">
        <f>#REF!</f>
        <v>#REF!</v>
      </c>
      <c r="H25" s="67"/>
      <c r="J25" s="92" t="e">
        <f>#REF!</f>
        <v>#REF!</v>
      </c>
      <c r="K25" s="37" t="e">
        <f>#REF!</f>
        <v>#REF!</v>
      </c>
      <c r="L25" s="67"/>
      <c r="N25" s="92" t="e">
        <f>#REF!</f>
        <v>#REF!</v>
      </c>
      <c r="O25" s="37" t="e">
        <f>#REF!</f>
        <v>#REF!</v>
      </c>
      <c r="P25" s="67"/>
      <c r="R25" s="92" t="e">
        <f>#REF!</f>
        <v>#REF!</v>
      </c>
      <c r="S25" s="37" t="e">
        <f>#REF!</f>
        <v>#REF!</v>
      </c>
      <c r="T25" s="67"/>
      <c r="V25" s="92" t="e">
        <f>#REF!</f>
        <v>#REF!</v>
      </c>
      <c r="W25" s="37" t="e">
        <f>#REF!</f>
        <v>#REF!</v>
      </c>
      <c r="X25" s="67"/>
      <c r="Z25" s="92" t="e">
        <f>#REF!</f>
        <v>#REF!</v>
      </c>
      <c r="AA25" s="37" t="e">
        <f>#REF!</f>
        <v>#REF!</v>
      </c>
      <c r="AB25" s="67"/>
      <c r="AD25" s="92" t="e">
        <f>#REF!</f>
        <v>#REF!</v>
      </c>
      <c r="AE25" s="37" t="e">
        <f>#REF!</f>
        <v>#REF!</v>
      </c>
      <c r="AF25" s="67"/>
      <c r="AH25" s="92" t="e">
        <f>#REF!</f>
        <v>#REF!</v>
      </c>
      <c r="AI25" s="37" t="e">
        <f>#REF!</f>
        <v>#REF!</v>
      </c>
      <c r="AJ25" s="67"/>
      <c r="AL25" s="92" t="e">
        <f>#REF!</f>
        <v>#REF!</v>
      </c>
      <c r="AM25" s="37" t="e">
        <f>#REF!</f>
        <v>#REF!</v>
      </c>
      <c r="AN25" s="67"/>
      <c r="AP25" s="92" t="e">
        <f>#REF!</f>
        <v>#REF!</v>
      </c>
      <c r="AQ25" s="37" t="e">
        <f>#REF!</f>
        <v>#REF!</v>
      </c>
      <c r="AR25" s="67"/>
      <c r="AT25" s="92" t="e">
        <f>#REF!</f>
        <v>#REF!</v>
      </c>
      <c r="AU25" s="37" t="e">
        <f>#REF!</f>
        <v>#REF!</v>
      </c>
      <c r="AV25" s="67"/>
    </row>
    <row r="26" spans="1:48" ht="15.75" thickBot="1" x14ac:dyDescent="0.3">
      <c r="A26" s="61" t="s">
        <v>100</v>
      </c>
      <c r="B26" s="92">
        <f>'Route P1'!L25</f>
        <v>1</v>
      </c>
      <c r="C26" s="37">
        <f>'route P2'!L25</f>
        <v>1</v>
      </c>
      <c r="D26" s="67"/>
      <c r="F26" s="92">
        <f>'route P2'!L25</f>
        <v>1</v>
      </c>
      <c r="G26" s="37" t="e">
        <f>#REF!</f>
        <v>#REF!</v>
      </c>
      <c r="H26" s="67"/>
      <c r="J26" s="92" t="e">
        <f>#REF!</f>
        <v>#REF!</v>
      </c>
      <c r="K26" s="37" t="e">
        <f>#REF!</f>
        <v>#REF!</v>
      </c>
      <c r="L26" s="67"/>
      <c r="N26" s="92" t="e">
        <f>#REF!</f>
        <v>#REF!</v>
      </c>
      <c r="O26" s="37" t="e">
        <f>#REF!</f>
        <v>#REF!</v>
      </c>
      <c r="P26" s="67"/>
      <c r="R26" s="92" t="e">
        <f>#REF!</f>
        <v>#REF!</v>
      </c>
      <c r="S26" s="37" t="e">
        <f>#REF!</f>
        <v>#REF!</v>
      </c>
      <c r="T26" s="67"/>
      <c r="V26" s="92" t="e">
        <f>#REF!</f>
        <v>#REF!</v>
      </c>
      <c r="W26" s="37" t="e">
        <f>#REF!</f>
        <v>#REF!</v>
      </c>
      <c r="X26" s="67"/>
      <c r="Z26" s="92" t="e">
        <f>#REF!</f>
        <v>#REF!</v>
      </c>
      <c r="AA26" s="37" t="e">
        <f>#REF!</f>
        <v>#REF!</v>
      </c>
      <c r="AB26" s="67"/>
      <c r="AD26" s="92" t="e">
        <f>#REF!</f>
        <v>#REF!</v>
      </c>
      <c r="AE26" s="37" t="e">
        <f>#REF!</f>
        <v>#REF!</v>
      </c>
      <c r="AF26" s="67"/>
      <c r="AH26" s="92" t="e">
        <f>#REF!</f>
        <v>#REF!</v>
      </c>
      <c r="AI26" s="37" t="e">
        <f>#REF!</f>
        <v>#REF!</v>
      </c>
      <c r="AJ26" s="67"/>
      <c r="AL26" s="92" t="e">
        <f>#REF!</f>
        <v>#REF!</v>
      </c>
      <c r="AM26" s="37" t="e">
        <f>#REF!</f>
        <v>#REF!</v>
      </c>
      <c r="AN26" s="67"/>
      <c r="AP26" s="92" t="e">
        <f>#REF!</f>
        <v>#REF!</v>
      </c>
      <c r="AQ26" s="37" t="e">
        <f>#REF!</f>
        <v>#REF!</v>
      </c>
      <c r="AR26" s="67"/>
      <c r="AT26" s="92" t="e">
        <f>#REF!</f>
        <v>#REF!</v>
      </c>
      <c r="AU26" s="37" t="e">
        <f>#REF!</f>
        <v>#REF!</v>
      </c>
      <c r="AV26" s="67"/>
    </row>
    <row r="27" spans="1:48" ht="15.75" thickBot="1" x14ac:dyDescent="0.3">
      <c r="A27" s="61" t="s">
        <v>93</v>
      </c>
      <c r="B27" s="92">
        <f>'Route P1'!L26</f>
        <v>1</v>
      </c>
      <c r="C27" s="37">
        <f>'route P2'!L26</f>
        <v>1</v>
      </c>
      <c r="D27" s="67"/>
      <c r="F27" s="92">
        <f>'route P2'!L26</f>
        <v>1</v>
      </c>
      <c r="G27" s="37" t="e">
        <f>#REF!</f>
        <v>#REF!</v>
      </c>
      <c r="H27" s="67"/>
      <c r="J27" s="92" t="e">
        <f>#REF!</f>
        <v>#REF!</v>
      </c>
      <c r="K27" s="37" t="e">
        <f>#REF!</f>
        <v>#REF!</v>
      </c>
      <c r="L27" s="67"/>
      <c r="N27" s="92" t="e">
        <f>#REF!</f>
        <v>#REF!</v>
      </c>
      <c r="O27" s="37" t="e">
        <f>#REF!</f>
        <v>#REF!</v>
      </c>
      <c r="P27" s="67"/>
      <c r="R27" s="92" t="e">
        <f>#REF!</f>
        <v>#REF!</v>
      </c>
      <c r="S27" s="37" t="e">
        <f>#REF!</f>
        <v>#REF!</v>
      </c>
      <c r="T27" s="67"/>
      <c r="V27" s="92" t="e">
        <f>#REF!</f>
        <v>#REF!</v>
      </c>
      <c r="W27" s="37" t="e">
        <f>#REF!</f>
        <v>#REF!</v>
      </c>
      <c r="X27" s="67"/>
      <c r="Z27" s="92" t="e">
        <f>#REF!</f>
        <v>#REF!</v>
      </c>
      <c r="AA27" s="37" t="e">
        <f>#REF!</f>
        <v>#REF!</v>
      </c>
      <c r="AB27" s="67"/>
      <c r="AD27" s="92" t="e">
        <f>#REF!</f>
        <v>#REF!</v>
      </c>
      <c r="AE27" s="37" t="e">
        <f>#REF!</f>
        <v>#REF!</v>
      </c>
      <c r="AF27" s="67"/>
      <c r="AH27" s="92" t="e">
        <f>#REF!</f>
        <v>#REF!</v>
      </c>
      <c r="AI27" s="37" t="e">
        <f>#REF!</f>
        <v>#REF!</v>
      </c>
      <c r="AJ27" s="67"/>
      <c r="AL27" s="92" t="e">
        <f>#REF!</f>
        <v>#REF!</v>
      </c>
      <c r="AM27" s="37" t="e">
        <f>#REF!</f>
        <v>#REF!</v>
      </c>
      <c r="AN27" s="67"/>
      <c r="AP27" s="92" t="e">
        <f>#REF!</f>
        <v>#REF!</v>
      </c>
      <c r="AQ27" s="37" t="e">
        <f>#REF!</f>
        <v>#REF!</v>
      </c>
      <c r="AR27" s="67"/>
      <c r="AT27" s="92" t="e">
        <f>#REF!</f>
        <v>#REF!</v>
      </c>
      <c r="AU27" s="37" t="e">
        <f>#REF!</f>
        <v>#REF!</v>
      </c>
      <c r="AV27" s="67"/>
    </row>
    <row r="28" spans="1:48" ht="15.75" thickBot="1" x14ac:dyDescent="0.3">
      <c r="A28" s="47" t="s">
        <v>101</v>
      </c>
      <c r="B28" s="92">
        <f>'Route P1'!L27</f>
        <v>1</v>
      </c>
      <c r="C28" s="37">
        <f>'route P2'!L27</f>
        <v>1</v>
      </c>
      <c r="D28" s="67"/>
      <c r="F28" s="92">
        <f>'route P2'!L27</f>
        <v>1</v>
      </c>
      <c r="G28" s="37" t="e">
        <f>#REF!</f>
        <v>#REF!</v>
      </c>
      <c r="H28" s="67"/>
      <c r="J28" s="92" t="e">
        <f>#REF!</f>
        <v>#REF!</v>
      </c>
      <c r="K28" s="37" t="e">
        <f>#REF!</f>
        <v>#REF!</v>
      </c>
      <c r="L28" s="67"/>
      <c r="N28" s="92" t="e">
        <f>#REF!</f>
        <v>#REF!</v>
      </c>
      <c r="O28" s="37" t="e">
        <f>#REF!</f>
        <v>#REF!</v>
      </c>
      <c r="P28" s="67"/>
      <c r="R28" s="92" t="e">
        <f>#REF!</f>
        <v>#REF!</v>
      </c>
      <c r="S28" s="37" t="e">
        <f>#REF!</f>
        <v>#REF!</v>
      </c>
      <c r="T28" s="67"/>
      <c r="V28" s="92" t="e">
        <f>#REF!</f>
        <v>#REF!</v>
      </c>
      <c r="W28" s="37" t="e">
        <f>#REF!</f>
        <v>#REF!</v>
      </c>
      <c r="X28" s="67"/>
      <c r="Z28" s="92" t="e">
        <f>#REF!</f>
        <v>#REF!</v>
      </c>
      <c r="AA28" s="37" t="e">
        <f>#REF!</f>
        <v>#REF!</v>
      </c>
      <c r="AB28" s="67"/>
      <c r="AD28" s="92" t="e">
        <f>#REF!</f>
        <v>#REF!</v>
      </c>
      <c r="AE28" s="37" t="e">
        <f>#REF!</f>
        <v>#REF!</v>
      </c>
      <c r="AF28" s="67"/>
      <c r="AH28" s="92" t="e">
        <f>#REF!</f>
        <v>#REF!</v>
      </c>
      <c r="AI28" s="37" t="e">
        <f>#REF!</f>
        <v>#REF!</v>
      </c>
      <c r="AJ28" s="67"/>
      <c r="AL28" s="92" t="e">
        <f>#REF!</f>
        <v>#REF!</v>
      </c>
      <c r="AM28" s="37" t="e">
        <f>#REF!</f>
        <v>#REF!</v>
      </c>
      <c r="AN28" s="67"/>
      <c r="AP28" s="92" t="e">
        <f>#REF!</f>
        <v>#REF!</v>
      </c>
      <c r="AQ28" s="37" t="e">
        <f>#REF!</f>
        <v>#REF!</v>
      </c>
      <c r="AR28" s="67"/>
      <c r="AT28" s="92" t="e">
        <f>#REF!</f>
        <v>#REF!</v>
      </c>
      <c r="AU28" s="37" t="e">
        <f>#REF!</f>
        <v>#REF!</v>
      </c>
      <c r="AV28" s="67"/>
    </row>
    <row r="29" spans="1:48" ht="15.75" thickBot="1" x14ac:dyDescent="0.3">
      <c r="A29" s="22" t="s">
        <v>90</v>
      </c>
      <c r="B29" s="92">
        <f>'Route P1'!L28</f>
        <v>1</v>
      </c>
      <c r="C29" s="37">
        <f>'route P2'!L28</f>
        <v>1</v>
      </c>
      <c r="D29" s="67"/>
      <c r="F29" s="92">
        <f>'route P2'!L28</f>
        <v>1</v>
      </c>
      <c r="G29" s="37" t="e">
        <f>#REF!</f>
        <v>#REF!</v>
      </c>
      <c r="H29" s="67"/>
      <c r="J29" s="92" t="e">
        <f>#REF!</f>
        <v>#REF!</v>
      </c>
      <c r="K29" s="37" t="e">
        <f>#REF!</f>
        <v>#REF!</v>
      </c>
      <c r="L29" s="67"/>
      <c r="N29" s="92" t="e">
        <f>#REF!</f>
        <v>#REF!</v>
      </c>
      <c r="O29" s="37" t="e">
        <f>#REF!</f>
        <v>#REF!</v>
      </c>
      <c r="P29" s="67"/>
      <c r="R29" s="92" t="e">
        <f>#REF!</f>
        <v>#REF!</v>
      </c>
      <c r="S29" s="37" t="e">
        <f>#REF!</f>
        <v>#REF!</v>
      </c>
      <c r="T29" s="67"/>
      <c r="V29" s="92" t="e">
        <f>#REF!</f>
        <v>#REF!</v>
      </c>
      <c r="W29" s="37" t="e">
        <f>#REF!</f>
        <v>#REF!</v>
      </c>
      <c r="X29" s="67"/>
      <c r="Z29" s="92" t="e">
        <f>#REF!</f>
        <v>#REF!</v>
      </c>
      <c r="AA29" s="37" t="e">
        <f>#REF!</f>
        <v>#REF!</v>
      </c>
      <c r="AB29" s="67"/>
      <c r="AD29" s="92" t="e">
        <f>#REF!</f>
        <v>#REF!</v>
      </c>
      <c r="AE29" s="37" t="e">
        <f>#REF!</f>
        <v>#REF!</v>
      </c>
      <c r="AF29" s="67"/>
      <c r="AH29" s="92" t="e">
        <f>#REF!</f>
        <v>#REF!</v>
      </c>
      <c r="AI29" s="37" t="e">
        <f>#REF!</f>
        <v>#REF!</v>
      </c>
      <c r="AJ29" s="67"/>
      <c r="AL29" s="92" t="e">
        <f>#REF!</f>
        <v>#REF!</v>
      </c>
      <c r="AM29" s="37" t="e">
        <f>#REF!</f>
        <v>#REF!</v>
      </c>
      <c r="AN29" s="67"/>
      <c r="AP29" s="92" t="e">
        <f>#REF!</f>
        <v>#REF!</v>
      </c>
      <c r="AQ29" s="37" t="e">
        <f>#REF!</f>
        <v>#REF!</v>
      </c>
      <c r="AR29" s="67"/>
      <c r="AT29" s="92" t="e">
        <f>#REF!</f>
        <v>#REF!</v>
      </c>
      <c r="AU29" s="37" t="e">
        <f>#REF!</f>
        <v>#REF!</v>
      </c>
      <c r="AV29" s="67"/>
    </row>
    <row r="30" spans="1:48" ht="15.75" thickBot="1" x14ac:dyDescent="0.3">
      <c r="A30" s="59" t="s">
        <v>102</v>
      </c>
      <c r="B30" s="92">
        <f>'Route P1'!L29</f>
        <v>1</v>
      </c>
      <c r="C30" s="37">
        <f>'route P2'!L29</f>
        <v>1</v>
      </c>
      <c r="D30" s="67"/>
      <c r="F30" s="92">
        <f>'route P2'!L29</f>
        <v>1</v>
      </c>
      <c r="G30" s="37" t="e">
        <f>#REF!</f>
        <v>#REF!</v>
      </c>
      <c r="H30" s="67"/>
      <c r="J30" s="92" t="e">
        <f>#REF!</f>
        <v>#REF!</v>
      </c>
      <c r="K30" s="37" t="e">
        <f>#REF!</f>
        <v>#REF!</v>
      </c>
      <c r="L30" s="67"/>
      <c r="N30" s="92" t="e">
        <f>#REF!</f>
        <v>#REF!</v>
      </c>
      <c r="O30" s="37" t="e">
        <f>#REF!</f>
        <v>#REF!</v>
      </c>
      <c r="P30" s="67"/>
      <c r="R30" s="92" t="e">
        <f>#REF!</f>
        <v>#REF!</v>
      </c>
      <c r="S30" s="37" t="e">
        <f>#REF!</f>
        <v>#REF!</v>
      </c>
      <c r="T30" s="67"/>
      <c r="V30" s="92" t="e">
        <f>#REF!</f>
        <v>#REF!</v>
      </c>
      <c r="W30" s="37" t="e">
        <f>#REF!</f>
        <v>#REF!</v>
      </c>
      <c r="X30" s="67"/>
      <c r="Z30" s="92" t="e">
        <f>#REF!</f>
        <v>#REF!</v>
      </c>
      <c r="AA30" s="37" t="e">
        <f>#REF!</f>
        <v>#REF!</v>
      </c>
      <c r="AB30" s="67"/>
      <c r="AD30" s="92" t="e">
        <f>#REF!</f>
        <v>#REF!</v>
      </c>
      <c r="AE30" s="37" t="e">
        <f>#REF!</f>
        <v>#REF!</v>
      </c>
      <c r="AF30" s="67"/>
      <c r="AH30" s="92" t="e">
        <f>#REF!</f>
        <v>#REF!</v>
      </c>
      <c r="AI30" s="37" t="e">
        <f>#REF!</f>
        <v>#REF!</v>
      </c>
      <c r="AJ30" s="67"/>
      <c r="AL30" s="92" t="e">
        <f>#REF!</f>
        <v>#REF!</v>
      </c>
      <c r="AM30" s="37" t="e">
        <f>#REF!</f>
        <v>#REF!</v>
      </c>
      <c r="AN30" s="67"/>
      <c r="AP30" s="92" t="e">
        <f>#REF!</f>
        <v>#REF!</v>
      </c>
      <c r="AQ30" s="37" t="e">
        <f>#REF!</f>
        <v>#REF!</v>
      </c>
      <c r="AR30" s="67"/>
      <c r="AT30" s="92" t="e">
        <f>#REF!</f>
        <v>#REF!</v>
      </c>
      <c r="AU30" s="37" t="e">
        <f>#REF!</f>
        <v>#REF!</v>
      </c>
      <c r="AV30" s="67"/>
    </row>
    <row r="31" spans="1:48" ht="15.75" thickBot="1" x14ac:dyDescent="0.3">
      <c r="A31" s="47" t="s">
        <v>77</v>
      </c>
      <c r="B31" s="92">
        <f>'Route P1'!L30</f>
        <v>1</v>
      </c>
      <c r="C31" s="37">
        <f>'route P2'!L30</f>
        <v>1</v>
      </c>
      <c r="D31" s="67"/>
      <c r="F31" s="92">
        <f>'route P2'!L30</f>
        <v>1</v>
      </c>
      <c r="G31" s="37" t="e">
        <f>#REF!</f>
        <v>#REF!</v>
      </c>
      <c r="H31" s="67"/>
      <c r="J31" s="92" t="e">
        <f>#REF!</f>
        <v>#REF!</v>
      </c>
      <c r="K31" s="37" t="e">
        <f>#REF!</f>
        <v>#REF!</v>
      </c>
      <c r="L31" s="67"/>
      <c r="N31" s="92" t="e">
        <f>#REF!</f>
        <v>#REF!</v>
      </c>
      <c r="O31" s="37" t="e">
        <f>#REF!</f>
        <v>#REF!</v>
      </c>
      <c r="P31" s="67"/>
      <c r="R31" s="92" t="e">
        <f>#REF!</f>
        <v>#REF!</v>
      </c>
      <c r="S31" s="37" t="e">
        <f>#REF!</f>
        <v>#REF!</v>
      </c>
      <c r="T31" s="67"/>
      <c r="V31" s="92" t="e">
        <f>#REF!</f>
        <v>#REF!</v>
      </c>
      <c r="W31" s="37" t="e">
        <f>#REF!</f>
        <v>#REF!</v>
      </c>
      <c r="X31" s="67"/>
      <c r="Z31" s="92" t="e">
        <f>#REF!</f>
        <v>#REF!</v>
      </c>
      <c r="AA31" s="37" t="e">
        <f>#REF!</f>
        <v>#REF!</v>
      </c>
      <c r="AB31" s="67"/>
      <c r="AD31" s="92" t="e">
        <f>#REF!</f>
        <v>#REF!</v>
      </c>
      <c r="AE31" s="37" t="e">
        <f>#REF!</f>
        <v>#REF!</v>
      </c>
      <c r="AF31" s="67"/>
      <c r="AH31" s="92" t="e">
        <f>#REF!</f>
        <v>#REF!</v>
      </c>
      <c r="AI31" s="37" t="e">
        <f>#REF!</f>
        <v>#REF!</v>
      </c>
      <c r="AJ31" s="67"/>
      <c r="AL31" s="92" t="e">
        <f>#REF!</f>
        <v>#REF!</v>
      </c>
      <c r="AM31" s="37" t="e">
        <f>#REF!</f>
        <v>#REF!</v>
      </c>
      <c r="AN31" s="67"/>
      <c r="AP31" s="92" t="e">
        <f>#REF!</f>
        <v>#REF!</v>
      </c>
      <c r="AQ31" s="37" t="e">
        <f>#REF!</f>
        <v>#REF!</v>
      </c>
      <c r="AR31" s="67"/>
      <c r="AT31" s="92" t="e">
        <f>#REF!</f>
        <v>#REF!</v>
      </c>
      <c r="AU31" s="37" t="e">
        <f>#REF!</f>
        <v>#REF!</v>
      </c>
      <c r="AV31" s="67"/>
    </row>
    <row r="32" spans="1:48" ht="15.75" thickBot="1" x14ac:dyDescent="0.3">
      <c r="A32" s="61" t="s">
        <v>103</v>
      </c>
      <c r="B32" s="92">
        <f>'Route P1'!L31</f>
        <v>1</v>
      </c>
      <c r="C32" s="37">
        <f>'route P2'!L31</f>
        <v>1</v>
      </c>
      <c r="D32" s="67"/>
      <c r="F32" s="92">
        <f>'route P2'!L31</f>
        <v>1</v>
      </c>
      <c r="G32" s="37" t="e">
        <f>#REF!</f>
        <v>#REF!</v>
      </c>
      <c r="H32" s="67"/>
      <c r="J32" s="92" t="e">
        <f>#REF!</f>
        <v>#REF!</v>
      </c>
      <c r="K32" s="37" t="e">
        <f>#REF!</f>
        <v>#REF!</v>
      </c>
      <c r="L32" s="67"/>
      <c r="N32" s="92" t="e">
        <f>#REF!</f>
        <v>#REF!</v>
      </c>
      <c r="O32" s="37" t="e">
        <f>#REF!</f>
        <v>#REF!</v>
      </c>
      <c r="P32" s="67"/>
      <c r="R32" s="92" t="e">
        <f>#REF!</f>
        <v>#REF!</v>
      </c>
      <c r="S32" s="37" t="e">
        <f>#REF!</f>
        <v>#REF!</v>
      </c>
      <c r="T32" s="67"/>
      <c r="V32" s="92" t="e">
        <f>#REF!</f>
        <v>#REF!</v>
      </c>
      <c r="W32" s="37" t="e">
        <f>#REF!</f>
        <v>#REF!</v>
      </c>
      <c r="X32" s="67"/>
      <c r="Z32" s="92" t="e">
        <f>#REF!</f>
        <v>#REF!</v>
      </c>
      <c r="AA32" s="37" t="e">
        <f>#REF!</f>
        <v>#REF!</v>
      </c>
      <c r="AB32" s="67"/>
      <c r="AD32" s="92" t="e">
        <f>#REF!</f>
        <v>#REF!</v>
      </c>
      <c r="AE32" s="37" t="e">
        <f>#REF!</f>
        <v>#REF!</v>
      </c>
      <c r="AF32" s="67"/>
      <c r="AH32" s="92" t="e">
        <f>#REF!</f>
        <v>#REF!</v>
      </c>
      <c r="AI32" s="37" t="e">
        <f>#REF!</f>
        <v>#REF!</v>
      </c>
      <c r="AJ32" s="67"/>
      <c r="AL32" s="92" t="e">
        <f>#REF!</f>
        <v>#REF!</v>
      </c>
      <c r="AM32" s="37" t="e">
        <f>#REF!</f>
        <v>#REF!</v>
      </c>
      <c r="AN32" s="67"/>
      <c r="AP32" s="92" t="e">
        <f>#REF!</f>
        <v>#REF!</v>
      </c>
      <c r="AQ32" s="37" t="e">
        <f>#REF!</f>
        <v>#REF!</v>
      </c>
      <c r="AR32" s="67"/>
      <c r="AT32" s="92" t="e">
        <f>#REF!</f>
        <v>#REF!</v>
      </c>
      <c r="AU32" s="37" t="e">
        <f>#REF!</f>
        <v>#REF!</v>
      </c>
      <c r="AV32" s="67"/>
    </row>
    <row r="33" spans="1:48" ht="15.75" thickBot="1" x14ac:dyDescent="0.3">
      <c r="A33" s="61" t="s">
        <v>112</v>
      </c>
      <c r="B33" s="92">
        <f>'Route P1'!L32</f>
        <v>1</v>
      </c>
      <c r="C33" s="37">
        <f>'route P2'!L32</f>
        <v>1</v>
      </c>
      <c r="D33" s="67"/>
      <c r="F33" s="92">
        <f>'route P2'!L32</f>
        <v>1</v>
      </c>
      <c r="G33" s="37" t="e">
        <f>#REF!</f>
        <v>#REF!</v>
      </c>
      <c r="H33" s="67"/>
      <c r="J33" s="92" t="e">
        <f>#REF!</f>
        <v>#REF!</v>
      </c>
      <c r="K33" s="37" t="e">
        <f>#REF!</f>
        <v>#REF!</v>
      </c>
      <c r="L33" s="67"/>
      <c r="N33" s="92" t="e">
        <f>#REF!</f>
        <v>#REF!</v>
      </c>
      <c r="O33" s="37" t="e">
        <f>#REF!</f>
        <v>#REF!</v>
      </c>
      <c r="P33" s="67"/>
      <c r="R33" s="92" t="e">
        <f>#REF!</f>
        <v>#REF!</v>
      </c>
      <c r="S33" s="37" t="e">
        <f>#REF!</f>
        <v>#REF!</v>
      </c>
      <c r="T33" s="67"/>
      <c r="V33" s="92" t="e">
        <f>#REF!</f>
        <v>#REF!</v>
      </c>
      <c r="W33" s="37" t="e">
        <f>#REF!</f>
        <v>#REF!</v>
      </c>
      <c r="X33" s="67"/>
      <c r="Z33" s="92" t="e">
        <f>#REF!</f>
        <v>#REF!</v>
      </c>
      <c r="AA33" s="37" t="e">
        <f>#REF!</f>
        <v>#REF!</v>
      </c>
      <c r="AB33" s="67"/>
      <c r="AD33" s="92" t="e">
        <f>#REF!</f>
        <v>#REF!</v>
      </c>
      <c r="AE33" s="37" t="e">
        <f>#REF!</f>
        <v>#REF!</v>
      </c>
      <c r="AF33" s="67"/>
      <c r="AH33" s="92" t="e">
        <f>#REF!</f>
        <v>#REF!</v>
      </c>
      <c r="AI33" s="37" t="e">
        <f>#REF!</f>
        <v>#REF!</v>
      </c>
      <c r="AJ33" s="67"/>
      <c r="AL33" s="92" t="e">
        <f>#REF!</f>
        <v>#REF!</v>
      </c>
      <c r="AM33" s="37" t="e">
        <f>#REF!</f>
        <v>#REF!</v>
      </c>
      <c r="AN33" s="67"/>
      <c r="AP33" s="92" t="e">
        <f>#REF!</f>
        <v>#REF!</v>
      </c>
      <c r="AQ33" s="37" t="e">
        <f>#REF!</f>
        <v>#REF!</v>
      </c>
      <c r="AR33" s="67"/>
      <c r="AT33" s="92" t="e">
        <f>#REF!</f>
        <v>#REF!</v>
      </c>
      <c r="AU33" s="37" t="e">
        <f>#REF!</f>
        <v>#REF!</v>
      </c>
      <c r="AV33" s="67"/>
    </row>
    <row r="34" spans="1:48" ht="15.75" thickBot="1" x14ac:dyDescent="0.3">
      <c r="A34" s="47" t="s">
        <v>104</v>
      </c>
      <c r="B34" s="92">
        <f>'Route P1'!L33</f>
        <v>1</v>
      </c>
      <c r="C34" s="37">
        <f>'route P2'!L33</f>
        <v>1</v>
      </c>
      <c r="D34" s="67"/>
      <c r="F34" s="92">
        <f>'route P2'!L33</f>
        <v>1</v>
      </c>
      <c r="G34" s="37" t="e">
        <f>#REF!</f>
        <v>#REF!</v>
      </c>
      <c r="H34" s="67"/>
      <c r="J34" s="92" t="e">
        <f>#REF!</f>
        <v>#REF!</v>
      </c>
      <c r="K34" s="37" t="e">
        <f>#REF!</f>
        <v>#REF!</v>
      </c>
      <c r="L34" s="67"/>
      <c r="N34" s="92" t="e">
        <f>#REF!</f>
        <v>#REF!</v>
      </c>
      <c r="O34" s="37" t="e">
        <f>#REF!</f>
        <v>#REF!</v>
      </c>
      <c r="P34" s="67"/>
      <c r="R34" s="92" t="e">
        <f>#REF!</f>
        <v>#REF!</v>
      </c>
      <c r="S34" s="37" t="e">
        <f>#REF!</f>
        <v>#REF!</v>
      </c>
      <c r="T34" s="67"/>
      <c r="V34" s="92" t="e">
        <f>#REF!</f>
        <v>#REF!</v>
      </c>
      <c r="W34" s="37" t="e">
        <f>#REF!</f>
        <v>#REF!</v>
      </c>
      <c r="X34" s="67"/>
      <c r="Z34" s="92" t="e">
        <f>#REF!</f>
        <v>#REF!</v>
      </c>
      <c r="AA34" s="37" t="e">
        <f>#REF!</f>
        <v>#REF!</v>
      </c>
      <c r="AB34" s="67"/>
      <c r="AD34" s="92" t="e">
        <f>#REF!</f>
        <v>#REF!</v>
      </c>
      <c r="AE34" s="37" t="e">
        <f>#REF!</f>
        <v>#REF!</v>
      </c>
      <c r="AF34" s="67"/>
      <c r="AH34" s="92" t="e">
        <f>#REF!</f>
        <v>#REF!</v>
      </c>
      <c r="AI34" s="37" t="e">
        <f>#REF!</f>
        <v>#REF!</v>
      </c>
      <c r="AJ34" s="67"/>
      <c r="AL34" s="92" t="e">
        <f>#REF!</f>
        <v>#REF!</v>
      </c>
      <c r="AM34" s="37" t="e">
        <f>#REF!</f>
        <v>#REF!</v>
      </c>
      <c r="AN34" s="67"/>
      <c r="AP34" s="92" t="e">
        <f>#REF!</f>
        <v>#REF!</v>
      </c>
      <c r="AQ34" s="37" t="e">
        <f>#REF!</f>
        <v>#REF!</v>
      </c>
      <c r="AR34" s="67"/>
      <c r="AT34" s="92" t="e">
        <f>#REF!</f>
        <v>#REF!</v>
      </c>
      <c r="AU34" s="37" t="e">
        <f>#REF!</f>
        <v>#REF!</v>
      </c>
      <c r="AV34" s="67"/>
    </row>
    <row r="35" spans="1:48" ht="15.75" thickBot="1" x14ac:dyDescent="0.3">
      <c r="A35" s="61" t="s">
        <v>86</v>
      </c>
      <c r="B35" s="92">
        <f>'Route P1'!L34</f>
        <v>1</v>
      </c>
      <c r="C35" s="37">
        <f>'route P2'!L34</f>
        <v>1</v>
      </c>
      <c r="D35" s="67"/>
      <c r="F35" s="92">
        <f>'route P2'!L34</f>
        <v>1</v>
      </c>
      <c r="G35" s="37" t="e">
        <f>#REF!</f>
        <v>#REF!</v>
      </c>
      <c r="H35" s="67"/>
      <c r="J35" s="92" t="e">
        <f>#REF!</f>
        <v>#REF!</v>
      </c>
      <c r="K35" s="37" t="e">
        <f>#REF!</f>
        <v>#REF!</v>
      </c>
      <c r="L35" s="67"/>
      <c r="N35" s="92" t="e">
        <f>#REF!</f>
        <v>#REF!</v>
      </c>
      <c r="O35" s="37" t="e">
        <f>#REF!</f>
        <v>#REF!</v>
      </c>
      <c r="P35" s="67"/>
      <c r="R35" s="92" t="e">
        <f>#REF!</f>
        <v>#REF!</v>
      </c>
      <c r="S35" s="37" t="e">
        <f>#REF!</f>
        <v>#REF!</v>
      </c>
      <c r="T35" s="67"/>
      <c r="V35" s="92" t="e">
        <f>#REF!</f>
        <v>#REF!</v>
      </c>
      <c r="W35" s="37" t="e">
        <f>#REF!</f>
        <v>#REF!</v>
      </c>
      <c r="X35" s="67"/>
      <c r="Z35" s="92" t="e">
        <f>#REF!</f>
        <v>#REF!</v>
      </c>
      <c r="AA35" s="37" t="e">
        <f>#REF!</f>
        <v>#REF!</v>
      </c>
      <c r="AB35" s="67"/>
      <c r="AD35" s="92" t="e">
        <f>#REF!</f>
        <v>#REF!</v>
      </c>
      <c r="AE35" s="37" t="e">
        <f>#REF!</f>
        <v>#REF!</v>
      </c>
      <c r="AF35" s="67"/>
      <c r="AH35" s="92" t="e">
        <f>#REF!</f>
        <v>#REF!</v>
      </c>
      <c r="AI35" s="37" t="e">
        <f>#REF!</f>
        <v>#REF!</v>
      </c>
      <c r="AJ35" s="67"/>
      <c r="AL35" s="92" t="e">
        <f>#REF!</f>
        <v>#REF!</v>
      </c>
      <c r="AM35" s="37" t="e">
        <f>#REF!</f>
        <v>#REF!</v>
      </c>
      <c r="AN35" s="67"/>
      <c r="AP35" s="92" t="e">
        <f>#REF!</f>
        <v>#REF!</v>
      </c>
      <c r="AQ35" s="37" t="e">
        <f>#REF!</f>
        <v>#REF!</v>
      </c>
      <c r="AR35" s="67"/>
      <c r="AT35" s="92" t="e">
        <f>#REF!</f>
        <v>#REF!</v>
      </c>
      <c r="AU35" s="37" t="e">
        <f>#REF!</f>
        <v>#REF!</v>
      </c>
      <c r="AV35" s="67"/>
    </row>
    <row r="36" spans="1:48" ht="15.75" thickBot="1" x14ac:dyDescent="0.3">
      <c r="A36" s="22" t="s">
        <v>105</v>
      </c>
      <c r="B36" s="92">
        <f>'Route P1'!L35</f>
        <v>1</v>
      </c>
      <c r="C36" s="37">
        <f>'route P2'!L35</f>
        <v>1</v>
      </c>
      <c r="D36" s="67"/>
      <c r="F36" s="92">
        <f>'route P2'!L35</f>
        <v>1</v>
      </c>
      <c r="G36" s="37" t="e">
        <f>#REF!</f>
        <v>#REF!</v>
      </c>
      <c r="H36" s="67"/>
      <c r="J36" s="92" t="e">
        <f>#REF!</f>
        <v>#REF!</v>
      </c>
      <c r="K36" s="37" t="e">
        <f>#REF!</f>
        <v>#REF!</v>
      </c>
      <c r="L36" s="67"/>
      <c r="N36" s="92" t="e">
        <f>#REF!</f>
        <v>#REF!</v>
      </c>
      <c r="O36" s="37" t="e">
        <f>#REF!</f>
        <v>#REF!</v>
      </c>
      <c r="P36" s="67"/>
      <c r="R36" s="92" t="e">
        <f>#REF!</f>
        <v>#REF!</v>
      </c>
      <c r="S36" s="37" t="e">
        <f>#REF!</f>
        <v>#REF!</v>
      </c>
      <c r="T36" s="67"/>
      <c r="V36" s="92" t="e">
        <f>#REF!</f>
        <v>#REF!</v>
      </c>
      <c r="W36" s="37" t="e">
        <f>#REF!</f>
        <v>#REF!</v>
      </c>
      <c r="X36" s="67"/>
      <c r="Z36" s="92" t="e">
        <f>#REF!</f>
        <v>#REF!</v>
      </c>
      <c r="AA36" s="37" t="e">
        <f>#REF!</f>
        <v>#REF!</v>
      </c>
      <c r="AB36" s="67"/>
      <c r="AD36" s="92" t="e">
        <f>#REF!</f>
        <v>#REF!</v>
      </c>
      <c r="AE36" s="37" t="e">
        <f>#REF!</f>
        <v>#REF!</v>
      </c>
      <c r="AF36" s="67"/>
      <c r="AH36" s="92" t="e">
        <f>#REF!</f>
        <v>#REF!</v>
      </c>
      <c r="AI36" s="37" t="e">
        <f>#REF!</f>
        <v>#REF!</v>
      </c>
      <c r="AJ36" s="67"/>
      <c r="AL36" s="92" t="e">
        <f>#REF!</f>
        <v>#REF!</v>
      </c>
      <c r="AM36" s="37" t="e">
        <f>#REF!</f>
        <v>#REF!</v>
      </c>
      <c r="AN36" s="67"/>
      <c r="AP36" s="92" t="e">
        <f>#REF!</f>
        <v>#REF!</v>
      </c>
      <c r="AQ36" s="37" t="e">
        <f>#REF!</f>
        <v>#REF!</v>
      </c>
      <c r="AR36" s="67"/>
      <c r="AT36" s="92" t="e">
        <f>#REF!</f>
        <v>#REF!</v>
      </c>
      <c r="AU36" s="37" t="e">
        <f>#REF!</f>
        <v>#REF!</v>
      </c>
      <c r="AV36" s="67"/>
    </row>
    <row r="37" spans="1:48" ht="15.75" thickBot="1" x14ac:dyDescent="0.3">
      <c r="A37" s="47" t="s">
        <v>106</v>
      </c>
      <c r="B37" s="92">
        <f>'Route P1'!L36</f>
        <v>1</v>
      </c>
      <c r="C37" s="37">
        <f>'route P2'!L36</f>
        <v>1</v>
      </c>
      <c r="D37" s="67"/>
      <c r="F37" s="92">
        <f>'route P2'!L36</f>
        <v>1</v>
      </c>
      <c r="G37" s="37" t="e">
        <f>#REF!</f>
        <v>#REF!</v>
      </c>
      <c r="H37" s="67"/>
      <c r="J37" s="92" t="e">
        <f>#REF!</f>
        <v>#REF!</v>
      </c>
      <c r="K37" s="37" t="e">
        <f>#REF!</f>
        <v>#REF!</v>
      </c>
      <c r="L37" s="67"/>
      <c r="N37" s="92" t="e">
        <f>#REF!</f>
        <v>#REF!</v>
      </c>
      <c r="O37" s="37" t="e">
        <f>#REF!</f>
        <v>#REF!</v>
      </c>
      <c r="P37" s="67"/>
      <c r="R37" s="92" t="e">
        <f>#REF!</f>
        <v>#REF!</v>
      </c>
      <c r="S37" s="37" t="e">
        <f>#REF!</f>
        <v>#REF!</v>
      </c>
      <c r="T37" s="67"/>
      <c r="V37" s="92" t="e">
        <f>#REF!</f>
        <v>#REF!</v>
      </c>
      <c r="W37" s="37" t="e">
        <f>#REF!</f>
        <v>#REF!</v>
      </c>
      <c r="X37" s="67"/>
      <c r="Z37" s="92" t="e">
        <f>#REF!</f>
        <v>#REF!</v>
      </c>
      <c r="AA37" s="37" t="e">
        <f>#REF!</f>
        <v>#REF!</v>
      </c>
      <c r="AB37" s="67"/>
      <c r="AD37" s="92" t="e">
        <f>#REF!</f>
        <v>#REF!</v>
      </c>
      <c r="AE37" s="37" t="e">
        <f>#REF!</f>
        <v>#REF!</v>
      </c>
      <c r="AF37" s="67"/>
      <c r="AH37" s="92" t="e">
        <f>#REF!</f>
        <v>#REF!</v>
      </c>
      <c r="AI37" s="37" t="e">
        <f>#REF!</f>
        <v>#REF!</v>
      </c>
      <c r="AJ37" s="67"/>
      <c r="AL37" s="92" t="e">
        <f>#REF!</f>
        <v>#REF!</v>
      </c>
      <c r="AM37" s="37" t="e">
        <f>#REF!</f>
        <v>#REF!</v>
      </c>
      <c r="AN37" s="67"/>
      <c r="AP37" s="92" t="e">
        <f>#REF!</f>
        <v>#REF!</v>
      </c>
      <c r="AQ37" s="37" t="e">
        <f>#REF!</f>
        <v>#REF!</v>
      </c>
      <c r="AR37" s="67"/>
      <c r="AT37" s="92" t="e">
        <f>#REF!</f>
        <v>#REF!</v>
      </c>
      <c r="AU37" s="37" t="e">
        <f>#REF!</f>
        <v>#REF!</v>
      </c>
      <c r="AV37" s="67"/>
    </row>
    <row r="38" spans="1:48" ht="15.75" thickBot="1" x14ac:dyDescent="0.3">
      <c r="A38" s="47" t="s">
        <v>94</v>
      </c>
      <c r="B38" s="92">
        <f>'Route P1'!L37</f>
        <v>1</v>
      </c>
      <c r="C38" s="37">
        <f>'route P2'!L37</f>
        <v>1</v>
      </c>
      <c r="D38" s="67"/>
      <c r="F38" s="92">
        <f>'route P2'!L37</f>
        <v>1</v>
      </c>
      <c r="G38" s="37" t="e">
        <f>#REF!</f>
        <v>#REF!</v>
      </c>
      <c r="H38" s="67"/>
      <c r="J38" s="92" t="e">
        <f>#REF!</f>
        <v>#REF!</v>
      </c>
      <c r="K38" s="37" t="e">
        <f>#REF!</f>
        <v>#REF!</v>
      </c>
      <c r="L38" s="67"/>
      <c r="N38" s="92" t="e">
        <f>#REF!</f>
        <v>#REF!</v>
      </c>
      <c r="O38" s="37" t="e">
        <f>#REF!</f>
        <v>#REF!</v>
      </c>
      <c r="P38" s="67"/>
      <c r="R38" s="92" t="e">
        <f>#REF!</f>
        <v>#REF!</v>
      </c>
      <c r="S38" s="37" t="e">
        <f>#REF!</f>
        <v>#REF!</v>
      </c>
      <c r="T38" s="67"/>
      <c r="V38" s="92" t="e">
        <f>#REF!</f>
        <v>#REF!</v>
      </c>
      <c r="W38" s="37" t="e">
        <f>#REF!</f>
        <v>#REF!</v>
      </c>
      <c r="X38" s="67"/>
      <c r="Z38" s="92" t="e">
        <f>#REF!</f>
        <v>#REF!</v>
      </c>
      <c r="AA38" s="37" t="e">
        <f>#REF!</f>
        <v>#REF!</v>
      </c>
      <c r="AB38" s="67"/>
      <c r="AD38" s="92" t="e">
        <f>#REF!</f>
        <v>#REF!</v>
      </c>
      <c r="AE38" s="37" t="e">
        <f>#REF!</f>
        <v>#REF!</v>
      </c>
      <c r="AF38" s="67"/>
      <c r="AH38" s="92" t="e">
        <f>#REF!</f>
        <v>#REF!</v>
      </c>
      <c r="AI38" s="37" t="e">
        <f>#REF!</f>
        <v>#REF!</v>
      </c>
      <c r="AJ38" s="67"/>
      <c r="AL38" s="92" t="e">
        <f>#REF!</f>
        <v>#REF!</v>
      </c>
      <c r="AM38" s="37" t="e">
        <f>#REF!</f>
        <v>#REF!</v>
      </c>
      <c r="AN38" s="67"/>
      <c r="AP38" s="92" t="e">
        <f>#REF!</f>
        <v>#REF!</v>
      </c>
      <c r="AQ38" s="37" t="e">
        <f>#REF!</f>
        <v>#REF!</v>
      </c>
      <c r="AR38" s="67"/>
      <c r="AT38" s="92" t="e">
        <f>#REF!</f>
        <v>#REF!</v>
      </c>
      <c r="AU38" s="37" t="e">
        <f>#REF!</f>
        <v>#REF!</v>
      </c>
      <c r="AV38" s="67"/>
    </row>
    <row r="39" spans="1:48" ht="15.75" thickBot="1" x14ac:dyDescent="0.3">
      <c r="A39" s="61" t="s">
        <v>116</v>
      </c>
      <c r="B39" s="92">
        <f>'Route P1'!L38</f>
        <v>1</v>
      </c>
      <c r="C39" s="37">
        <f>'route P2'!L38</f>
        <v>1</v>
      </c>
      <c r="D39" s="67"/>
      <c r="F39" s="92">
        <f>'route P2'!L38</f>
        <v>1</v>
      </c>
      <c r="G39" s="37" t="e">
        <f>#REF!</f>
        <v>#REF!</v>
      </c>
      <c r="H39" s="67"/>
      <c r="J39" s="92" t="e">
        <f>#REF!</f>
        <v>#REF!</v>
      </c>
      <c r="K39" s="37" t="e">
        <f>#REF!</f>
        <v>#REF!</v>
      </c>
      <c r="L39" s="67"/>
      <c r="N39" s="92" t="e">
        <f>#REF!</f>
        <v>#REF!</v>
      </c>
      <c r="O39" s="37" t="e">
        <f>#REF!</f>
        <v>#REF!</v>
      </c>
      <c r="P39" s="67"/>
      <c r="R39" s="92" t="e">
        <f>#REF!</f>
        <v>#REF!</v>
      </c>
      <c r="S39" s="37" t="e">
        <f>#REF!</f>
        <v>#REF!</v>
      </c>
      <c r="T39" s="67"/>
      <c r="V39" s="92" t="e">
        <f>#REF!</f>
        <v>#REF!</v>
      </c>
      <c r="W39" s="37" t="e">
        <f>#REF!</f>
        <v>#REF!</v>
      </c>
      <c r="X39" s="67"/>
      <c r="Z39" s="92" t="e">
        <f>#REF!</f>
        <v>#REF!</v>
      </c>
      <c r="AA39" s="37" t="e">
        <f>#REF!</f>
        <v>#REF!</v>
      </c>
      <c r="AB39" s="67"/>
      <c r="AD39" s="92" t="e">
        <f>#REF!</f>
        <v>#REF!</v>
      </c>
      <c r="AE39" s="37" t="e">
        <f>#REF!</f>
        <v>#REF!</v>
      </c>
      <c r="AF39" s="67"/>
      <c r="AH39" s="92" t="e">
        <f>#REF!</f>
        <v>#REF!</v>
      </c>
      <c r="AI39" s="37" t="e">
        <f>#REF!</f>
        <v>#REF!</v>
      </c>
      <c r="AJ39" s="67"/>
      <c r="AL39" s="92" t="e">
        <f>#REF!</f>
        <v>#REF!</v>
      </c>
      <c r="AM39" s="37" t="e">
        <f>#REF!</f>
        <v>#REF!</v>
      </c>
      <c r="AN39" s="67"/>
      <c r="AP39" s="92" t="e">
        <f>#REF!</f>
        <v>#REF!</v>
      </c>
      <c r="AQ39" s="37" t="e">
        <f>#REF!</f>
        <v>#REF!</v>
      </c>
      <c r="AR39" s="67"/>
      <c r="AT39" s="92" t="e">
        <f>#REF!</f>
        <v>#REF!</v>
      </c>
      <c r="AU39" s="37" t="e">
        <f>#REF!</f>
        <v>#REF!</v>
      </c>
      <c r="AV39" s="67"/>
    </row>
    <row r="40" spans="1:48" ht="15.75" thickBot="1" x14ac:dyDescent="0.3">
      <c r="A40" s="61" t="s">
        <v>117</v>
      </c>
      <c r="B40" s="92">
        <f>'Route P1'!L39</f>
        <v>1</v>
      </c>
      <c r="C40" s="37">
        <f>'route P2'!L39</f>
        <v>1</v>
      </c>
      <c r="D40" s="67"/>
      <c r="F40" s="92">
        <f>'route P2'!L39</f>
        <v>1</v>
      </c>
      <c r="G40" s="37" t="e">
        <f>#REF!</f>
        <v>#REF!</v>
      </c>
      <c r="H40" s="67"/>
      <c r="J40" s="92" t="e">
        <f>#REF!</f>
        <v>#REF!</v>
      </c>
      <c r="K40" s="37" t="e">
        <f>#REF!</f>
        <v>#REF!</v>
      </c>
      <c r="L40" s="67"/>
      <c r="N40" s="92" t="e">
        <f>#REF!</f>
        <v>#REF!</v>
      </c>
      <c r="O40" s="37" t="e">
        <f>#REF!</f>
        <v>#REF!</v>
      </c>
      <c r="P40" s="67"/>
      <c r="R40" s="92" t="e">
        <f>#REF!</f>
        <v>#REF!</v>
      </c>
      <c r="S40" s="37" t="e">
        <f>#REF!</f>
        <v>#REF!</v>
      </c>
      <c r="T40" s="67"/>
      <c r="V40" s="92" t="e">
        <f>#REF!</f>
        <v>#REF!</v>
      </c>
      <c r="W40" s="37" t="e">
        <f>#REF!</f>
        <v>#REF!</v>
      </c>
      <c r="X40" s="67"/>
      <c r="Z40" s="92" t="e">
        <f>#REF!</f>
        <v>#REF!</v>
      </c>
      <c r="AA40" s="37" t="e">
        <f>#REF!</f>
        <v>#REF!</v>
      </c>
      <c r="AB40" s="67"/>
      <c r="AD40" s="92" t="e">
        <f>#REF!</f>
        <v>#REF!</v>
      </c>
      <c r="AE40" s="37" t="e">
        <f>#REF!</f>
        <v>#REF!</v>
      </c>
      <c r="AF40" s="67"/>
      <c r="AH40" s="92" t="e">
        <f>#REF!</f>
        <v>#REF!</v>
      </c>
      <c r="AI40" s="37" t="e">
        <f>#REF!</f>
        <v>#REF!</v>
      </c>
      <c r="AJ40" s="67"/>
      <c r="AL40" s="92" t="e">
        <f>#REF!</f>
        <v>#REF!</v>
      </c>
      <c r="AM40" s="37" t="e">
        <f>#REF!</f>
        <v>#REF!</v>
      </c>
      <c r="AN40" s="67"/>
      <c r="AP40" s="92" t="e">
        <f>#REF!</f>
        <v>#REF!</v>
      </c>
      <c r="AQ40" s="37" t="e">
        <f>#REF!</f>
        <v>#REF!</v>
      </c>
      <c r="AR40" s="67"/>
      <c r="AT40" s="92" t="e">
        <f>#REF!</f>
        <v>#REF!</v>
      </c>
      <c r="AU40" s="37" t="e">
        <f>#REF!</f>
        <v>#REF!</v>
      </c>
      <c r="AV40" s="67"/>
    </row>
    <row r="41" spans="1:48" ht="15.75" thickBot="1" x14ac:dyDescent="0.3">
      <c r="A41" s="61" t="s">
        <v>107</v>
      </c>
      <c r="B41" s="92">
        <f>'Route P1'!L40</f>
        <v>1</v>
      </c>
      <c r="C41" s="37">
        <f>'route P2'!L40</f>
        <v>1</v>
      </c>
      <c r="D41" s="67"/>
      <c r="F41" s="92">
        <f>'route P2'!L40</f>
        <v>1</v>
      </c>
      <c r="G41" s="37" t="e">
        <f>#REF!</f>
        <v>#REF!</v>
      </c>
      <c r="H41" s="67"/>
      <c r="J41" s="92" t="e">
        <f>#REF!</f>
        <v>#REF!</v>
      </c>
      <c r="K41" s="37" t="e">
        <f>#REF!</f>
        <v>#REF!</v>
      </c>
      <c r="L41" s="67"/>
      <c r="N41" s="92" t="e">
        <f>#REF!</f>
        <v>#REF!</v>
      </c>
      <c r="O41" s="37" t="e">
        <f>#REF!</f>
        <v>#REF!</v>
      </c>
      <c r="P41" s="67"/>
      <c r="R41" s="92" t="e">
        <f>#REF!</f>
        <v>#REF!</v>
      </c>
      <c r="S41" s="37" t="e">
        <f>#REF!</f>
        <v>#REF!</v>
      </c>
      <c r="T41" s="67"/>
      <c r="V41" s="92" t="e">
        <f>#REF!</f>
        <v>#REF!</v>
      </c>
      <c r="W41" s="37" t="e">
        <f>#REF!</f>
        <v>#REF!</v>
      </c>
      <c r="X41" s="67"/>
      <c r="Z41" s="92" t="e">
        <f>#REF!</f>
        <v>#REF!</v>
      </c>
      <c r="AA41" s="37" t="e">
        <f>#REF!</f>
        <v>#REF!</v>
      </c>
      <c r="AB41" s="67"/>
      <c r="AD41" s="92" t="e">
        <f>#REF!</f>
        <v>#REF!</v>
      </c>
      <c r="AE41" s="37" t="e">
        <f>#REF!</f>
        <v>#REF!</v>
      </c>
      <c r="AF41" s="67"/>
      <c r="AH41" s="92" t="e">
        <f>#REF!</f>
        <v>#REF!</v>
      </c>
      <c r="AI41" s="37" t="e">
        <f>#REF!</f>
        <v>#REF!</v>
      </c>
      <c r="AJ41" s="67"/>
      <c r="AL41" s="92" t="e">
        <f>#REF!</f>
        <v>#REF!</v>
      </c>
      <c r="AM41" s="37" t="e">
        <f>#REF!</f>
        <v>#REF!</v>
      </c>
      <c r="AN41" s="67"/>
      <c r="AP41" s="92" t="e">
        <f>#REF!</f>
        <v>#REF!</v>
      </c>
      <c r="AQ41" s="37" t="e">
        <f>#REF!</f>
        <v>#REF!</v>
      </c>
      <c r="AR41" s="67"/>
      <c r="AT41" s="92" t="e">
        <f>#REF!</f>
        <v>#REF!</v>
      </c>
      <c r="AU41" s="37" t="e">
        <f>#REF!</f>
        <v>#REF!</v>
      </c>
      <c r="AV41" s="67"/>
    </row>
    <row r="42" spans="1:48" ht="15.75" thickBot="1" x14ac:dyDescent="0.3">
      <c r="A42" s="47" t="s">
        <v>113</v>
      </c>
      <c r="B42" s="92">
        <f>'Route P1'!L41</f>
        <v>1</v>
      </c>
      <c r="C42" s="37">
        <f>'route P2'!L41</f>
        <v>1</v>
      </c>
      <c r="D42" s="67"/>
      <c r="F42" s="92">
        <f>'route P2'!L41</f>
        <v>1</v>
      </c>
      <c r="G42" s="37" t="e">
        <f>#REF!</f>
        <v>#REF!</v>
      </c>
      <c r="H42" s="67"/>
      <c r="J42" s="92" t="e">
        <f>#REF!</f>
        <v>#REF!</v>
      </c>
      <c r="K42" s="37" t="e">
        <f>#REF!</f>
        <v>#REF!</v>
      </c>
      <c r="L42" s="67"/>
      <c r="N42" s="92" t="e">
        <f>#REF!</f>
        <v>#REF!</v>
      </c>
      <c r="O42" s="37" t="e">
        <f>#REF!</f>
        <v>#REF!</v>
      </c>
      <c r="P42" s="67"/>
      <c r="R42" s="92" t="e">
        <f>#REF!</f>
        <v>#REF!</v>
      </c>
      <c r="S42" s="37" t="e">
        <f>#REF!</f>
        <v>#REF!</v>
      </c>
      <c r="T42" s="67"/>
      <c r="V42" s="92" t="e">
        <f>#REF!</f>
        <v>#REF!</v>
      </c>
      <c r="W42" s="37" t="e">
        <f>#REF!</f>
        <v>#REF!</v>
      </c>
      <c r="X42" s="67"/>
      <c r="Z42" s="92" t="e">
        <f>#REF!</f>
        <v>#REF!</v>
      </c>
      <c r="AA42" s="37" t="e">
        <f>#REF!</f>
        <v>#REF!</v>
      </c>
      <c r="AB42" s="67"/>
      <c r="AD42" s="92" t="e">
        <f>#REF!</f>
        <v>#REF!</v>
      </c>
      <c r="AE42" s="37" t="e">
        <f>#REF!</f>
        <v>#REF!</v>
      </c>
      <c r="AF42" s="67"/>
      <c r="AH42" s="92" t="e">
        <f>#REF!</f>
        <v>#REF!</v>
      </c>
      <c r="AI42" s="37" t="e">
        <f>#REF!</f>
        <v>#REF!</v>
      </c>
      <c r="AJ42" s="67"/>
      <c r="AL42" s="92" t="e">
        <f>#REF!</f>
        <v>#REF!</v>
      </c>
      <c r="AM42" s="37" t="e">
        <f>#REF!</f>
        <v>#REF!</v>
      </c>
      <c r="AN42" s="67"/>
      <c r="AP42" s="92" t="e">
        <f>#REF!</f>
        <v>#REF!</v>
      </c>
      <c r="AQ42" s="37" t="e">
        <f>#REF!</f>
        <v>#REF!</v>
      </c>
      <c r="AR42" s="67"/>
      <c r="AT42" s="92" t="e">
        <f>#REF!</f>
        <v>#REF!</v>
      </c>
      <c r="AU42" s="37" t="e">
        <f>#REF!</f>
        <v>#REF!</v>
      </c>
      <c r="AV42" s="67"/>
    </row>
    <row r="43" spans="1:48" ht="15.75" thickBot="1" x14ac:dyDescent="0.3">
      <c r="A43" s="61" t="s">
        <v>79</v>
      </c>
      <c r="B43" s="92">
        <f>'Route P1'!L42</f>
        <v>1</v>
      </c>
      <c r="C43" s="37">
        <f>'route P2'!L42</f>
        <v>1</v>
      </c>
      <c r="D43" s="67"/>
      <c r="F43" s="92">
        <f>'route P2'!L42</f>
        <v>1</v>
      </c>
      <c r="G43" s="37" t="e">
        <f>#REF!</f>
        <v>#REF!</v>
      </c>
      <c r="H43" s="67"/>
      <c r="J43" s="92" t="e">
        <f>#REF!</f>
        <v>#REF!</v>
      </c>
      <c r="K43" s="37" t="e">
        <f>#REF!</f>
        <v>#REF!</v>
      </c>
      <c r="L43" s="67"/>
      <c r="N43" s="92" t="e">
        <f>#REF!</f>
        <v>#REF!</v>
      </c>
      <c r="O43" s="37" t="e">
        <f>#REF!</f>
        <v>#REF!</v>
      </c>
      <c r="P43" s="67"/>
      <c r="R43" s="92" t="e">
        <f>#REF!</f>
        <v>#REF!</v>
      </c>
      <c r="S43" s="37" t="e">
        <f>#REF!</f>
        <v>#REF!</v>
      </c>
      <c r="T43" s="67"/>
      <c r="V43" s="92" t="e">
        <f>#REF!</f>
        <v>#REF!</v>
      </c>
      <c r="W43" s="37" t="e">
        <f>#REF!</f>
        <v>#REF!</v>
      </c>
      <c r="X43" s="67"/>
      <c r="Z43" s="92" t="e">
        <f>#REF!</f>
        <v>#REF!</v>
      </c>
      <c r="AA43" s="37" t="e">
        <f>#REF!</f>
        <v>#REF!</v>
      </c>
      <c r="AB43" s="67"/>
      <c r="AD43" s="92" t="e">
        <f>#REF!</f>
        <v>#REF!</v>
      </c>
      <c r="AE43" s="37" t="e">
        <f>#REF!</f>
        <v>#REF!</v>
      </c>
      <c r="AF43" s="67"/>
      <c r="AH43" s="92" t="e">
        <f>#REF!</f>
        <v>#REF!</v>
      </c>
      <c r="AI43" s="37" t="e">
        <f>#REF!</f>
        <v>#REF!</v>
      </c>
      <c r="AJ43" s="67"/>
      <c r="AL43" s="92" t="e">
        <f>#REF!</f>
        <v>#REF!</v>
      </c>
      <c r="AM43" s="37" t="e">
        <f>#REF!</f>
        <v>#REF!</v>
      </c>
      <c r="AN43" s="67"/>
      <c r="AP43" s="92" t="e">
        <f>#REF!</f>
        <v>#REF!</v>
      </c>
      <c r="AQ43" s="37" t="e">
        <f>#REF!</f>
        <v>#REF!</v>
      </c>
      <c r="AR43" s="67"/>
      <c r="AT43" s="92" t="e">
        <f>#REF!</f>
        <v>#REF!</v>
      </c>
      <c r="AU43" s="37" t="e">
        <f>#REF!</f>
        <v>#REF!</v>
      </c>
      <c r="AV43" s="67"/>
    </row>
    <row r="44" spans="1:48" ht="15.75" thickBot="1" x14ac:dyDescent="0.3">
      <c r="A44" s="47" t="s">
        <v>109</v>
      </c>
      <c r="B44" s="92">
        <f>'Route P1'!L43</f>
        <v>1</v>
      </c>
      <c r="C44" s="37">
        <f>'route P2'!L43</f>
        <v>1</v>
      </c>
      <c r="D44" s="67"/>
      <c r="F44" s="92">
        <f>'route P2'!L43</f>
        <v>1</v>
      </c>
      <c r="G44" s="37" t="e">
        <f>#REF!</f>
        <v>#REF!</v>
      </c>
      <c r="H44" s="67"/>
      <c r="J44" s="92" t="e">
        <f>#REF!</f>
        <v>#REF!</v>
      </c>
      <c r="K44" s="37" t="e">
        <f>#REF!</f>
        <v>#REF!</v>
      </c>
      <c r="L44" s="67"/>
      <c r="N44" s="92" t="e">
        <f>#REF!</f>
        <v>#REF!</v>
      </c>
      <c r="O44" s="37" t="e">
        <f>#REF!</f>
        <v>#REF!</v>
      </c>
      <c r="P44" s="67"/>
      <c r="R44" s="92" t="e">
        <f>#REF!</f>
        <v>#REF!</v>
      </c>
      <c r="S44" s="37" t="e">
        <f>#REF!</f>
        <v>#REF!</v>
      </c>
      <c r="T44" s="67"/>
      <c r="V44" s="92" t="e">
        <f>#REF!</f>
        <v>#REF!</v>
      </c>
      <c r="W44" s="37" t="e">
        <f>#REF!</f>
        <v>#REF!</v>
      </c>
      <c r="X44" s="67"/>
      <c r="Z44" s="92" t="e">
        <f>#REF!</f>
        <v>#REF!</v>
      </c>
      <c r="AA44" s="37" t="e">
        <f>#REF!</f>
        <v>#REF!</v>
      </c>
      <c r="AB44" s="67"/>
      <c r="AD44" s="92" t="e">
        <f>#REF!</f>
        <v>#REF!</v>
      </c>
      <c r="AE44" s="37" t="e">
        <f>#REF!</f>
        <v>#REF!</v>
      </c>
      <c r="AF44" s="67"/>
      <c r="AH44" s="92" t="e">
        <f>#REF!</f>
        <v>#REF!</v>
      </c>
      <c r="AI44" s="37" t="e">
        <f>#REF!</f>
        <v>#REF!</v>
      </c>
      <c r="AJ44" s="67"/>
      <c r="AL44" s="92" t="e">
        <f>#REF!</f>
        <v>#REF!</v>
      </c>
      <c r="AM44" s="37" t="e">
        <f>#REF!</f>
        <v>#REF!</v>
      </c>
      <c r="AN44" s="67"/>
      <c r="AP44" s="92" t="e">
        <f>#REF!</f>
        <v>#REF!</v>
      </c>
      <c r="AQ44" s="37" t="e">
        <f>#REF!</f>
        <v>#REF!</v>
      </c>
      <c r="AR44" s="67"/>
      <c r="AT44" s="92" t="e">
        <f>#REF!</f>
        <v>#REF!</v>
      </c>
      <c r="AU44" s="37" t="e">
        <f>#REF!</f>
        <v>#REF!</v>
      </c>
      <c r="AV44" s="67"/>
    </row>
    <row r="45" spans="1:48" ht="15.75" thickBot="1" x14ac:dyDescent="0.3">
      <c r="A45" s="61" t="s">
        <v>110</v>
      </c>
      <c r="B45" s="92">
        <f>'Route P1'!L44</f>
        <v>1</v>
      </c>
      <c r="C45" s="37">
        <f>'route P2'!L44</f>
        <v>1</v>
      </c>
      <c r="D45" s="67"/>
      <c r="F45" s="92">
        <f>'route P2'!L44</f>
        <v>1</v>
      </c>
      <c r="G45" s="37" t="e">
        <f>#REF!</f>
        <v>#REF!</v>
      </c>
      <c r="H45" s="67"/>
      <c r="J45" s="92" t="e">
        <f>#REF!</f>
        <v>#REF!</v>
      </c>
      <c r="K45" s="37" t="e">
        <f>#REF!</f>
        <v>#REF!</v>
      </c>
      <c r="L45" s="67"/>
      <c r="N45" s="92" t="e">
        <f>#REF!</f>
        <v>#REF!</v>
      </c>
      <c r="O45" s="37" t="e">
        <f>#REF!</f>
        <v>#REF!</v>
      </c>
      <c r="P45" s="67"/>
      <c r="R45" s="92" t="e">
        <f>#REF!</f>
        <v>#REF!</v>
      </c>
      <c r="S45" s="37" t="e">
        <f>#REF!</f>
        <v>#REF!</v>
      </c>
      <c r="T45" s="67"/>
      <c r="V45" s="92" t="e">
        <f>#REF!</f>
        <v>#REF!</v>
      </c>
      <c r="W45" s="37" t="e">
        <f>#REF!</f>
        <v>#REF!</v>
      </c>
      <c r="X45" s="67"/>
      <c r="Z45" s="92" t="e">
        <f>#REF!</f>
        <v>#REF!</v>
      </c>
      <c r="AA45" s="37" t="e">
        <f>#REF!</f>
        <v>#REF!</v>
      </c>
      <c r="AB45" s="67"/>
      <c r="AD45" s="92" t="e">
        <f>#REF!</f>
        <v>#REF!</v>
      </c>
      <c r="AE45" s="37" t="e">
        <f>#REF!</f>
        <v>#REF!</v>
      </c>
      <c r="AF45" s="67"/>
      <c r="AH45" s="92" t="e">
        <f>#REF!</f>
        <v>#REF!</v>
      </c>
      <c r="AI45" s="37" t="e">
        <f>#REF!</f>
        <v>#REF!</v>
      </c>
      <c r="AJ45" s="67"/>
      <c r="AL45" s="92" t="e">
        <f>#REF!</f>
        <v>#REF!</v>
      </c>
      <c r="AM45" s="37" t="e">
        <f>#REF!</f>
        <v>#REF!</v>
      </c>
      <c r="AN45" s="67"/>
      <c r="AP45" s="92" t="e">
        <f>#REF!</f>
        <v>#REF!</v>
      </c>
      <c r="AQ45" s="37" t="e">
        <f>#REF!</f>
        <v>#REF!</v>
      </c>
      <c r="AR45" s="67"/>
      <c r="AT45" s="92" t="e">
        <f>#REF!</f>
        <v>#REF!</v>
      </c>
      <c r="AU45" s="37" t="e">
        <f>#REF!</f>
        <v>#REF!</v>
      </c>
      <c r="AV45" s="67"/>
    </row>
    <row r="46" spans="1:48" ht="15.75" thickBot="1" x14ac:dyDescent="0.3">
      <c r="A46" s="47" t="s">
        <v>114</v>
      </c>
      <c r="B46" s="92">
        <f>'Route P1'!L45</f>
        <v>1</v>
      </c>
      <c r="C46" s="37">
        <f>'route P2'!L45</f>
        <v>1</v>
      </c>
      <c r="D46" s="67"/>
      <c r="F46" s="92">
        <f>'route P2'!L45</f>
        <v>1</v>
      </c>
      <c r="G46" s="37" t="e">
        <f>#REF!</f>
        <v>#REF!</v>
      </c>
      <c r="H46" s="67"/>
      <c r="J46" s="92" t="e">
        <f>#REF!</f>
        <v>#REF!</v>
      </c>
      <c r="K46" s="37" t="e">
        <f>#REF!</f>
        <v>#REF!</v>
      </c>
      <c r="L46" s="67"/>
      <c r="N46" s="92" t="e">
        <f>#REF!</f>
        <v>#REF!</v>
      </c>
      <c r="O46" s="37" t="e">
        <f>#REF!</f>
        <v>#REF!</v>
      </c>
      <c r="P46" s="67"/>
      <c r="R46" s="92" t="e">
        <f>#REF!</f>
        <v>#REF!</v>
      </c>
      <c r="S46" s="37" t="e">
        <f>#REF!</f>
        <v>#REF!</v>
      </c>
      <c r="T46" s="67"/>
      <c r="V46" s="92" t="e">
        <f>#REF!</f>
        <v>#REF!</v>
      </c>
      <c r="W46" s="37" t="e">
        <f>#REF!</f>
        <v>#REF!</v>
      </c>
      <c r="X46" s="67"/>
      <c r="Z46" s="92" t="e">
        <f>#REF!</f>
        <v>#REF!</v>
      </c>
      <c r="AA46" s="37" t="e">
        <f>#REF!</f>
        <v>#REF!</v>
      </c>
      <c r="AB46" s="67"/>
      <c r="AD46" s="92" t="e">
        <f>#REF!</f>
        <v>#REF!</v>
      </c>
      <c r="AE46" s="37" t="e">
        <f>#REF!</f>
        <v>#REF!</v>
      </c>
      <c r="AF46" s="67"/>
      <c r="AH46" s="92" t="e">
        <f>#REF!</f>
        <v>#REF!</v>
      </c>
      <c r="AI46" s="37" t="e">
        <f>#REF!</f>
        <v>#REF!</v>
      </c>
      <c r="AJ46" s="67"/>
      <c r="AL46" s="92" t="e">
        <f>#REF!</f>
        <v>#REF!</v>
      </c>
      <c r="AM46" s="37" t="e">
        <f>#REF!</f>
        <v>#REF!</v>
      </c>
      <c r="AN46" s="67"/>
      <c r="AP46" s="92" t="e">
        <f>#REF!</f>
        <v>#REF!</v>
      </c>
      <c r="AQ46" s="37" t="e">
        <f>#REF!</f>
        <v>#REF!</v>
      </c>
      <c r="AR46" s="67"/>
      <c r="AT46" s="92" t="e">
        <f>#REF!</f>
        <v>#REF!</v>
      </c>
      <c r="AU46" s="37" t="e">
        <f>#REF!</f>
        <v>#REF!</v>
      </c>
      <c r="AV46" s="67"/>
    </row>
    <row r="47" spans="1:48" ht="15.75" thickBot="1" x14ac:dyDescent="0.3">
      <c r="A47" s="24" t="s">
        <v>88</v>
      </c>
      <c r="B47" s="93">
        <f>'Route P1'!L46</f>
        <v>1</v>
      </c>
      <c r="C47" s="96">
        <f>'route P2'!L46</f>
        <v>1</v>
      </c>
      <c r="D47" s="82"/>
      <c r="F47" s="93">
        <f>'route P2'!L46</f>
        <v>1</v>
      </c>
      <c r="G47" s="96" t="e">
        <f>#REF!</f>
        <v>#REF!</v>
      </c>
      <c r="H47" s="82"/>
      <c r="J47" s="93" t="e">
        <f>#REF!</f>
        <v>#REF!</v>
      </c>
      <c r="K47" s="96" t="e">
        <f>#REF!</f>
        <v>#REF!</v>
      </c>
      <c r="L47" s="82"/>
      <c r="N47" s="93" t="e">
        <f>#REF!</f>
        <v>#REF!</v>
      </c>
      <c r="O47" s="96" t="e">
        <f>#REF!</f>
        <v>#REF!</v>
      </c>
      <c r="P47" s="82"/>
      <c r="R47" s="93" t="e">
        <f>#REF!</f>
        <v>#REF!</v>
      </c>
      <c r="S47" s="96" t="e">
        <f>#REF!</f>
        <v>#REF!</v>
      </c>
      <c r="T47" s="82"/>
      <c r="V47" s="93" t="e">
        <f>#REF!</f>
        <v>#REF!</v>
      </c>
      <c r="W47" s="96" t="e">
        <f>#REF!</f>
        <v>#REF!</v>
      </c>
      <c r="X47" s="82"/>
      <c r="Z47" s="93" t="e">
        <f>#REF!</f>
        <v>#REF!</v>
      </c>
      <c r="AA47" s="96" t="e">
        <f>#REF!</f>
        <v>#REF!</v>
      </c>
      <c r="AB47" s="82"/>
      <c r="AD47" s="93" t="e">
        <f>#REF!</f>
        <v>#REF!</v>
      </c>
      <c r="AE47" s="96" t="e">
        <f>#REF!</f>
        <v>#REF!</v>
      </c>
      <c r="AF47" s="82"/>
      <c r="AH47" s="93" t="e">
        <f>#REF!</f>
        <v>#REF!</v>
      </c>
      <c r="AI47" s="96" t="e">
        <f>#REF!</f>
        <v>#REF!</v>
      </c>
      <c r="AJ47" s="82"/>
      <c r="AL47" s="93" t="e">
        <f>#REF!</f>
        <v>#REF!</v>
      </c>
      <c r="AM47" s="96" t="e">
        <f>#REF!</f>
        <v>#REF!</v>
      </c>
      <c r="AN47" s="82"/>
      <c r="AP47" s="93" t="e">
        <f>#REF!</f>
        <v>#REF!</v>
      </c>
      <c r="AQ47" s="96" t="e">
        <f>#REF!</f>
        <v>#REF!</v>
      </c>
      <c r="AR47" s="82"/>
      <c r="AT47" s="93" t="e">
        <f>#REF!</f>
        <v>#REF!</v>
      </c>
      <c r="AU47" s="96" t="e">
        <f>#REF!</f>
        <v>#REF!</v>
      </c>
      <c r="AV47" s="82"/>
    </row>
    <row r="48" spans="1:48" x14ac:dyDescent="0.25">
      <c r="Z48" s="62"/>
      <c r="AH48" s="91"/>
    </row>
  </sheetData>
  <conditionalFormatting sqref="G3:G47">
    <cfRule type="cellIs" dxfId="119" priority="117" operator="between">
      <formula>90</formula>
      <formula>126</formula>
    </cfRule>
    <cfRule type="cellIs" dxfId="118" priority="118" operator="between">
      <formula>60</formula>
      <formula>90</formula>
    </cfRule>
    <cfRule type="cellIs" dxfId="117" priority="119" operator="between">
      <formula>30</formula>
      <formula>60</formula>
    </cfRule>
    <cfRule type="cellIs" dxfId="116" priority="120" operator="between">
      <formula>2</formula>
      <formula>30</formula>
    </cfRule>
    <cfRule type="cellIs" dxfId="115" priority="121" operator="equal">
      <formula>1</formula>
    </cfRule>
  </conditionalFormatting>
  <conditionalFormatting sqref="J3:J47">
    <cfRule type="cellIs" dxfId="114" priority="112" operator="between">
      <formula>90</formula>
      <formula>126</formula>
    </cfRule>
    <cfRule type="cellIs" dxfId="113" priority="113" operator="between">
      <formula>60</formula>
      <formula>90</formula>
    </cfRule>
    <cfRule type="cellIs" dxfId="112" priority="114" operator="between">
      <formula>30</formula>
      <formula>60</formula>
    </cfRule>
    <cfRule type="cellIs" dxfId="111" priority="115" operator="between">
      <formula>2</formula>
      <formula>30</formula>
    </cfRule>
    <cfRule type="cellIs" dxfId="110" priority="116" operator="equal">
      <formula>1</formula>
    </cfRule>
  </conditionalFormatting>
  <conditionalFormatting sqref="B3:B47">
    <cfRule type="cellIs" dxfId="109" priority="107" operator="between">
      <formula>90</formula>
      <formula>126</formula>
    </cfRule>
    <cfRule type="cellIs" dxfId="108" priority="108" operator="between">
      <formula>60</formula>
      <formula>90</formula>
    </cfRule>
    <cfRule type="cellIs" dxfId="107" priority="109" operator="between">
      <formula>30</formula>
      <formula>60</formula>
    </cfRule>
    <cfRule type="cellIs" dxfId="106" priority="110" operator="between">
      <formula>2</formula>
      <formula>30</formula>
    </cfRule>
    <cfRule type="cellIs" dxfId="105" priority="111" operator="equal">
      <formula>1</formula>
    </cfRule>
  </conditionalFormatting>
  <conditionalFormatting sqref="C3:C47">
    <cfRule type="cellIs" dxfId="104" priority="102" operator="between">
      <formula>90</formula>
      <formula>126</formula>
    </cfRule>
    <cfRule type="cellIs" dxfId="103" priority="103" operator="between">
      <formula>60</formula>
      <formula>90</formula>
    </cfRule>
    <cfRule type="cellIs" dxfId="102" priority="104" operator="between">
      <formula>30</formula>
      <formula>60</formula>
    </cfRule>
    <cfRule type="cellIs" dxfId="101" priority="105" operator="between">
      <formula>2</formula>
      <formula>30</formula>
    </cfRule>
    <cfRule type="cellIs" dxfId="100" priority="106" operator="equal">
      <formula>1</formula>
    </cfRule>
  </conditionalFormatting>
  <conditionalFormatting sqref="F3:F47">
    <cfRule type="cellIs" dxfId="99" priority="97" operator="between">
      <formula>90</formula>
      <formula>126</formula>
    </cfRule>
    <cfRule type="cellIs" dxfId="98" priority="98" operator="between">
      <formula>60</formula>
      <formula>90</formula>
    </cfRule>
    <cfRule type="cellIs" dxfId="97" priority="99" operator="between">
      <formula>30</formula>
      <formula>60</formula>
    </cfRule>
    <cfRule type="cellIs" dxfId="96" priority="100" operator="between">
      <formula>2</formula>
      <formula>30</formula>
    </cfRule>
    <cfRule type="cellIs" dxfId="95" priority="101" operator="equal">
      <formula>1</formula>
    </cfRule>
  </conditionalFormatting>
  <conditionalFormatting sqref="K3:K47">
    <cfRule type="cellIs" dxfId="94" priority="92" operator="between">
      <formula>90</formula>
      <formula>126</formula>
    </cfRule>
    <cfRule type="cellIs" dxfId="93" priority="93" operator="between">
      <formula>60</formula>
      <formula>90</formula>
    </cfRule>
    <cfRule type="cellIs" dxfId="92" priority="94" operator="between">
      <formula>30</formula>
      <formula>60</formula>
    </cfRule>
    <cfRule type="cellIs" dxfId="91" priority="95" operator="between">
      <formula>2</formula>
      <formula>30</formula>
    </cfRule>
    <cfRule type="cellIs" dxfId="90" priority="96" operator="equal">
      <formula>1</formula>
    </cfRule>
  </conditionalFormatting>
  <conditionalFormatting sqref="N3:N47">
    <cfRule type="cellIs" dxfId="89" priority="87" operator="between">
      <formula>90</formula>
      <formula>126</formula>
    </cfRule>
    <cfRule type="cellIs" dxfId="88" priority="88" operator="between">
      <formula>60</formula>
      <formula>90</formula>
    </cfRule>
    <cfRule type="cellIs" dxfId="87" priority="89" operator="between">
      <formula>30</formula>
      <formula>60</formula>
    </cfRule>
    <cfRule type="cellIs" dxfId="86" priority="90" operator="between">
      <formula>2</formula>
      <formula>30</formula>
    </cfRule>
    <cfRule type="cellIs" dxfId="85" priority="91" operator="equal">
      <formula>1</formula>
    </cfRule>
  </conditionalFormatting>
  <conditionalFormatting sqref="O3:O47">
    <cfRule type="cellIs" dxfId="84" priority="82" operator="between">
      <formula>90</formula>
      <formula>126</formula>
    </cfRule>
    <cfRule type="cellIs" dxfId="83" priority="83" operator="between">
      <formula>60</formula>
      <formula>90</formula>
    </cfRule>
    <cfRule type="cellIs" dxfId="82" priority="84" operator="between">
      <formula>30</formula>
      <formula>60</formula>
    </cfRule>
    <cfRule type="cellIs" dxfId="81" priority="85" operator="between">
      <formula>2</formula>
      <formula>30</formula>
    </cfRule>
    <cfRule type="cellIs" dxfId="80" priority="86" operator="equal">
      <formula>1</formula>
    </cfRule>
  </conditionalFormatting>
  <conditionalFormatting sqref="R3:R47">
    <cfRule type="cellIs" dxfId="79" priority="77" operator="between">
      <formula>90</formula>
      <formula>126</formula>
    </cfRule>
    <cfRule type="cellIs" dxfId="78" priority="78" operator="between">
      <formula>60</formula>
      <formula>90</formula>
    </cfRule>
    <cfRule type="cellIs" dxfId="77" priority="79" operator="between">
      <formula>30</formula>
      <formula>60</formula>
    </cfRule>
    <cfRule type="cellIs" dxfId="76" priority="80" operator="between">
      <formula>2</formula>
      <formula>30</formula>
    </cfRule>
    <cfRule type="cellIs" dxfId="75" priority="81" operator="equal">
      <formula>1</formula>
    </cfRule>
  </conditionalFormatting>
  <conditionalFormatting sqref="S3:S47">
    <cfRule type="cellIs" dxfId="74" priority="72" operator="between">
      <formula>90</formula>
      <formula>126</formula>
    </cfRule>
    <cfRule type="cellIs" dxfId="73" priority="73" operator="between">
      <formula>60</formula>
      <formula>90</formula>
    </cfRule>
    <cfRule type="cellIs" dxfId="72" priority="74" operator="between">
      <formula>30</formula>
      <formula>60</formula>
    </cfRule>
    <cfRule type="cellIs" dxfId="71" priority="75" operator="between">
      <formula>2</formula>
      <formula>30</formula>
    </cfRule>
    <cfRule type="cellIs" dxfId="70" priority="76" operator="equal">
      <formula>1</formula>
    </cfRule>
  </conditionalFormatting>
  <conditionalFormatting sqref="V3:V47">
    <cfRule type="cellIs" dxfId="69" priority="67" operator="between">
      <formula>90</formula>
      <formula>126</formula>
    </cfRule>
    <cfRule type="cellIs" dxfId="68" priority="68" operator="between">
      <formula>60</formula>
      <formula>90</formula>
    </cfRule>
    <cfRule type="cellIs" dxfId="67" priority="69" operator="between">
      <formula>30</formula>
      <formula>60</formula>
    </cfRule>
    <cfRule type="cellIs" dxfId="66" priority="70" operator="between">
      <formula>2</formula>
      <formula>30</formula>
    </cfRule>
    <cfRule type="cellIs" dxfId="65" priority="71" operator="equal">
      <formula>1</formula>
    </cfRule>
  </conditionalFormatting>
  <conditionalFormatting sqref="W3:W47">
    <cfRule type="cellIs" dxfId="64" priority="62" operator="between">
      <formula>90</formula>
      <formula>126</formula>
    </cfRule>
    <cfRule type="cellIs" dxfId="63" priority="63" operator="between">
      <formula>60</formula>
      <formula>90</formula>
    </cfRule>
    <cfRule type="cellIs" dxfId="62" priority="64" operator="between">
      <formula>30</formula>
      <formula>60</formula>
    </cfRule>
    <cfRule type="cellIs" dxfId="61" priority="65" operator="between">
      <formula>2</formula>
      <formula>30</formula>
    </cfRule>
    <cfRule type="cellIs" dxfId="60" priority="66" operator="equal">
      <formula>1</formula>
    </cfRule>
  </conditionalFormatting>
  <conditionalFormatting sqref="Z3:Z48">
    <cfRule type="cellIs" dxfId="59" priority="57" operator="between">
      <formula>90</formula>
      <formula>126</formula>
    </cfRule>
    <cfRule type="cellIs" dxfId="58" priority="58" operator="between">
      <formula>60</formula>
      <formula>90</formula>
    </cfRule>
    <cfRule type="cellIs" dxfId="57" priority="59" operator="between">
      <formula>30</formula>
      <formula>60</formula>
    </cfRule>
    <cfRule type="cellIs" dxfId="56" priority="60" operator="between">
      <formula>2</formula>
      <formula>30</formula>
    </cfRule>
    <cfRule type="cellIs" dxfId="55" priority="61" operator="equal">
      <formula>1</formula>
    </cfRule>
  </conditionalFormatting>
  <conditionalFormatting sqref="AA3:AA47">
    <cfRule type="cellIs" dxfId="54" priority="52" operator="between">
      <formula>90</formula>
      <formula>126</formula>
    </cfRule>
    <cfRule type="cellIs" dxfId="53" priority="53" operator="between">
      <formula>60</formula>
      <formula>90</formula>
    </cfRule>
    <cfRule type="cellIs" dxfId="52" priority="54" operator="between">
      <formula>30</formula>
      <formula>60</formula>
    </cfRule>
    <cfRule type="cellIs" dxfId="51" priority="55" operator="between">
      <formula>2</formula>
      <formula>30</formula>
    </cfRule>
    <cfRule type="cellIs" dxfId="50" priority="56" operator="equal">
      <formula>1</formula>
    </cfRule>
  </conditionalFormatting>
  <conditionalFormatting sqref="AD3:AD47">
    <cfRule type="cellIs" dxfId="49" priority="47" operator="between">
      <formula>90</formula>
      <formula>126</formula>
    </cfRule>
    <cfRule type="cellIs" dxfId="48" priority="48" operator="between">
      <formula>60</formula>
      <formula>90</formula>
    </cfRule>
    <cfRule type="cellIs" dxfId="47" priority="49" operator="between">
      <formula>30</formula>
      <formula>60</formula>
    </cfRule>
    <cfRule type="cellIs" dxfId="46" priority="50" operator="between">
      <formula>2</formula>
      <formula>30</formula>
    </cfRule>
    <cfRule type="cellIs" dxfId="45" priority="51" operator="equal">
      <formula>1</formula>
    </cfRule>
  </conditionalFormatting>
  <conditionalFormatting sqref="AE3:AE47">
    <cfRule type="cellIs" dxfId="44" priority="42" operator="between">
      <formula>90</formula>
      <formula>126</formula>
    </cfRule>
    <cfRule type="cellIs" dxfId="43" priority="43" operator="between">
      <formula>60</formula>
      <formula>90</formula>
    </cfRule>
    <cfRule type="cellIs" dxfId="42" priority="44" operator="between">
      <formula>30</formula>
      <formula>60</formula>
    </cfRule>
    <cfRule type="cellIs" dxfId="41" priority="45" operator="between">
      <formula>2</formula>
      <formula>30</formula>
    </cfRule>
    <cfRule type="cellIs" dxfId="40" priority="46" operator="equal">
      <formula>1</formula>
    </cfRule>
  </conditionalFormatting>
  <conditionalFormatting sqref="AH3:AH47">
    <cfRule type="cellIs" dxfId="39" priority="37" operator="between">
      <formula>90</formula>
      <formula>126</formula>
    </cfRule>
    <cfRule type="cellIs" dxfId="38" priority="38" operator="between">
      <formula>60</formula>
      <formula>90</formula>
    </cfRule>
    <cfRule type="cellIs" dxfId="37" priority="39" operator="between">
      <formula>30</formula>
      <formula>60</formula>
    </cfRule>
    <cfRule type="cellIs" dxfId="36" priority="40" operator="between">
      <formula>2</formula>
      <formula>30</formula>
    </cfRule>
    <cfRule type="cellIs" dxfId="35" priority="41" operator="equal">
      <formula>1</formula>
    </cfRule>
  </conditionalFormatting>
  <conditionalFormatting sqref="AI3:AI47">
    <cfRule type="cellIs" dxfId="34" priority="32" operator="between">
      <formula>90</formula>
      <formula>126</formula>
    </cfRule>
    <cfRule type="cellIs" dxfId="33" priority="33" operator="between">
      <formula>60</formula>
      <formula>90</formula>
    </cfRule>
    <cfRule type="cellIs" dxfId="32" priority="34" operator="between">
      <formula>30</formula>
      <formula>60</formula>
    </cfRule>
    <cfRule type="cellIs" dxfId="31" priority="35" operator="between">
      <formula>2</formula>
      <formula>30</formula>
    </cfRule>
    <cfRule type="cellIs" dxfId="30" priority="36" operator="equal">
      <formula>1</formula>
    </cfRule>
  </conditionalFormatting>
  <conditionalFormatting sqref="AL3:AL47">
    <cfRule type="cellIs" dxfId="29" priority="27" operator="between">
      <formula>90</formula>
      <formula>126</formula>
    </cfRule>
    <cfRule type="cellIs" dxfId="28" priority="28" operator="between">
      <formula>60</formula>
      <formula>90</formula>
    </cfRule>
    <cfRule type="cellIs" dxfId="27" priority="29" operator="between">
      <formula>30</formula>
      <formula>60</formula>
    </cfRule>
    <cfRule type="cellIs" dxfId="26" priority="30" operator="between">
      <formula>2</formula>
      <formula>30</formula>
    </cfRule>
    <cfRule type="cellIs" dxfId="25" priority="31" operator="equal">
      <formula>1</formula>
    </cfRule>
  </conditionalFormatting>
  <conditionalFormatting sqref="AM3:AM47">
    <cfRule type="cellIs" dxfId="24" priority="22" operator="between">
      <formula>90</formula>
      <formula>126</formula>
    </cfRule>
    <cfRule type="cellIs" dxfId="23" priority="23" operator="between">
      <formula>60</formula>
      <formula>90</formula>
    </cfRule>
    <cfRule type="cellIs" dxfId="22" priority="24" operator="between">
      <formula>30</formula>
      <formula>60</formula>
    </cfRule>
    <cfRule type="cellIs" dxfId="21" priority="25" operator="between">
      <formula>2</formula>
      <formula>30</formula>
    </cfRule>
    <cfRule type="cellIs" dxfId="20" priority="26" operator="equal">
      <formula>1</formula>
    </cfRule>
  </conditionalFormatting>
  <conditionalFormatting sqref="AP3:AP47">
    <cfRule type="cellIs" dxfId="19" priority="17" operator="between">
      <formula>90</formula>
      <formula>126</formula>
    </cfRule>
    <cfRule type="cellIs" dxfId="18" priority="18" operator="between">
      <formula>60</formula>
      <formula>90</formula>
    </cfRule>
    <cfRule type="cellIs" dxfId="17" priority="19" operator="between">
      <formula>30</formula>
      <formula>60</formula>
    </cfRule>
    <cfRule type="cellIs" dxfId="16" priority="20" operator="between">
      <formula>2</formula>
      <formula>30</formula>
    </cfRule>
    <cfRule type="cellIs" dxfId="15" priority="21" operator="equal">
      <formula>1</formula>
    </cfRule>
  </conditionalFormatting>
  <conditionalFormatting sqref="AQ3:AQ47">
    <cfRule type="cellIs" dxfId="14" priority="12" operator="between">
      <formula>90</formula>
      <formula>126</formula>
    </cfRule>
    <cfRule type="cellIs" dxfId="13" priority="13" operator="between">
      <formula>60</formula>
      <formula>90</formula>
    </cfRule>
    <cfRule type="cellIs" dxfId="12" priority="14" operator="between">
      <formula>30</formula>
      <formula>60</formula>
    </cfRule>
    <cfRule type="cellIs" dxfId="11" priority="15" operator="between">
      <formula>2</formula>
      <formula>30</formula>
    </cfRule>
    <cfRule type="cellIs" dxfId="10" priority="16" operator="equal">
      <formula>1</formula>
    </cfRule>
  </conditionalFormatting>
  <conditionalFormatting sqref="AT3:AT47">
    <cfRule type="cellIs" dxfId="9" priority="7" operator="between">
      <formula>90</formula>
      <formula>126</formula>
    </cfRule>
    <cfRule type="cellIs" dxfId="8" priority="8" operator="between">
      <formula>60</formula>
      <formula>90</formula>
    </cfRule>
    <cfRule type="cellIs" dxfId="7" priority="9" operator="between">
      <formula>30</formula>
      <formula>60</formula>
    </cfRule>
    <cfRule type="cellIs" dxfId="6" priority="10" operator="between">
      <formula>2</formula>
      <formula>30</formula>
    </cfRule>
    <cfRule type="cellIs" dxfId="5" priority="11" operator="equal">
      <formula>1</formula>
    </cfRule>
  </conditionalFormatting>
  <conditionalFormatting sqref="AU3:AU47">
    <cfRule type="cellIs" dxfId="4" priority="2" operator="between">
      <formula>90</formula>
      <formula>126</formula>
    </cfRule>
    <cfRule type="cellIs" dxfId="3" priority="3" operator="between">
      <formula>60</formula>
      <formula>90</formula>
    </cfRule>
    <cfRule type="cellIs" dxfId="2" priority="4" operator="between">
      <formula>30</formula>
      <formula>60</formula>
    </cfRule>
    <cfRule type="cellIs" dxfId="1" priority="5" operator="between">
      <formula>2</formula>
      <formula>30</formula>
    </cfRule>
    <cfRule type="cellIs" dxfId="0" priority="6" operator="equal">
      <formula>1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H310"/>
  <sheetViews>
    <sheetView tabSelected="1" topLeftCell="A46" zoomScale="10" zoomScaleNormal="10" workbookViewId="0">
      <selection activeCell="GD21" sqref="GD21"/>
    </sheetView>
  </sheetViews>
  <sheetFormatPr defaultRowHeight="15" x14ac:dyDescent="0.25"/>
  <sheetData>
    <row r="310" spans="34:34" x14ac:dyDescent="0.25">
      <c r="AH310" t="s">
        <v>123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Station P1</vt:lpstr>
      <vt:lpstr>Station P2</vt:lpstr>
      <vt:lpstr>Station P4</vt:lpstr>
      <vt:lpstr>Route P1</vt:lpstr>
      <vt:lpstr>route P2</vt:lpstr>
      <vt:lpstr>Comparison station</vt:lpstr>
      <vt:lpstr>comparison routes</vt:lpstr>
      <vt:lpstr>SCHEME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Bismuth</dc:creator>
  <cp:lastModifiedBy>Arnaud Bismuth</cp:lastModifiedBy>
  <dcterms:created xsi:type="dcterms:W3CDTF">2015-07-08T07:55:42Z</dcterms:created>
  <dcterms:modified xsi:type="dcterms:W3CDTF">2015-08-04T10:17:46Z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3</vt:i4>
  </property>
</Properties>
</file>